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บประมาณ (สิรี เริ่มทำ 10 มิ.ย.65)\รายงานฝ่ายปกครอง\การประเมินคุณธรรม (ITA)\"/>
    </mc:Choice>
  </mc:AlternateContent>
  <xr:revisionPtr revIDLastSave="0" documentId="13_ncr:1_{4DE70217-B05F-46C9-B310-9F5ED9B20DDC}" xr6:coauthVersionLast="47" xr6:coauthVersionMax="47" xr10:uidLastSave="{00000000-0000-0000-0000-000000000000}"/>
  <bookViews>
    <workbookView xWindow="-110" yWindow="-110" windowWidth="19420" windowHeight="10420" activeTab="5" xr2:uid="{D68EECBD-7B96-49B0-B02E-B31AC24337C9}"/>
  </bookViews>
  <sheets>
    <sheet name="O12 ต.ค.65" sheetId="2" r:id="rId1"/>
    <sheet name="O12 พ.ย.65" sheetId="3" r:id="rId2"/>
    <sheet name="O12 ธ.ค.65" sheetId="4" r:id="rId3"/>
    <sheet name="O12 ม.ค.66" sheetId="5" r:id="rId4"/>
    <sheet name="O12 ก.พ.66" sheetId="6" r:id="rId5"/>
    <sheet name="O12 มี.ค.66" sheetId="1" r:id="rId6"/>
  </sheets>
  <definedNames>
    <definedName name="_xlnm.Print_Titles" localSheetId="0">'O12 ต.ค.65'!$2:$8</definedName>
    <definedName name="_xlnm.Print_Titles" localSheetId="5">'O12 มี.ค.66'!$1:$8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D12" i="1"/>
  <c r="D12" i="6"/>
  <c r="D42" i="6" s="1"/>
  <c r="D11" i="6"/>
  <c r="D12" i="5"/>
  <c r="D11" i="5"/>
  <c r="D12" i="4"/>
  <c r="D42" i="4" s="1"/>
  <c r="D11" i="4"/>
  <c r="D12" i="3"/>
  <c r="D11" i="3"/>
  <c r="E12" i="3"/>
  <c r="G12" i="3" s="1"/>
  <c r="E12" i="2"/>
  <c r="D12" i="2"/>
  <c r="E11" i="3"/>
  <c r="G11" i="3" s="1"/>
  <c r="E11" i="2"/>
  <c r="D11" i="2"/>
  <c r="C42" i="6"/>
  <c r="G41" i="6"/>
  <c r="G40" i="6"/>
  <c r="G39" i="6"/>
  <c r="G37" i="6"/>
  <c r="G35" i="6"/>
  <c r="G34" i="6"/>
  <c r="G33" i="6"/>
  <c r="G32" i="6"/>
  <c r="G30" i="6"/>
  <c r="G28" i="6"/>
  <c r="G27" i="6"/>
  <c r="G26" i="6"/>
  <c r="G25" i="6"/>
  <c r="G24" i="6"/>
  <c r="G23" i="6"/>
  <c r="G21" i="6"/>
  <c r="G20" i="6"/>
  <c r="G19" i="6"/>
  <c r="G18" i="6"/>
  <c r="G17" i="6"/>
  <c r="G16" i="6"/>
  <c r="G13" i="6"/>
  <c r="G10" i="6"/>
  <c r="D42" i="5"/>
  <c r="C42" i="5"/>
  <c r="G41" i="5"/>
  <c r="G40" i="5"/>
  <c r="G39" i="5"/>
  <c r="G37" i="5"/>
  <c r="G35" i="5"/>
  <c r="G34" i="5"/>
  <c r="G33" i="5"/>
  <c r="G32" i="5"/>
  <c r="G30" i="5"/>
  <c r="G28" i="5"/>
  <c r="G27" i="5"/>
  <c r="G26" i="5"/>
  <c r="G25" i="5"/>
  <c r="G24" i="5"/>
  <c r="G23" i="5"/>
  <c r="G21" i="5"/>
  <c r="G20" i="5"/>
  <c r="G19" i="5"/>
  <c r="G18" i="5"/>
  <c r="G17" i="5"/>
  <c r="G16" i="5"/>
  <c r="G13" i="5"/>
  <c r="G10" i="5"/>
  <c r="C42" i="4"/>
  <c r="G41" i="4"/>
  <c r="G40" i="4"/>
  <c r="G39" i="4"/>
  <c r="G37" i="4"/>
  <c r="G35" i="4"/>
  <c r="G34" i="4"/>
  <c r="G33" i="4"/>
  <c r="G32" i="4"/>
  <c r="G30" i="4"/>
  <c r="G28" i="4"/>
  <c r="G27" i="4"/>
  <c r="G26" i="4"/>
  <c r="G25" i="4"/>
  <c r="G24" i="4"/>
  <c r="G23" i="4"/>
  <c r="G21" i="4"/>
  <c r="G20" i="4"/>
  <c r="G19" i="4"/>
  <c r="G18" i="4"/>
  <c r="G17" i="4"/>
  <c r="G16" i="4"/>
  <c r="G13" i="4"/>
  <c r="G10" i="4"/>
  <c r="D42" i="3"/>
  <c r="C42" i="3"/>
  <c r="G41" i="3"/>
  <c r="G40" i="3"/>
  <c r="G39" i="3"/>
  <c r="G37" i="3"/>
  <c r="G35" i="3"/>
  <c r="G34" i="3"/>
  <c r="G33" i="3"/>
  <c r="G32" i="3"/>
  <c r="G30" i="3"/>
  <c r="G28" i="3"/>
  <c r="G27" i="3"/>
  <c r="G26" i="3"/>
  <c r="G25" i="3"/>
  <c r="G24" i="3"/>
  <c r="G23" i="3"/>
  <c r="G21" i="3"/>
  <c r="G20" i="3"/>
  <c r="G19" i="3"/>
  <c r="G18" i="3"/>
  <c r="G17" i="3"/>
  <c r="G16" i="3"/>
  <c r="G13" i="3"/>
  <c r="G10" i="3"/>
  <c r="D42" i="2"/>
  <c r="C42" i="2"/>
  <c r="G41" i="2"/>
  <c r="G40" i="2"/>
  <c r="G39" i="2"/>
  <c r="G37" i="2"/>
  <c r="G35" i="2"/>
  <c r="G34" i="2"/>
  <c r="G33" i="2"/>
  <c r="G32" i="2"/>
  <c r="G30" i="2"/>
  <c r="G28" i="2"/>
  <c r="G27" i="2"/>
  <c r="G26" i="2"/>
  <c r="G25" i="2"/>
  <c r="G24" i="2"/>
  <c r="G23" i="2"/>
  <c r="G21" i="2"/>
  <c r="G20" i="2"/>
  <c r="G19" i="2"/>
  <c r="G18" i="2"/>
  <c r="G17" i="2"/>
  <c r="G16" i="2"/>
  <c r="G13" i="2"/>
  <c r="G12" i="2"/>
  <c r="G10" i="2"/>
  <c r="G41" i="1"/>
  <c r="G40" i="1"/>
  <c r="G39" i="1"/>
  <c r="G37" i="1"/>
  <c r="G35" i="1"/>
  <c r="G34" i="1"/>
  <c r="G33" i="1"/>
  <c r="G32" i="1"/>
  <c r="G30" i="1"/>
  <c r="G28" i="1"/>
  <c r="G27" i="1"/>
  <c r="G26" i="1"/>
  <c r="G25" i="1"/>
  <c r="G24" i="1"/>
  <c r="G23" i="1"/>
  <c r="G21" i="1"/>
  <c r="G20" i="1"/>
  <c r="G19" i="1"/>
  <c r="G18" i="1"/>
  <c r="G17" i="1"/>
  <c r="G16" i="1"/>
  <c r="G13" i="1"/>
  <c r="G10" i="1"/>
  <c r="C42" i="1"/>
  <c r="D42" i="1" l="1"/>
  <c r="E12" i="4"/>
  <c r="E11" i="4"/>
  <c r="E42" i="3"/>
  <c r="E42" i="2"/>
  <c r="G11" i="2"/>
  <c r="G42" i="2" s="1"/>
  <c r="G42" i="3"/>
  <c r="G12" i="4" l="1"/>
  <c r="E12" i="5"/>
  <c r="E42" i="4"/>
  <c r="G11" i="4"/>
  <c r="E11" i="5"/>
  <c r="G42" i="4" l="1"/>
  <c r="E12" i="6"/>
  <c r="G12" i="5"/>
  <c r="G11" i="5"/>
  <c r="G42" i="5" s="1"/>
  <c r="E11" i="6"/>
  <c r="E42" i="5"/>
  <c r="E12" i="1" l="1"/>
  <c r="G12" i="1" s="1"/>
  <c r="G12" i="6"/>
  <c r="E11" i="1"/>
  <c r="E42" i="6"/>
  <c r="G11" i="6"/>
  <c r="G42" i="6" l="1"/>
  <c r="G11" i="1"/>
  <c r="G42" i="1" s="1"/>
  <c r="E42" i="1"/>
</calcChain>
</file>

<file path=xl/sharedStrings.xml><?xml version="1.0" encoding="utf-8"?>
<sst xmlns="http://schemas.openxmlformats.org/spreadsheetml/2006/main" count="458" uniqueCount="61">
  <si>
    <t>O12</t>
  </si>
  <si>
    <t>ข้อมูลผลการดำเนินงานในเชิงสถิติ ประจำปีงบประมาณ พ.ศ. 2566</t>
  </si>
  <si>
    <t>สำนักงานเขตคลองสาน</t>
  </si>
  <si>
    <t>ข้อมูลรายได้ ค่าธรรมเนียม ค่าใบอนุญาต ค่าปรับ และค่าบริการ ของสำนักงานเขต กรุงเทพมหานคร</t>
  </si>
  <si>
    <t>ประจำปีงบประมาณ พ.ศ. 2566 สำนักงานเขตคลองสาน เดือนมีนาคม 2566</t>
  </si>
  <si>
    <t>ที่</t>
  </si>
  <si>
    <t>ประเภทรายรับ</t>
  </si>
  <si>
    <t>ประมาณการทั้งปี</t>
  </si>
  <si>
    <t>รายรับเดือนนี้</t>
  </si>
  <si>
    <t>รายรับตั้งแต่ต้นปี</t>
  </si>
  <si>
    <t>(บาท)</t>
  </si>
  <si>
    <t>+</t>
  </si>
  <si>
    <t>สูงกว่าประมาณการ</t>
  </si>
  <si>
    <t>-</t>
  </si>
  <si>
    <t>ต่ำกว่าประมาณการ</t>
  </si>
  <si>
    <t>ภาษีอากร</t>
  </si>
  <si>
    <t>ภาษีที่ดินและสิ่งปลูกสร้าง</t>
  </si>
  <si>
    <t>1.</t>
  </si>
  <si>
    <t>2.</t>
  </si>
  <si>
    <t>3.</t>
  </si>
  <si>
    <t>4.</t>
  </si>
  <si>
    <t>ภาษีป้าย</t>
  </si>
  <si>
    <t>ภาษีบำรุงกรุงเทพมหานครสำหรับน้ำมันฯ</t>
  </si>
  <si>
    <t>ภาษีโรงเรือนและที่ดิน</t>
  </si>
  <si>
    <t>ค่าธรรมเนียม ค่าใบอนุญาต ค่าปรับและค่าบริการ</t>
  </si>
  <si>
    <t>ค่าธรรมเนียม</t>
  </si>
  <si>
    <t>5.</t>
  </si>
  <si>
    <t>6.</t>
  </si>
  <si>
    <t>ค่าธรรมเนียมบัตรประจำตัวประชาชน</t>
  </si>
  <si>
    <t>ค่าธรรมเนียมจดทะเบียนพาณิชย์</t>
  </si>
  <si>
    <t>ค่าธรรมเนียมขนถ่ายสิ่งปฏิกูลประเภทไขมัน</t>
  </si>
  <si>
    <t>ค่าธรรมเนียมขนถ่ายสิ่งปฏิกูล</t>
  </si>
  <si>
    <t>ค่าธรรมเนียมตามกฎหมายควบคุมอาคาร</t>
  </si>
  <si>
    <t>ค่าธรรมเนียมเก็บขนมูลฝอย</t>
  </si>
  <si>
    <t>ค่าใบอนุญาต</t>
  </si>
  <si>
    <t>ใบอนุญาตสุสานและฌาปนสถาน</t>
  </si>
  <si>
    <t>ใบอนุญาตตลาดเอกชน</t>
  </si>
  <si>
    <t>ใบอนุญาตสถานที่จำหน่ายอาหาร และสถานที่สะสมอาหาร</t>
  </si>
  <si>
    <t>ค่าใบอนุญาตรับรองการแจ้งการจัดตั้งสถานที่จำหน่ายอาหาร</t>
  </si>
  <si>
    <t>การประกอบกิจการที่เป็นอันตรายต่อสุขภาพ</t>
  </si>
  <si>
    <t>ใบอนุญาตการโฆษณา</t>
  </si>
  <si>
    <t>ค่าปรับ</t>
  </si>
  <si>
    <t>ค่าปรับผู้ละเมิดกฎหมาย</t>
  </si>
  <si>
    <t>ค่าบริการ</t>
  </si>
  <si>
    <t>การขอใช้สถานที่</t>
  </si>
  <si>
    <t>การบริการตัดและขุดต้นไม้</t>
  </si>
  <si>
    <t>การคัดสำเนาหรือถ่ายเอกสาร</t>
  </si>
  <si>
    <t>การทำการต่าง ๆ ในที่สาธารณะ</t>
  </si>
  <si>
    <t>รายได้จากทรัพย์สิน</t>
  </si>
  <si>
    <t>ค่าเช่าอาคารสถานที่</t>
  </si>
  <si>
    <t>รายได้เบ็ดเตล็ด</t>
  </si>
  <si>
    <t>ชดใช้ค่าเสียหาย</t>
  </si>
  <si>
    <t>ค่าเบ็ดเตล็ดอื่น ๆ</t>
  </si>
  <si>
    <t>เงินเหลือจ่ายปีเก่าส่งคืน</t>
  </si>
  <si>
    <t>รวมทั้งสิ้น</t>
  </si>
  <si>
    <t>ประจำปีงบประมาณ พ.ศ. 2566 สำนักงานเขตคลองสาน เดือนตุลาคม 2565</t>
  </si>
  <si>
    <t>ประจำปีงบประมาณ พ.ศ. 2566 สำนักงานเขตคลองสาน เดือนพฤศจิกายน 2565</t>
  </si>
  <si>
    <t>ประจำปีงบประมาณ พ.ศ. 2566 สำนักงานเขตคลองสาน เดือนธันวาคม 2565</t>
  </si>
  <si>
    <t>ประจำปีงบประมาณ พ.ศ. 2566 สำนักงานเขตคลองสาน เดือนมกราคม 2566</t>
  </si>
  <si>
    <t>ประจำปีงบประมาณ พ.ศ. 2566 สำนักงานเขตคลองสาน เดือนกุมภาพันธ์ 2566</t>
  </si>
  <si>
    <t>(ข้อมูล ณ วันที่ 30 มี.ค.2566)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</si>
</sst>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b/>
      <sz val="16"/>
      <color theme="1"/>
      <name val="AngsanaUPC"/>
      <family val="1"/>
    </font>
    <font>
      <b/>
      <u/>
      <sz val="14"/>
      <color theme="1"/>
      <name val="Angsana New"/>
      <family val="1"/>
    </font>
    <font>
      <b/>
      <u/>
      <sz val="14"/>
      <color theme="1"/>
      <name val="AngsanaUPC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3" xfId="0" applyFont="1" applyBorder="1"/>
    <xf numFmtId="0" fontId="2" fillId="0" borderId="4" xfId="0" quotePrefix="1" applyFont="1" applyBorder="1" applyAlignment="1">
      <alignment horizontal="center"/>
    </xf>
    <xf numFmtId="0" fontId="2" fillId="0" borderId="4" xfId="0" applyFont="1" applyBorder="1"/>
    <xf numFmtId="0" fontId="2" fillId="0" borderId="4" xfId="0" quotePrefix="1" applyFont="1" applyBorder="1" applyAlignment="1">
      <alignment horizontal="center" vertical="top"/>
    </xf>
    <xf numFmtId="0" fontId="2" fillId="0" borderId="4" xfId="0" applyFont="1" applyBorder="1" applyAlignment="1">
      <alignment wrapText="1"/>
    </xf>
    <xf numFmtId="0" fontId="8" fillId="0" borderId="4" xfId="0" applyFont="1" applyBorder="1"/>
    <xf numFmtId="0" fontId="2" fillId="0" borderId="6" xfId="0" quotePrefix="1" applyFont="1" applyBorder="1" applyAlignment="1">
      <alignment horizontal="center"/>
    </xf>
    <xf numFmtId="0" fontId="2" fillId="0" borderId="6" xfId="0" applyFont="1" applyBorder="1"/>
    <xf numFmtId="0" fontId="2" fillId="0" borderId="5" xfId="0" applyFont="1" applyBorder="1"/>
    <xf numFmtId="0" fontId="3" fillId="0" borderId="3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7" xfId="0" applyFont="1" applyBorder="1"/>
    <xf numFmtId="43" fontId="2" fillId="0" borderId="6" xfId="1" applyFont="1" applyBorder="1"/>
    <xf numFmtId="43" fontId="2" fillId="0" borderId="4" xfId="1" applyFont="1" applyBorder="1"/>
    <xf numFmtId="43" fontId="2" fillId="0" borderId="3" xfId="1" applyFont="1" applyBorder="1"/>
    <xf numFmtId="43" fontId="2" fillId="0" borderId="7" xfId="1" applyFont="1" applyBorder="1"/>
    <xf numFmtId="43" fontId="3" fillId="0" borderId="3" xfId="1" applyFont="1" applyBorder="1"/>
    <xf numFmtId="43" fontId="3" fillId="0" borderId="0" xfId="1" applyFont="1" applyAlignment="1">
      <alignment horizontal="right"/>
    </xf>
    <xf numFmtId="43" fontId="3" fillId="0" borderId="1" xfId="1" applyFont="1" applyBorder="1" applyAlignment="1">
      <alignment horizontal="left"/>
    </xf>
    <xf numFmtId="43" fontId="2" fillId="0" borderId="5" xfId="1" applyFont="1" applyBorder="1"/>
    <xf numFmtId="43" fontId="2" fillId="0" borderId="0" xfId="1" applyFont="1"/>
    <xf numFmtId="43" fontId="2" fillId="0" borderId="4" xfId="1" applyFont="1" applyBorder="1" applyAlignment="1">
      <alignment vertical="top"/>
    </xf>
    <xf numFmtId="43" fontId="2" fillId="0" borderId="8" xfId="1" applyFont="1" applyBorder="1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3" fontId="2" fillId="0" borderId="0" xfId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B6926-F9B5-498C-9727-2BD35628216F}">
  <dimension ref="A1:G93"/>
  <sheetViews>
    <sheetView topLeftCell="A3" zoomScale="120" zoomScaleNormal="120" workbookViewId="0">
      <selection activeCell="D11" sqref="D11"/>
    </sheetView>
  </sheetViews>
  <sheetFormatPr defaultRowHeight="20" x14ac:dyDescent="0.6"/>
  <cols>
    <col min="1" max="1" width="4.75" style="1" customWidth="1"/>
    <col min="2" max="2" width="30.33203125" style="1" customWidth="1"/>
    <col min="3" max="5" width="12.58203125" style="1" customWidth="1"/>
    <col min="6" max="6" width="2.5" style="32" customWidth="1"/>
    <col min="7" max="7" width="13.58203125" style="29" customWidth="1"/>
    <col min="8" max="16384" width="8.6640625" style="1"/>
  </cols>
  <sheetData>
    <row r="1" spans="1:7" ht="20.5" x14ac:dyDescent="0.65">
      <c r="G1" s="26" t="s">
        <v>0</v>
      </c>
    </row>
    <row r="2" spans="1:7" s="4" customFormat="1" ht="23" x14ac:dyDescent="0.7">
      <c r="A2" s="40" t="s">
        <v>1</v>
      </c>
      <c r="B2" s="40"/>
      <c r="C2" s="40"/>
      <c r="D2" s="40"/>
      <c r="E2" s="40"/>
      <c r="F2" s="40"/>
      <c r="G2" s="40"/>
    </row>
    <row r="3" spans="1:7" s="4" customFormat="1" ht="23" x14ac:dyDescent="0.7">
      <c r="A3" s="40" t="s">
        <v>2</v>
      </c>
      <c r="B3" s="40"/>
      <c r="C3" s="40"/>
      <c r="D3" s="40"/>
      <c r="E3" s="40"/>
      <c r="F3" s="40"/>
      <c r="G3" s="40"/>
    </row>
    <row r="5" spans="1:7" ht="20.5" x14ac:dyDescent="0.65">
      <c r="A5" s="41" t="s">
        <v>3</v>
      </c>
      <c r="B5" s="41"/>
      <c r="C5" s="41"/>
      <c r="D5" s="41"/>
      <c r="E5" s="41"/>
      <c r="F5" s="41"/>
      <c r="G5" s="41"/>
    </row>
    <row r="6" spans="1:7" ht="20.5" x14ac:dyDescent="0.65">
      <c r="A6" s="42" t="s">
        <v>55</v>
      </c>
      <c r="B6" s="42"/>
      <c r="C6" s="42"/>
      <c r="D6" s="42"/>
      <c r="E6" s="42"/>
      <c r="F6" s="42"/>
      <c r="G6" s="42"/>
    </row>
    <row r="7" spans="1:7" s="2" customFormat="1" ht="20.5" x14ac:dyDescent="0.65">
      <c r="A7" s="43" t="s">
        <v>5</v>
      </c>
      <c r="B7" s="43" t="s">
        <v>6</v>
      </c>
      <c r="C7" s="7" t="s">
        <v>7</v>
      </c>
      <c r="D7" s="7" t="s">
        <v>8</v>
      </c>
      <c r="E7" s="7" t="s">
        <v>9</v>
      </c>
      <c r="F7" s="5" t="s">
        <v>11</v>
      </c>
      <c r="G7" s="27" t="s">
        <v>12</v>
      </c>
    </row>
    <row r="8" spans="1:7" s="2" customFormat="1" ht="20.5" x14ac:dyDescent="0.65">
      <c r="A8" s="43"/>
      <c r="B8" s="43"/>
      <c r="C8" s="6" t="s">
        <v>10</v>
      </c>
      <c r="D8" s="6" t="s">
        <v>10</v>
      </c>
      <c r="E8" s="6" t="s">
        <v>10</v>
      </c>
      <c r="F8" s="5" t="s">
        <v>13</v>
      </c>
      <c r="G8" s="27" t="s">
        <v>14</v>
      </c>
    </row>
    <row r="9" spans="1:7" ht="20.5" x14ac:dyDescent="0.65">
      <c r="A9" s="45" t="s">
        <v>15</v>
      </c>
      <c r="B9" s="45"/>
      <c r="C9" s="17"/>
      <c r="D9" s="17"/>
      <c r="E9" s="17"/>
      <c r="F9" s="33"/>
      <c r="G9" s="28"/>
    </row>
    <row r="10" spans="1:7" x14ac:dyDescent="0.6">
      <c r="A10" s="15" t="s">
        <v>17</v>
      </c>
      <c r="B10" s="16" t="s">
        <v>16</v>
      </c>
      <c r="C10" s="21">
        <v>155000000</v>
      </c>
      <c r="D10" s="21">
        <v>366406.5</v>
      </c>
      <c r="E10" s="21">
        <v>366406.5</v>
      </c>
      <c r="F10" s="34"/>
      <c r="G10" s="21">
        <f>E10-C10</f>
        <v>-154633593.5</v>
      </c>
    </row>
    <row r="11" spans="1:7" x14ac:dyDescent="0.6">
      <c r="A11" s="10" t="s">
        <v>18</v>
      </c>
      <c r="B11" s="11" t="s">
        <v>21</v>
      </c>
      <c r="C11" s="22">
        <v>10000000</v>
      </c>
      <c r="D11" s="22">
        <f>58955.1+30790</f>
        <v>89745.1</v>
      </c>
      <c r="E11" s="22">
        <f>D11</f>
        <v>89745.1</v>
      </c>
      <c r="F11" s="35"/>
      <c r="G11" s="22">
        <f t="shared" ref="G11:G13" si="0">E11-C11</f>
        <v>-9910254.9000000004</v>
      </c>
    </row>
    <row r="12" spans="1:7" x14ac:dyDescent="0.6">
      <c r="A12" s="10" t="s">
        <v>19</v>
      </c>
      <c r="B12" s="11" t="s">
        <v>22</v>
      </c>
      <c r="C12" s="22">
        <v>845000</v>
      </c>
      <c r="D12" s="22">
        <f>41680.2+45547.25</f>
        <v>87227.45</v>
      </c>
      <c r="E12" s="22">
        <f>D12</f>
        <v>87227.45</v>
      </c>
      <c r="F12" s="35"/>
      <c r="G12" s="22">
        <f t="shared" si="0"/>
        <v>-757772.55</v>
      </c>
    </row>
    <row r="13" spans="1:7" x14ac:dyDescent="0.6">
      <c r="A13" s="10" t="s">
        <v>20</v>
      </c>
      <c r="B13" s="11" t="s">
        <v>23</v>
      </c>
      <c r="C13" s="22">
        <v>100000</v>
      </c>
      <c r="D13" s="22">
        <v>11000</v>
      </c>
      <c r="E13" s="22">
        <v>11000</v>
      </c>
      <c r="F13" s="35"/>
      <c r="G13" s="21">
        <f t="shared" si="0"/>
        <v>-89000</v>
      </c>
    </row>
    <row r="14" spans="1:7" ht="20.5" x14ac:dyDescent="0.65">
      <c r="A14" s="46" t="s">
        <v>24</v>
      </c>
      <c r="B14" s="46"/>
      <c r="C14" s="22"/>
      <c r="D14" s="22"/>
      <c r="E14" s="22"/>
      <c r="F14" s="35"/>
      <c r="G14" s="22"/>
    </row>
    <row r="15" spans="1:7" ht="20.5" x14ac:dyDescent="0.65">
      <c r="A15" s="47" t="s">
        <v>25</v>
      </c>
      <c r="B15" s="47"/>
      <c r="C15" s="22"/>
      <c r="D15" s="22"/>
      <c r="E15" s="22"/>
      <c r="F15" s="35"/>
      <c r="G15" s="22"/>
    </row>
    <row r="16" spans="1:7" x14ac:dyDescent="0.6">
      <c r="A16" s="10" t="s">
        <v>17</v>
      </c>
      <c r="B16" s="11" t="s">
        <v>28</v>
      </c>
      <c r="C16" s="22">
        <v>300000</v>
      </c>
      <c r="D16" s="22">
        <v>700</v>
      </c>
      <c r="E16" s="22">
        <v>700</v>
      </c>
      <c r="F16" s="35"/>
      <c r="G16" s="22">
        <f t="shared" ref="G16:G41" si="1">E16-C16</f>
        <v>-299300</v>
      </c>
    </row>
    <row r="17" spans="1:7" x14ac:dyDescent="0.6">
      <c r="A17" s="10" t="s">
        <v>18</v>
      </c>
      <c r="B17" s="11" t="s">
        <v>29</v>
      </c>
      <c r="C17" s="22">
        <v>7880</v>
      </c>
      <c r="D17" s="22">
        <v>330</v>
      </c>
      <c r="E17" s="22">
        <v>330</v>
      </c>
      <c r="F17" s="35"/>
      <c r="G17" s="22">
        <f t="shared" si="1"/>
        <v>-7550</v>
      </c>
    </row>
    <row r="18" spans="1:7" x14ac:dyDescent="0.6">
      <c r="A18" s="10" t="s">
        <v>19</v>
      </c>
      <c r="B18" s="11" t="s">
        <v>31</v>
      </c>
      <c r="C18" s="22">
        <v>600000</v>
      </c>
      <c r="D18" s="22">
        <v>27300</v>
      </c>
      <c r="E18" s="22">
        <v>27300</v>
      </c>
      <c r="F18" s="35"/>
      <c r="G18" s="22">
        <f t="shared" si="1"/>
        <v>-572700</v>
      </c>
    </row>
    <row r="19" spans="1:7" x14ac:dyDescent="0.6">
      <c r="A19" s="10" t="s">
        <v>20</v>
      </c>
      <c r="B19" s="11" t="s">
        <v>30</v>
      </c>
      <c r="C19" s="22">
        <v>300000</v>
      </c>
      <c r="D19" s="22">
        <v>32300</v>
      </c>
      <c r="E19" s="22">
        <v>32300</v>
      </c>
      <c r="F19" s="35"/>
      <c r="G19" s="21">
        <f t="shared" si="1"/>
        <v>-267700</v>
      </c>
    </row>
    <row r="20" spans="1:7" x14ac:dyDescent="0.6">
      <c r="A20" s="10" t="s">
        <v>26</v>
      </c>
      <c r="B20" s="11" t="s">
        <v>32</v>
      </c>
      <c r="C20" s="22">
        <v>59000</v>
      </c>
      <c r="D20" s="22">
        <v>1306</v>
      </c>
      <c r="E20" s="22">
        <v>1306</v>
      </c>
      <c r="F20" s="35"/>
      <c r="G20" s="22">
        <f t="shared" si="1"/>
        <v>-57694</v>
      </c>
    </row>
    <row r="21" spans="1:7" x14ac:dyDescent="0.6">
      <c r="A21" s="10" t="s">
        <v>27</v>
      </c>
      <c r="B21" s="11" t="s">
        <v>33</v>
      </c>
      <c r="C21" s="22">
        <v>8200000</v>
      </c>
      <c r="D21" s="22">
        <v>784000</v>
      </c>
      <c r="E21" s="22">
        <v>784000</v>
      </c>
      <c r="F21" s="35"/>
      <c r="G21" s="22">
        <f t="shared" si="1"/>
        <v>-7416000</v>
      </c>
    </row>
    <row r="22" spans="1:7" ht="20.5" x14ac:dyDescent="0.65">
      <c r="A22" s="47" t="s">
        <v>34</v>
      </c>
      <c r="B22" s="47"/>
      <c r="C22" s="22"/>
      <c r="D22" s="22"/>
      <c r="E22" s="22"/>
      <c r="F22" s="35"/>
      <c r="G22" s="22"/>
    </row>
    <row r="23" spans="1:7" x14ac:dyDescent="0.6">
      <c r="A23" s="10" t="s">
        <v>17</v>
      </c>
      <c r="B23" s="11" t="s">
        <v>35</v>
      </c>
      <c r="C23" s="22">
        <v>9000</v>
      </c>
      <c r="D23" s="22">
        <v>6000</v>
      </c>
      <c r="E23" s="22">
        <v>6000</v>
      </c>
      <c r="F23" s="35"/>
      <c r="G23" s="22">
        <f t="shared" si="1"/>
        <v>-3000</v>
      </c>
    </row>
    <row r="24" spans="1:7" x14ac:dyDescent="0.6">
      <c r="A24" s="10" t="s">
        <v>18</v>
      </c>
      <c r="B24" s="11" t="s">
        <v>36</v>
      </c>
      <c r="C24" s="22">
        <v>10000</v>
      </c>
      <c r="D24" s="22">
        <v>0</v>
      </c>
      <c r="E24" s="22">
        <v>0</v>
      </c>
      <c r="F24" s="35"/>
      <c r="G24" s="22">
        <f t="shared" si="1"/>
        <v>-10000</v>
      </c>
    </row>
    <row r="25" spans="1:7" ht="40" x14ac:dyDescent="0.6">
      <c r="A25" s="12" t="s">
        <v>19</v>
      </c>
      <c r="B25" s="13" t="s">
        <v>37</v>
      </c>
      <c r="C25" s="30">
        <v>200000</v>
      </c>
      <c r="D25" s="30">
        <v>38440</v>
      </c>
      <c r="E25" s="30">
        <v>38440</v>
      </c>
      <c r="F25" s="35"/>
      <c r="G25" s="30">
        <f t="shared" si="1"/>
        <v>-161560</v>
      </c>
    </row>
    <row r="26" spans="1:7" ht="40" x14ac:dyDescent="0.6">
      <c r="A26" s="12" t="s">
        <v>20</v>
      </c>
      <c r="B26" s="13" t="s">
        <v>38</v>
      </c>
      <c r="C26" s="30">
        <v>200000</v>
      </c>
      <c r="D26" s="30">
        <v>3630</v>
      </c>
      <c r="E26" s="30">
        <v>3630</v>
      </c>
      <c r="F26" s="35"/>
      <c r="G26" s="30">
        <f t="shared" si="1"/>
        <v>-196370</v>
      </c>
    </row>
    <row r="27" spans="1:7" x14ac:dyDescent="0.6">
      <c r="A27" s="10" t="s">
        <v>26</v>
      </c>
      <c r="B27" s="11" t="s">
        <v>39</v>
      </c>
      <c r="C27" s="22">
        <v>1000000</v>
      </c>
      <c r="D27" s="22">
        <v>103735</v>
      </c>
      <c r="E27" s="22">
        <v>103735</v>
      </c>
      <c r="F27" s="35"/>
      <c r="G27" s="22">
        <f t="shared" si="1"/>
        <v>-896265</v>
      </c>
    </row>
    <row r="28" spans="1:7" x14ac:dyDescent="0.6">
      <c r="A28" s="10" t="s">
        <v>27</v>
      </c>
      <c r="B28" s="11" t="s">
        <v>40</v>
      </c>
      <c r="C28" s="22">
        <v>200</v>
      </c>
      <c r="D28" s="22">
        <v>20</v>
      </c>
      <c r="E28" s="22">
        <v>20</v>
      </c>
      <c r="F28" s="35"/>
      <c r="G28" s="22">
        <f t="shared" si="1"/>
        <v>-180</v>
      </c>
    </row>
    <row r="29" spans="1:7" ht="20.5" x14ac:dyDescent="0.65">
      <c r="A29" s="44" t="s">
        <v>41</v>
      </c>
      <c r="B29" s="44"/>
      <c r="C29" s="22"/>
      <c r="D29" s="22"/>
      <c r="E29" s="22"/>
      <c r="F29" s="35"/>
      <c r="G29" s="22"/>
    </row>
    <row r="30" spans="1:7" x14ac:dyDescent="0.6">
      <c r="A30" s="10" t="s">
        <v>17</v>
      </c>
      <c r="B30" s="11" t="s">
        <v>42</v>
      </c>
      <c r="C30" s="22">
        <v>945000</v>
      </c>
      <c r="D30" s="22">
        <v>100850</v>
      </c>
      <c r="E30" s="22">
        <v>100850</v>
      </c>
      <c r="F30" s="35"/>
      <c r="G30" s="22">
        <f t="shared" si="1"/>
        <v>-844150</v>
      </c>
    </row>
    <row r="31" spans="1:7" ht="20.5" x14ac:dyDescent="0.65">
      <c r="A31" s="44" t="s">
        <v>43</v>
      </c>
      <c r="B31" s="44"/>
      <c r="C31" s="22"/>
      <c r="D31" s="22"/>
      <c r="E31" s="22"/>
      <c r="F31" s="35"/>
      <c r="G31" s="22"/>
    </row>
    <row r="32" spans="1:7" x14ac:dyDescent="0.6">
      <c r="A32" s="10" t="s">
        <v>17</v>
      </c>
      <c r="B32" s="14" t="s">
        <v>44</v>
      </c>
      <c r="C32" s="22">
        <v>10000</v>
      </c>
      <c r="D32" s="22">
        <v>0</v>
      </c>
      <c r="E32" s="22">
        <v>0</v>
      </c>
      <c r="F32" s="35"/>
      <c r="G32" s="22">
        <f t="shared" si="1"/>
        <v>-10000</v>
      </c>
    </row>
    <row r="33" spans="1:7" x14ac:dyDescent="0.6">
      <c r="A33" s="10" t="s">
        <v>18</v>
      </c>
      <c r="B33" s="14" t="s">
        <v>45</v>
      </c>
      <c r="C33" s="22">
        <v>450000</v>
      </c>
      <c r="D33" s="22">
        <v>12600</v>
      </c>
      <c r="E33" s="22">
        <v>12600</v>
      </c>
      <c r="F33" s="35"/>
      <c r="G33" s="22">
        <f t="shared" si="1"/>
        <v>-437400</v>
      </c>
    </row>
    <row r="34" spans="1:7" x14ac:dyDescent="0.6">
      <c r="A34" s="10" t="s">
        <v>19</v>
      </c>
      <c r="B34" s="11" t="s">
        <v>46</v>
      </c>
      <c r="C34" s="22">
        <v>0</v>
      </c>
      <c r="D34" s="22">
        <v>0</v>
      </c>
      <c r="E34" s="22">
        <v>0</v>
      </c>
      <c r="F34" s="35"/>
      <c r="G34" s="22">
        <f t="shared" si="1"/>
        <v>0</v>
      </c>
    </row>
    <row r="35" spans="1:7" x14ac:dyDescent="0.6">
      <c r="A35" s="8" t="s">
        <v>20</v>
      </c>
      <c r="B35" s="9" t="s">
        <v>47</v>
      </c>
      <c r="C35" s="23">
        <v>40000</v>
      </c>
      <c r="D35" s="23">
        <v>9975</v>
      </c>
      <c r="E35" s="23">
        <v>9975</v>
      </c>
      <c r="F35" s="36"/>
      <c r="G35" s="23">
        <f t="shared" si="1"/>
        <v>-30025</v>
      </c>
    </row>
    <row r="36" spans="1:7" ht="20.5" x14ac:dyDescent="0.65">
      <c r="A36" s="44" t="s">
        <v>48</v>
      </c>
      <c r="B36" s="44"/>
      <c r="C36" s="22"/>
      <c r="D36" s="22"/>
      <c r="E36" s="22"/>
      <c r="F36" s="35"/>
      <c r="G36" s="22"/>
    </row>
    <row r="37" spans="1:7" x14ac:dyDescent="0.6">
      <c r="A37" s="10" t="s">
        <v>17</v>
      </c>
      <c r="B37" s="11" t="s">
        <v>49</v>
      </c>
      <c r="C37" s="22">
        <v>350000</v>
      </c>
      <c r="D37" s="22">
        <v>28458</v>
      </c>
      <c r="E37" s="22">
        <v>28458</v>
      </c>
      <c r="F37" s="35"/>
      <c r="G37" s="22">
        <f t="shared" si="1"/>
        <v>-321542</v>
      </c>
    </row>
    <row r="38" spans="1:7" ht="20.5" x14ac:dyDescent="0.65">
      <c r="A38" s="44" t="s">
        <v>50</v>
      </c>
      <c r="B38" s="44"/>
      <c r="C38" s="22"/>
      <c r="D38" s="22"/>
      <c r="E38" s="22"/>
      <c r="F38" s="35"/>
      <c r="G38" s="31"/>
    </row>
    <row r="39" spans="1:7" x14ac:dyDescent="0.6">
      <c r="A39" s="10" t="s">
        <v>17</v>
      </c>
      <c r="B39" s="14" t="s">
        <v>51</v>
      </c>
      <c r="C39" s="22">
        <v>0</v>
      </c>
      <c r="D39" s="22">
        <v>0</v>
      </c>
      <c r="E39" s="22">
        <v>0</v>
      </c>
      <c r="F39" s="35"/>
      <c r="G39" s="22">
        <f t="shared" si="1"/>
        <v>0</v>
      </c>
    </row>
    <row r="40" spans="1:7" x14ac:dyDescent="0.6">
      <c r="A40" s="10" t="s">
        <v>18</v>
      </c>
      <c r="B40" s="14" t="s">
        <v>52</v>
      </c>
      <c r="C40" s="22">
        <v>350000</v>
      </c>
      <c r="D40" s="22">
        <v>3490.01</v>
      </c>
      <c r="E40" s="22">
        <v>3490.01</v>
      </c>
      <c r="F40" s="35"/>
      <c r="G40" s="22">
        <f t="shared" si="1"/>
        <v>-346509.99</v>
      </c>
    </row>
    <row r="41" spans="1:7" x14ac:dyDescent="0.6">
      <c r="A41" s="19" t="s">
        <v>19</v>
      </c>
      <c r="B41" s="20" t="s">
        <v>53</v>
      </c>
      <c r="C41" s="24">
        <v>200000</v>
      </c>
      <c r="D41" s="24">
        <v>106337</v>
      </c>
      <c r="E41" s="24">
        <v>106337</v>
      </c>
      <c r="F41" s="37"/>
      <c r="G41" s="24">
        <f t="shared" si="1"/>
        <v>-93663</v>
      </c>
    </row>
    <row r="42" spans="1:7" s="3" customFormat="1" ht="20.5" x14ac:dyDescent="0.65">
      <c r="A42" s="18"/>
      <c r="B42" s="6" t="s">
        <v>54</v>
      </c>
      <c r="C42" s="25">
        <f>SUM(C10:C41)</f>
        <v>179176080</v>
      </c>
      <c r="D42" s="25">
        <f t="shared" ref="D42:G42" si="2">SUM(D10:D41)</f>
        <v>1813850.0599999998</v>
      </c>
      <c r="E42" s="25">
        <f t="shared" si="2"/>
        <v>1813850.0599999998</v>
      </c>
      <c r="F42" s="38"/>
      <c r="G42" s="25">
        <f t="shared" si="2"/>
        <v>-177362229.94000003</v>
      </c>
    </row>
    <row r="43" spans="1:7" x14ac:dyDescent="0.6">
      <c r="A43" s="2"/>
    </row>
    <row r="44" spans="1:7" x14ac:dyDescent="0.6">
      <c r="A44" s="2"/>
    </row>
    <row r="45" spans="1:7" x14ac:dyDescent="0.6">
      <c r="A45" s="2"/>
    </row>
    <row r="46" spans="1:7" x14ac:dyDescent="0.6">
      <c r="A46" s="2"/>
    </row>
    <row r="47" spans="1:7" x14ac:dyDescent="0.6">
      <c r="A47" s="2"/>
    </row>
    <row r="48" spans="1:7" x14ac:dyDescent="0.6">
      <c r="A48" s="2"/>
    </row>
    <row r="49" spans="1:1" x14ac:dyDescent="0.6">
      <c r="A49" s="2"/>
    </row>
    <row r="50" spans="1:1" x14ac:dyDescent="0.6">
      <c r="A50" s="2"/>
    </row>
    <row r="51" spans="1:1" x14ac:dyDescent="0.6">
      <c r="A51" s="2"/>
    </row>
    <row r="52" spans="1:1" x14ac:dyDescent="0.6">
      <c r="A52" s="2"/>
    </row>
    <row r="53" spans="1:1" x14ac:dyDescent="0.6">
      <c r="A53" s="2"/>
    </row>
    <row r="54" spans="1:1" x14ac:dyDescent="0.6">
      <c r="A54" s="2"/>
    </row>
    <row r="55" spans="1:1" x14ac:dyDescent="0.6">
      <c r="A55" s="2"/>
    </row>
    <row r="56" spans="1:1" x14ac:dyDescent="0.6">
      <c r="A56" s="2"/>
    </row>
    <row r="57" spans="1:1" x14ac:dyDescent="0.6">
      <c r="A57" s="2"/>
    </row>
    <row r="58" spans="1:1" x14ac:dyDescent="0.6">
      <c r="A58" s="2"/>
    </row>
    <row r="59" spans="1:1" x14ac:dyDescent="0.6">
      <c r="A59" s="2"/>
    </row>
    <row r="60" spans="1:1" x14ac:dyDescent="0.6">
      <c r="A60" s="2"/>
    </row>
    <row r="61" spans="1:1" x14ac:dyDescent="0.6">
      <c r="A61" s="2"/>
    </row>
    <row r="62" spans="1:1" x14ac:dyDescent="0.6">
      <c r="A62" s="2"/>
    </row>
    <row r="63" spans="1:1" x14ac:dyDescent="0.6">
      <c r="A63" s="2"/>
    </row>
    <row r="64" spans="1:1" x14ac:dyDescent="0.6">
      <c r="A64" s="2"/>
    </row>
    <row r="65" spans="1:1" x14ac:dyDescent="0.6">
      <c r="A65" s="2"/>
    </row>
    <row r="66" spans="1:1" x14ac:dyDescent="0.6">
      <c r="A66" s="2"/>
    </row>
    <row r="67" spans="1:1" x14ac:dyDescent="0.6">
      <c r="A67" s="2"/>
    </row>
    <row r="68" spans="1:1" x14ac:dyDescent="0.6">
      <c r="A68" s="2"/>
    </row>
    <row r="69" spans="1:1" x14ac:dyDescent="0.6">
      <c r="A69" s="2"/>
    </row>
    <row r="70" spans="1:1" x14ac:dyDescent="0.6">
      <c r="A70" s="2"/>
    </row>
    <row r="71" spans="1:1" x14ac:dyDescent="0.6">
      <c r="A71" s="2"/>
    </row>
    <row r="72" spans="1:1" x14ac:dyDescent="0.6">
      <c r="A72" s="2"/>
    </row>
    <row r="73" spans="1:1" x14ac:dyDescent="0.6">
      <c r="A73" s="2"/>
    </row>
    <row r="74" spans="1:1" x14ac:dyDescent="0.6">
      <c r="A74" s="2"/>
    </row>
    <row r="75" spans="1:1" x14ac:dyDescent="0.6">
      <c r="A75" s="2"/>
    </row>
    <row r="76" spans="1:1" x14ac:dyDescent="0.6">
      <c r="A76" s="2"/>
    </row>
    <row r="77" spans="1:1" x14ac:dyDescent="0.6">
      <c r="A77" s="2"/>
    </row>
    <row r="78" spans="1:1" x14ac:dyDescent="0.6">
      <c r="A78" s="2"/>
    </row>
    <row r="79" spans="1:1" x14ac:dyDescent="0.6">
      <c r="A79" s="2"/>
    </row>
    <row r="80" spans="1:1" x14ac:dyDescent="0.6">
      <c r="A80" s="2"/>
    </row>
    <row r="81" spans="1:1" x14ac:dyDescent="0.6">
      <c r="A81" s="2"/>
    </row>
    <row r="82" spans="1:1" x14ac:dyDescent="0.6">
      <c r="A82" s="2"/>
    </row>
    <row r="83" spans="1:1" x14ac:dyDescent="0.6">
      <c r="A83" s="2"/>
    </row>
    <row r="84" spans="1:1" x14ac:dyDescent="0.6">
      <c r="A84" s="2"/>
    </row>
    <row r="85" spans="1:1" x14ac:dyDescent="0.6">
      <c r="A85" s="2"/>
    </row>
    <row r="86" spans="1:1" x14ac:dyDescent="0.6">
      <c r="A86" s="2"/>
    </row>
    <row r="87" spans="1:1" x14ac:dyDescent="0.6">
      <c r="A87" s="2"/>
    </row>
    <row r="88" spans="1:1" x14ac:dyDescent="0.6">
      <c r="A88" s="2"/>
    </row>
    <row r="89" spans="1:1" x14ac:dyDescent="0.6">
      <c r="A89" s="2"/>
    </row>
    <row r="90" spans="1:1" x14ac:dyDescent="0.6">
      <c r="A90" s="2"/>
    </row>
    <row r="91" spans="1:1" x14ac:dyDescent="0.6">
      <c r="A91" s="2"/>
    </row>
    <row r="92" spans="1:1" x14ac:dyDescent="0.6">
      <c r="A92" s="2"/>
    </row>
    <row r="93" spans="1:1" x14ac:dyDescent="0.6">
      <c r="A93" s="2"/>
    </row>
  </sheetData>
  <mergeCells count="14">
    <mergeCell ref="A36:B36"/>
    <mergeCell ref="A38:B38"/>
    <mergeCell ref="A9:B9"/>
    <mergeCell ref="A14:B14"/>
    <mergeCell ref="A15:B15"/>
    <mergeCell ref="A22:B22"/>
    <mergeCell ref="A29:B29"/>
    <mergeCell ref="A31:B31"/>
    <mergeCell ref="A2:G2"/>
    <mergeCell ref="A3:G3"/>
    <mergeCell ref="A5:G5"/>
    <mergeCell ref="A6:G6"/>
    <mergeCell ref="A7:A8"/>
    <mergeCell ref="B7:B8"/>
  </mergeCells>
  <pageMargins left="0.35433070866141736" right="0.31496062992125984" top="0.47244094488188981" bottom="0.4724409448818898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58B40-B3C9-4D58-AB95-BC1382EE9F58}">
  <dimension ref="A1:G93"/>
  <sheetViews>
    <sheetView topLeftCell="A7" zoomScale="120" zoomScaleNormal="120" workbookViewId="0">
      <selection activeCell="D13" sqref="D13"/>
    </sheetView>
  </sheetViews>
  <sheetFormatPr defaultRowHeight="20" x14ac:dyDescent="0.6"/>
  <cols>
    <col min="1" max="1" width="4.75" style="1" customWidth="1"/>
    <col min="2" max="2" width="30.33203125" style="1" customWidth="1"/>
    <col min="3" max="5" width="12.58203125" style="1" customWidth="1"/>
    <col min="6" max="6" width="2.5" style="32" customWidth="1"/>
    <col min="7" max="7" width="13.58203125" style="29" customWidth="1"/>
    <col min="8" max="16384" width="8.6640625" style="1"/>
  </cols>
  <sheetData>
    <row r="1" spans="1:7" ht="20.5" x14ac:dyDescent="0.65">
      <c r="G1" s="26" t="s">
        <v>0</v>
      </c>
    </row>
    <row r="2" spans="1:7" s="4" customFormat="1" ht="23" x14ac:dyDescent="0.7">
      <c r="A2" s="40" t="s">
        <v>1</v>
      </c>
      <c r="B2" s="40"/>
      <c r="C2" s="40"/>
      <c r="D2" s="40"/>
      <c r="E2" s="40"/>
      <c r="F2" s="40"/>
      <c r="G2" s="40"/>
    </row>
    <row r="3" spans="1:7" s="4" customFormat="1" ht="23" x14ac:dyDescent="0.7">
      <c r="A3" s="40" t="s">
        <v>2</v>
      </c>
      <c r="B3" s="40"/>
      <c r="C3" s="40"/>
      <c r="D3" s="40"/>
      <c r="E3" s="40"/>
      <c r="F3" s="40"/>
      <c r="G3" s="40"/>
    </row>
    <row r="5" spans="1:7" ht="20.5" x14ac:dyDescent="0.65">
      <c r="A5" s="41" t="s">
        <v>3</v>
      </c>
      <c r="B5" s="41"/>
      <c r="C5" s="41"/>
      <c r="D5" s="41"/>
      <c r="E5" s="41"/>
      <c r="F5" s="41"/>
      <c r="G5" s="41"/>
    </row>
    <row r="6" spans="1:7" ht="20.5" x14ac:dyDescent="0.65">
      <c r="A6" s="42" t="s">
        <v>56</v>
      </c>
      <c r="B6" s="42"/>
      <c r="C6" s="42"/>
      <c r="D6" s="42"/>
      <c r="E6" s="42"/>
      <c r="F6" s="42"/>
      <c r="G6" s="42"/>
    </row>
    <row r="7" spans="1:7" s="2" customFormat="1" ht="20.5" x14ac:dyDescent="0.65">
      <c r="A7" s="43" t="s">
        <v>5</v>
      </c>
      <c r="B7" s="43" t="s">
        <v>6</v>
      </c>
      <c r="C7" s="7" t="s">
        <v>7</v>
      </c>
      <c r="D7" s="7" t="s">
        <v>8</v>
      </c>
      <c r="E7" s="7" t="s">
        <v>9</v>
      </c>
      <c r="F7" s="5" t="s">
        <v>11</v>
      </c>
      <c r="G7" s="27" t="s">
        <v>12</v>
      </c>
    </row>
    <row r="8" spans="1:7" s="2" customFormat="1" ht="20.5" x14ac:dyDescent="0.65">
      <c r="A8" s="43"/>
      <c r="B8" s="43"/>
      <c r="C8" s="6" t="s">
        <v>10</v>
      </c>
      <c r="D8" s="6" t="s">
        <v>10</v>
      </c>
      <c r="E8" s="6" t="s">
        <v>10</v>
      </c>
      <c r="F8" s="5" t="s">
        <v>13</v>
      </c>
      <c r="G8" s="27" t="s">
        <v>14</v>
      </c>
    </row>
    <row r="9" spans="1:7" ht="20.5" x14ac:dyDescent="0.65">
      <c r="A9" s="45" t="s">
        <v>15</v>
      </c>
      <c r="B9" s="45"/>
      <c r="C9" s="17"/>
      <c r="D9" s="17"/>
      <c r="E9" s="17"/>
      <c r="F9" s="33"/>
      <c r="G9" s="28"/>
    </row>
    <row r="10" spans="1:7" x14ac:dyDescent="0.6">
      <c r="A10" s="15" t="s">
        <v>17</v>
      </c>
      <c r="B10" s="16" t="s">
        <v>16</v>
      </c>
      <c r="C10" s="21">
        <v>155000000</v>
      </c>
      <c r="D10" s="21">
        <v>277108.81</v>
      </c>
      <c r="E10" s="21">
        <v>643515.31000000006</v>
      </c>
      <c r="F10" s="34"/>
      <c r="G10" s="21">
        <f>E10-C10</f>
        <v>-154356484.69</v>
      </c>
    </row>
    <row r="11" spans="1:7" x14ac:dyDescent="0.6">
      <c r="A11" s="10" t="s">
        <v>18</v>
      </c>
      <c r="B11" s="11" t="s">
        <v>21</v>
      </c>
      <c r="C11" s="22">
        <v>10000000</v>
      </c>
      <c r="D11" s="22">
        <f>152760.65+69934.55</f>
        <v>222695.2</v>
      </c>
      <c r="E11" s="22">
        <f>'O12 ต.ค.65'!E11+'O12 พ.ย.65'!D11</f>
        <v>312440.30000000005</v>
      </c>
      <c r="F11" s="35"/>
      <c r="G11" s="22">
        <f t="shared" ref="G11:G13" si="0">E11-C11</f>
        <v>-9687559.6999999993</v>
      </c>
    </row>
    <row r="12" spans="1:7" x14ac:dyDescent="0.6">
      <c r="A12" s="10" t="s">
        <v>19</v>
      </c>
      <c r="B12" s="11" t="s">
        <v>22</v>
      </c>
      <c r="C12" s="22">
        <v>845000</v>
      </c>
      <c r="D12" s="22">
        <f>45136.1+43030.11</f>
        <v>88166.209999999992</v>
      </c>
      <c r="E12" s="22">
        <f>'O12 ต.ค.65'!E12+'O12 พ.ย.65'!D12</f>
        <v>175393.65999999997</v>
      </c>
      <c r="F12" s="35"/>
      <c r="G12" s="22">
        <f t="shared" si="0"/>
        <v>-669606.34000000008</v>
      </c>
    </row>
    <row r="13" spans="1:7" x14ac:dyDescent="0.6">
      <c r="A13" s="10" t="s">
        <v>20</v>
      </c>
      <c r="B13" s="11" t="s">
        <v>23</v>
      </c>
      <c r="C13" s="22">
        <v>100000</v>
      </c>
      <c r="D13" s="22">
        <v>8800</v>
      </c>
      <c r="E13" s="22">
        <v>19800</v>
      </c>
      <c r="F13" s="35"/>
      <c r="G13" s="21">
        <f t="shared" si="0"/>
        <v>-80200</v>
      </c>
    </row>
    <row r="14" spans="1:7" ht="20.5" x14ac:dyDescent="0.65">
      <c r="A14" s="46" t="s">
        <v>24</v>
      </c>
      <c r="B14" s="46"/>
      <c r="C14" s="22"/>
      <c r="D14" s="22"/>
      <c r="E14" s="22"/>
      <c r="F14" s="35"/>
      <c r="G14" s="22"/>
    </row>
    <row r="15" spans="1:7" ht="20.5" x14ac:dyDescent="0.65">
      <c r="A15" s="47" t="s">
        <v>25</v>
      </c>
      <c r="B15" s="47"/>
      <c r="C15" s="22"/>
      <c r="D15" s="22"/>
      <c r="E15" s="22"/>
      <c r="F15" s="35"/>
      <c r="G15" s="22"/>
    </row>
    <row r="16" spans="1:7" x14ac:dyDescent="0.6">
      <c r="A16" s="10" t="s">
        <v>17</v>
      </c>
      <c r="B16" s="11" t="s">
        <v>28</v>
      </c>
      <c r="C16" s="22">
        <v>300000</v>
      </c>
      <c r="D16" s="22">
        <v>1400</v>
      </c>
      <c r="E16" s="22">
        <v>2100</v>
      </c>
      <c r="F16" s="35"/>
      <c r="G16" s="22">
        <f t="shared" ref="G16:G41" si="1">E16-C16</f>
        <v>-297900</v>
      </c>
    </row>
    <row r="17" spans="1:7" x14ac:dyDescent="0.6">
      <c r="A17" s="10" t="s">
        <v>18</v>
      </c>
      <c r="B17" s="11" t="s">
        <v>29</v>
      </c>
      <c r="C17" s="22">
        <v>7880</v>
      </c>
      <c r="D17" s="22">
        <v>240</v>
      </c>
      <c r="E17" s="22">
        <v>570</v>
      </c>
      <c r="F17" s="35"/>
      <c r="G17" s="22">
        <f t="shared" si="1"/>
        <v>-7310</v>
      </c>
    </row>
    <row r="18" spans="1:7" x14ac:dyDescent="0.6">
      <c r="A18" s="10" t="s">
        <v>19</v>
      </c>
      <c r="B18" s="11" t="s">
        <v>31</v>
      </c>
      <c r="C18" s="22">
        <v>600000</v>
      </c>
      <c r="D18" s="22">
        <v>41450</v>
      </c>
      <c r="E18" s="22">
        <v>68750</v>
      </c>
      <c r="F18" s="35"/>
      <c r="G18" s="22">
        <f t="shared" si="1"/>
        <v>-531250</v>
      </c>
    </row>
    <row r="19" spans="1:7" x14ac:dyDescent="0.6">
      <c r="A19" s="10" t="s">
        <v>20</v>
      </c>
      <c r="B19" s="11" t="s">
        <v>30</v>
      </c>
      <c r="C19" s="22">
        <v>300000</v>
      </c>
      <c r="D19" s="22">
        <v>29200</v>
      </c>
      <c r="E19" s="22">
        <v>61500</v>
      </c>
      <c r="F19" s="35"/>
      <c r="G19" s="21">
        <f t="shared" si="1"/>
        <v>-238500</v>
      </c>
    </row>
    <row r="20" spans="1:7" x14ac:dyDescent="0.6">
      <c r="A20" s="10" t="s">
        <v>26</v>
      </c>
      <c r="B20" s="11" t="s">
        <v>32</v>
      </c>
      <c r="C20" s="22">
        <v>59000</v>
      </c>
      <c r="D20" s="22">
        <v>755</v>
      </c>
      <c r="E20" s="22">
        <v>2061</v>
      </c>
      <c r="F20" s="35"/>
      <c r="G20" s="22">
        <f t="shared" si="1"/>
        <v>-56939</v>
      </c>
    </row>
    <row r="21" spans="1:7" x14ac:dyDescent="0.6">
      <c r="A21" s="10" t="s">
        <v>27</v>
      </c>
      <c r="B21" s="11" t="s">
        <v>33</v>
      </c>
      <c r="C21" s="22">
        <v>8200000</v>
      </c>
      <c r="D21" s="22">
        <v>752960</v>
      </c>
      <c r="E21" s="22">
        <v>1536960</v>
      </c>
      <c r="F21" s="35"/>
      <c r="G21" s="22">
        <f t="shared" si="1"/>
        <v>-6663040</v>
      </c>
    </row>
    <row r="22" spans="1:7" ht="20.5" x14ac:dyDescent="0.65">
      <c r="A22" s="47" t="s">
        <v>34</v>
      </c>
      <c r="B22" s="47"/>
      <c r="C22" s="22"/>
      <c r="D22" s="22"/>
      <c r="E22" s="22"/>
      <c r="F22" s="35"/>
      <c r="G22" s="22"/>
    </row>
    <row r="23" spans="1:7" x14ac:dyDescent="0.6">
      <c r="A23" s="10" t="s">
        <v>17</v>
      </c>
      <c r="B23" s="11" t="s">
        <v>35</v>
      </c>
      <c r="C23" s="22">
        <v>9000</v>
      </c>
      <c r="D23" s="22">
        <v>3000</v>
      </c>
      <c r="E23" s="22">
        <v>9000</v>
      </c>
      <c r="F23" s="35"/>
      <c r="G23" s="22">
        <f t="shared" si="1"/>
        <v>0</v>
      </c>
    </row>
    <row r="24" spans="1:7" x14ac:dyDescent="0.6">
      <c r="A24" s="10" t="s">
        <v>18</v>
      </c>
      <c r="B24" s="11" t="s">
        <v>36</v>
      </c>
      <c r="C24" s="22">
        <v>10000</v>
      </c>
      <c r="D24" s="22">
        <v>0</v>
      </c>
      <c r="E24" s="22">
        <v>0</v>
      </c>
      <c r="F24" s="35"/>
      <c r="G24" s="22">
        <f t="shared" si="1"/>
        <v>-10000</v>
      </c>
    </row>
    <row r="25" spans="1:7" ht="40" x14ac:dyDescent="0.6">
      <c r="A25" s="12" t="s">
        <v>19</v>
      </c>
      <c r="B25" s="13" t="s">
        <v>37</v>
      </c>
      <c r="C25" s="30">
        <v>200000</v>
      </c>
      <c r="D25" s="30">
        <v>26700</v>
      </c>
      <c r="E25" s="30">
        <v>65140</v>
      </c>
      <c r="F25" s="35"/>
      <c r="G25" s="30">
        <f t="shared" si="1"/>
        <v>-134860</v>
      </c>
    </row>
    <row r="26" spans="1:7" ht="40" x14ac:dyDescent="0.6">
      <c r="A26" s="12" t="s">
        <v>20</v>
      </c>
      <c r="B26" s="13" t="s">
        <v>38</v>
      </c>
      <c r="C26" s="30">
        <v>200000</v>
      </c>
      <c r="D26" s="30">
        <v>20400</v>
      </c>
      <c r="E26" s="30">
        <v>24030</v>
      </c>
      <c r="F26" s="35"/>
      <c r="G26" s="30">
        <f t="shared" si="1"/>
        <v>-175970</v>
      </c>
    </row>
    <row r="27" spans="1:7" x14ac:dyDescent="0.6">
      <c r="A27" s="10" t="s">
        <v>26</v>
      </c>
      <c r="B27" s="11" t="s">
        <v>39</v>
      </c>
      <c r="C27" s="22">
        <v>1000000</v>
      </c>
      <c r="D27" s="22">
        <v>169485</v>
      </c>
      <c r="E27" s="22">
        <v>273220</v>
      </c>
      <c r="F27" s="35"/>
      <c r="G27" s="22">
        <f t="shared" si="1"/>
        <v>-726780</v>
      </c>
    </row>
    <row r="28" spans="1:7" x14ac:dyDescent="0.6">
      <c r="A28" s="10" t="s">
        <v>27</v>
      </c>
      <c r="B28" s="11" t="s">
        <v>40</v>
      </c>
      <c r="C28" s="22">
        <v>200</v>
      </c>
      <c r="D28" s="22">
        <v>40</v>
      </c>
      <c r="E28" s="22">
        <v>60</v>
      </c>
      <c r="F28" s="35"/>
      <c r="G28" s="22">
        <f t="shared" si="1"/>
        <v>-140</v>
      </c>
    </row>
    <row r="29" spans="1:7" ht="20.5" x14ac:dyDescent="0.65">
      <c r="A29" s="44" t="s">
        <v>41</v>
      </c>
      <c r="B29" s="44"/>
      <c r="C29" s="22"/>
      <c r="D29" s="22"/>
      <c r="E29" s="22"/>
      <c r="F29" s="35"/>
      <c r="G29" s="22"/>
    </row>
    <row r="30" spans="1:7" x14ac:dyDescent="0.6">
      <c r="A30" s="10" t="s">
        <v>17</v>
      </c>
      <c r="B30" s="11" t="s">
        <v>42</v>
      </c>
      <c r="C30" s="22">
        <v>945000</v>
      </c>
      <c r="D30" s="22">
        <v>92770</v>
      </c>
      <c r="E30" s="22">
        <v>193620</v>
      </c>
      <c r="F30" s="35"/>
      <c r="G30" s="22">
        <f t="shared" si="1"/>
        <v>-751380</v>
      </c>
    </row>
    <row r="31" spans="1:7" ht="20.5" x14ac:dyDescent="0.65">
      <c r="A31" s="44" t="s">
        <v>43</v>
      </c>
      <c r="B31" s="44"/>
      <c r="C31" s="22"/>
      <c r="D31" s="22"/>
      <c r="E31" s="22"/>
      <c r="F31" s="35"/>
      <c r="G31" s="22"/>
    </row>
    <row r="32" spans="1:7" x14ac:dyDescent="0.6">
      <c r="A32" s="10" t="s">
        <v>17</v>
      </c>
      <c r="B32" s="14" t="s">
        <v>44</v>
      </c>
      <c r="C32" s="22">
        <v>10000</v>
      </c>
      <c r="D32" s="22">
        <v>0</v>
      </c>
      <c r="E32" s="22">
        <v>0</v>
      </c>
      <c r="F32" s="35"/>
      <c r="G32" s="22">
        <f t="shared" si="1"/>
        <v>-10000</v>
      </c>
    </row>
    <row r="33" spans="1:7" x14ac:dyDescent="0.6">
      <c r="A33" s="10" t="s">
        <v>18</v>
      </c>
      <c r="B33" s="14" t="s">
        <v>45</v>
      </c>
      <c r="C33" s="22">
        <v>450000</v>
      </c>
      <c r="D33" s="22">
        <v>268200</v>
      </c>
      <c r="E33" s="22">
        <v>280800</v>
      </c>
      <c r="F33" s="35"/>
      <c r="G33" s="22">
        <f t="shared" si="1"/>
        <v>-169200</v>
      </c>
    </row>
    <row r="34" spans="1:7" x14ac:dyDescent="0.6">
      <c r="A34" s="10" t="s">
        <v>19</v>
      </c>
      <c r="B34" s="11" t="s">
        <v>46</v>
      </c>
      <c r="C34" s="22">
        <v>0</v>
      </c>
      <c r="D34" s="22">
        <v>0</v>
      </c>
      <c r="E34" s="22">
        <v>0</v>
      </c>
      <c r="F34" s="35"/>
      <c r="G34" s="22">
        <f t="shared" si="1"/>
        <v>0</v>
      </c>
    </row>
    <row r="35" spans="1:7" x14ac:dyDescent="0.6">
      <c r="A35" s="8" t="s">
        <v>20</v>
      </c>
      <c r="B35" s="9" t="s">
        <v>47</v>
      </c>
      <c r="C35" s="23">
        <v>40000</v>
      </c>
      <c r="D35" s="23">
        <v>5600</v>
      </c>
      <c r="E35" s="23">
        <v>15575</v>
      </c>
      <c r="F35" s="36"/>
      <c r="G35" s="23">
        <f t="shared" si="1"/>
        <v>-24425</v>
      </c>
    </row>
    <row r="36" spans="1:7" ht="20.5" x14ac:dyDescent="0.65">
      <c r="A36" s="44" t="s">
        <v>48</v>
      </c>
      <c r="B36" s="44"/>
      <c r="C36" s="22"/>
      <c r="D36" s="22"/>
      <c r="E36" s="22"/>
      <c r="F36" s="35"/>
      <c r="G36" s="22"/>
    </row>
    <row r="37" spans="1:7" x14ac:dyDescent="0.6">
      <c r="A37" s="10" t="s">
        <v>17</v>
      </c>
      <c r="B37" s="11" t="s">
        <v>49</v>
      </c>
      <c r="C37" s="22">
        <v>350000</v>
      </c>
      <c r="D37" s="22">
        <v>28458</v>
      </c>
      <c r="E37" s="22">
        <v>56916</v>
      </c>
      <c r="F37" s="35"/>
      <c r="G37" s="22">
        <f t="shared" si="1"/>
        <v>-293084</v>
      </c>
    </row>
    <row r="38" spans="1:7" ht="20.5" x14ac:dyDescent="0.65">
      <c r="A38" s="44" t="s">
        <v>50</v>
      </c>
      <c r="B38" s="44"/>
      <c r="C38" s="22"/>
      <c r="D38" s="22"/>
      <c r="E38" s="22"/>
      <c r="F38" s="35"/>
      <c r="G38" s="31"/>
    </row>
    <row r="39" spans="1:7" x14ac:dyDescent="0.6">
      <c r="A39" s="10" t="s">
        <v>17</v>
      </c>
      <c r="B39" s="14" t="s">
        <v>51</v>
      </c>
      <c r="C39" s="22">
        <v>0</v>
      </c>
      <c r="D39" s="22">
        <v>0</v>
      </c>
      <c r="E39" s="22">
        <v>0</v>
      </c>
      <c r="F39" s="35"/>
      <c r="G39" s="22">
        <f t="shared" si="1"/>
        <v>0</v>
      </c>
    </row>
    <row r="40" spans="1:7" x14ac:dyDescent="0.6">
      <c r="A40" s="10" t="s">
        <v>18</v>
      </c>
      <c r="B40" s="14" t="s">
        <v>52</v>
      </c>
      <c r="C40" s="22">
        <v>350000</v>
      </c>
      <c r="D40" s="22">
        <v>7332.5</v>
      </c>
      <c r="E40" s="22">
        <v>10822.51</v>
      </c>
      <c r="F40" s="35"/>
      <c r="G40" s="22">
        <f t="shared" si="1"/>
        <v>-339177.49</v>
      </c>
    </row>
    <row r="41" spans="1:7" x14ac:dyDescent="0.6">
      <c r="A41" s="19" t="s">
        <v>19</v>
      </c>
      <c r="B41" s="20" t="s">
        <v>53</v>
      </c>
      <c r="C41" s="24">
        <v>200000</v>
      </c>
      <c r="D41" s="24">
        <v>0</v>
      </c>
      <c r="E41" s="24">
        <v>106337</v>
      </c>
      <c r="F41" s="37"/>
      <c r="G41" s="24">
        <f t="shared" si="1"/>
        <v>-93663</v>
      </c>
    </row>
    <row r="42" spans="1:7" s="3" customFormat="1" ht="20.5" x14ac:dyDescent="0.65">
      <c r="A42" s="18"/>
      <c r="B42" s="6" t="s">
        <v>54</v>
      </c>
      <c r="C42" s="25">
        <f>SUM(C10:C41)</f>
        <v>179176080</v>
      </c>
      <c r="D42" s="25">
        <f t="shared" ref="D42:G42" si="2">SUM(D10:D41)</f>
        <v>2044760.72</v>
      </c>
      <c r="E42" s="25">
        <f t="shared" si="2"/>
        <v>3858610.78</v>
      </c>
      <c r="F42" s="38"/>
      <c r="G42" s="25">
        <f t="shared" si="2"/>
        <v>-175317469.22</v>
      </c>
    </row>
    <row r="43" spans="1:7" x14ac:dyDescent="0.6">
      <c r="A43" s="2"/>
    </row>
    <row r="44" spans="1:7" x14ac:dyDescent="0.6">
      <c r="A44" s="2"/>
    </row>
    <row r="45" spans="1:7" x14ac:dyDescent="0.6">
      <c r="A45" s="2"/>
    </row>
    <row r="46" spans="1:7" x14ac:dyDescent="0.6">
      <c r="A46" s="2"/>
    </row>
    <row r="47" spans="1:7" x14ac:dyDescent="0.6">
      <c r="A47" s="2"/>
    </row>
    <row r="48" spans="1:7" x14ac:dyDescent="0.6">
      <c r="A48" s="2"/>
    </row>
    <row r="49" spans="1:1" x14ac:dyDescent="0.6">
      <c r="A49" s="2"/>
    </row>
    <row r="50" spans="1:1" x14ac:dyDescent="0.6">
      <c r="A50" s="2"/>
    </row>
    <row r="51" spans="1:1" x14ac:dyDescent="0.6">
      <c r="A51" s="2"/>
    </row>
    <row r="52" spans="1:1" x14ac:dyDescent="0.6">
      <c r="A52" s="2"/>
    </row>
    <row r="53" spans="1:1" x14ac:dyDescent="0.6">
      <c r="A53" s="2"/>
    </row>
    <row r="54" spans="1:1" x14ac:dyDescent="0.6">
      <c r="A54" s="2"/>
    </row>
    <row r="55" spans="1:1" x14ac:dyDescent="0.6">
      <c r="A55" s="2"/>
    </row>
    <row r="56" spans="1:1" x14ac:dyDescent="0.6">
      <c r="A56" s="2"/>
    </row>
    <row r="57" spans="1:1" x14ac:dyDescent="0.6">
      <c r="A57" s="2"/>
    </row>
    <row r="58" spans="1:1" x14ac:dyDescent="0.6">
      <c r="A58" s="2"/>
    </row>
    <row r="59" spans="1:1" x14ac:dyDescent="0.6">
      <c r="A59" s="2"/>
    </row>
    <row r="60" spans="1:1" x14ac:dyDescent="0.6">
      <c r="A60" s="2"/>
    </row>
    <row r="61" spans="1:1" x14ac:dyDescent="0.6">
      <c r="A61" s="2"/>
    </row>
    <row r="62" spans="1:1" x14ac:dyDescent="0.6">
      <c r="A62" s="2"/>
    </row>
    <row r="63" spans="1:1" x14ac:dyDescent="0.6">
      <c r="A63" s="2"/>
    </row>
    <row r="64" spans="1:1" x14ac:dyDescent="0.6">
      <c r="A64" s="2"/>
    </row>
    <row r="65" spans="1:1" x14ac:dyDescent="0.6">
      <c r="A65" s="2"/>
    </row>
    <row r="66" spans="1:1" x14ac:dyDescent="0.6">
      <c r="A66" s="2"/>
    </row>
    <row r="67" spans="1:1" x14ac:dyDescent="0.6">
      <c r="A67" s="2"/>
    </row>
    <row r="68" spans="1:1" x14ac:dyDescent="0.6">
      <c r="A68" s="2"/>
    </row>
    <row r="69" spans="1:1" x14ac:dyDescent="0.6">
      <c r="A69" s="2"/>
    </row>
    <row r="70" spans="1:1" x14ac:dyDescent="0.6">
      <c r="A70" s="2"/>
    </row>
    <row r="71" spans="1:1" x14ac:dyDescent="0.6">
      <c r="A71" s="2"/>
    </row>
    <row r="72" spans="1:1" x14ac:dyDescent="0.6">
      <c r="A72" s="2"/>
    </row>
    <row r="73" spans="1:1" x14ac:dyDescent="0.6">
      <c r="A73" s="2"/>
    </row>
    <row r="74" spans="1:1" x14ac:dyDescent="0.6">
      <c r="A74" s="2"/>
    </row>
    <row r="75" spans="1:1" x14ac:dyDescent="0.6">
      <c r="A75" s="2"/>
    </row>
    <row r="76" spans="1:1" x14ac:dyDescent="0.6">
      <c r="A76" s="2"/>
    </row>
    <row r="77" spans="1:1" x14ac:dyDescent="0.6">
      <c r="A77" s="2"/>
    </row>
    <row r="78" spans="1:1" x14ac:dyDescent="0.6">
      <c r="A78" s="2"/>
    </row>
    <row r="79" spans="1:1" x14ac:dyDescent="0.6">
      <c r="A79" s="2"/>
    </row>
    <row r="80" spans="1:1" x14ac:dyDescent="0.6">
      <c r="A80" s="2"/>
    </row>
    <row r="81" spans="1:1" x14ac:dyDescent="0.6">
      <c r="A81" s="2"/>
    </row>
    <row r="82" spans="1:1" x14ac:dyDescent="0.6">
      <c r="A82" s="2"/>
    </row>
    <row r="83" spans="1:1" x14ac:dyDescent="0.6">
      <c r="A83" s="2"/>
    </row>
    <row r="84" spans="1:1" x14ac:dyDescent="0.6">
      <c r="A84" s="2"/>
    </row>
    <row r="85" spans="1:1" x14ac:dyDescent="0.6">
      <c r="A85" s="2"/>
    </row>
    <row r="86" spans="1:1" x14ac:dyDescent="0.6">
      <c r="A86" s="2"/>
    </row>
    <row r="87" spans="1:1" x14ac:dyDescent="0.6">
      <c r="A87" s="2"/>
    </row>
    <row r="88" spans="1:1" x14ac:dyDescent="0.6">
      <c r="A88" s="2"/>
    </row>
    <row r="89" spans="1:1" x14ac:dyDescent="0.6">
      <c r="A89" s="2"/>
    </row>
    <row r="90" spans="1:1" x14ac:dyDescent="0.6">
      <c r="A90" s="2"/>
    </row>
    <row r="91" spans="1:1" x14ac:dyDescent="0.6">
      <c r="A91" s="2"/>
    </row>
    <row r="92" spans="1:1" x14ac:dyDescent="0.6">
      <c r="A92" s="2"/>
    </row>
    <row r="93" spans="1:1" x14ac:dyDescent="0.6">
      <c r="A93" s="2"/>
    </row>
  </sheetData>
  <mergeCells count="14">
    <mergeCell ref="A36:B36"/>
    <mergeCell ref="A38:B38"/>
    <mergeCell ref="A9:B9"/>
    <mergeCell ref="A14:B14"/>
    <mergeCell ref="A15:B15"/>
    <mergeCell ref="A22:B22"/>
    <mergeCell ref="A29:B29"/>
    <mergeCell ref="A31:B31"/>
    <mergeCell ref="A2:G2"/>
    <mergeCell ref="A3:G3"/>
    <mergeCell ref="A5:G5"/>
    <mergeCell ref="A6:G6"/>
    <mergeCell ref="A7:A8"/>
    <mergeCell ref="B7:B8"/>
  </mergeCells>
  <pageMargins left="0.35" right="0.3" top="0.47" bottom="0.47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49C12-3C9C-4601-A31A-BEA61ABC0A3C}">
  <dimension ref="A1:G93"/>
  <sheetViews>
    <sheetView topLeftCell="A5" zoomScale="120" zoomScaleNormal="120" workbookViewId="0">
      <selection activeCell="D13" sqref="D13"/>
    </sheetView>
  </sheetViews>
  <sheetFormatPr defaultRowHeight="20" x14ac:dyDescent="0.6"/>
  <cols>
    <col min="1" max="1" width="4.75" style="1" customWidth="1"/>
    <col min="2" max="2" width="30.33203125" style="1" customWidth="1"/>
    <col min="3" max="5" width="12.58203125" style="1" customWidth="1"/>
    <col min="6" max="6" width="2.5" style="32" customWidth="1"/>
    <col min="7" max="7" width="13.58203125" style="29" customWidth="1"/>
    <col min="8" max="16384" width="8.6640625" style="1"/>
  </cols>
  <sheetData>
    <row r="1" spans="1:7" ht="20.5" x14ac:dyDescent="0.65">
      <c r="G1" s="26" t="s">
        <v>0</v>
      </c>
    </row>
    <row r="2" spans="1:7" s="4" customFormat="1" ht="23" x14ac:dyDescent="0.7">
      <c r="A2" s="40" t="s">
        <v>1</v>
      </c>
      <c r="B2" s="40"/>
      <c r="C2" s="40"/>
      <c r="D2" s="40"/>
      <c r="E2" s="40"/>
      <c r="F2" s="40"/>
      <c r="G2" s="40"/>
    </row>
    <row r="3" spans="1:7" s="4" customFormat="1" ht="23" x14ac:dyDescent="0.7">
      <c r="A3" s="40" t="s">
        <v>2</v>
      </c>
      <c r="B3" s="40"/>
      <c r="C3" s="40"/>
      <c r="D3" s="40"/>
      <c r="E3" s="40"/>
      <c r="F3" s="40"/>
      <c r="G3" s="40"/>
    </row>
    <row r="5" spans="1:7" ht="20.5" x14ac:dyDescent="0.65">
      <c r="A5" s="41" t="s">
        <v>3</v>
      </c>
      <c r="B5" s="41"/>
      <c r="C5" s="41"/>
      <c r="D5" s="41"/>
      <c r="E5" s="41"/>
      <c r="F5" s="41"/>
      <c r="G5" s="41"/>
    </row>
    <row r="6" spans="1:7" ht="20.5" x14ac:dyDescent="0.65">
      <c r="A6" s="42" t="s">
        <v>57</v>
      </c>
      <c r="B6" s="42"/>
      <c r="C6" s="42"/>
      <c r="D6" s="42"/>
      <c r="E6" s="42"/>
      <c r="F6" s="42"/>
      <c r="G6" s="42"/>
    </row>
    <row r="7" spans="1:7" s="2" customFormat="1" ht="20.5" x14ac:dyDescent="0.65">
      <c r="A7" s="43" t="s">
        <v>5</v>
      </c>
      <c r="B7" s="43" t="s">
        <v>6</v>
      </c>
      <c r="C7" s="7" t="s">
        <v>7</v>
      </c>
      <c r="D7" s="7" t="s">
        <v>8</v>
      </c>
      <c r="E7" s="7" t="s">
        <v>9</v>
      </c>
      <c r="F7" s="5" t="s">
        <v>11</v>
      </c>
      <c r="G7" s="27" t="s">
        <v>12</v>
      </c>
    </row>
    <row r="8" spans="1:7" s="2" customFormat="1" ht="20.5" x14ac:dyDescent="0.65">
      <c r="A8" s="43"/>
      <c r="B8" s="43"/>
      <c r="C8" s="6" t="s">
        <v>10</v>
      </c>
      <c r="D8" s="6" t="s">
        <v>10</v>
      </c>
      <c r="E8" s="6" t="s">
        <v>10</v>
      </c>
      <c r="F8" s="5" t="s">
        <v>13</v>
      </c>
      <c r="G8" s="27" t="s">
        <v>14</v>
      </c>
    </row>
    <row r="9" spans="1:7" ht="20.5" x14ac:dyDescent="0.65">
      <c r="A9" s="45" t="s">
        <v>15</v>
      </c>
      <c r="B9" s="45"/>
      <c r="C9" s="17"/>
      <c r="D9" s="17"/>
      <c r="E9" s="17"/>
      <c r="F9" s="33"/>
      <c r="G9" s="28"/>
    </row>
    <row r="10" spans="1:7" x14ac:dyDescent="0.6">
      <c r="A10" s="15" t="s">
        <v>17</v>
      </c>
      <c r="B10" s="16" t="s">
        <v>16</v>
      </c>
      <c r="C10" s="21">
        <v>155000000</v>
      </c>
      <c r="D10" s="21">
        <v>730512.37</v>
      </c>
      <c r="E10" s="21">
        <v>1374027.68</v>
      </c>
      <c r="F10" s="34"/>
      <c r="G10" s="21">
        <f>E10-C10</f>
        <v>-153625972.31999999</v>
      </c>
    </row>
    <row r="11" spans="1:7" x14ac:dyDescent="0.6">
      <c r="A11" s="10" t="s">
        <v>18</v>
      </c>
      <c r="B11" s="11" t="s">
        <v>21</v>
      </c>
      <c r="C11" s="22">
        <v>10000000</v>
      </c>
      <c r="D11" s="22">
        <f>36554.1+5484.6</f>
        <v>42038.7</v>
      </c>
      <c r="E11" s="22">
        <f>'O12 พ.ย.65'!E11+'O12 ธ.ค.65'!D11</f>
        <v>354479.00000000006</v>
      </c>
      <c r="F11" s="35"/>
      <c r="G11" s="22">
        <f t="shared" ref="G11:G13" si="0">E11-C11</f>
        <v>-9645521</v>
      </c>
    </row>
    <row r="12" spans="1:7" x14ac:dyDescent="0.6">
      <c r="A12" s="10" t="s">
        <v>19</v>
      </c>
      <c r="B12" s="11" t="s">
        <v>22</v>
      </c>
      <c r="C12" s="22">
        <v>845000</v>
      </c>
      <c r="D12" s="22">
        <f>56375.56+42689.23</f>
        <v>99064.790000000008</v>
      </c>
      <c r="E12" s="22">
        <f>'O12 พ.ย.65'!E12+'O12 ธ.ค.65'!D12</f>
        <v>274458.44999999995</v>
      </c>
      <c r="F12" s="35"/>
      <c r="G12" s="22">
        <f t="shared" si="0"/>
        <v>-570541.55000000005</v>
      </c>
    </row>
    <row r="13" spans="1:7" x14ac:dyDescent="0.6">
      <c r="A13" s="10" t="s">
        <v>20</v>
      </c>
      <c r="B13" s="11" t="s">
        <v>23</v>
      </c>
      <c r="C13" s="22">
        <v>100000</v>
      </c>
      <c r="D13" s="22">
        <v>7700</v>
      </c>
      <c r="E13" s="22">
        <v>27500</v>
      </c>
      <c r="F13" s="35"/>
      <c r="G13" s="21">
        <f t="shared" si="0"/>
        <v>-72500</v>
      </c>
    </row>
    <row r="14" spans="1:7" ht="20.5" x14ac:dyDescent="0.65">
      <c r="A14" s="46" t="s">
        <v>24</v>
      </c>
      <c r="B14" s="46"/>
      <c r="C14" s="22"/>
      <c r="D14" s="22"/>
      <c r="E14" s="22"/>
      <c r="F14" s="35"/>
      <c r="G14" s="22"/>
    </row>
    <row r="15" spans="1:7" ht="20.5" x14ac:dyDescent="0.65">
      <c r="A15" s="47" t="s">
        <v>25</v>
      </c>
      <c r="B15" s="47"/>
      <c r="C15" s="22"/>
      <c r="D15" s="22"/>
      <c r="E15" s="22"/>
      <c r="F15" s="35"/>
      <c r="G15" s="22"/>
    </row>
    <row r="16" spans="1:7" x14ac:dyDescent="0.6">
      <c r="A16" s="10" t="s">
        <v>17</v>
      </c>
      <c r="B16" s="11" t="s">
        <v>28</v>
      </c>
      <c r="C16" s="22">
        <v>300000</v>
      </c>
      <c r="D16" s="22">
        <v>300</v>
      </c>
      <c r="E16" s="22">
        <v>2400</v>
      </c>
      <c r="F16" s="35"/>
      <c r="G16" s="22">
        <f t="shared" ref="G16:G41" si="1">E16-C16</f>
        <v>-297600</v>
      </c>
    </row>
    <row r="17" spans="1:7" x14ac:dyDescent="0.6">
      <c r="A17" s="10" t="s">
        <v>18</v>
      </c>
      <c r="B17" s="11" t="s">
        <v>29</v>
      </c>
      <c r="C17" s="22">
        <v>7880</v>
      </c>
      <c r="D17" s="22">
        <v>350</v>
      </c>
      <c r="E17" s="22">
        <v>920</v>
      </c>
      <c r="F17" s="35"/>
      <c r="G17" s="22">
        <f t="shared" si="1"/>
        <v>-6960</v>
      </c>
    </row>
    <row r="18" spans="1:7" x14ac:dyDescent="0.6">
      <c r="A18" s="10" t="s">
        <v>19</v>
      </c>
      <c r="B18" s="11" t="s">
        <v>31</v>
      </c>
      <c r="C18" s="22">
        <v>600000</v>
      </c>
      <c r="D18" s="22">
        <v>40350</v>
      </c>
      <c r="E18" s="22">
        <v>109100</v>
      </c>
      <c r="F18" s="35"/>
      <c r="G18" s="22">
        <f t="shared" si="1"/>
        <v>-490900</v>
      </c>
    </row>
    <row r="19" spans="1:7" x14ac:dyDescent="0.6">
      <c r="A19" s="10" t="s">
        <v>20</v>
      </c>
      <c r="B19" s="11" t="s">
        <v>30</v>
      </c>
      <c r="C19" s="22">
        <v>300000</v>
      </c>
      <c r="D19" s="22">
        <v>31300</v>
      </c>
      <c r="E19" s="22">
        <v>92800</v>
      </c>
      <c r="F19" s="35"/>
      <c r="G19" s="21">
        <f t="shared" si="1"/>
        <v>-207200</v>
      </c>
    </row>
    <row r="20" spans="1:7" x14ac:dyDescent="0.6">
      <c r="A20" s="10" t="s">
        <v>26</v>
      </c>
      <c r="B20" s="11" t="s">
        <v>32</v>
      </c>
      <c r="C20" s="22">
        <v>59000</v>
      </c>
      <c r="D20" s="22">
        <v>3322</v>
      </c>
      <c r="E20" s="22">
        <v>5383</v>
      </c>
      <c r="F20" s="35"/>
      <c r="G20" s="22">
        <f t="shared" si="1"/>
        <v>-53617</v>
      </c>
    </row>
    <row r="21" spans="1:7" x14ac:dyDescent="0.6">
      <c r="A21" s="10" t="s">
        <v>27</v>
      </c>
      <c r="B21" s="11" t="s">
        <v>33</v>
      </c>
      <c r="C21" s="22">
        <v>8200000</v>
      </c>
      <c r="D21" s="22">
        <v>528980</v>
      </c>
      <c r="E21" s="22">
        <v>2065940</v>
      </c>
      <c r="F21" s="35"/>
      <c r="G21" s="22">
        <f t="shared" si="1"/>
        <v>-6134060</v>
      </c>
    </row>
    <row r="22" spans="1:7" ht="20.5" x14ac:dyDescent="0.65">
      <c r="A22" s="47" t="s">
        <v>34</v>
      </c>
      <c r="B22" s="47"/>
      <c r="C22" s="22"/>
      <c r="D22" s="22"/>
      <c r="E22" s="22"/>
      <c r="F22" s="35"/>
      <c r="G22" s="22"/>
    </row>
    <row r="23" spans="1:7" x14ac:dyDescent="0.6">
      <c r="A23" s="10" t="s">
        <v>17</v>
      </c>
      <c r="B23" s="11" t="s">
        <v>35</v>
      </c>
      <c r="C23" s="22">
        <v>9000</v>
      </c>
      <c r="D23" s="22">
        <v>0</v>
      </c>
      <c r="E23" s="22">
        <v>9000</v>
      </c>
      <c r="F23" s="35"/>
      <c r="G23" s="22">
        <f t="shared" si="1"/>
        <v>0</v>
      </c>
    </row>
    <row r="24" spans="1:7" x14ac:dyDescent="0.6">
      <c r="A24" s="10" t="s">
        <v>18</v>
      </c>
      <c r="B24" s="11" t="s">
        <v>36</v>
      </c>
      <c r="C24" s="22">
        <v>10000</v>
      </c>
      <c r="D24" s="22">
        <v>40000</v>
      </c>
      <c r="E24" s="22">
        <v>40000</v>
      </c>
      <c r="F24" s="35"/>
      <c r="G24" s="22">
        <f t="shared" si="1"/>
        <v>30000</v>
      </c>
    </row>
    <row r="25" spans="1:7" ht="40" x14ac:dyDescent="0.6">
      <c r="A25" s="12" t="s">
        <v>19</v>
      </c>
      <c r="B25" s="13" t="s">
        <v>37</v>
      </c>
      <c r="C25" s="30">
        <v>200000</v>
      </c>
      <c r="D25" s="30">
        <v>43030</v>
      </c>
      <c r="E25" s="30">
        <v>108170</v>
      </c>
      <c r="F25" s="35"/>
      <c r="G25" s="30">
        <f t="shared" si="1"/>
        <v>-91830</v>
      </c>
    </row>
    <row r="26" spans="1:7" ht="40" x14ac:dyDescent="0.6">
      <c r="A26" s="12" t="s">
        <v>20</v>
      </c>
      <c r="B26" s="13" t="s">
        <v>38</v>
      </c>
      <c r="C26" s="30">
        <v>200000</v>
      </c>
      <c r="D26" s="30">
        <v>46537</v>
      </c>
      <c r="E26" s="30">
        <v>70567</v>
      </c>
      <c r="F26" s="35"/>
      <c r="G26" s="30">
        <f t="shared" si="1"/>
        <v>-129433</v>
      </c>
    </row>
    <row r="27" spans="1:7" x14ac:dyDescent="0.6">
      <c r="A27" s="10" t="s">
        <v>26</v>
      </c>
      <c r="B27" s="11" t="s">
        <v>39</v>
      </c>
      <c r="C27" s="22">
        <v>1000000</v>
      </c>
      <c r="D27" s="22">
        <v>512765</v>
      </c>
      <c r="E27" s="22">
        <v>785985</v>
      </c>
      <c r="F27" s="35"/>
      <c r="G27" s="22">
        <f t="shared" si="1"/>
        <v>-214015</v>
      </c>
    </row>
    <row r="28" spans="1:7" x14ac:dyDescent="0.6">
      <c r="A28" s="10" t="s">
        <v>27</v>
      </c>
      <c r="B28" s="11" t="s">
        <v>40</v>
      </c>
      <c r="C28" s="22">
        <v>200</v>
      </c>
      <c r="D28" s="22">
        <v>115</v>
      </c>
      <c r="E28" s="22">
        <v>175</v>
      </c>
      <c r="F28" s="35"/>
      <c r="G28" s="22">
        <f t="shared" si="1"/>
        <v>-25</v>
      </c>
    </row>
    <row r="29" spans="1:7" ht="20.5" x14ac:dyDescent="0.65">
      <c r="A29" s="44" t="s">
        <v>41</v>
      </c>
      <c r="B29" s="44"/>
      <c r="C29" s="22"/>
      <c r="D29" s="22"/>
      <c r="E29" s="22"/>
      <c r="F29" s="35"/>
      <c r="G29" s="22"/>
    </row>
    <row r="30" spans="1:7" x14ac:dyDescent="0.6">
      <c r="A30" s="10" t="s">
        <v>17</v>
      </c>
      <c r="B30" s="11" t="s">
        <v>42</v>
      </c>
      <c r="C30" s="22">
        <v>945000</v>
      </c>
      <c r="D30" s="22">
        <v>78650</v>
      </c>
      <c r="E30" s="22">
        <v>272270</v>
      </c>
      <c r="F30" s="35"/>
      <c r="G30" s="22">
        <f t="shared" si="1"/>
        <v>-672730</v>
      </c>
    </row>
    <row r="31" spans="1:7" ht="20.5" x14ac:dyDescent="0.65">
      <c r="A31" s="44" t="s">
        <v>43</v>
      </c>
      <c r="B31" s="44"/>
      <c r="C31" s="22"/>
      <c r="D31" s="22"/>
      <c r="E31" s="22"/>
      <c r="F31" s="35"/>
      <c r="G31" s="22"/>
    </row>
    <row r="32" spans="1:7" x14ac:dyDescent="0.6">
      <c r="A32" s="10" t="s">
        <v>17</v>
      </c>
      <c r="B32" s="14" t="s">
        <v>44</v>
      </c>
      <c r="C32" s="22">
        <v>10000</v>
      </c>
      <c r="D32" s="22">
        <v>0</v>
      </c>
      <c r="E32" s="22">
        <v>0</v>
      </c>
      <c r="F32" s="35"/>
      <c r="G32" s="22">
        <f t="shared" si="1"/>
        <v>-10000</v>
      </c>
    </row>
    <row r="33" spans="1:7" x14ac:dyDescent="0.6">
      <c r="A33" s="10" t="s">
        <v>18</v>
      </c>
      <c r="B33" s="14" t="s">
        <v>45</v>
      </c>
      <c r="C33" s="22">
        <v>450000</v>
      </c>
      <c r="D33" s="22">
        <v>7000</v>
      </c>
      <c r="E33" s="22">
        <v>187800</v>
      </c>
      <c r="F33" s="35"/>
      <c r="G33" s="22">
        <f t="shared" si="1"/>
        <v>-262200</v>
      </c>
    </row>
    <row r="34" spans="1:7" x14ac:dyDescent="0.6">
      <c r="A34" s="10" t="s">
        <v>19</v>
      </c>
      <c r="B34" s="11" t="s">
        <v>46</v>
      </c>
      <c r="C34" s="22">
        <v>0</v>
      </c>
      <c r="D34" s="22">
        <v>0</v>
      </c>
      <c r="E34" s="22">
        <v>0</v>
      </c>
      <c r="F34" s="35"/>
      <c r="G34" s="22">
        <f t="shared" si="1"/>
        <v>0</v>
      </c>
    </row>
    <row r="35" spans="1:7" x14ac:dyDescent="0.6">
      <c r="A35" s="8" t="s">
        <v>20</v>
      </c>
      <c r="B35" s="9" t="s">
        <v>47</v>
      </c>
      <c r="C35" s="23">
        <v>40000</v>
      </c>
      <c r="D35" s="23">
        <v>0</v>
      </c>
      <c r="E35" s="23">
        <v>15575</v>
      </c>
      <c r="F35" s="36"/>
      <c r="G35" s="23">
        <f t="shared" si="1"/>
        <v>-24425</v>
      </c>
    </row>
    <row r="36" spans="1:7" ht="20.5" x14ac:dyDescent="0.65">
      <c r="A36" s="44" t="s">
        <v>48</v>
      </c>
      <c r="B36" s="44"/>
      <c r="C36" s="22"/>
      <c r="D36" s="22"/>
      <c r="E36" s="22"/>
      <c r="F36" s="35"/>
      <c r="G36" s="22"/>
    </row>
    <row r="37" spans="1:7" x14ac:dyDescent="0.6">
      <c r="A37" s="10" t="s">
        <v>17</v>
      </c>
      <c r="B37" s="11" t="s">
        <v>49</v>
      </c>
      <c r="C37" s="22">
        <v>350000</v>
      </c>
      <c r="D37" s="22">
        <v>28458</v>
      </c>
      <c r="E37" s="22">
        <v>85374</v>
      </c>
      <c r="F37" s="35"/>
      <c r="G37" s="22">
        <f t="shared" si="1"/>
        <v>-264626</v>
      </c>
    </row>
    <row r="38" spans="1:7" ht="20.5" x14ac:dyDescent="0.65">
      <c r="A38" s="44" t="s">
        <v>50</v>
      </c>
      <c r="B38" s="44"/>
      <c r="C38" s="22"/>
      <c r="D38" s="22"/>
      <c r="E38" s="22"/>
      <c r="F38" s="35"/>
      <c r="G38" s="31"/>
    </row>
    <row r="39" spans="1:7" x14ac:dyDescent="0.6">
      <c r="A39" s="10" t="s">
        <v>17</v>
      </c>
      <c r="B39" s="14" t="s">
        <v>51</v>
      </c>
      <c r="C39" s="22">
        <v>0</v>
      </c>
      <c r="D39" s="22">
        <v>2077850</v>
      </c>
      <c r="E39" s="22">
        <v>2077850</v>
      </c>
      <c r="F39" s="35"/>
      <c r="G39" s="22">
        <f t="shared" si="1"/>
        <v>2077850</v>
      </c>
    </row>
    <row r="40" spans="1:7" x14ac:dyDescent="0.6">
      <c r="A40" s="10" t="s">
        <v>18</v>
      </c>
      <c r="B40" s="14" t="s">
        <v>52</v>
      </c>
      <c r="C40" s="22">
        <v>350000</v>
      </c>
      <c r="D40" s="22">
        <v>9878.52</v>
      </c>
      <c r="E40" s="22">
        <v>20701.03</v>
      </c>
      <c r="F40" s="35"/>
      <c r="G40" s="22">
        <f t="shared" si="1"/>
        <v>-329298.96999999997</v>
      </c>
    </row>
    <row r="41" spans="1:7" x14ac:dyDescent="0.6">
      <c r="A41" s="19" t="s">
        <v>19</v>
      </c>
      <c r="B41" s="20" t="s">
        <v>53</v>
      </c>
      <c r="C41" s="24">
        <v>200000</v>
      </c>
      <c r="D41" s="24">
        <v>0</v>
      </c>
      <c r="E41" s="24">
        <v>106337</v>
      </c>
      <c r="F41" s="37"/>
      <c r="G41" s="24">
        <f t="shared" si="1"/>
        <v>-93663</v>
      </c>
    </row>
    <row r="42" spans="1:7" s="3" customFormat="1" ht="20.5" x14ac:dyDescent="0.65">
      <c r="A42" s="18"/>
      <c r="B42" s="6" t="s">
        <v>54</v>
      </c>
      <c r="C42" s="25">
        <f>SUM(C10:C41)</f>
        <v>179176080</v>
      </c>
      <c r="D42" s="25">
        <f t="shared" ref="D42:G42" si="2">SUM(D10:D41)</f>
        <v>4328201.379999999</v>
      </c>
      <c r="E42" s="25">
        <f t="shared" si="2"/>
        <v>8086812.1600000001</v>
      </c>
      <c r="F42" s="38"/>
      <c r="G42" s="25">
        <f t="shared" si="2"/>
        <v>-171089267.84</v>
      </c>
    </row>
    <row r="43" spans="1:7" x14ac:dyDescent="0.6">
      <c r="A43" s="2"/>
    </row>
    <row r="44" spans="1:7" x14ac:dyDescent="0.6">
      <c r="A44" s="2"/>
    </row>
    <row r="45" spans="1:7" x14ac:dyDescent="0.6">
      <c r="A45" s="2"/>
    </row>
    <row r="46" spans="1:7" x14ac:dyDescent="0.6">
      <c r="A46" s="2"/>
    </row>
    <row r="47" spans="1:7" x14ac:dyDescent="0.6">
      <c r="A47" s="2"/>
    </row>
    <row r="48" spans="1:7" x14ac:dyDescent="0.6">
      <c r="A48" s="2"/>
    </row>
    <row r="49" spans="1:1" x14ac:dyDescent="0.6">
      <c r="A49" s="2"/>
    </row>
    <row r="50" spans="1:1" x14ac:dyDescent="0.6">
      <c r="A50" s="2"/>
    </row>
    <row r="51" spans="1:1" x14ac:dyDescent="0.6">
      <c r="A51" s="2"/>
    </row>
    <row r="52" spans="1:1" x14ac:dyDescent="0.6">
      <c r="A52" s="2"/>
    </row>
    <row r="53" spans="1:1" x14ac:dyDescent="0.6">
      <c r="A53" s="2"/>
    </row>
    <row r="54" spans="1:1" x14ac:dyDescent="0.6">
      <c r="A54" s="2"/>
    </row>
    <row r="55" spans="1:1" x14ac:dyDescent="0.6">
      <c r="A55" s="2"/>
    </row>
    <row r="56" spans="1:1" x14ac:dyDescent="0.6">
      <c r="A56" s="2"/>
    </row>
    <row r="57" spans="1:1" x14ac:dyDescent="0.6">
      <c r="A57" s="2"/>
    </row>
    <row r="58" spans="1:1" x14ac:dyDescent="0.6">
      <c r="A58" s="2"/>
    </row>
    <row r="59" spans="1:1" x14ac:dyDescent="0.6">
      <c r="A59" s="2"/>
    </row>
    <row r="60" spans="1:1" x14ac:dyDescent="0.6">
      <c r="A60" s="2"/>
    </row>
    <row r="61" spans="1:1" x14ac:dyDescent="0.6">
      <c r="A61" s="2"/>
    </row>
    <row r="62" spans="1:1" x14ac:dyDescent="0.6">
      <c r="A62" s="2"/>
    </row>
    <row r="63" spans="1:1" x14ac:dyDescent="0.6">
      <c r="A63" s="2"/>
    </row>
    <row r="64" spans="1:1" x14ac:dyDescent="0.6">
      <c r="A64" s="2"/>
    </row>
    <row r="65" spans="1:1" x14ac:dyDescent="0.6">
      <c r="A65" s="2"/>
    </row>
    <row r="66" spans="1:1" x14ac:dyDescent="0.6">
      <c r="A66" s="2"/>
    </row>
    <row r="67" spans="1:1" x14ac:dyDescent="0.6">
      <c r="A67" s="2"/>
    </row>
    <row r="68" spans="1:1" x14ac:dyDescent="0.6">
      <c r="A68" s="2"/>
    </row>
    <row r="69" spans="1:1" x14ac:dyDescent="0.6">
      <c r="A69" s="2"/>
    </row>
    <row r="70" spans="1:1" x14ac:dyDescent="0.6">
      <c r="A70" s="2"/>
    </row>
    <row r="71" spans="1:1" x14ac:dyDescent="0.6">
      <c r="A71" s="2"/>
    </row>
    <row r="72" spans="1:1" x14ac:dyDescent="0.6">
      <c r="A72" s="2"/>
    </row>
    <row r="73" spans="1:1" x14ac:dyDescent="0.6">
      <c r="A73" s="2"/>
    </row>
    <row r="74" spans="1:1" x14ac:dyDescent="0.6">
      <c r="A74" s="2"/>
    </row>
    <row r="75" spans="1:1" x14ac:dyDescent="0.6">
      <c r="A75" s="2"/>
    </row>
    <row r="76" spans="1:1" x14ac:dyDescent="0.6">
      <c r="A76" s="2"/>
    </row>
    <row r="77" spans="1:1" x14ac:dyDescent="0.6">
      <c r="A77" s="2"/>
    </row>
    <row r="78" spans="1:1" x14ac:dyDescent="0.6">
      <c r="A78" s="2"/>
    </row>
    <row r="79" spans="1:1" x14ac:dyDescent="0.6">
      <c r="A79" s="2"/>
    </row>
    <row r="80" spans="1:1" x14ac:dyDescent="0.6">
      <c r="A80" s="2"/>
    </row>
    <row r="81" spans="1:1" x14ac:dyDescent="0.6">
      <c r="A81" s="2"/>
    </row>
    <row r="82" spans="1:1" x14ac:dyDescent="0.6">
      <c r="A82" s="2"/>
    </row>
    <row r="83" spans="1:1" x14ac:dyDescent="0.6">
      <c r="A83" s="2"/>
    </row>
    <row r="84" spans="1:1" x14ac:dyDescent="0.6">
      <c r="A84" s="2"/>
    </row>
    <row r="85" spans="1:1" x14ac:dyDescent="0.6">
      <c r="A85" s="2"/>
    </row>
    <row r="86" spans="1:1" x14ac:dyDescent="0.6">
      <c r="A86" s="2"/>
    </row>
    <row r="87" spans="1:1" x14ac:dyDescent="0.6">
      <c r="A87" s="2"/>
    </row>
    <row r="88" spans="1:1" x14ac:dyDescent="0.6">
      <c r="A88" s="2"/>
    </row>
    <row r="89" spans="1:1" x14ac:dyDescent="0.6">
      <c r="A89" s="2"/>
    </row>
    <row r="90" spans="1:1" x14ac:dyDescent="0.6">
      <c r="A90" s="2"/>
    </row>
    <row r="91" spans="1:1" x14ac:dyDescent="0.6">
      <c r="A91" s="2"/>
    </row>
    <row r="92" spans="1:1" x14ac:dyDescent="0.6">
      <c r="A92" s="2"/>
    </row>
    <row r="93" spans="1:1" x14ac:dyDescent="0.6">
      <c r="A93" s="2"/>
    </row>
  </sheetData>
  <mergeCells count="14">
    <mergeCell ref="A36:B36"/>
    <mergeCell ref="A38:B38"/>
    <mergeCell ref="A9:B9"/>
    <mergeCell ref="A14:B14"/>
    <mergeCell ref="A15:B15"/>
    <mergeCell ref="A22:B22"/>
    <mergeCell ref="A29:B29"/>
    <mergeCell ref="A31:B31"/>
    <mergeCell ref="A2:G2"/>
    <mergeCell ref="A3:G3"/>
    <mergeCell ref="A5:G5"/>
    <mergeCell ref="A6:G6"/>
    <mergeCell ref="A7:A8"/>
    <mergeCell ref="B7:B8"/>
  </mergeCells>
  <pageMargins left="0.35" right="0.3" top="0.47" bottom="0.47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5CA7D-9FFA-4923-9A65-A4361EFD653C}">
  <dimension ref="A1:G93"/>
  <sheetViews>
    <sheetView topLeftCell="A6" zoomScale="120" zoomScaleNormal="120" workbookViewId="0">
      <selection activeCell="D13" sqref="D13"/>
    </sheetView>
  </sheetViews>
  <sheetFormatPr defaultRowHeight="20" x14ac:dyDescent="0.6"/>
  <cols>
    <col min="1" max="1" width="4.75" style="1" customWidth="1"/>
    <col min="2" max="2" width="30.33203125" style="1" customWidth="1"/>
    <col min="3" max="5" width="12.58203125" style="1" customWidth="1"/>
    <col min="6" max="6" width="2.5" style="32" customWidth="1"/>
    <col min="7" max="7" width="13.58203125" style="29" customWidth="1"/>
    <col min="8" max="16384" width="8.6640625" style="1"/>
  </cols>
  <sheetData>
    <row r="1" spans="1:7" ht="20.5" x14ac:dyDescent="0.65">
      <c r="G1" s="26" t="s">
        <v>0</v>
      </c>
    </row>
    <row r="2" spans="1:7" s="4" customFormat="1" ht="23" x14ac:dyDescent="0.7">
      <c r="A2" s="40" t="s">
        <v>1</v>
      </c>
      <c r="B2" s="40"/>
      <c r="C2" s="40"/>
      <c r="D2" s="40"/>
      <c r="E2" s="40"/>
      <c r="F2" s="40"/>
      <c r="G2" s="40"/>
    </row>
    <row r="3" spans="1:7" s="4" customFormat="1" ht="23" x14ac:dyDescent="0.7">
      <c r="A3" s="40" t="s">
        <v>2</v>
      </c>
      <c r="B3" s="40"/>
      <c r="C3" s="40"/>
      <c r="D3" s="40"/>
      <c r="E3" s="40"/>
      <c r="F3" s="40"/>
      <c r="G3" s="40"/>
    </row>
    <row r="5" spans="1:7" ht="20.5" x14ac:dyDescent="0.65">
      <c r="A5" s="41" t="s">
        <v>3</v>
      </c>
      <c r="B5" s="41"/>
      <c r="C5" s="41"/>
      <c r="D5" s="41"/>
      <c r="E5" s="41"/>
      <c r="F5" s="41"/>
      <c r="G5" s="41"/>
    </row>
    <row r="6" spans="1:7" ht="20.5" x14ac:dyDescent="0.65">
      <c r="A6" s="42" t="s">
        <v>58</v>
      </c>
      <c r="B6" s="42"/>
      <c r="C6" s="42"/>
      <c r="D6" s="42"/>
      <c r="E6" s="42"/>
      <c r="F6" s="42"/>
      <c r="G6" s="42"/>
    </row>
    <row r="7" spans="1:7" s="2" customFormat="1" ht="20.5" x14ac:dyDescent="0.65">
      <c r="A7" s="43" t="s">
        <v>5</v>
      </c>
      <c r="B7" s="43" t="s">
        <v>6</v>
      </c>
      <c r="C7" s="7" t="s">
        <v>7</v>
      </c>
      <c r="D7" s="7" t="s">
        <v>8</v>
      </c>
      <c r="E7" s="7" t="s">
        <v>9</v>
      </c>
      <c r="F7" s="5" t="s">
        <v>11</v>
      </c>
      <c r="G7" s="27" t="s">
        <v>12</v>
      </c>
    </row>
    <row r="8" spans="1:7" s="2" customFormat="1" ht="20.5" x14ac:dyDescent="0.65">
      <c r="A8" s="43"/>
      <c r="B8" s="43"/>
      <c r="C8" s="6" t="s">
        <v>10</v>
      </c>
      <c r="D8" s="6" t="s">
        <v>10</v>
      </c>
      <c r="E8" s="6" t="s">
        <v>10</v>
      </c>
      <c r="F8" s="5" t="s">
        <v>13</v>
      </c>
      <c r="G8" s="27" t="s">
        <v>14</v>
      </c>
    </row>
    <row r="9" spans="1:7" ht="20.5" x14ac:dyDescent="0.65">
      <c r="A9" s="45" t="s">
        <v>15</v>
      </c>
      <c r="B9" s="45"/>
      <c r="C9" s="17"/>
      <c r="D9" s="17"/>
      <c r="E9" s="17"/>
      <c r="F9" s="33"/>
      <c r="G9" s="28"/>
    </row>
    <row r="10" spans="1:7" x14ac:dyDescent="0.6">
      <c r="A10" s="15" t="s">
        <v>17</v>
      </c>
      <c r="B10" s="16" t="s">
        <v>16</v>
      </c>
      <c r="C10" s="21">
        <v>155000000</v>
      </c>
      <c r="D10" s="21">
        <v>210897.43</v>
      </c>
      <c r="E10" s="21">
        <v>1584925.11</v>
      </c>
      <c r="F10" s="34"/>
      <c r="G10" s="21">
        <f>E10-C10</f>
        <v>-153415074.88999999</v>
      </c>
    </row>
    <row r="11" spans="1:7" x14ac:dyDescent="0.6">
      <c r="A11" s="10" t="s">
        <v>18</v>
      </c>
      <c r="B11" s="11" t="s">
        <v>21</v>
      </c>
      <c r="C11" s="22">
        <v>10000000</v>
      </c>
      <c r="D11" s="22">
        <f>937894.69+253088.5</f>
        <v>1190983.19</v>
      </c>
      <c r="E11" s="22">
        <f>'O12 ธ.ค.65'!E11+'O12 ม.ค.66'!D11</f>
        <v>1545462.19</v>
      </c>
      <c r="F11" s="35"/>
      <c r="G11" s="22">
        <f t="shared" ref="G11:G13" si="0">E11-C11</f>
        <v>-8454537.8100000005</v>
      </c>
    </row>
    <row r="12" spans="1:7" x14ac:dyDescent="0.6">
      <c r="A12" s="10" t="s">
        <v>19</v>
      </c>
      <c r="B12" s="11" t="s">
        <v>22</v>
      </c>
      <c r="C12" s="22">
        <v>845000</v>
      </c>
      <c r="D12" s="22">
        <f>61274.84+44548.27</f>
        <v>105823.10999999999</v>
      </c>
      <c r="E12" s="22">
        <f>'O12 ธ.ค.65'!E12+'O12 ม.ค.66'!D12</f>
        <v>380281.55999999994</v>
      </c>
      <c r="F12" s="35"/>
      <c r="G12" s="22">
        <f t="shared" si="0"/>
        <v>-464718.44000000006</v>
      </c>
    </row>
    <row r="13" spans="1:7" x14ac:dyDescent="0.6">
      <c r="A13" s="10" t="s">
        <v>20</v>
      </c>
      <c r="B13" s="11" t="s">
        <v>23</v>
      </c>
      <c r="C13" s="22">
        <v>100000</v>
      </c>
      <c r="D13" s="22">
        <v>0</v>
      </c>
      <c r="E13" s="22">
        <v>27500</v>
      </c>
      <c r="F13" s="35"/>
      <c r="G13" s="21">
        <f t="shared" si="0"/>
        <v>-72500</v>
      </c>
    </row>
    <row r="14" spans="1:7" ht="20.5" x14ac:dyDescent="0.65">
      <c r="A14" s="46" t="s">
        <v>24</v>
      </c>
      <c r="B14" s="46"/>
      <c r="C14" s="22"/>
      <c r="D14" s="22"/>
      <c r="E14" s="22"/>
      <c r="F14" s="35"/>
      <c r="G14" s="22"/>
    </row>
    <row r="15" spans="1:7" ht="20.5" x14ac:dyDescent="0.65">
      <c r="A15" s="47" t="s">
        <v>25</v>
      </c>
      <c r="B15" s="47"/>
      <c r="C15" s="22"/>
      <c r="D15" s="22"/>
      <c r="E15" s="22"/>
      <c r="F15" s="35"/>
      <c r="G15" s="22"/>
    </row>
    <row r="16" spans="1:7" x14ac:dyDescent="0.6">
      <c r="A16" s="10" t="s">
        <v>17</v>
      </c>
      <c r="B16" s="11" t="s">
        <v>28</v>
      </c>
      <c r="C16" s="22">
        <v>300000</v>
      </c>
      <c r="D16" s="22">
        <v>95100</v>
      </c>
      <c r="E16" s="22">
        <v>97500</v>
      </c>
      <c r="F16" s="35"/>
      <c r="G16" s="22">
        <f t="shared" ref="G16:G41" si="1">E16-C16</f>
        <v>-202500</v>
      </c>
    </row>
    <row r="17" spans="1:7" x14ac:dyDescent="0.6">
      <c r="A17" s="10" t="s">
        <v>18</v>
      </c>
      <c r="B17" s="11" t="s">
        <v>29</v>
      </c>
      <c r="C17" s="22">
        <v>7880</v>
      </c>
      <c r="D17" s="22">
        <v>800</v>
      </c>
      <c r="E17" s="22">
        <v>1720</v>
      </c>
      <c r="F17" s="35"/>
      <c r="G17" s="22">
        <f t="shared" si="1"/>
        <v>-6160</v>
      </c>
    </row>
    <row r="18" spans="1:7" x14ac:dyDescent="0.6">
      <c r="A18" s="10" t="s">
        <v>19</v>
      </c>
      <c r="B18" s="11" t="s">
        <v>31</v>
      </c>
      <c r="C18" s="22">
        <v>600000</v>
      </c>
      <c r="D18" s="22">
        <v>45700</v>
      </c>
      <c r="E18" s="22">
        <v>154800</v>
      </c>
      <c r="F18" s="35"/>
      <c r="G18" s="22">
        <f t="shared" si="1"/>
        <v>-445200</v>
      </c>
    </row>
    <row r="19" spans="1:7" x14ac:dyDescent="0.6">
      <c r="A19" s="10" t="s">
        <v>20</v>
      </c>
      <c r="B19" s="11" t="s">
        <v>30</v>
      </c>
      <c r="C19" s="22">
        <v>300000</v>
      </c>
      <c r="D19" s="22">
        <v>17400</v>
      </c>
      <c r="E19" s="22">
        <v>110200</v>
      </c>
      <c r="F19" s="35"/>
      <c r="G19" s="21">
        <f t="shared" si="1"/>
        <v>-189800</v>
      </c>
    </row>
    <row r="20" spans="1:7" x14ac:dyDescent="0.6">
      <c r="A20" s="10" t="s">
        <v>26</v>
      </c>
      <c r="B20" s="11" t="s">
        <v>32</v>
      </c>
      <c r="C20" s="22">
        <v>59000</v>
      </c>
      <c r="D20" s="22">
        <v>3021</v>
      </c>
      <c r="E20" s="22">
        <v>8404</v>
      </c>
      <c r="F20" s="35"/>
      <c r="G20" s="22">
        <f t="shared" si="1"/>
        <v>-50596</v>
      </c>
    </row>
    <row r="21" spans="1:7" x14ac:dyDescent="0.6">
      <c r="A21" s="10" t="s">
        <v>27</v>
      </c>
      <c r="B21" s="11" t="s">
        <v>33</v>
      </c>
      <c r="C21" s="22">
        <v>8200000</v>
      </c>
      <c r="D21" s="22">
        <v>888120</v>
      </c>
      <c r="E21" s="22">
        <v>2954060</v>
      </c>
      <c r="F21" s="35"/>
      <c r="G21" s="22">
        <f t="shared" si="1"/>
        <v>-5245940</v>
      </c>
    </row>
    <row r="22" spans="1:7" ht="20.5" x14ac:dyDescent="0.65">
      <c r="A22" s="47" t="s">
        <v>34</v>
      </c>
      <c r="B22" s="47"/>
      <c r="C22" s="22"/>
      <c r="D22" s="22"/>
      <c r="E22" s="22"/>
      <c r="F22" s="35"/>
      <c r="G22" s="22"/>
    </row>
    <row r="23" spans="1:7" x14ac:dyDescent="0.6">
      <c r="A23" s="10" t="s">
        <v>17</v>
      </c>
      <c r="B23" s="11" t="s">
        <v>35</v>
      </c>
      <c r="C23" s="22">
        <v>9000</v>
      </c>
      <c r="D23" s="22">
        <v>0</v>
      </c>
      <c r="E23" s="22">
        <v>9000</v>
      </c>
      <c r="F23" s="35"/>
      <c r="G23" s="22">
        <f t="shared" si="1"/>
        <v>0</v>
      </c>
    </row>
    <row r="24" spans="1:7" x14ac:dyDescent="0.6">
      <c r="A24" s="10" t="s">
        <v>18</v>
      </c>
      <c r="B24" s="11" t="s">
        <v>36</v>
      </c>
      <c r="C24" s="22">
        <v>10000</v>
      </c>
      <c r="D24" s="22">
        <v>10000</v>
      </c>
      <c r="E24" s="22">
        <v>50000</v>
      </c>
      <c r="F24" s="35"/>
      <c r="G24" s="22">
        <f t="shared" si="1"/>
        <v>40000</v>
      </c>
    </row>
    <row r="25" spans="1:7" ht="40" x14ac:dyDescent="0.6">
      <c r="A25" s="12" t="s">
        <v>19</v>
      </c>
      <c r="B25" s="13" t="s">
        <v>37</v>
      </c>
      <c r="C25" s="30">
        <v>200000</v>
      </c>
      <c r="D25" s="30">
        <v>29430</v>
      </c>
      <c r="E25" s="30">
        <v>137600</v>
      </c>
      <c r="F25" s="35"/>
      <c r="G25" s="30">
        <f t="shared" si="1"/>
        <v>-62400</v>
      </c>
    </row>
    <row r="26" spans="1:7" ht="40" x14ac:dyDescent="0.6">
      <c r="A26" s="12" t="s">
        <v>20</v>
      </c>
      <c r="B26" s="13" t="s">
        <v>38</v>
      </c>
      <c r="C26" s="30">
        <v>200000</v>
      </c>
      <c r="D26" s="30">
        <v>21006</v>
      </c>
      <c r="E26" s="30">
        <v>91573</v>
      </c>
      <c r="F26" s="35"/>
      <c r="G26" s="30">
        <f t="shared" si="1"/>
        <v>-108427</v>
      </c>
    </row>
    <row r="27" spans="1:7" x14ac:dyDescent="0.6">
      <c r="A27" s="10" t="s">
        <v>26</v>
      </c>
      <c r="B27" s="11" t="s">
        <v>39</v>
      </c>
      <c r="C27" s="22">
        <v>1000000</v>
      </c>
      <c r="D27" s="22">
        <v>93190</v>
      </c>
      <c r="E27" s="22">
        <v>879175</v>
      </c>
      <c r="F27" s="35"/>
      <c r="G27" s="22">
        <f t="shared" si="1"/>
        <v>-120825</v>
      </c>
    </row>
    <row r="28" spans="1:7" x14ac:dyDescent="0.6">
      <c r="A28" s="10" t="s">
        <v>27</v>
      </c>
      <c r="B28" s="11" t="s">
        <v>40</v>
      </c>
      <c r="C28" s="22">
        <v>200</v>
      </c>
      <c r="D28" s="22">
        <v>275</v>
      </c>
      <c r="E28" s="22">
        <v>450</v>
      </c>
      <c r="F28" s="35"/>
      <c r="G28" s="22">
        <f t="shared" si="1"/>
        <v>250</v>
      </c>
    </row>
    <row r="29" spans="1:7" ht="20.5" x14ac:dyDescent="0.65">
      <c r="A29" s="44" t="s">
        <v>41</v>
      </c>
      <c r="B29" s="44"/>
      <c r="C29" s="22"/>
      <c r="D29" s="22"/>
      <c r="E29" s="22"/>
      <c r="F29" s="35"/>
      <c r="G29" s="22"/>
    </row>
    <row r="30" spans="1:7" x14ac:dyDescent="0.6">
      <c r="A30" s="10" t="s">
        <v>17</v>
      </c>
      <c r="B30" s="11" t="s">
        <v>42</v>
      </c>
      <c r="C30" s="22">
        <v>945000</v>
      </c>
      <c r="D30" s="22">
        <v>101400</v>
      </c>
      <c r="E30" s="22">
        <v>373670</v>
      </c>
      <c r="F30" s="35"/>
      <c r="G30" s="22">
        <f t="shared" si="1"/>
        <v>-571330</v>
      </c>
    </row>
    <row r="31" spans="1:7" ht="20.5" x14ac:dyDescent="0.65">
      <c r="A31" s="44" t="s">
        <v>43</v>
      </c>
      <c r="B31" s="44"/>
      <c r="C31" s="22"/>
      <c r="D31" s="22"/>
      <c r="E31" s="22"/>
      <c r="F31" s="35"/>
      <c r="G31" s="22"/>
    </row>
    <row r="32" spans="1:7" x14ac:dyDescent="0.6">
      <c r="A32" s="10" t="s">
        <v>17</v>
      </c>
      <c r="B32" s="14" t="s">
        <v>44</v>
      </c>
      <c r="C32" s="22">
        <v>10000</v>
      </c>
      <c r="D32" s="22">
        <v>0</v>
      </c>
      <c r="E32" s="22">
        <v>0</v>
      </c>
      <c r="F32" s="35"/>
      <c r="G32" s="22">
        <f t="shared" si="1"/>
        <v>-10000</v>
      </c>
    </row>
    <row r="33" spans="1:7" x14ac:dyDescent="0.6">
      <c r="A33" s="10" t="s">
        <v>18</v>
      </c>
      <c r="B33" s="14" t="s">
        <v>45</v>
      </c>
      <c r="C33" s="22">
        <v>450000</v>
      </c>
      <c r="D33" s="22">
        <v>10500</v>
      </c>
      <c r="E33" s="22">
        <v>298300</v>
      </c>
      <c r="F33" s="35"/>
      <c r="G33" s="22">
        <f t="shared" si="1"/>
        <v>-151700</v>
      </c>
    </row>
    <row r="34" spans="1:7" x14ac:dyDescent="0.6">
      <c r="A34" s="10" t="s">
        <v>19</v>
      </c>
      <c r="B34" s="11" t="s">
        <v>46</v>
      </c>
      <c r="C34" s="22">
        <v>0</v>
      </c>
      <c r="D34" s="22">
        <v>9320</v>
      </c>
      <c r="E34" s="22">
        <v>9320</v>
      </c>
      <c r="F34" s="35"/>
      <c r="G34" s="22">
        <f t="shared" si="1"/>
        <v>9320</v>
      </c>
    </row>
    <row r="35" spans="1:7" x14ac:dyDescent="0.6">
      <c r="A35" s="8" t="s">
        <v>20</v>
      </c>
      <c r="B35" s="9" t="s">
        <v>47</v>
      </c>
      <c r="C35" s="23">
        <v>40000</v>
      </c>
      <c r="D35" s="23">
        <v>0</v>
      </c>
      <c r="E35" s="23">
        <v>15575</v>
      </c>
      <c r="F35" s="36"/>
      <c r="G35" s="23">
        <f t="shared" si="1"/>
        <v>-24425</v>
      </c>
    </row>
    <row r="36" spans="1:7" ht="20.5" x14ac:dyDescent="0.65">
      <c r="A36" s="44" t="s">
        <v>48</v>
      </c>
      <c r="B36" s="44"/>
      <c r="C36" s="22"/>
      <c r="D36" s="22"/>
      <c r="E36" s="22"/>
      <c r="F36" s="35"/>
      <c r="G36" s="22"/>
    </row>
    <row r="37" spans="1:7" x14ac:dyDescent="0.6">
      <c r="A37" s="10" t="s">
        <v>17</v>
      </c>
      <c r="B37" s="11" t="s">
        <v>49</v>
      </c>
      <c r="C37" s="22">
        <v>350000</v>
      </c>
      <c r="D37" s="22">
        <v>28458</v>
      </c>
      <c r="E37" s="22">
        <v>113832</v>
      </c>
      <c r="F37" s="35"/>
      <c r="G37" s="22">
        <f t="shared" si="1"/>
        <v>-236168</v>
      </c>
    </row>
    <row r="38" spans="1:7" ht="20.5" x14ac:dyDescent="0.65">
      <c r="A38" s="44" t="s">
        <v>50</v>
      </c>
      <c r="B38" s="44"/>
      <c r="C38" s="22"/>
      <c r="D38" s="22"/>
      <c r="E38" s="22"/>
      <c r="F38" s="35"/>
      <c r="G38" s="31"/>
    </row>
    <row r="39" spans="1:7" x14ac:dyDescent="0.6">
      <c r="A39" s="10" t="s">
        <v>17</v>
      </c>
      <c r="B39" s="14" t="s">
        <v>51</v>
      </c>
      <c r="C39" s="22">
        <v>0</v>
      </c>
      <c r="D39" s="22">
        <v>0</v>
      </c>
      <c r="E39" s="22">
        <v>2077850</v>
      </c>
      <c r="F39" s="35"/>
      <c r="G39" s="22">
        <f t="shared" si="1"/>
        <v>2077850</v>
      </c>
    </row>
    <row r="40" spans="1:7" x14ac:dyDescent="0.6">
      <c r="A40" s="10" t="s">
        <v>18</v>
      </c>
      <c r="B40" s="14" t="s">
        <v>52</v>
      </c>
      <c r="C40" s="22">
        <v>350000</v>
      </c>
      <c r="D40" s="22">
        <v>38218</v>
      </c>
      <c r="E40" s="22">
        <v>58919.03</v>
      </c>
      <c r="F40" s="35"/>
      <c r="G40" s="22">
        <f t="shared" si="1"/>
        <v>-291080.96999999997</v>
      </c>
    </row>
    <row r="41" spans="1:7" x14ac:dyDescent="0.6">
      <c r="A41" s="19" t="s">
        <v>19</v>
      </c>
      <c r="B41" s="20" t="s">
        <v>53</v>
      </c>
      <c r="C41" s="24">
        <v>200000</v>
      </c>
      <c r="D41" s="24">
        <v>0</v>
      </c>
      <c r="E41" s="24">
        <v>106337</v>
      </c>
      <c r="F41" s="37"/>
      <c r="G41" s="24">
        <f t="shared" si="1"/>
        <v>-93663</v>
      </c>
    </row>
    <row r="42" spans="1:7" s="3" customFormat="1" ht="20.5" x14ac:dyDescent="0.65">
      <c r="A42" s="18"/>
      <c r="B42" s="6" t="s">
        <v>54</v>
      </c>
      <c r="C42" s="25">
        <f>SUM(C10:C41)</f>
        <v>179176080</v>
      </c>
      <c r="D42" s="25">
        <f t="shared" ref="D42:G42" si="2">SUM(D10:D41)</f>
        <v>2899641.73</v>
      </c>
      <c r="E42" s="25">
        <f t="shared" si="2"/>
        <v>11086453.889999999</v>
      </c>
      <c r="F42" s="38"/>
      <c r="G42" s="25">
        <f t="shared" si="2"/>
        <v>-168089626.10999998</v>
      </c>
    </row>
    <row r="43" spans="1:7" x14ac:dyDescent="0.6">
      <c r="A43" s="2"/>
    </row>
    <row r="44" spans="1:7" x14ac:dyDescent="0.6">
      <c r="A44" s="2"/>
    </row>
    <row r="45" spans="1:7" x14ac:dyDescent="0.6">
      <c r="A45" s="2"/>
    </row>
    <row r="46" spans="1:7" x14ac:dyDescent="0.6">
      <c r="A46" s="2"/>
    </row>
    <row r="47" spans="1:7" x14ac:dyDescent="0.6">
      <c r="A47" s="2"/>
    </row>
    <row r="48" spans="1:7" x14ac:dyDescent="0.6">
      <c r="A48" s="2"/>
    </row>
    <row r="49" spans="1:1" x14ac:dyDescent="0.6">
      <c r="A49" s="2"/>
    </row>
    <row r="50" spans="1:1" x14ac:dyDescent="0.6">
      <c r="A50" s="2"/>
    </row>
    <row r="51" spans="1:1" x14ac:dyDescent="0.6">
      <c r="A51" s="2"/>
    </row>
    <row r="52" spans="1:1" x14ac:dyDescent="0.6">
      <c r="A52" s="2"/>
    </row>
    <row r="53" spans="1:1" x14ac:dyDescent="0.6">
      <c r="A53" s="2"/>
    </row>
    <row r="54" spans="1:1" x14ac:dyDescent="0.6">
      <c r="A54" s="2"/>
    </row>
    <row r="55" spans="1:1" x14ac:dyDescent="0.6">
      <c r="A55" s="2"/>
    </row>
    <row r="56" spans="1:1" x14ac:dyDescent="0.6">
      <c r="A56" s="2"/>
    </row>
    <row r="57" spans="1:1" x14ac:dyDescent="0.6">
      <c r="A57" s="2"/>
    </row>
    <row r="58" spans="1:1" x14ac:dyDescent="0.6">
      <c r="A58" s="2"/>
    </row>
    <row r="59" spans="1:1" x14ac:dyDescent="0.6">
      <c r="A59" s="2"/>
    </row>
    <row r="60" spans="1:1" x14ac:dyDescent="0.6">
      <c r="A60" s="2"/>
    </row>
    <row r="61" spans="1:1" x14ac:dyDescent="0.6">
      <c r="A61" s="2"/>
    </row>
    <row r="62" spans="1:1" x14ac:dyDescent="0.6">
      <c r="A62" s="2"/>
    </row>
    <row r="63" spans="1:1" x14ac:dyDescent="0.6">
      <c r="A63" s="2"/>
    </row>
    <row r="64" spans="1:1" x14ac:dyDescent="0.6">
      <c r="A64" s="2"/>
    </row>
    <row r="65" spans="1:1" x14ac:dyDescent="0.6">
      <c r="A65" s="2"/>
    </row>
    <row r="66" spans="1:1" x14ac:dyDescent="0.6">
      <c r="A66" s="2"/>
    </row>
    <row r="67" spans="1:1" x14ac:dyDescent="0.6">
      <c r="A67" s="2"/>
    </row>
    <row r="68" spans="1:1" x14ac:dyDescent="0.6">
      <c r="A68" s="2"/>
    </row>
    <row r="69" spans="1:1" x14ac:dyDescent="0.6">
      <c r="A69" s="2"/>
    </row>
    <row r="70" spans="1:1" x14ac:dyDescent="0.6">
      <c r="A70" s="2"/>
    </row>
    <row r="71" spans="1:1" x14ac:dyDescent="0.6">
      <c r="A71" s="2"/>
    </row>
    <row r="72" spans="1:1" x14ac:dyDescent="0.6">
      <c r="A72" s="2"/>
    </row>
    <row r="73" spans="1:1" x14ac:dyDescent="0.6">
      <c r="A73" s="2"/>
    </row>
    <row r="74" spans="1:1" x14ac:dyDescent="0.6">
      <c r="A74" s="2"/>
    </row>
    <row r="75" spans="1:1" x14ac:dyDescent="0.6">
      <c r="A75" s="2"/>
    </row>
    <row r="76" spans="1:1" x14ac:dyDescent="0.6">
      <c r="A76" s="2"/>
    </row>
    <row r="77" spans="1:1" x14ac:dyDescent="0.6">
      <c r="A77" s="2"/>
    </row>
    <row r="78" spans="1:1" x14ac:dyDescent="0.6">
      <c r="A78" s="2"/>
    </row>
    <row r="79" spans="1:1" x14ac:dyDescent="0.6">
      <c r="A79" s="2"/>
    </row>
    <row r="80" spans="1:1" x14ac:dyDescent="0.6">
      <c r="A80" s="2"/>
    </row>
    <row r="81" spans="1:1" x14ac:dyDescent="0.6">
      <c r="A81" s="2"/>
    </row>
    <row r="82" spans="1:1" x14ac:dyDescent="0.6">
      <c r="A82" s="2"/>
    </row>
    <row r="83" spans="1:1" x14ac:dyDescent="0.6">
      <c r="A83" s="2"/>
    </row>
    <row r="84" spans="1:1" x14ac:dyDescent="0.6">
      <c r="A84" s="2"/>
    </row>
    <row r="85" spans="1:1" x14ac:dyDescent="0.6">
      <c r="A85" s="2"/>
    </row>
    <row r="86" spans="1:1" x14ac:dyDescent="0.6">
      <c r="A86" s="2"/>
    </row>
    <row r="87" spans="1:1" x14ac:dyDescent="0.6">
      <c r="A87" s="2"/>
    </row>
    <row r="88" spans="1:1" x14ac:dyDescent="0.6">
      <c r="A88" s="2"/>
    </row>
    <row r="89" spans="1:1" x14ac:dyDescent="0.6">
      <c r="A89" s="2"/>
    </row>
    <row r="90" spans="1:1" x14ac:dyDescent="0.6">
      <c r="A90" s="2"/>
    </row>
    <row r="91" spans="1:1" x14ac:dyDescent="0.6">
      <c r="A91" s="2"/>
    </row>
    <row r="92" spans="1:1" x14ac:dyDescent="0.6">
      <c r="A92" s="2"/>
    </row>
    <row r="93" spans="1:1" x14ac:dyDescent="0.6">
      <c r="A93" s="2"/>
    </row>
  </sheetData>
  <mergeCells count="14">
    <mergeCell ref="A36:B36"/>
    <mergeCell ref="A38:B38"/>
    <mergeCell ref="A9:B9"/>
    <mergeCell ref="A14:B14"/>
    <mergeCell ref="A15:B15"/>
    <mergeCell ref="A22:B22"/>
    <mergeCell ref="A29:B29"/>
    <mergeCell ref="A31:B31"/>
    <mergeCell ref="A2:G2"/>
    <mergeCell ref="A3:G3"/>
    <mergeCell ref="A5:G5"/>
    <mergeCell ref="A6:G6"/>
    <mergeCell ref="A7:A8"/>
    <mergeCell ref="B7:B8"/>
  </mergeCells>
  <pageMargins left="0.35" right="0.3" top="0.47" bottom="0.47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FACDE-D34B-4EF4-AFBC-CC585D4800A1}">
  <dimension ref="A1:G93"/>
  <sheetViews>
    <sheetView topLeftCell="A6" zoomScale="120" zoomScaleNormal="120" workbookViewId="0">
      <selection activeCell="D12" sqref="D12"/>
    </sheetView>
  </sheetViews>
  <sheetFormatPr defaultRowHeight="20" x14ac:dyDescent="0.6"/>
  <cols>
    <col min="1" max="1" width="4.75" style="1" customWidth="1"/>
    <col min="2" max="2" width="30.33203125" style="1" customWidth="1"/>
    <col min="3" max="5" width="12.58203125" style="1" customWidth="1"/>
    <col min="6" max="6" width="2.5" style="32" customWidth="1"/>
    <col min="7" max="7" width="13.58203125" style="29" customWidth="1"/>
    <col min="8" max="16384" width="8.6640625" style="1"/>
  </cols>
  <sheetData>
    <row r="1" spans="1:7" ht="20.5" x14ac:dyDescent="0.65">
      <c r="G1" s="26" t="s">
        <v>0</v>
      </c>
    </row>
    <row r="2" spans="1:7" s="4" customFormat="1" ht="23" x14ac:dyDescent="0.7">
      <c r="A2" s="40" t="s">
        <v>1</v>
      </c>
      <c r="B2" s="40"/>
      <c r="C2" s="40"/>
      <c r="D2" s="40"/>
      <c r="E2" s="40"/>
      <c r="F2" s="40"/>
      <c r="G2" s="40"/>
    </row>
    <row r="3" spans="1:7" s="4" customFormat="1" ht="23" x14ac:dyDescent="0.7">
      <c r="A3" s="40" t="s">
        <v>2</v>
      </c>
      <c r="B3" s="40"/>
      <c r="C3" s="40"/>
      <c r="D3" s="40"/>
      <c r="E3" s="40"/>
      <c r="F3" s="40"/>
      <c r="G3" s="40"/>
    </row>
    <row r="5" spans="1:7" ht="20.5" x14ac:dyDescent="0.65">
      <c r="A5" s="41" t="s">
        <v>3</v>
      </c>
      <c r="B5" s="41"/>
      <c r="C5" s="41"/>
      <c r="D5" s="41"/>
      <c r="E5" s="41"/>
      <c r="F5" s="41"/>
      <c r="G5" s="41"/>
    </row>
    <row r="6" spans="1:7" ht="20.5" x14ac:dyDescent="0.65">
      <c r="A6" s="42" t="s">
        <v>59</v>
      </c>
      <c r="B6" s="42"/>
      <c r="C6" s="42"/>
      <c r="D6" s="42"/>
      <c r="E6" s="42"/>
      <c r="F6" s="42"/>
      <c r="G6" s="42"/>
    </row>
    <row r="7" spans="1:7" s="2" customFormat="1" ht="20.5" x14ac:dyDescent="0.65">
      <c r="A7" s="43" t="s">
        <v>5</v>
      </c>
      <c r="B7" s="43" t="s">
        <v>6</v>
      </c>
      <c r="C7" s="7" t="s">
        <v>7</v>
      </c>
      <c r="D7" s="7" t="s">
        <v>8</v>
      </c>
      <c r="E7" s="7" t="s">
        <v>9</v>
      </c>
      <c r="F7" s="5" t="s">
        <v>11</v>
      </c>
      <c r="G7" s="27" t="s">
        <v>12</v>
      </c>
    </row>
    <row r="8" spans="1:7" s="2" customFormat="1" ht="20.5" x14ac:dyDescent="0.65">
      <c r="A8" s="43"/>
      <c r="B8" s="43"/>
      <c r="C8" s="6" t="s">
        <v>10</v>
      </c>
      <c r="D8" s="6" t="s">
        <v>10</v>
      </c>
      <c r="E8" s="6" t="s">
        <v>10</v>
      </c>
      <c r="F8" s="5" t="s">
        <v>13</v>
      </c>
      <c r="G8" s="27" t="s">
        <v>14</v>
      </c>
    </row>
    <row r="9" spans="1:7" ht="20.5" x14ac:dyDescent="0.65">
      <c r="A9" s="45" t="s">
        <v>15</v>
      </c>
      <c r="B9" s="45"/>
      <c r="C9" s="17"/>
      <c r="D9" s="17"/>
      <c r="E9" s="17"/>
      <c r="F9" s="33"/>
      <c r="G9" s="28"/>
    </row>
    <row r="10" spans="1:7" x14ac:dyDescent="0.6">
      <c r="A10" s="15" t="s">
        <v>17</v>
      </c>
      <c r="B10" s="16" t="s">
        <v>16</v>
      </c>
      <c r="C10" s="21">
        <v>155000000</v>
      </c>
      <c r="D10" s="21">
        <v>253227.79</v>
      </c>
      <c r="E10" s="21">
        <v>1838152.9</v>
      </c>
      <c r="F10" s="34"/>
      <c r="G10" s="21">
        <f>E10-C10</f>
        <v>-153161847.09999999</v>
      </c>
    </row>
    <row r="11" spans="1:7" x14ac:dyDescent="0.6">
      <c r="A11" s="10" t="s">
        <v>18</v>
      </c>
      <c r="B11" s="11" t="s">
        <v>21</v>
      </c>
      <c r="C11" s="22">
        <v>10000000</v>
      </c>
      <c r="D11" s="22">
        <f>1936262.06+880251.44</f>
        <v>2816513.5</v>
      </c>
      <c r="E11" s="22">
        <f>'O12 ม.ค.66'!E11+'O12 ก.พ.66'!D11</f>
        <v>4361975.6899999995</v>
      </c>
      <c r="F11" s="35"/>
      <c r="G11" s="22">
        <f t="shared" ref="G11:G13" si="0">E11-C11</f>
        <v>-5638024.3100000005</v>
      </c>
    </row>
    <row r="12" spans="1:7" x14ac:dyDescent="0.6">
      <c r="A12" s="10" t="s">
        <v>19</v>
      </c>
      <c r="B12" s="11" t="s">
        <v>22</v>
      </c>
      <c r="C12" s="22">
        <v>845000</v>
      </c>
      <c r="D12" s="22">
        <f>59357.98+42122.04</f>
        <v>101480.02</v>
      </c>
      <c r="E12" s="22">
        <f>'O12 ม.ค.66'!E12+'O12 ก.พ.66'!D12</f>
        <v>481761.57999999996</v>
      </c>
      <c r="F12" s="35"/>
      <c r="G12" s="22">
        <f t="shared" si="0"/>
        <v>-363238.42000000004</v>
      </c>
    </row>
    <row r="13" spans="1:7" x14ac:dyDescent="0.6">
      <c r="A13" s="10" t="s">
        <v>20</v>
      </c>
      <c r="B13" s="11" t="s">
        <v>23</v>
      </c>
      <c r="C13" s="22">
        <v>100000</v>
      </c>
      <c r="D13" s="22">
        <v>0</v>
      </c>
      <c r="E13" s="22">
        <v>27500</v>
      </c>
      <c r="F13" s="35"/>
      <c r="G13" s="21">
        <f t="shared" si="0"/>
        <v>-72500</v>
      </c>
    </row>
    <row r="14" spans="1:7" ht="20.5" x14ac:dyDescent="0.65">
      <c r="A14" s="46" t="s">
        <v>24</v>
      </c>
      <c r="B14" s="46"/>
      <c r="C14" s="22"/>
      <c r="D14" s="22"/>
      <c r="E14" s="22"/>
      <c r="F14" s="35"/>
      <c r="G14" s="22"/>
    </row>
    <row r="15" spans="1:7" ht="20.5" x14ac:dyDescent="0.65">
      <c r="A15" s="47" t="s">
        <v>25</v>
      </c>
      <c r="B15" s="47"/>
      <c r="C15" s="22"/>
      <c r="D15" s="22"/>
      <c r="E15" s="22"/>
      <c r="F15" s="35"/>
      <c r="G15" s="22"/>
    </row>
    <row r="16" spans="1:7" x14ac:dyDescent="0.6">
      <c r="A16" s="10" t="s">
        <v>17</v>
      </c>
      <c r="B16" s="11" t="s">
        <v>28</v>
      </c>
      <c r="C16" s="22">
        <v>300000</v>
      </c>
      <c r="D16" s="22">
        <v>98040</v>
      </c>
      <c r="E16" s="22">
        <v>195540</v>
      </c>
      <c r="F16" s="35"/>
      <c r="G16" s="22">
        <f t="shared" ref="G16:G41" si="1">E16-C16</f>
        <v>-104460</v>
      </c>
    </row>
    <row r="17" spans="1:7" x14ac:dyDescent="0.6">
      <c r="A17" s="10" t="s">
        <v>18</v>
      </c>
      <c r="B17" s="11" t="s">
        <v>29</v>
      </c>
      <c r="C17" s="22">
        <v>7880</v>
      </c>
      <c r="D17" s="22">
        <v>700</v>
      </c>
      <c r="E17" s="22">
        <v>2420</v>
      </c>
      <c r="F17" s="35"/>
      <c r="G17" s="22">
        <f t="shared" si="1"/>
        <v>-5460</v>
      </c>
    </row>
    <row r="18" spans="1:7" x14ac:dyDescent="0.6">
      <c r="A18" s="10" t="s">
        <v>19</v>
      </c>
      <c r="B18" s="11" t="s">
        <v>31</v>
      </c>
      <c r="C18" s="22">
        <v>600000</v>
      </c>
      <c r="D18" s="22">
        <v>42700</v>
      </c>
      <c r="E18" s="22">
        <v>197500</v>
      </c>
      <c r="F18" s="35"/>
      <c r="G18" s="22">
        <f t="shared" si="1"/>
        <v>-402500</v>
      </c>
    </row>
    <row r="19" spans="1:7" x14ac:dyDescent="0.6">
      <c r="A19" s="10" t="s">
        <v>20</v>
      </c>
      <c r="B19" s="11" t="s">
        <v>30</v>
      </c>
      <c r="C19" s="22">
        <v>300000</v>
      </c>
      <c r="D19" s="22">
        <v>39500</v>
      </c>
      <c r="E19" s="22">
        <v>149700</v>
      </c>
      <c r="F19" s="35"/>
      <c r="G19" s="21">
        <f t="shared" si="1"/>
        <v>-150300</v>
      </c>
    </row>
    <row r="20" spans="1:7" x14ac:dyDescent="0.6">
      <c r="A20" s="10" t="s">
        <v>26</v>
      </c>
      <c r="B20" s="11" t="s">
        <v>32</v>
      </c>
      <c r="C20" s="22">
        <v>59000</v>
      </c>
      <c r="D20" s="22">
        <v>505</v>
      </c>
      <c r="E20" s="22">
        <v>8909</v>
      </c>
      <c r="F20" s="35"/>
      <c r="G20" s="22">
        <f t="shared" si="1"/>
        <v>-50091</v>
      </c>
    </row>
    <row r="21" spans="1:7" x14ac:dyDescent="0.6">
      <c r="A21" s="10" t="s">
        <v>27</v>
      </c>
      <c r="B21" s="11" t="s">
        <v>33</v>
      </c>
      <c r="C21" s="22">
        <v>8200000</v>
      </c>
      <c r="D21" s="22">
        <v>674000</v>
      </c>
      <c r="E21" s="22">
        <v>3628060</v>
      </c>
      <c r="F21" s="35"/>
      <c r="G21" s="22">
        <f t="shared" si="1"/>
        <v>-4571940</v>
      </c>
    </row>
    <row r="22" spans="1:7" ht="20.5" x14ac:dyDescent="0.65">
      <c r="A22" s="47" t="s">
        <v>34</v>
      </c>
      <c r="B22" s="47"/>
      <c r="C22" s="22"/>
      <c r="D22" s="22"/>
      <c r="E22" s="22"/>
      <c r="F22" s="35"/>
      <c r="G22" s="22"/>
    </row>
    <row r="23" spans="1:7" x14ac:dyDescent="0.6">
      <c r="A23" s="10" t="s">
        <v>17</v>
      </c>
      <c r="B23" s="11" t="s">
        <v>35</v>
      </c>
      <c r="C23" s="22">
        <v>9000</v>
      </c>
      <c r="D23" s="22">
        <v>0</v>
      </c>
      <c r="E23" s="22">
        <v>9000</v>
      </c>
      <c r="F23" s="35"/>
      <c r="G23" s="22">
        <f t="shared" si="1"/>
        <v>0</v>
      </c>
    </row>
    <row r="24" spans="1:7" x14ac:dyDescent="0.6">
      <c r="A24" s="10" t="s">
        <v>18</v>
      </c>
      <c r="B24" s="11" t="s">
        <v>36</v>
      </c>
      <c r="C24" s="22">
        <v>10000</v>
      </c>
      <c r="D24" s="22">
        <v>0</v>
      </c>
      <c r="E24" s="22">
        <v>50000</v>
      </c>
      <c r="F24" s="35"/>
      <c r="G24" s="22">
        <f t="shared" si="1"/>
        <v>40000</v>
      </c>
    </row>
    <row r="25" spans="1:7" ht="40" x14ac:dyDescent="0.6">
      <c r="A25" s="12" t="s">
        <v>19</v>
      </c>
      <c r="B25" s="13" t="s">
        <v>37</v>
      </c>
      <c r="C25" s="30">
        <v>200000</v>
      </c>
      <c r="D25" s="30">
        <v>23810</v>
      </c>
      <c r="E25" s="30">
        <v>161410</v>
      </c>
      <c r="F25" s="35"/>
      <c r="G25" s="30">
        <f t="shared" si="1"/>
        <v>-38590</v>
      </c>
    </row>
    <row r="26" spans="1:7" ht="40" x14ac:dyDescent="0.6">
      <c r="A26" s="12" t="s">
        <v>20</v>
      </c>
      <c r="B26" s="13" t="s">
        <v>38</v>
      </c>
      <c r="C26" s="30">
        <v>200000</v>
      </c>
      <c r="D26" s="30">
        <v>55580</v>
      </c>
      <c r="E26" s="30">
        <v>147153</v>
      </c>
      <c r="F26" s="35"/>
      <c r="G26" s="30">
        <f t="shared" si="1"/>
        <v>-52847</v>
      </c>
    </row>
    <row r="27" spans="1:7" x14ac:dyDescent="0.6">
      <c r="A27" s="10" t="s">
        <v>26</v>
      </c>
      <c r="B27" s="11" t="s">
        <v>39</v>
      </c>
      <c r="C27" s="22">
        <v>1000000</v>
      </c>
      <c r="D27" s="22">
        <v>113265</v>
      </c>
      <c r="E27" s="22">
        <v>992440</v>
      </c>
      <c r="F27" s="35"/>
      <c r="G27" s="22">
        <f t="shared" si="1"/>
        <v>-7560</v>
      </c>
    </row>
    <row r="28" spans="1:7" x14ac:dyDescent="0.6">
      <c r="A28" s="10" t="s">
        <v>27</v>
      </c>
      <c r="B28" s="11" t="s">
        <v>40</v>
      </c>
      <c r="C28" s="22">
        <v>200</v>
      </c>
      <c r="D28" s="22">
        <v>225</v>
      </c>
      <c r="E28" s="22">
        <v>675</v>
      </c>
      <c r="F28" s="35"/>
      <c r="G28" s="22">
        <f t="shared" si="1"/>
        <v>475</v>
      </c>
    </row>
    <row r="29" spans="1:7" ht="20.5" x14ac:dyDescent="0.65">
      <c r="A29" s="44" t="s">
        <v>41</v>
      </c>
      <c r="B29" s="44"/>
      <c r="C29" s="22"/>
      <c r="D29" s="22"/>
      <c r="E29" s="22"/>
      <c r="F29" s="35"/>
      <c r="G29" s="22"/>
    </row>
    <row r="30" spans="1:7" x14ac:dyDescent="0.6">
      <c r="A30" s="10" t="s">
        <v>17</v>
      </c>
      <c r="B30" s="11" t="s">
        <v>42</v>
      </c>
      <c r="C30" s="22">
        <v>945000</v>
      </c>
      <c r="D30" s="22">
        <v>101400</v>
      </c>
      <c r="E30" s="22">
        <v>373670</v>
      </c>
      <c r="F30" s="35"/>
      <c r="G30" s="22">
        <f t="shared" si="1"/>
        <v>-571330</v>
      </c>
    </row>
    <row r="31" spans="1:7" ht="20.5" x14ac:dyDescent="0.65">
      <c r="A31" s="44" t="s">
        <v>43</v>
      </c>
      <c r="B31" s="44"/>
      <c r="C31" s="22"/>
      <c r="D31" s="22"/>
      <c r="E31" s="22"/>
      <c r="F31" s="35"/>
      <c r="G31" s="22"/>
    </row>
    <row r="32" spans="1:7" x14ac:dyDescent="0.6">
      <c r="A32" s="10" t="s">
        <v>17</v>
      </c>
      <c r="B32" s="14" t="s">
        <v>44</v>
      </c>
      <c r="C32" s="22">
        <v>10000</v>
      </c>
      <c r="D32" s="22">
        <v>0</v>
      </c>
      <c r="E32" s="22">
        <v>0</v>
      </c>
      <c r="F32" s="35"/>
      <c r="G32" s="22">
        <f t="shared" si="1"/>
        <v>-10000</v>
      </c>
    </row>
    <row r="33" spans="1:7" x14ac:dyDescent="0.6">
      <c r="A33" s="10" t="s">
        <v>18</v>
      </c>
      <c r="B33" s="14" t="s">
        <v>45</v>
      </c>
      <c r="C33" s="22">
        <v>450000</v>
      </c>
      <c r="D33" s="22">
        <v>10500</v>
      </c>
      <c r="E33" s="22">
        <v>298300</v>
      </c>
      <c r="F33" s="35"/>
      <c r="G33" s="22">
        <f t="shared" si="1"/>
        <v>-151700</v>
      </c>
    </row>
    <row r="34" spans="1:7" x14ac:dyDescent="0.6">
      <c r="A34" s="10" t="s">
        <v>19</v>
      </c>
      <c r="B34" s="11" t="s">
        <v>46</v>
      </c>
      <c r="C34" s="22">
        <v>0</v>
      </c>
      <c r="D34" s="22">
        <v>9320</v>
      </c>
      <c r="E34" s="22">
        <v>9320</v>
      </c>
      <c r="F34" s="35"/>
      <c r="G34" s="22">
        <f t="shared" si="1"/>
        <v>9320</v>
      </c>
    </row>
    <row r="35" spans="1:7" x14ac:dyDescent="0.6">
      <c r="A35" s="8" t="s">
        <v>20</v>
      </c>
      <c r="B35" s="9" t="s">
        <v>47</v>
      </c>
      <c r="C35" s="23">
        <v>40000</v>
      </c>
      <c r="D35" s="23">
        <v>0</v>
      </c>
      <c r="E35" s="23">
        <v>15575</v>
      </c>
      <c r="F35" s="36"/>
      <c r="G35" s="23">
        <f t="shared" si="1"/>
        <v>-24425</v>
      </c>
    </row>
    <row r="36" spans="1:7" ht="20.5" x14ac:dyDescent="0.65">
      <c r="A36" s="44" t="s">
        <v>48</v>
      </c>
      <c r="B36" s="44"/>
      <c r="C36" s="22"/>
      <c r="D36" s="22"/>
      <c r="E36" s="22"/>
      <c r="F36" s="35"/>
      <c r="G36" s="22"/>
    </row>
    <row r="37" spans="1:7" x14ac:dyDescent="0.6">
      <c r="A37" s="10" t="s">
        <v>17</v>
      </c>
      <c r="B37" s="11" t="s">
        <v>49</v>
      </c>
      <c r="C37" s="22">
        <v>350000</v>
      </c>
      <c r="D37" s="22">
        <v>28458</v>
      </c>
      <c r="E37" s="22">
        <v>113832</v>
      </c>
      <c r="F37" s="35"/>
      <c r="G37" s="22">
        <f t="shared" si="1"/>
        <v>-236168</v>
      </c>
    </row>
    <row r="38" spans="1:7" ht="20.5" x14ac:dyDescent="0.65">
      <c r="A38" s="44" t="s">
        <v>50</v>
      </c>
      <c r="B38" s="44"/>
      <c r="C38" s="22"/>
      <c r="D38" s="22"/>
      <c r="E38" s="22"/>
      <c r="F38" s="35"/>
      <c r="G38" s="31"/>
    </row>
    <row r="39" spans="1:7" x14ac:dyDescent="0.6">
      <c r="A39" s="10" t="s">
        <v>17</v>
      </c>
      <c r="B39" s="14" t="s">
        <v>51</v>
      </c>
      <c r="C39" s="22">
        <v>0</v>
      </c>
      <c r="D39" s="22">
        <v>0</v>
      </c>
      <c r="E39" s="22">
        <v>2077850</v>
      </c>
      <c r="F39" s="35"/>
      <c r="G39" s="22">
        <f t="shared" si="1"/>
        <v>2077850</v>
      </c>
    </row>
    <row r="40" spans="1:7" x14ac:dyDescent="0.6">
      <c r="A40" s="10" t="s">
        <v>18</v>
      </c>
      <c r="B40" s="14" t="s">
        <v>52</v>
      </c>
      <c r="C40" s="22">
        <v>350000</v>
      </c>
      <c r="D40" s="22">
        <v>38218</v>
      </c>
      <c r="E40" s="22">
        <v>58919.03</v>
      </c>
      <c r="F40" s="35"/>
      <c r="G40" s="22">
        <f t="shared" si="1"/>
        <v>-291080.96999999997</v>
      </c>
    </row>
    <row r="41" spans="1:7" x14ac:dyDescent="0.6">
      <c r="A41" s="19" t="s">
        <v>19</v>
      </c>
      <c r="B41" s="20" t="s">
        <v>53</v>
      </c>
      <c r="C41" s="24">
        <v>200000</v>
      </c>
      <c r="D41" s="24">
        <v>0</v>
      </c>
      <c r="E41" s="24">
        <v>106337</v>
      </c>
      <c r="F41" s="37"/>
      <c r="G41" s="24">
        <f t="shared" si="1"/>
        <v>-93663</v>
      </c>
    </row>
    <row r="42" spans="1:7" s="3" customFormat="1" ht="20.5" x14ac:dyDescent="0.65">
      <c r="A42" s="18"/>
      <c r="B42" s="6" t="s">
        <v>54</v>
      </c>
      <c r="C42" s="25">
        <f>SUM(C10:C41)</f>
        <v>179176080</v>
      </c>
      <c r="D42" s="25">
        <f t="shared" ref="D42:G42" si="2">SUM(D10:D41)</f>
        <v>4407442.3100000005</v>
      </c>
      <c r="E42" s="25">
        <f t="shared" si="2"/>
        <v>15306000.199999999</v>
      </c>
      <c r="F42" s="38"/>
      <c r="G42" s="25">
        <f t="shared" si="2"/>
        <v>-163870079.79999998</v>
      </c>
    </row>
    <row r="43" spans="1:7" x14ac:dyDescent="0.6">
      <c r="A43" s="2"/>
    </row>
    <row r="44" spans="1:7" x14ac:dyDescent="0.6">
      <c r="A44" s="2"/>
    </row>
    <row r="45" spans="1:7" x14ac:dyDescent="0.6">
      <c r="A45" s="2"/>
    </row>
    <row r="46" spans="1:7" x14ac:dyDescent="0.6">
      <c r="A46" s="2"/>
    </row>
    <row r="47" spans="1:7" x14ac:dyDescent="0.6">
      <c r="A47" s="2"/>
    </row>
    <row r="48" spans="1:7" x14ac:dyDescent="0.6">
      <c r="A48" s="2"/>
    </row>
    <row r="49" spans="1:1" x14ac:dyDescent="0.6">
      <c r="A49" s="2"/>
    </row>
    <row r="50" spans="1:1" x14ac:dyDescent="0.6">
      <c r="A50" s="2"/>
    </row>
    <row r="51" spans="1:1" x14ac:dyDescent="0.6">
      <c r="A51" s="2"/>
    </row>
    <row r="52" spans="1:1" x14ac:dyDescent="0.6">
      <c r="A52" s="2"/>
    </row>
    <row r="53" spans="1:1" x14ac:dyDescent="0.6">
      <c r="A53" s="2"/>
    </row>
    <row r="54" spans="1:1" x14ac:dyDescent="0.6">
      <c r="A54" s="2"/>
    </row>
    <row r="55" spans="1:1" x14ac:dyDescent="0.6">
      <c r="A55" s="2"/>
    </row>
    <row r="56" spans="1:1" x14ac:dyDescent="0.6">
      <c r="A56" s="2"/>
    </row>
    <row r="57" spans="1:1" x14ac:dyDescent="0.6">
      <c r="A57" s="2"/>
    </row>
    <row r="58" spans="1:1" x14ac:dyDescent="0.6">
      <c r="A58" s="2"/>
    </row>
    <row r="59" spans="1:1" x14ac:dyDescent="0.6">
      <c r="A59" s="2"/>
    </row>
    <row r="60" spans="1:1" x14ac:dyDescent="0.6">
      <c r="A60" s="2"/>
    </row>
    <row r="61" spans="1:1" x14ac:dyDescent="0.6">
      <c r="A61" s="2"/>
    </row>
    <row r="62" spans="1:1" x14ac:dyDescent="0.6">
      <c r="A62" s="2"/>
    </row>
    <row r="63" spans="1:1" x14ac:dyDescent="0.6">
      <c r="A63" s="2"/>
    </row>
    <row r="64" spans="1:1" x14ac:dyDescent="0.6">
      <c r="A64" s="2"/>
    </row>
    <row r="65" spans="1:1" x14ac:dyDescent="0.6">
      <c r="A65" s="2"/>
    </row>
    <row r="66" spans="1:1" x14ac:dyDescent="0.6">
      <c r="A66" s="2"/>
    </row>
    <row r="67" spans="1:1" x14ac:dyDescent="0.6">
      <c r="A67" s="2"/>
    </row>
    <row r="68" spans="1:1" x14ac:dyDescent="0.6">
      <c r="A68" s="2"/>
    </row>
    <row r="69" spans="1:1" x14ac:dyDescent="0.6">
      <c r="A69" s="2"/>
    </row>
    <row r="70" spans="1:1" x14ac:dyDescent="0.6">
      <c r="A70" s="2"/>
    </row>
    <row r="71" spans="1:1" x14ac:dyDescent="0.6">
      <c r="A71" s="2"/>
    </row>
    <row r="72" spans="1:1" x14ac:dyDescent="0.6">
      <c r="A72" s="2"/>
    </row>
    <row r="73" spans="1:1" x14ac:dyDescent="0.6">
      <c r="A73" s="2"/>
    </row>
    <row r="74" spans="1:1" x14ac:dyDescent="0.6">
      <c r="A74" s="2"/>
    </row>
    <row r="75" spans="1:1" x14ac:dyDescent="0.6">
      <c r="A75" s="2"/>
    </row>
    <row r="76" spans="1:1" x14ac:dyDescent="0.6">
      <c r="A76" s="2"/>
    </row>
    <row r="77" spans="1:1" x14ac:dyDescent="0.6">
      <c r="A77" s="2"/>
    </row>
    <row r="78" spans="1:1" x14ac:dyDescent="0.6">
      <c r="A78" s="2"/>
    </row>
    <row r="79" spans="1:1" x14ac:dyDescent="0.6">
      <c r="A79" s="2"/>
    </row>
    <row r="80" spans="1:1" x14ac:dyDescent="0.6">
      <c r="A80" s="2"/>
    </row>
    <row r="81" spans="1:1" x14ac:dyDescent="0.6">
      <c r="A81" s="2"/>
    </row>
    <row r="82" spans="1:1" x14ac:dyDescent="0.6">
      <c r="A82" s="2"/>
    </row>
    <row r="83" spans="1:1" x14ac:dyDescent="0.6">
      <c r="A83" s="2"/>
    </row>
    <row r="84" spans="1:1" x14ac:dyDescent="0.6">
      <c r="A84" s="2"/>
    </row>
    <row r="85" spans="1:1" x14ac:dyDescent="0.6">
      <c r="A85" s="2"/>
    </row>
    <row r="86" spans="1:1" x14ac:dyDescent="0.6">
      <c r="A86" s="2"/>
    </row>
    <row r="87" spans="1:1" x14ac:dyDescent="0.6">
      <c r="A87" s="2"/>
    </row>
    <row r="88" spans="1:1" x14ac:dyDescent="0.6">
      <c r="A88" s="2"/>
    </row>
    <row r="89" spans="1:1" x14ac:dyDescent="0.6">
      <c r="A89" s="2"/>
    </row>
    <row r="90" spans="1:1" x14ac:dyDescent="0.6">
      <c r="A90" s="2"/>
    </row>
    <row r="91" spans="1:1" x14ac:dyDescent="0.6">
      <c r="A91" s="2"/>
    </row>
    <row r="92" spans="1:1" x14ac:dyDescent="0.6">
      <c r="A92" s="2"/>
    </row>
    <row r="93" spans="1:1" x14ac:dyDescent="0.6">
      <c r="A93" s="2"/>
    </row>
  </sheetData>
  <mergeCells count="14">
    <mergeCell ref="A36:B36"/>
    <mergeCell ref="A38:B38"/>
    <mergeCell ref="A9:B9"/>
    <mergeCell ref="A14:B14"/>
    <mergeCell ref="A15:B15"/>
    <mergeCell ref="A22:B22"/>
    <mergeCell ref="A29:B29"/>
    <mergeCell ref="A31:B31"/>
    <mergeCell ref="A2:G2"/>
    <mergeCell ref="A3:G3"/>
    <mergeCell ref="A5:G5"/>
    <mergeCell ref="A6:G6"/>
    <mergeCell ref="A7:A8"/>
    <mergeCell ref="B7:B8"/>
  </mergeCells>
  <pageMargins left="0.35" right="0.3" top="0.47" bottom="0.47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4B443-0252-4210-9895-EC8B48A8B253}">
  <dimension ref="A1:G93"/>
  <sheetViews>
    <sheetView tabSelected="1" zoomScale="110" zoomScaleNormal="110" workbookViewId="0">
      <selection activeCell="C11" sqref="C11"/>
    </sheetView>
  </sheetViews>
  <sheetFormatPr defaultRowHeight="20" x14ac:dyDescent="0.6"/>
  <cols>
    <col min="1" max="1" width="4.75" style="1" customWidth="1"/>
    <col min="2" max="2" width="30.33203125" style="1" customWidth="1"/>
    <col min="3" max="5" width="12.58203125" style="1" customWidth="1"/>
    <col min="6" max="6" width="2.5" style="32" customWidth="1"/>
    <col min="7" max="7" width="13.83203125" style="29" customWidth="1"/>
    <col min="8" max="16384" width="8.6640625" style="1"/>
  </cols>
  <sheetData>
    <row r="1" spans="1:7" ht="20.5" x14ac:dyDescent="0.65">
      <c r="G1" s="26" t="s">
        <v>0</v>
      </c>
    </row>
    <row r="2" spans="1:7" s="4" customFormat="1" ht="23" x14ac:dyDescent="0.7">
      <c r="A2" s="40" t="s">
        <v>1</v>
      </c>
      <c r="B2" s="40"/>
      <c r="C2" s="40"/>
      <c r="D2" s="40"/>
      <c r="E2" s="40"/>
      <c r="F2" s="40"/>
      <c r="G2" s="40"/>
    </row>
    <row r="3" spans="1:7" s="4" customFormat="1" ht="23" x14ac:dyDescent="0.7">
      <c r="A3" s="40" t="s">
        <v>2</v>
      </c>
      <c r="B3" s="40"/>
      <c r="C3" s="40"/>
      <c r="D3" s="40"/>
      <c r="E3" s="40"/>
      <c r="F3" s="40"/>
      <c r="G3" s="40"/>
    </row>
    <row r="5" spans="1:7" ht="20.5" x14ac:dyDescent="0.65">
      <c r="A5" s="41" t="s">
        <v>3</v>
      </c>
      <c r="B5" s="41"/>
      <c r="C5" s="41"/>
      <c r="D5" s="41"/>
      <c r="E5" s="41"/>
      <c r="F5" s="41"/>
      <c r="G5" s="41"/>
    </row>
    <row r="6" spans="1:7" ht="20.5" x14ac:dyDescent="0.65">
      <c r="A6" s="42" t="s">
        <v>4</v>
      </c>
      <c r="B6" s="42"/>
      <c r="C6" s="42"/>
      <c r="D6" s="42"/>
      <c r="E6" s="42"/>
      <c r="F6" s="42"/>
      <c r="G6" s="42"/>
    </row>
    <row r="7" spans="1:7" s="2" customFormat="1" ht="20.5" x14ac:dyDescent="0.65">
      <c r="A7" s="43" t="s">
        <v>5</v>
      </c>
      <c r="B7" s="43" t="s">
        <v>6</v>
      </c>
      <c r="C7" s="7" t="s">
        <v>7</v>
      </c>
      <c r="D7" s="7" t="s">
        <v>8</v>
      </c>
      <c r="E7" s="7" t="s">
        <v>9</v>
      </c>
      <c r="F7" s="5" t="s">
        <v>11</v>
      </c>
      <c r="G7" s="27" t="s">
        <v>12</v>
      </c>
    </row>
    <row r="8" spans="1:7" s="2" customFormat="1" ht="20.5" x14ac:dyDescent="0.65">
      <c r="A8" s="43"/>
      <c r="B8" s="43"/>
      <c r="C8" s="6" t="s">
        <v>10</v>
      </c>
      <c r="D8" s="6" t="s">
        <v>10</v>
      </c>
      <c r="E8" s="6" t="s">
        <v>10</v>
      </c>
      <c r="F8" s="5" t="s">
        <v>13</v>
      </c>
      <c r="G8" s="27" t="s">
        <v>14</v>
      </c>
    </row>
    <row r="9" spans="1:7" ht="20.5" x14ac:dyDescent="0.65">
      <c r="A9" s="45" t="s">
        <v>15</v>
      </c>
      <c r="B9" s="45"/>
      <c r="C9" s="17"/>
      <c r="D9" s="17"/>
      <c r="E9" s="17"/>
      <c r="F9" s="33"/>
      <c r="G9" s="28"/>
    </row>
    <row r="10" spans="1:7" x14ac:dyDescent="0.6">
      <c r="A10" s="15" t="s">
        <v>17</v>
      </c>
      <c r="B10" s="16" t="s">
        <v>16</v>
      </c>
      <c r="C10" s="21">
        <v>155000000</v>
      </c>
      <c r="D10" s="21">
        <v>87075.76</v>
      </c>
      <c r="E10" s="21">
        <v>1925228.66</v>
      </c>
      <c r="F10" s="34"/>
      <c r="G10" s="21">
        <f>E10-C10</f>
        <v>-153074771.34</v>
      </c>
    </row>
    <row r="11" spans="1:7" x14ac:dyDescent="0.6">
      <c r="A11" s="10" t="s">
        <v>18</v>
      </c>
      <c r="B11" s="11" t="s">
        <v>21</v>
      </c>
      <c r="C11" s="22">
        <v>10000000</v>
      </c>
      <c r="D11" s="22">
        <f>3531333.52+1907417.92</f>
        <v>5438751.4399999995</v>
      </c>
      <c r="E11" s="22">
        <f>'O12 ก.พ.66'!E11+'O12 มี.ค.66'!D11</f>
        <v>9800727.129999999</v>
      </c>
      <c r="F11" s="35"/>
      <c r="G11" s="22">
        <f t="shared" ref="G11:G13" si="0">E11-C11</f>
        <v>-199272.87000000104</v>
      </c>
    </row>
    <row r="12" spans="1:7" x14ac:dyDescent="0.6">
      <c r="A12" s="10" t="s">
        <v>19</v>
      </c>
      <c r="B12" s="11" t="s">
        <v>22</v>
      </c>
      <c r="C12" s="22">
        <v>845000</v>
      </c>
      <c r="D12" s="22">
        <f>94839.43+38969.37</f>
        <v>133808.79999999999</v>
      </c>
      <c r="E12" s="22">
        <f>'O12 ก.พ.66'!E12+'O12 มี.ค.66'!D12</f>
        <v>615570.37999999989</v>
      </c>
      <c r="F12" s="35"/>
      <c r="G12" s="22">
        <f t="shared" si="0"/>
        <v>-229429.62000000011</v>
      </c>
    </row>
    <row r="13" spans="1:7" x14ac:dyDescent="0.6">
      <c r="A13" s="10" t="s">
        <v>20</v>
      </c>
      <c r="B13" s="11" t="s">
        <v>23</v>
      </c>
      <c r="C13" s="22">
        <v>100000</v>
      </c>
      <c r="D13" s="22">
        <v>0</v>
      </c>
      <c r="E13" s="22">
        <v>27500</v>
      </c>
      <c r="F13" s="35"/>
      <c r="G13" s="21">
        <f t="shared" si="0"/>
        <v>-72500</v>
      </c>
    </row>
    <row r="14" spans="1:7" ht="20.5" x14ac:dyDescent="0.65">
      <c r="A14" s="46" t="s">
        <v>24</v>
      </c>
      <c r="B14" s="46"/>
      <c r="C14" s="22"/>
      <c r="D14" s="22"/>
      <c r="E14" s="22"/>
      <c r="F14" s="35"/>
      <c r="G14" s="22"/>
    </row>
    <row r="15" spans="1:7" ht="20.5" x14ac:dyDescent="0.65">
      <c r="A15" s="47" t="s">
        <v>25</v>
      </c>
      <c r="B15" s="47"/>
      <c r="C15" s="22"/>
      <c r="D15" s="22"/>
      <c r="E15" s="22"/>
      <c r="F15" s="35"/>
      <c r="G15" s="22"/>
    </row>
    <row r="16" spans="1:7" x14ac:dyDescent="0.6">
      <c r="A16" s="10" t="s">
        <v>17</v>
      </c>
      <c r="B16" s="11" t="s">
        <v>28</v>
      </c>
      <c r="C16" s="22">
        <v>300000</v>
      </c>
      <c r="D16" s="22">
        <v>113660</v>
      </c>
      <c r="E16" s="22">
        <v>309200</v>
      </c>
      <c r="F16" s="35"/>
      <c r="G16" s="22">
        <f t="shared" ref="G16:G41" si="1">E16-C16</f>
        <v>9200</v>
      </c>
    </row>
    <row r="17" spans="1:7" x14ac:dyDescent="0.6">
      <c r="A17" s="10" t="s">
        <v>18</v>
      </c>
      <c r="B17" s="11" t="s">
        <v>29</v>
      </c>
      <c r="C17" s="22">
        <v>7880</v>
      </c>
      <c r="D17" s="22">
        <v>360</v>
      </c>
      <c r="E17" s="22">
        <v>2780</v>
      </c>
      <c r="F17" s="35"/>
      <c r="G17" s="22">
        <f t="shared" si="1"/>
        <v>-5100</v>
      </c>
    </row>
    <row r="18" spans="1:7" x14ac:dyDescent="0.6">
      <c r="A18" s="10" t="s">
        <v>19</v>
      </c>
      <c r="B18" s="11" t="s">
        <v>31</v>
      </c>
      <c r="C18" s="22">
        <v>600000</v>
      </c>
      <c r="D18" s="22">
        <v>44000</v>
      </c>
      <c r="E18" s="22">
        <v>241500</v>
      </c>
      <c r="F18" s="35"/>
      <c r="G18" s="22">
        <f t="shared" si="1"/>
        <v>-358500</v>
      </c>
    </row>
    <row r="19" spans="1:7" x14ac:dyDescent="0.6">
      <c r="A19" s="10" t="s">
        <v>20</v>
      </c>
      <c r="B19" s="11" t="s">
        <v>30</v>
      </c>
      <c r="C19" s="22">
        <v>300000</v>
      </c>
      <c r="D19" s="22">
        <v>38650</v>
      </c>
      <c r="E19" s="22">
        <v>188350</v>
      </c>
      <c r="F19" s="35"/>
      <c r="G19" s="21">
        <f t="shared" si="1"/>
        <v>-111650</v>
      </c>
    </row>
    <row r="20" spans="1:7" x14ac:dyDescent="0.6">
      <c r="A20" s="10" t="s">
        <v>26</v>
      </c>
      <c r="B20" s="11" t="s">
        <v>32</v>
      </c>
      <c r="C20" s="22">
        <v>59000</v>
      </c>
      <c r="D20" s="22">
        <v>25926</v>
      </c>
      <c r="E20" s="22">
        <v>34835</v>
      </c>
      <c r="F20" s="35"/>
      <c r="G20" s="22">
        <f t="shared" si="1"/>
        <v>-24165</v>
      </c>
    </row>
    <row r="21" spans="1:7" x14ac:dyDescent="0.6">
      <c r="A21" s="10" t="s">
        <v>27</v>
      </c>
      <c r="B21" s="11" t="s">
        <v>33</v>
      </c>
      <c r="C21" s="22">
        <v>8200000</v>
      </c>
      <c r="D21" s="22">
        <v>595050</v>
      </c>
      <c r="E21" s="22">
        <v>4223110</v>
      </c>
      <c r="F21" s="35"/>
      <c r="G21" s="22">
        <f t="shared" si="1"/>
        <v>-3976890</v>
      </c>
    </row>
    <row r="22" spans="1:7" ht="20.5" x14ac:dyDescent="0.65">
      <c r="A22" s="47" t="s">
        <v>34</v>
      </c>
      <c r="B22" s="47"/>
      <c r="C22" s="22"/>
      <c r="D22" s="22"/>
      <c r="E22" s="22"/>
      <c r="F22" s="35"/>
      <c r="G22" s="22"/>
    </row>
    <row r="23" spans="1:7" x14ac:dyDescent="0.6">
      <c r="A23" s="10" t="s">
        <v>17</v>
      </c>
      <c r="B23" s="11" t="s">
        <v>35</v>
      </c>
      <c r="C23" s="22">
        <v>9000</v>
      </c>
      <c r="D23" s="22">
        <v>0</v>
      </c>
      <c r="E23" s="22">
        <v>9000</v>
      </c>
      <c r="F23" s="35"/>
      <c r="G23" s="22">
        <f t="shared" si="1"/>
        <v>0</v>
      </c>
    </row>
    <row r="24" spans="1:7" x14ac:dyDescent="0.6">
      <c r="A24" s="10" t="s">
        <v>18</v>
      </c>
      <c r="B24" s="11" t="s">
        <v>36</v>
      </c>
      <c r="C24" s="22">
        <v>10000</v>
      </c>
      <c r="D24" s="22">
        <v>0</v>
      </c>
      <c r="E24" s="22">
        <v>50000</v>
      </c>
      <c r="F24" s="35"/>
      <c r="G24" s="22">
        <f t="shared" si="1"/>
        <v>40000</v>
      </c>
    </row>
    <row r="25" spans="1:7" ht="40" x14ac:dyDescent="0.6">
      <c r="A25" s="12" t="s">
        <v>19</v>
      </c>
      <c r="B25" s="13" t="s">
        <v>37</v>
      </c>
      <c r="C25" s="30">
        <v>200000</v>
      </c>
      <c r="D25" s="30">
        <v>36350</v>
      </c>
      <c r="E25" s="30">
        <v>197760</v>
      </c>
      <c r="F25" s="35"/>
      <c r="G25" s="30">
        <f t="shared" si="1"/>
        <v>-2240</v>
      </c>
    </row>
    <row r="26" spans="1:7" ht="40" x14ac:dyDescent="0.6">
      <c r="A26" s="12" t="s">
        <v>20</v>
      </c>
      <c r="B26" s="13" t="s">
        <v>38</v>
      </c>
      <c r="C26" s="30">
        <v>200000</v>
      </c>
      <c r="D26" s="30">
        <v>33500</v>
      </c>
      <c r="E26" s="30">
        <v>180653</v>
      </c>
      <c r="F26" s="35"/>
      <c r="G26" s="30">
        <f t="shared" si="1"/>
        <v>-19347</v>
      </c>
    </row>
    <row r="27" spans="1:7" x14ac:dyDescent="0.6">
      <c r="A27" s="10" t="s">
        <v>26</v>
      </c>
      <c r="B27" s="11" t="s">
        <v>39</v>
      </c>
      <c r="C27" s="22">
        <v>1000000</v>
      </c>
      <c r="D27" s="22">
        <v>61700</v>
      </c>
      <c r="E27" s="22">
        <v>1054140</v>
      </c>
      <c r="F27" s="35"/>
      <c r="G27" s="22">
        <f t="shared" si="1"/>
        <v>54140</v>
      </c>
    </row>
    <row r="28" spans="1:7" x14ac:dyDescent="0.6">
      <c r="A28" s="10" t="s">
        <v>27</v>
      </c>
      <c r="B28" s="11" t="s">
        <v>40</v>
      </c>
      <c r="C28" s="22">
        <v>200</v>
      </c>
      <c r="D28" s="22">
        <v>0</v>
      </c>
      <c r="E28" s="22">
        <v>675</v>
      </c>
      <c r="F28" s="35"/>
      <c r="G28" s="22">
        <f t="shared" si="1"/>
        <v>475</v>
      </c>
    </row>
    <row r="29" spans="1:7" ht="20.5" x14ac:dyDescent="0.65">
      <c r="A29" s="44" t="s">
        <v>41</v>
      </c>
      <c r="B29" s="44"/>
      <c r="C29" s="22"/>
      <c r="D29" s="22"/>
      <c r="E29" s="22"/>
      <c r="F29" s="35"/>
      <c r="G29" s="22"/>
    </row>
    <row r="30" spans="1:7" x14ac:dyDescent="0.6">
      <c r="A30" s="10" t="s">
        <v>17</v>
      </c>
      <c r="B30" s="11" t="s">
        <v>42</v>
      </c>
      <c r="C30" s="22">
        <v>945000</v>
      </c>
      <c r="D30" s="22">
        <v>92500</v>
      </c>
      <c r="E30" s="22">
        <v>557920</v>
      </c>
      <c r="F30" s="35"/>
      <c r="G30" s="22">
        <f t="shared" si="1"/>
        <v>-387080</v>
      </c>
    </row>
    <row r="31" spans="1:7" ht="20.5" x14ac:dyDescent="0.65">
      <c r="A31" s="44" t="s">
        <v>43</v>
      </c>
      <c r="B31" s="44"/>
      <c r="C31" s="22"/>
      <c r="D31" s="22"/>
      <c r="E31" s="22"/>
      <c r="F31" s="35"/>
      <c r="G31" s="22"/>
    </row>
    <row r="32" spans="1:7" x14ac:dyDescent="0.6">
      <c r="A32" s="10" t="s">
        <v>17</v>
      </c>
      <c r="B32" s="14" t="s">
        <v>44</v>
      </c>
      <c r="C32" s="22">
        <v>10000</v>
      </c>
      <c r="D32" s="22">
        <v>0</v>
      </c>
      <c r="E32" s="22">
        <v>10000</v>
      </c>
      <c r="F32" s="35"/>
      <c r="G32" s="22">
        <f t="shared" si="1"/>
        <v>0</v>
      </c>
    </row>
    <row r="33" spans="1:7" x14ac:dyDescent="0.6">
      <c r="A33" s="10" t="s">
        <v>18</v>
      </c>
      <c r="B33" s="14" t="s">
        <v>45</v>
      </c>
      <c r="C33" s="22">
        <v>450000</v>
      </c>
      <c r="D33" s="22">
        <v>2100</v>
      </c>
      <c r="E33" s="22">
        <v>306300</v>
      </c>
      <c r="F33" s="35"/>
      <c r="G33" s="22">
        <f t="shared" si="1"/>
        <v>-143700</v>
      </c>
    </row>
    <row r="34" spans="1:7" x14ac:dyDescent="0.6">
      <c r="A34" s="10" t="s">
        <v>19</v>
      </c>
      <c r="B34" s="11" t="s">
        <v>46</v>
      </c>
      <c r="C34" s="22">
        <v>0</v>
      </c>
      <c r="D34" s="22">
        <v>10680</v>
      </c>
      <c r="E34" s="22">
        <v>30250</v>
      </c>
      <c r="F34" s="35" t="s">
        <v>11</v>
      </c>
      <c r="G34" s="22">
        <f t="shared" si="1"/>
        <v>30250</v>
      </c>
    </row>
    <row r="35" spans="1:7" x14ac:dyDescent="0.6">
      <c r="A35" s="8" t="s">
        <v>20</v>
      </c>
      <c r="B35" s="9" t="s">
        <v>47</v>
      </c>
      <c r="C35" s="23">
        <v>40000</v>
      </c>
      <c r="D35" s="23">
        <v>0</v>
      </c>
      <c r="E35" s="23">
        <v>15575</v>
      </c>
      <c r="F35" s="36"/>
      <c r="G35" s="23">
        <f t="shared" si="1"/>
        <v>-24425</v>
      </c>
    </row>
    <row r="36" spans="1:7" ht="20.5" x14ac:dyDescent="0.65">
      <c r="A36" s="44" t="s">
        <v>48</v>
      </c>
      <c r="B36" s="44"/>
      <c r="C36" s="22"/>
      <c r="D36" s="22"/>
      <c r="E36" s="22"/>
      <c r="F36" s="35"/>
      <c r="G36" s="22"/>
    </row>
    <row r="37" spans="1:7" x14ac:dyDescent="0.6">
      <c r="A37" s="10" t="s">
        <v>17</v>
      </c>
      <c r="B37" s="11" t="s">
        <v>49</v>
      </c>
      <c r="C37" s="22">
        <v>350000</v>
      </c>
      <c r="D37" s="22">
        <v>28458</v>
      </c>
      <c r="E37" s="22">
        <v>170748</v>
      </c>
      <c r="F37" s="35"/>
      <c r="G37" s="22">
        <f t="shared" si="1"/>
        <v>-179252</v>
      </c>
    </row>
    <row r="38" spans="1:7" ht="20.5" x14ac:dyDescent="0.65">
      <c r="A38" s="44" t="s">
        <v>50</v>
      </c>
      <c r="B38" s="44"/>
      <c r="C38" s="22"/>
      <c r="D38" s="22"/>
      <c r="E38" s="22"/>
      <c r="F38" s="35"/>
      <c r="G38" s="31"/>
    </row>
    <row r="39" spans="1:7" x14ac:dyDescent="0.6">
      <c r="A39" s="10" t="s">
        <v>17</v>
      </c>
      <c r="B39" s="14" t="s">
        <v>51</v>
      </c>
      <c r="C39" s="22">
        <v>0</v>
      </c>
      <c r="D39" s="22">
        <v>0</v>
      </c>
      <c r="E39" s="22">
        <v>2077850</v>
      </c>
      <c r="F39" s="35"/>
      <c r="G39" s="22">
        <f t="shared" si="1"/>
        <v>2077850</v>
      </c>
    </row>
    <row r="40" spans="1:7" x14ac:dyDescent="0.6">
      <c r="A40" s="10" t="s">
        <v>18</v>
      </c>
      <c r="B40" s="14" t="s">
        <v>52</v>
      </c>
      <c r="C40" s="22">
        <v>350000</v>
      </c>
      <c r="D40" s="22">
        <v>8176</v>
      </c>
      <c r="E40" s="22">
        <v>148395.03</v>
      </c>
      <c r="F40" s="35"/>
      <c r="G40" s="22">
        <f t="shared" si="1"/>
        <v>-201604.97</v>
      </c>
    </row>
    <row r="41" spans="1:7" x14ac:dyDescent="0.6">
      <c r="A41" s="19" t="s">
        <v>19</v>
      </c>
      <c r="B41" s="20" t="s">
        <v>53</v>
      </c>
      <c r="C41" s="24">
        <v>200000</v>
      </c>
      <c r="D41" s="24">
        <v>0</v>
      </c>
      <c r="E41" s="24">
        <v>106337</v>
      </c>
      <c r="F41" s="37"/>
      <c r="G41" s="24">
        <f t="shared" si="1"/>
        <v>-93663</v>
      </c>
    </row>
    <row r="42" spans="1:7" s="3" customFormat="1" ht="20.5" x14ac:dyDescent="0.65">
      <c r="A42" s="18"/>
      <c r="B42" s="6" t="s">
        <v>54</v>
      </c>
      <c r="C42" s="25">
        <f>SUM(C10:C41)</f>
        <v>179176080</v>
      </c>
      <c r="D42" s="25">
        <f t="shared" ref="D42:G42" si="2">SUM(D10:D41)</f>
        <v>6750745.9999999991</v>
      </c>
      <c r="E42" s="25">
        <f t="shared" si="2"/>
        <v>22284404.199999999</v>
      </c>
      <c r="F42" s="38"/>
      <c r="G42" s="25">
        <f t="shared" si="2"/>
        <v>-156891675.80000001</v>
      </c>
    </row>
    <row r="43" spans="1:7" x14ac:dyDescent="0.6">
      <c r="A43" s="2"/>
    </row>
    <row r="44" spans="1:7" x14ac:dyDescent="0.6">
      <c r="A44" s="2"/>
      <c r="G44" s="39" t="s">
        <v>60</v>
      </c>
    </row>
    <row r="45" spans="1:7" x14ac:dyDescent="0.6">
      <c r="A45" s="2"/>
    </row>
    <row r="46" spans="1:7" x14ac:dyDescent="0.6">
      <c r="A46" s="2"/>
    </row>
    <row r="47" spans="1:7" x14ac:dyDescent="0.6">
      <c r="A47" s="2"/>
    </row>
    <row r="48" spans="1:7" x14ac:dyDescent="0.6">
      <c r="A48" s="2"/>
    </row>
    <row r="49" spans="1:1" x14ac:dyDescent="0.6">
      <c r="A49" s="2"/>
    </row>
    <row r="50" spans="1:1" x14ac:dyDescent="0.6">
      <c r="A50" s="2"/>
    </row>
    <row r="51" spans="1:1" x14ac:dyDescent="0.6">
      <c r="A51" s="2"/>
    </row>
    <row r="52" spans="1:1" x14ac:dyDescent="0.6">
      <c r="A52" s="2"/>
    </row>
    <row r="53" spans="1:1" x14ac:dyDescent="0.6">
      <c r="A53" s="2"/>
    </row>
    <row r="54" spans="1:1" x14ac:dyDescent="0.6">
      <c r="A54" s="2"/>
    </row>
    <row r="55" spans="1:1" x14ac:dyDescent="0.6">
      <c r="A55" s="2"/>
    </row>
    <row r="56" spans="1:1" x14ac:dyDescent="0.6">
      <c r="A56" s="2"/>
    </row>
    <row r="57" spans="1:1" x14ac:dyDescent="0.6">
      <c r="A57" s="2"/>
    </row>
    <row r="58" spans="1:1" x14ac:dyDescent="0.6">
      <c r="A58" s="2"/>
    </row>
    <row r="59" spans="1:1" x14ac:dyDescent="0.6">
      <c r="A59" s="2"/>
    </row>
    <row r="60" spans="1:1" x14ac:dyDescent="0.6">
      <c r="A60" s="2"/>
    </row>
    <row r="61" spans="1:1" x14ac:dyDescent="0.6">
      <c r="A61" s="2"/>
    </row>
    <row r="62" spans="1:1" x14ac:dyDescent="0.6">
      <c r="A62" s="2"/>
    </row>
    <row r="63" spans="1:1" x14ac:dyDescent="0.6">
      <c r="A63" s="2"/>
    </row>
    <row r="64" spans="1:1" x14ac:dyDescent="0.6">
      <c r="A64" s="2"/>
    </row>
    <row r="65" spans="1:1" x14ac:dyDescent="0.6">
      <c r="A65" s="2"/>
    </row>
    <row r="66" spans="1:1" x14ac:dyDescent="0.6">
      <c r="A66" s="2"/>
    </row>
    <row r="67" spans="1:1" x14ac:dyDescent="0.6">
      <c r="A67" s="2"/>
    </row>
    <row r="68" spans="1:1" x14ac:dyDescent="0.6">
      <c r="A68" s="2"/>
    </row>
    <row r="69" spans="1:1" x14ac:dyDescent="0.6">
      <c r="A69" s="2"/>
    </row>
    <row r="70" spans="1:1" x14ac:dyDescent="0.6">
      <c r="A70" s="2"/>
    </row>
    <row r="71" spans="1:1" x14ac:dyDescent="0.6">
      <c r="A71" s="2"/>
    </row>
    <row r="72" spans="1:1" x14ac:dyDescent="0.6">
      <c r="A72" s="2"/>
    </row>
    <row r="73" spans="1:1" x14ac:dyDescent="0.6">
      <c r="A73" s="2"/>
    </row>
    <row r="74" spans="1:1" x14ac:dyDescent="0.6">
      <c r="A74" s="2"/>
    </row>
    <row r="75" spans="1:1" x14ac:dyDescent="0.6">
      <c r="A75" s="2"/>
    </row>
    <row r="76" spans="1:1" x14ac:dyDescent="0.6">
      <c r="A76" s="2"/>
    </row>
    <row r="77" spans="1:1" x14ac:dyDescent="0.6">
      <c r="A77" s="2"/>
    </row>
    <row r="78" spans="1:1" x14ac:dyDescent="0.6">
      <c r="A78" s="2"/>
    </row>
    <row r="79" spans="1:1" x14ac:dyDescent="0.6">
      <c r="A79" s="2"/>
    </row>
    <row r="80" spans="1:1" x14ac:dyDescent="0.6">
      <c r="A80" s="2"/>
    </row>
    <row r="81" spans="1:1" x14ac:dyDescent="0.6">
      <c r="A81" s="2"/>
    </row>
    <row r="82" spans="1:1" x14ac:dyDescent="0.6">
      <c r="A82" s="2"/>
    </row>
    <row r="83" spans="1:1" x14ac:dyDescent="0.6">
      <c r="A83" s="2"/>
    </row>
    <row r="84" spans="1:1" x14ac:dyDescent="0.6">
      <c r="A84" s="2"/>
    </row>
    <row r="85" spans="1:1" x14ac:dyDescent="0.6">
      <c r="A85" s="2"/>
    </row>
    <row r="86" spans="1:1" x14ac:dyDescent="0.6">
      <c r="A86" s="2"/>
    </row>
    <row r="87" spans="1:1" x14ac:dyDescent="0.6">
      <c r="A87" s="2"/>
    </row>
    <row r="88" spans="1:1" x14ac:dyDescent="0.6">
      <c r="A88" s="2"/>
    </row>
    <row r="89" spans="1:1" x14ac:dyDescent="0.6">
      <c r="A89" s="2"/>
    </row>
    <row r="90" spans="1:1" x14ac:dyDescent="0.6">
      <c r="A90" s="2"/>
    </row>
    <row r="91" spans="1:1" x14ac:dyDescent="0.6">
      <c r="A91" s="2"/>
    </row>
    <row r="92" spans="1:1" x14ac:dyDescent="0.6">
      <c r="A92" s="2"/>
    </row>
    <row r="93" spans="1:1" x14ac:dyDescent="0.6">
      <c r="A93" s="2"/>
    </row>
  </sheetData>
  <mergeCells count="14">
    <mergeCell ref="A36:B36"/>
    <mergeCell ref="A38:B38"/>
    <mergeCell ref="A9:B9"/>
    <mergeCell ref="A14:B14"/>
    <mergeCell ref="A15:B15"/>
    <mergeCell ref="A22:B22"/>
    <mergeCell ref="A29:B29"/>
    <mergeCell ref="A31:B31"/>
    <mergeCell ref="A7:A8"/>
    <mergeCell ref="B7:B8"/>
    <mergeCell ref="A5:G5"/>
    <mergeCell ref="A6:G6"/>
    <mergeCell ref="A2:G2"/>
    <mergeCell ref="A3:G3"/>
  </mergeCells>
  <pageMargins left="0.35433070866141736" right="0.31496062992125984" top="0.47244094488188981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O12 ต.ค.65</vt:lpstr>
      <vt:lpstr>O12 พ.ย.65</vt:lpstr>
      <vt:lpstr>O12 ธ.ค.65</vt:lpstr>
      <vt:lpstr>O12 ม.ค.66</vt:lpstr>
      <vt:lpstr>O12 ก.พ.66</vt:lpstr>
      <vt:lpstr>O12 มี.ค.66</vt:lpstr>
      <vt:lpstr>'O12 ต.ค.65'!Print_Titles</vt:lpstr>
      <vt:lpstr>'O12 มี.ค.66'!Print_Titles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2023-03-31T04:42:59Z</cp:lastPrinted>
  <dcterms:created xsi:type="dcterms:W3CDTF">2023-03-28T06:13:22Z</dcterms:created>
  <dcterms:modified xsi:type="dcterms:W3CDTF">2023-03-31T04:43:01Z</dcterms:modified>
</cp:coreProperties>
</file>