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_63\"/>
    </mc:Choice>
  </mc:AlternateContent>
  <xr:revisionPtr revIDLastSave="0" documentId="13_ncr:1_{82471F91-E8CC-4F64-A322-FCBFE727EF76}" xr6:coauthVersionLast="47" xr6:coauthVersionMax="47" xr10:uidLastSave="{00000000-0000-0000-0000-000000000000}"/>
  <bookViews>
    <workbookView xWindow="-120" yWindow="-120" windowWidth="29040" windowHeight="15840" activeTab="1" xr2:uid="{47C6AC56-A382-4564-A024-C18327907BD1}"/>
  </bookViews>
  <sheets>
    <sheet name="Sheet1" sheetId="1" r:id="rId1"/>
    <sheet name="Sheet2" sheetId="2" r:id="rId2"/>
    <sheet name="ก.ย.63" sheetId="4" r:id="rId3"/>
  </sheets>
  <definedNames>
    <definedName name="_xlnm.Print_Area" localSheetId="1">Sheet2!$A$1:$E$27</definedName>
    <definedName name="_xlnm.Print_Area" localSheetId="2">'ก.ย.63'!$B$1:$H$38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E6" i="4"/>
  <c r="C7" i="4" s="1"/>
  <c r="F6" i="4"/>
  <c r="H6" i="4"/>
  <c r="G7" i="4" s="1"/>
  <c r="F7" i="4"/>
  <c r="H7" i="4" s="1"/>
  <c r="C8" i="4"/>
  <c r="C10" i="4" s="1"/>
  <c r="D8" i="4"/>
  <c r="D10" i="4" s="1"/>
  <c r="D13" i="4" s="1"/>
  <c r="D20" i="4" s="1"/>
  <c r="F8" i="4"/>
  <c r="F10" i="4" s="1"/>
  <c r="G10" i="4"/>
  <c r="G13" i="4" s="1"/>
  <c r="H12" i="4"/>
  <c r="E15" i="4"/>
  <c r="H15" i="4"/>
  <c r="E16" i="4"/>
  <c r="H16" i="4"/>
  <c r="E17" i="4"/>
  <c r="H17" i="4"/>
  <c r="E18" i="4"/>
  <c r="H18" i="4"/>
  <c r="C19" i="4"/>
  <c r="D19" i="4"/>
  <c r="E19" i="4" s="1"/>
  <c r="F19" i="4"/>
  <c r="G19" i="4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D6" i="1"/>
  <c r="C13" i="4" l="1"/>
  <c r="E10" i="4"/>
  <c r="H19" i="4"/>
  <c r="G20" i="4"/>
  <c r="H10" i="4"/>
  <c r="G11" i="4" s="1"/>
  <c r="F13" i="4"/>
  <c r="F11" i="4"/>
  <c r="E7" i="4"/>
  <c r="E13" i="4"/>
  <c r="C20" i="4"/>
  <c r="H8" i="4"/>
  <c r="G9" i="4" s="1"/>
  <c r="D7" i="4"/>
  <c r="D11" i="4"/>
  <c r="E8" i="4"/>
  <c r="C9" i="4" s="1"/>
  <c r="C11" i="4"/>
  <c r="H11" i="4" l="1"/>
  <c r="F9" i="4"/>
  <c r="H9" i="4" s="1"/>
  <c r="E11" i="4"/>
  <c r="D9" i="4"/>
  <c r="F20" i="4"/>
  <c r="H13" i="4"/>
  <c r="E9" i="4"/>
  <c r="E20" i="4"/>
  <c r="D21" i="4" s="1"/>
  <c r="C21" i="4" l="1"/>
  <c r="E21" i="4" s="1"/>
  <c r="H20" i="4"/>
  <c r="G21" i="4" s="1"/>
  <c r="F21" i="4"/>
  <c r="H21" i="4" s="1"/>
</calcChain>
</file>

<file path=xl/sharedStrings.xml><?xml version="1.0" encoding="utf-8"?>
<sst xmlns="http://schemas.openxmlformats.org/spreadsheetml/2006/main" count="61" uniqueCount="51">
  <si>
    <t>จำนวนผู้ใช้บริการรถโดยสารประจำทางต่อวัน ปีงบประมาณ 2544 - 2563</t>
  </si>
  <si>
    <t>ปีงบประมาณ</t>
  </si>
  <si>
    <t>คน/เที่ยว/วัน</t>
  </si>
  <si>
    <t>รถธรรมดา</t>
  </si>
  <si>
    <t>รถปรับอากาศ</t>
  </si>
  <si>
    <t>รวม</t>
  </si>
  <si>
    <t>ปี</t>
  </si>
  <si>
    <t>จำนวนรถวิ่ง/วัน (คัน)</t>
  </si>
  <si>
    <t>จำนวนรถรวม/ปี (คัน)</t>
  </si>
  <si>
    <t>จำนวนรถโดยสารประจำทางที่วิ่งบริการ ปีงบประมาณ 2556 - 2563</t>
  </si>
  <si>
    <t>หมายเหตุ : 1. ตั้งแต่ปีงบประมาณ 2551 - 2560 รวมผู้ใช้บริการรถเมล์ฟรี
               2. ปีงบประมาณ 2563 มีสถานการณ์การแพร่ระบาดของเชื้อ
                   ไวรัสโคโรนา 2019 ส่งผลให้จำนวนผู้ใช้บริการลดลง</t>
  </si>
  <si>
    <t>หมายเหตุ : ในปีพ.ศ. 2559 และ 2563 มีจำนวน 366 วัน</t>
  </si>
  <si>
    <t>รถร่วมวิ่งรวมองค์การ 2 สาย คือ  25,  29</t>
  </si>
  <si>
    <t xml:space="preserve">                   - รถมินิบัสจำนวน 797 คัน ประกอบด้วย รถมินิบัสธรรมดาสีส้ม 579 คัน และรถมินิบัส ปอ.สีเหลือง 218 คัน </t>
  </si>
  <si>
    <t xml:space="preserve">                   - จำนวนเส้นทางเป็นข้อมูลจากงานใบอนุญาตประกอบการรถโดยสาร สรุปตามใบอนุญาตประกอบการขนส่ง ที่กรมการขนส่งทางบกอนุมัติและมีการจัการเดินรถโดยสาร</t>
  </si>
  <si>
    <t>คิดเป็นเปอร์เซ็นต์  องค์การฯ / รถร่วม ทั้งองค์การฯ</t>
  </si>
  <si>
    <t>รวม  1+2+3+4</t>
  </si>
  <si>
    <t>รวม  4</t>
  </si>
  <si>
    <t xml:space="preserve">  4.4 รถตู้ CNG  เชื่อมต่อท่าอากาศยานสุวรรณภูมิ</t>
  </si>
  <si>
    <t xml:space="preserve">  4.3 รถตู้โดยสารปรับอากาศ </t>
  </si>
  <si>
    <t xml:space="preserve">  4.2 หมวด 4 (ในซอย) (จำนวนรถที่ทำสัญญา) </t>
  </si>
  <si>
    <t xml:space="preserve"> </t>
  </si>
  <si>
    <t xml:space="preserve">  4.1 หมวด 1 (มินิบัส)  </t>
  </si>
  <si>
    <t>4.  รถเมล์เล็ก</t>
  </si>
  <si>
    <t>รวม  1+ 2+3</t>
  </si>
  <si>
    <t>3.  รถ PBC</t>
  </si>
  <si>
    <t xml:space="preserve">        คิดเป็นเปอร์เซ็นต์  องค์การฯ / รถร่วม</t>
  </si>
  <si>
    <t>รวม  1+ 2</t>
  </si>
  <si>
    <t xml:space="preserve">2.  รถปรับอากาศ </t>
  </si>
  <si>
    <t xml:space="preserve">1.  รถธรรมดา </t>
  </si>
  <si>
    <t>รถร่วม</t>
  </si>
  <si>
    <t>รถองค์การฯ</t>
  </si>
  <si>
    <t xml:space="preserve">   </t>
  </si>
  <si>
    <t>จำนวนรถ   (คัน)</t>
  </si>
  <si>
    <t>จำนวนเส้นทางเดินรถ  (สาย)</t>
  </si>
  <si>
    <t>ประเภทรถ</t>
  </si>
  <si>
    <t>จำนวนเส้นทาง  และจำนวนรถ  ณ  เดือน กันยายน  2563</t>
  </si>
  <si>
    <t>องค์การขนส่งมวลชนกรุงเทพ</t>
  </si>
  <si>
    <t>หมายเหตุ : 1. ตัวเลข (     )  หมายถึง จำนวนเส้นทางที่วิ่งร่วมกับเส้นทางของรถธรรมดาและรถปรับอากาศ โดยจะไม่นำมาคิดรวมกับจำนวนเส้นทางที่ได้รับอนุญาต</t>
  </si>
  <si>
    <t>แหล่งข้อมูล : องค์การขนส่งมวลชนกรุงเทพ</t>
  </si>
  <si>
    <t xml:space="preserve">              2. จำนวนเส้นทางเป็นข้อมูลจากงานใบอนุญาตประกอบการรถโดยสาร สรุปตามใบอนุญาตประกอบการขนส่ง ที่กรมการขนส่งทางบกอนุมัติและมีการ</t>
  </si>
  <si>
    <t xml:space="preserve">              3. วันที่ 17 ก.พ. 2553  รถมินิบัสสีเขียว หยุดวิ่ง (ปัจจุบันเปลี่ยนเป็นรถก๊าซ)</t>
  </si>
  <si>
    <t xml:space="preserve">              4. รถ  PBC  จำนวน 120 คัน (ประจำการเขต 1 จำนวน 40 คัน เริ่มวิ่งตั้งแต่ 16 พ.ค. 54  และเขต 5  จำนวน 80  คัน เริ่มวิ่งตั้งแต่ 6 พ.ย. 54) </t>
  </si>
  <si>
    <t xml:space="preserve">              5. คำสั่งองค์การ ที่ 411/2554 ลงวันที่ 18 ก.ค. 2554 เขตได้รับรถยี่ห้อ MAN จากบริษัทบ้านโป่งบอดี้ จำนวน 12 คัน ในชุดแรก </t>
  </si>
  <si>
    <t xml:space="preserve">              6. ตามหนังสือ ขบ. ที่ คค 0422.3/325 ลงวันที่ 28 เม.ย.63 ให้เลิกประกอบการขนส่งประจำทางสายที่ 76, 138, 141, 75, 42</t>
  </si>
  <si>
    <t xml:space="preserve">              7. ตามหนังสือ ขบ. ที่ คค 0422.3/264 ลงวันที่ 31 มีนาคม 2563 ให้เลิกประกอบการขนส่งประจำทางรถเอกชนร่วมบริการ จำนวน 32 เส้นทาง </t>
  </si>
  <si>
    <t xml:space="preserve">                  จัดการเดินรถโดยสาร</t>
  </si>
  <si>
    <t xml:space="preserve">                  ณ เดือน มิ.ย.58 ปรับรถ PBC เขต 1 ลดลง 3 คัน (คงเหลือ 37 คัน) ตามบันทึกข้อตกลงเลขที่ ร.31/2558 ลงวันที่ 8 มิ.ย.58</t>
  </si>
  <si>
    <t xml:space="preserve">                  วันที่ 28 มี.ค. 2555 (เริ่มวิ่งวันที่ 1 เม.ย. 2555) จำนวน 13 คัน ในชุดที่ 2 วันที่ 23 พ.ค. 2555 </t>
  </si>
  <si>
    <t xml:space="preserve">                  ดังนั้น จำนวนเส้นทางรถองค์การ ณ เม.ย.63 มีจำนวน 112 เส้นทาง (เดิมมี 117 เส้นทาง) ตามใบอนุญาตของ ขบ. </t>
  </si>
  <si>
    <t xml:space="preserve">                  ดังนั้น จำนวนเส้นทางรถเอกชนร่วมบริการ ณ มิ.ย.63 มีจำนวน 55 เส้นทาง (เดิมมี 87 เส้นทาง) ตามใบอนุญาตของ ขบ.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</si>
</sst>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0.000"/>
    <numFmt numFmtId="189" formatCode="#,##0;\(#,##0\)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9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1" applyFont="1"/>
    <xf numFmtId="0" fontId="6" fillId="0" borderId="1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8" xfId="1" applyFont="1" applyBorder="1"/>
    <xf numFmtId="0" fontId="5" fillId="0" borderId="6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3" fontId="5" fillId="0" borderId="0" xfId="1" applyNumberFormat="1" applyFont="1"/>
    <xf numFmtId="2" fontId="5" fillId="0" borderId="1" xfId="1" applyNumberFormat="1" applyFont="1" applyBorder="1"/>
    <xf numFmtId="2" fontId="5" fillId="0" borderId="1" xfId="1" applyNumberFormat="1" applyFont="1" applyBorder="1" applyAlignment="1">
      <alignment horizontal="center"/>
    </xf>
    <xf numFmtId="2" fontId="5" fillId="0" borderId="0" xfId="1" applyNumberFormat="1" applyFont="1"/>
    <xf numFmtId="0" fontId="6" fillId="0" borderId="5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3" fontId="6" fillId="4" borderId="3" xfId="1" applyNumberFormat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center"/>
    </xf>
    <xf numFmtId="43" fontId="5" fillId="0" borderId="0" xfId="2" applyFont="1" applyBorder="1"/>
    <xf numFmtId="0" fontId="5" fillId="0" borderId="1" xfId="1" applyFont="1" applyBorder="1"/>
    <xf numFmtId="2" fontId="5" fillId="0" borderId="8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0" fontId="6" fillId="0" borderId="5" xfId="1" applyFont="1" applyBorder="1"/>
    <xf numFmtId="43" fontId="5" fillId="0" borderId="7" xfId="2" applyFont="1" applyBorder="1" applyAlignment="1">
      <alignment horizontal="center"/>
    </xf>
    <xf numFmtId="43" fontId="5" fillId="0" borderId="1" xfId="2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3" fontId="6" fillId="3" borderId="3" xfId="1" applyNumberFormat="1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/>
    <xf numFmtId="189" fontId="5" fillId="0" borderId="6" xfId="1" applyNumberFormat="1" applyFont="1" applyBorder="1" applyAlignment="1">
      <alignment horizontal="center"/>
    </xf>
    <xf numFmtId="189" fontId="5" fillId="0" borderId="5" xfId="1" applyNumberFormat="1" applyFont="1" applyBorder="1" applyAlignment="1">
      <alignment horizontal="center"/>
    </xf>
    <xf numFmtId="43" fontId="5" fillId="0" borderId="6" xfId="2" applyFont="1" applyBorder="1" applyAlignment="1">
      <alignment horizontal="center"/>
    </xf>
    <xf numFmtId="0" fontId="5" fillId="0" borderId="6" xfId="1" applyFont="1" applyBorder="1"/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3" fontId="6" fillId="2" borderId="3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6" fillId="0" borderId="0" xfId="1" applyFont="1"/>
    <xf numFmtId="2" fontId="6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right"/>
    </xf>
    <xf numFmtId="2" fontId="6" fillId="0" borderId="0" xfId="1" applyNumberFormat="1" applyFont="1"/>
    <xf numFmtId="188" fontId="5" fillId="0" borderId="0" xfId="1" applyNumberFormat="1" applyFont="1"/>
    <xf numFmtId="0" fontId="7" fillId="0" borderId="0" xfId="1" applyFont="1"/>
    <xf numFmtId="187" fontId="5" fillId="0" borderId="0" xfId="1" applyNumberFormat="1" applyFont="1"/>
    <xf numFmtId="43" fontId="5" fillId="0" borderId="0" xfId="2" applyFont="1"/>
    <xf numFmtId="0" fontId="6" fillId="0" borderId="0" xfId="1" applyFont="1" applyBorder="1"/>
    <xf numFmtId="2" fontId="6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3" fontId="1" fillId="0" borderId="13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10" xfId="0" applyNumberFormat="1" applyFont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3"/>
    </xf>
    <xf numFmtId="3" fontId="1" fillId="0" borderId="2" xfId="0" applyNumberFormat="1" applyFont="1" applyBorder="1" applyAlignment="1">
      <alignment horizontal="right" indent="3"/>
    </xf>
    <xf numFmtId="3" fontId="1" fillId="0" borderId="5" xfId="0" applyNumberFormat="1" applyFont="1" applyBorder="1" applyAlignment="1">
      <alignment horizontal="right" indent="4"/>
    </xf>
    <xf numFmtId="3" fontId="1" fillId="0" borderId="7" xfId="0" applyNumberFormat="1" applyFont="1" applyBorder="1" applyAlignment="1">
      <alignment horizontal="right" indent="4"/>
    </xf>
    <xf numFmtId="189" fontId="6" fillId="0" borderId="3" xfId="1" applyNumberFormat="1" applyFont="1" applyBorder="1" applyAlignment="1">
      <alignment horizontal="center"/>
    </xf>
    <xf numFmtId="43" fontId="6" fillId="0" borderId="1" xfId="2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5" fillId="0" borderId="0" xfId="1" applyFont="1"/>
  </cellXfs>
  <cellStyles count="3">
    <cellStyle name="จุลภาค 2" xfId="2" xr:uid="{26B32216-6E27-49A7-925D-E3A06BE5FB6D}"/>
    <cellStyle name="ปกติ" xfId="0" builtinId="0"/>
    <cellStyle name="ปกติ 2" xfId="1" xr:uid="{558BA992-9768-45AF-80BC-191110661F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จำนวนรถโดยสารประจำทางที่วิ่งบริการต่อวัน (คัน)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จำนวนรถวิ่ง/วัน (คัน)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numRef>
              <c:f>Sheet2!$B$4:$B$11</c:f>
              <c:numCache>
                <c:formatCode>General</c:formatCode>
                <c:ptCount val="8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  <c:pt idx="6">
                  <c:v>2562</c:v>
                </c:pt>
                <c:pt idx="7">
                  <c:v>2563</c:v>
                </c:pt>
              </c:numCache>
            </c:numRef>
          </c:cat>
          <c:val>
            <c:numRef>
              <c:f>Sheet2!$C$4:$C$11</c:f>
              <c:numCache>
                <c:formatCode>#,##0</c:formatCode>
                <c:ptCount val="8"/>
                <c:pt idx="0">
                  <c:v>2736</c:v>
                </c:pt>
                <c:pt idx="1">
                  <c:v>2653</c:v>
                </c:pt>
                <c:pt idx="2">
                  <c:v>2640</c:v>
                </c:pt>
                <c:pt idx="3">
                  <c:v>2615</c:v>
                </c:pt>
                <c:pt idx="4">
                  <c:v>2600</c:v>
                </c:pt>
                <c:pt idx="5">
                  <c:v>2581</c:v>
                </c:pt>
                <c:pt idx="6">
                  <c:v>2835</c:v>
                </c:pt>
                <c:pt idx="7">
                  <c:v>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6-414E-8691-F2EAD0B6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0013040"/>
        <c:axId val="1000012208"/>
      </c:barChart>
      <c:catAx>
        <c:axId val="100001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00012208"/>
        <c:crosses val="autoZero"/>
        <c:auto val="1"/>
        <c:lblAlgn val="ctr"/>
        <c:lblOffset val="100"/>
        <c:noMultiLvlLbl val="0"/>
      </c:catAx>
      <c:valAx>
        <c:axId val="10000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0001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21614</xdr:rowOff>
    </xdr:from>
    <xdr:to>
      <xdr:col>5</xdr:col>
      <xdr:colOff>15875</xdr:colOff>
      <xdr:row>26</xdr:row>
      <xdr:rowOff>212481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96D0C749-4E60-496F-ADE6-C805150C9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1BFA-1722-4535-BE66-584F78C58E7F}">
  <dimension ref="A1:D27"/>
  <sheetViews>
    <sheetView view="pageBreakPreview" zoomScale="60" zoomScaleNormal="100" workbookViewId="0">
      <selection sqref="A1:D27"/>
    </sheetView>
  </sheetViews>
  <sheetFormatPr defaultRowHeight="18.75" x14ac:dyDescent="0.3"/>
  <cols>
    <col min="1" max="1" width="14.875" style="1" customWidth="1"/>
    <col min="2" max="4" width="11.25" style="1" customWidth="1"/>
    <col min="5" max="16384" width="9" style="1"/>
  </cols>
  <sheetData>
    <row r="1" spans="1:4" x14ac:dyDescent="0.3">
      <c r="A1" s="88" t="s">
        <v>0</v>
      </c>
      <c r="B1" s="88"/>
      <c r="C1" s="88"/>
      <c r="D1" s="88"/>
    </row>
    <row r="3" spans="1:4" x14ac:dyDescent="0.3">
      <c r="A3" s="86" t="s">
        <v>1</v>
      </c>
      <c r="B3" s="87" t="s">
        <v>2</v>
      </c>
      <c r="C3" s="86"/>
      <c r="D3" s="86"/>
    </row>
    <row r="4" spans="1:4" x14ac:dyDescent="0.3">
      <c r="A4" s="86"/>
      <c r="B4" s="62" t="s">
        <v>3</v>
      </c>
      <c r="C4" s="61" t="s">
        <v>4</v>
      </c>
      <c r="D4" s="61" t="s">
        <v>5</v>
      </c>
    </row>
    <row r="5" spans="1:4" x14ac:dyDescent="0.3">
      <c r="A5" s="63">
        <v>2544</v>
      </c>
      <c r="B5" s="70">
        <v>1480557</v>
      </c>
      <c r="C5" s="71">
        <v>1090099</v>
      </c>
      <c r="D5" s="72">
        <f>SUM(B5:C5)</f>
        <v>2570656</v>
      </c>
    </row>
    <row r="6" spans="1:4" x14ac:dyDescent="0.3">
      <c r="A6" s="63">
        <v>2545</v>
      </c>
      <c r="B6" s="73">
        <v>1356099</v>
      </c>
      <c r="C6" s="74">
        <v>1038624</v>
      </c>
      <c r="D6" s="75">
        <f>SUM(B6:C6)</f>
        <v>2394723</v>
      </c>
    </row>
    <row r="7" spans="1:4" x14ac:dyDescent="0.3">
      <c r="A7" s="63">
        <v>2546</v>
      </c>
      <c r="B7" s="73">
        <v>1264011</v>
      </c>
      <c r="C7" s="74">
        <v>1106315</v>
      </c>
      <c r="D7" s="75">
        <f t="shared" ref="D7:D24" si="0">SUM(B7:C7)</f>
        <v>2370326</v>
      </c>
    </row>
    <row r="8" spans="1:4" x14ac:dyDescent="0.3">
      <c r="A8" s="63">
        <v>2547</v>
      </c>
      <c r="B8" s="73">
        <v>1164862</v>
      </c>
      <c r="C8" s="74">
        <v>900460</v>
      </c>
      <c r="D8" s="75">
        <f t="shared" si="0"/>
        <v>2065322</v>
      </c>
    </row>
    <row r="9" spans="1:4" x14ac:dyDescent="0.3">
      <c r="A9" s="63">
        <v>2548</v>
      </c>
      <c r="B9" s="73">
        <v>1124346</v>
      </c>
      <c r="C9" s="74">
        <v>830793</v>
      </c>
      <c r="D9" s="75">
        <f t="shared" si="0"/>
        <v>1955139</v>
      </c>
    </row>
    <row r="10" spans="1:4" x14ac:dyDescent="0.3">
      <c r="A10" s="63">
        <v>2549</v>
      </c>
      <c r="B10" s="73">
        <v>999846</v>
      </c>
      <c r="C10" s="74">
        <v>766545</v>
      </c>
      <c r="D10" s="75">
        <f t="shared" si="0"/>
        <v>1766391</v>
      </c>
    </row>
    <row r="11" spans="1:4" x14ac:dyDescent="0.3">
      <c r="A11" s="63">
        <v>2550</v>
      </c>
      <c r="B11" s="73">
        <v>932947</v>
      </c>
      <c r="C11" s="74">
        <v>747805</v>
      </c>
      <c r="D11" s="75">
        <f t="shared" si="0"/>
        <v>1680752</v>
      </c>
    </row>
    <row r="12" spans="1:4" x14ac:dyDescent="0.3">
      <c r="A12" s="63">
        <v>2551</v>
      </c>
      <c r="B12" s="73">
        <v>1066178</v>
      </c>
      <c r="C12" s="74">
        <v>706305</v>
      </c>
      <c r="D12" s="75">
        <f t="shared" si="0"/>
        <v>1772483</v>
      </c>
    </row>
    <row r="13" spans="1:4" x14ac:dyDescent="0.3">
      <c r="A13" s="63">
        <v>2552</v>
      </c>
      <c r="B13" s="73">
        <v>1467608</v>
      </c>
      <c r="C13" s="74">
        <v>607717</v>
      </c>
      <c r="D13" s="75">
        <f t="shared" si="0"/>
        <v>2075325</v>
      </c>
    </row>
    <row r="14" spans="1:4" x14ac:dyDescent="0.3">
      <c r="A14" s="63">
        <v>2553</v>
      </c>
      <c r="B14" s="73">
        <v>1460593</v>
      </c>
      <c r="C14" s="74">
        <v>568089</v>
      </c>
      <c r="D14" s="75">
        <f t="shared" si="0"/>
        <v>2028682</v>
      </c>
    </row>
    <row r="15" spans="1:4" x14ac:dyDescent="0.3">
      <c r="A15" s="63">
        <v>2554</v>
      </c>
      <c r="B15" s="73">
        <v>1470151</v>
      </c>
      <c r="C15" s="74">
        <v>544484</v>
      </c>
      <c r="D15" s="75">
        <f t="shared" si="0"/>
        <v>2014635</v>
      </c>
    </row>
    <row r="16" spans="1:4" x14ac:dyDescent="0.3">
      <c r="A16" s="63">
        <v>2555</v>
      </c>
      <c r="B16" s="73">
        <v>1324806</v>
      </c>
      <c r="C16" s="74">
        <v>558420</v>
      </c>
      <c r="D16" s="75">
        <f t="shared" si="0"/>
        <v>1883226</v>
      </c>
    </row>
    <row r="17" spans="1:4" x14ac:dyDescent="0.3">
      <c r="A17" s="63">
        <v>2556</v>
      </c>
      <c r="B17" s="73">
        <v>1127971</v>
      </c>
      <c r="C17" s="74">
        <v>538218</v>
      </c>
      <c r="D17" s="75">
        <f t="shared" si="0"/>
        <v>1666189</v>
      </c>
    </row>
    <row r="18" spans="1:4" x14ac:dyDescent="0.3">
      <c r="A18" s="63">
        <v>2557</v>
      </c>
      <c r="B18" s="73">
        <v>1048661</v>
      </c>
      <c r="C18" s="74">
        <v>482864</v>
      </c>
      <c r="D18" s="75">
        <f t="shared" si="0"/>
        <v>1531525</v>
      </c>
    </row>
    <row r="19" spans="1:4" x14ac:dyDescent="0.3">
      <c r="A19" s="63">
        <v>2558</v>
      </c>
      <c r="B19" s="73">
        <v>1001751</v>
      </c>
      <c r="C19" s="74">
        <v>499783</v>
      </c>
      <c r="D19" s="75">
        <f t="shared" si="0"/>
        <v>1501534</v>
      </c>
    </row>
    <row r="20" spans="1:4" x14ac:dyDescent="0.3">
      <c r="A20" s="63">
        <v>2559</v>
      </c>
      <c r="B20" s="73">
        <v>929837</v>
      </c>
      <c r="C20" s="74">
        <v>495042</v>
      </c>
      <c r="D20" s="75">
        <f t="shared" si="0"/>
        <v>1424879</v>
      </c>
    </row>
    <row r="21" spans="1:4" x14ac:dyDescent="0.3">
      <c r="A21" s="63">
        <v>2560</v>
      </c>
      <c r="B21" s="73">
        <v>941633</v>
      </c>
      <c r="C21" s="74">
        <v>488297</v>
      </c>
      <c r="D21" s="75">
        <f t="shared" si="0"/>
        <v>1429930</v>
      </c>
    </row>
    <row r="22" spans="1:4" x14ac:dyDescent="0.3">
      <c r="A22" s="63">
        <v>2561</v>
      </c>
      <c r="B22" s="73">
        <v>551948</v>
      </c>
      <c r="C22" s="74">
        <v>498539</v>
      </c>
      <c r="D22" s="75">
        <f t="shared" si="0"/>
        <v>1050487</v>
      </c>
    </row>
    <row r="23" spans="1:4" x14ac:dyDescent="0.3">
      <c r="A23" s="63">
        <v>2562</v>
      </c>
      <c r="B23" s="73">
        <v>516299</v>
      </c>
      <c r="C23" s="74">
        <v>546648</v>
      </c>
      <c r="D23" s="75">
        <f t="shared" si="0"/>
        <v>1062947</v>
      </c>
    </row>
    <row r="24" spans="1:4" x14ac:dyDescent="0.3">
      <c r="A24" s="64">
        <v>2563</v>
      </c>
      <c r="B24" s="76">
        <v>396866</v>
      </c>
      <c r="C24" s="77">
        <v>376569</v>
      </c>
      <c r="D24" s="78">
        <f t="shared" si="0"/>
        <v>773435</v>
      </c>
    </row>
    <row r="26" spans="1:4" x14ac:dyDescent="0.3">
      <c r="A26" s="1" t="s">
        <v>39</v>
      </c>
    </row>
    <row r="27" spans="1:4" ht="63" customHeight="1" x14ac:dyDescent="0.3">
      <c r="A27" s="89" t="s">
        <v>10</v>
      </c>
      <c r="B27" s="89"/>
      <c r="C27" s="89"/>
      <c r="D27" s="89"/>
    </row>
  </sheetData>
  <mergeCells count="4">
    <mergeCell ref="A3:A4"/>
    <mergeCell ref="B3:D3"/>
    <mergeCell ref="A1:D1"/>
    <mergeCell ref="A27:D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E8EA-8286-4CF6-88EE-BB55ED989D05}">
  <dimension ref="B1:D14"/>
  <sheetViews>
    <sheetView tabSelected="1" view="pageBreakPreview" topLeftCell="A7" zoomScale="130" zoomScaleNormal="100" zoomScaleSheetLayoutView="130" workbookViewId="0">
      <selection activeCell="G13" sqref="G13"/>
    </sheetView>
  </sheetViews>
  <sheetFormatPr defaultRowHeight="18.75" x14ac:dyDescent="0.3"/>
  <cols>
    <col min="1" max="1" width="9" style="1"/>
    <col min="2" max="2" width="11.25" style="1" customWidth="1"/>
    <col min="3" max="3" width="16.75" style="1" bestFit="1" customWidth="1"/>
    <col min="4" max="4" width="16.875" style="1" bestFit="1" customWidth="1"/>
    <col min="5" max="16384" width="9" style="1"/>
  </cols>
  <sheetData>
    <row r="1" spans="2:4" x14ac:dyDescent="0.3">
      <c r="B1" s="88" t="s">
        <v>9</v>
      </c>
      <c r="C1" s="88"/>
      <c r="D1" s="88"/>
    </row>
    <row r="2" spans="2:4" x14ac:dyDescent="0.3">
      <c r="B2" s="2"/>
      <c r="C2" s="2"/>
      <c r="D2" s="2"/>
    </row>
    <row r="3" spans="2:4" x14ac:dyDescent="0.3">
      <c r="B3" s="68" t="s">
        <v>6</v>
      </c>
      <c r="C3" s="65" t="s">
        <v>7</v>
      </c>
      <c r="D3" s="69" t="s">
        <v>8</v>
      </c>
    </row>
    <row r="4" spans="2:4" x14ac:dyDescent="0.3">
      <c r="B4" s="66">
        <v>2556</v>
      </c>
      <c r="C4" s="81">
        <v>2736</v>
      </c>
      <c r="D4" s="79">
        <v>998640</v>
      </c>
    </row>
    <row r="5" spans="2:4" x14ac:dyDescent="0.3">
      <c r="B5" s="66">
        <v>2557</v>
      </c>
      <c r="C5" s="81">
        <v>2653</v>
      </c>
      <c r="D5" s="79">
        <v>968345</v>
      </c>
    </row>
    <row r="6" spans="2:4" x14ac:dyDescent="0.3">
      <c r="B6" s="66">
        <v>2558</v>
      </c>
      <c r="C6" s="81">
        <v>2640</v>
      </c>
      <c r="D6" s="79">
        <v>963600</v>
      </c>
    </row>
    <row r="7" spans="2:4" x14ac:dyDescent="0.3">
      <c r="B7" s="66">
        <v>2559</v>
      </c>
      <c r="C7" s="81">
        <v>2615</v>
      </c>
      <c r="D7" s="79">
        <v>957090</v>
      </c>
    </row>
    <row r="8" spans="2:4" x14ac:dyDescent="0.3">
      <c r="B8" s="66">
        <v>2560</v>
      </c>
      <c r="C8" s="81">
        <v>2600</v>
      </c>
      <c r="D8" s="79">
        <v>949000</v>
      </c>
    </row>
    <row r="9" spans="2:4" x14ac:dyDescent="0.3">
      <c r="B9" s="66">
        <v>2561</v>
      </c>
      <c r="C9" s="81">
        <v>2581</v>
      </c>
      <c r="D9" s="79">
        <v>942065</v>
      </c>
    </row>
    <row r="10" spans="2:4" x14ac:dyDescent="0.3">
      <c r="B10" s="66">
        <v>2562</v>
      </c>
      <c r="C10" s="81">
        <v>2835</v>
      </c>
      <c r="D10" s="79">
        <v>1034775</v>
      </c>
    </row>
    <row r="11" spans="2:4" x14ac:dyDescent="0.3">
      <c r="B11" s="67">
        <v>2563</v>
      </c>
      <c r="C11" s="82">
        <v>2812</v>
      </c>
      <c r="D11" s="80">
        <v>1029192</v>
      </c>
    </row>
    <row r="12" spans="2:4" ht="12" customHeight="1" x14ac:dyDescent="0.3"/>
    <row r="13" spans="2:4" x14ac:dyDescent="0.3">
      <c r="B13" s="1" t="s">
        <v>39</v>
      </c>
    </row>
    <row r="14" spans="2:4" x14ac:dyDescent="0.3">
      <c r="B14" s="1" t="s">
        <v>11</v>
      </c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8242-20E9-4D46-8CEC-25F069201946}">
  <sheetPr>
    <tabColor rgb="FF00B050"/>
  </sheetPr>
  <dimension ref="B1:N54"/>
  <sheetViews>
    <sheetView view="pageBreakPreview" zoomScale="130" zoomScaleNormal="100" zoomScaleSheetLayoutView="130" workbookViewId="0">
      <pane ySplit="5" topLeftCell="A6" activePane="bottomLeft" state="frozen"/>
      <selection activeCell="B2" sqref="B2:H2"/>
      <selection pane="bottomLeft" activeCell="B19" sqref="B19:H19"/>
    </sheetView>
  </sheetViews>
  <sheetFormatPr defaultRowHeight="18.75" x14ac:dyDescent="0.3"/>
  <cols>
    <col min="1" max="1" width="1" style="3" customWidth="1"/>
    <col min="2" max="2" width="38.125" style="3" customWidth="1"/>
    <col min="3" max="4" width="10" style="3" customWidth="1"/>
    <col min="5" max="5" width="10.875" style="3" customWidth="1"/>
    <col min="6" max="7" width="10" style="3" customWidth="1"/>
    <col min="8" max="8" width="10.75" style="3" customWidth="1"/>
    <col min="9" max="16384" width="9" style="3"/>
  </cols>
  <sheetData>
    <row r="1" spans="2:14" ht="23.25" x14ac:dyDescent="0.35">
      <c r="B1" s="91" t="s">
        <v>37</v>
      </c>
      <c r="C1" s="91"/>
      <c r="D1" s="91"/>
      <c r="E1" s="91"/>
      <c r="F1" s="91"/>
      <c r="G1" s="91"/>
      <c r="H1" s="91"/>
    </row>
    <row r="2" spans="2:14" ht="23.25" x14ac:dyDescent="0.35">
      <c r="B2" s="91" t="s">
        <v>36</v>
      </c>
      <c r="C2" s="91"/>
      <c r="D2" s="91"/>
      <c r="E2" s="91"/>
      <c r="F2" s="91"/>
      <c r="G2" s="91"/>
      <c r="H2" s="91"/>
    </row>
    <row r="3" spans="2:14" ht="10.5" customHeight="1" x14ac:dyDescent="0.3">
      <c r="H3" s="3" t="s">
        <v>21</v>
      </c>
    </row>
    <row r="4" spans="2:14" x14ac:dyDescent="0.3">
      <c r="B4" s="92" t="s">
        <v>35</v>
      </c>
      <c r="C4" s="94" t="s">
        <v>34</v>
      </c>
      <c r="D4" s="95"/>
      <c r="E4" s="96"/>
      <c r="F4" s="94" t="s">
        <v>33</v>
      </c>
      <c r="G4" s="95"/>
      <c r="H4" s="96"/>
      <c r="I4" s="3" t="s">
        <v>32</v>
      </c>
    </row>
    <row r="5" spans="2:14" x14ac:dyDescent="0.3">
      <c r="B5" s="93"/>
      <c r="C5" s="4" t="s">
        <v>31</v>
      </c>
      <c r="D5" s="5" t="s">
        <v>30</v>
      </c>
      <c r="E5" s="6" t="s">
        <v>5</v>
      </c>
      <c r="F5" s="4" t="s">
        <v>31</v>
      </c>
      <c r="G5" s="5" t="s">
        <v>30</v>
      </c>
      <c r="H5" s="7" t="s">
        <v>5</v>
      </c>
    </row>
    <row r="6" spans="2:14" x14ac:dyDescent="0.3">
      <c r="B6" s="8" t="s">
        <v>29</v>
      </c>
      <c r="C6" s="9">
        <v>84</v>
      </c>
      <c r="D6" s="10">
        <f>75-6-23</f>
        <v>46</v>
      </c>
      <c r="E6" s="11">
        <f>SUM(C6:D6)</f>
        <v>130</v>
      </c>
      <c r="F6" s="12">
        <f>1562-19-23</f>
        <v>1520</v>
      </c>
      <c r="G6" s="13">
        <v>444</v>
      </c>
      <c r="H6" s="14">
        <f t="shared" ref="H6:H13" si="0">F6+G6</f>
        <v>1964</v>
      </c>
      <c r="K6" s="15"/>
    </row>
    <row r="7" spans="2:14" x14ac:dyDescent="0.3">
      <c r="B7" s="16" t="s">
        <v>26</v>
      </c>
      <c r="C7" s="17">
        <f>C6/E6%</f>
        <v>64.615384615384613</v>
      </c>
      <c r="D7" s="17">
        <f>D6/E6%</f>
        <v>35.384615384615387</v>
      </c>
      <c r="E7" s="17">
        <f>C7+D7</f>
        <v>100</v>
      </c>
      <c r="F7" s="17">
        <f>F6/H6%</f>
        <v>77.39307535641548</v>
      </c>
      <c r="G7" s="17">
        <f>G6/H6%</f>
        <v>22.60692464358452</v>
      </c>
      <c r="H7" s="17">
        <f t="shared" si="0"/>
        <v>100</v>
      </c>
      <c r="K7" s="18"/>
    </row>
    <row r="8" spans="2:14" x14ac:dyDescent="0.3">
      <c r="B8" s="19" t="s">
        <v>28</v>
      </c>
      <c r="C8" s="9">
        <f>33-5</f>
        <v>28</v>
      </c>
      <c r="D8" s="9">
        <f>19-1-9</f>
        <v>9</v>
      </c>
      <c r="E8" s="9">
        <f>C8+D8</f>
        <v>37</v>
      </c>
      <c r="F8" s="12">
        <f>1011+100+1+100+100+100+89-15-85-33</f>
        <v>1368</v>
      </c>
      <c r="G8" s="13">
        <v>180</v>
      </c>
      <c r="H8" s="14">
        <f t="shared" si="0"/>
        <v>1548</v>
      </c>
    </row>
    <row r="9" spans="2:14" x14ac:dyDescent="0.3">
      <c r="B9" s="20" t="s">
        <v>26</v>
      </c>
      <c r="C9" s="17">
        <f>C8/E8%</f>
        <v>75.675675675675677</v>
      </c>
      <c r="D9" s="17">
        <f>D8/E8%</f>
        <v>24.324324324324326</v>
      </c>
      <c r="E9" s="17">
        <f>C9+D9</f>
        <v>100</v>
      </c>
      <c r="F9" s="17">
        <f>F8/H8%</f>
        <v>88.372093023255815</v>
      </c>
      <c r="G9" s="17">
        <f>G8/H8%</f>
        <v>11.627906976744185</v>
      </c>
      <c r="H9" s="17">
        <f t="shared" si="0"/>
        <v>100</v>
      </c>
    </row>
    <row r="10" spans="2:14" x14ac:dyDescent="0.3">
      <c r="B10" s="21" t="s">
        <v>27</v>
      </c>
      <c r="C10" s="22">
        <f>C6+C8</f>
        <v>112</v>
      </c>
      <c r="D10" s="22">
        <f>D6+D8</f>
        <v>55</v>
      </c>
      <c r="E10" s="23">
        <f>C10+D10</f>
        <v>167</v>
      </c>
      <c r="F10" s="22">
        <f>F6+F8</f>
        <v>2888</v>
      </c>
      <c r="G10" s="22">
        <f>G6+G8</f>
        <v>624</v>
      </c>
      <c r="H10" s="24">
        <f t="shared" si="0"/>
        <v>3512</v>
      </c>
      <c r="N10" s="25"/>
    </row>
    <row r="11" spans="2:14" x14ac:dyDescent="0.3">
      <c r="B11" s="26" t="s">
        <v>26</v>
      </c>
      <c r="C11" s="17">
        <f>C10/E10%</f>
        <v>67.06586826347305</v>
      </c>
      <c r="D11" s="27">
        <f>D10/E10%</f>
        <v>32.93413173652695</v>
      </c>
      <c r="E11" s="28">
        <f>C11+D11</f>
        <v>100</v>
      </c>
      <c r="F11" s="29">
        <f>F10/H10%</f>
        <v>82.232346241457861</v>
      </c>
      <c r="G11" s="27">
        <f>G10/H10%</f>
        <v>17.767653758542142</v>
      </c>
      <c r="H11" s="17">
        <f t="shared" si="0"/>
        <v>100</v>
      </c>
    </row>
    <row r="12" spans="2:14" x14ac:dyDescent="0.3">
      <c r="B12" s="30" t="s">
        <v>25</v>
      </c>
      <c r="C12" s="31">
        <v>0</v>
      </c>
      <c r="D12" s="32">
        <v>0</v>
      </c>
      <c r="E12" s="32">
        <v>0</v>
      </c>
      <c r="F12" s="33">
        <v>117</v>
      </c>
      <c r="G12" s="32">
        <v>0</v>
      </c>
      <c r="H12" s="14">
        <f t="shared" si="0"/>
        <v>117</v>
      </c>
    </row>
    <row r="13" spans="2:14" x14ac:dyDescent="0.3">
      <c r="B13" s="34" t="s">
        <v>24</v>
      </c>
      <c r="C13" s="35">
        <f>C10+C12</f>
        <v>112</v>
      </c>
      <c r="D13" s="34">
        <f>D10+D12</f>
        <v>55</v>
      </c>
      <c r="E13" s="34">
        <f>C13+D13</f>
        <v>167</v>
      </c>
      <c r="F13" s="36">
        <f>F10+F12</f>
        <v>3005</v>
      </c>
      <c r="G13" s="36">
        <f>G10+G12</f>
        <v>624</v>
      </c>
      <c r="H13" s="37">
        <f t="shared" si="0"/>
        <v>3629</v>
      </c>
    </row>
    <row r="14" spans="2:14" x14ac:dyDescent="0.3">
      <c r="B14" s="30" t="s">
        <v>23</v>
      </c>
      <c r="C14" s="9"/>
      <c r="D14" s="10"/>
      <c r="E14" s="38"/>
      <c r="F14" s="9"/>
      <c r="G14" s="9"/>
      <c r="H14" s="10"/>
    </row>
    <row r="15" spans="2:14" x14ac:dyDescent="0.3">
      <c r="B15" s="39" t="s">
        <v>22</v>
      </c>
      <c r="C15" s="40">
        <v>-21</v>
      </c>
      <c r="D15" s="41">
        <v>-20</v>
      </c>
      <c r="E15" s="40">
        <f>C15+D15</f>
        <v>-41</v>
      </c>
      <c r="F15" s="42">
        <v>0</v>
      </c>
      <c r="G15" s="13">
        <v>497</v>
      </c>
      <c r="H15" s="14">
        <f>F15+G15</f>
        <v>497</v>
      </c>
      <c r="I15" s="3" t="s">
        <v>21</v>
      </c>
    </row>
    <row r="16" spans="2:14" x14ac:dyDescent="0.3">
      <c r="B16" s="43" t="s">
        <v>20</v>
      </c>
      <c r="C16" s="9"/>
      <c r="D16" s="10">
        <v>98</v>
      </c>
      <c r="E16" s="38">
        <f>SUM(C16:D16)</f>
        <v>98</v>
      </c>
      <c r="F16" s="42">
        <v>0</v>
      </c>
      <c r="G16" s="13">
        <v>1943</v>
      </c>
      <c r="H16" s="14">
        <f>F16+G16</f>
        <v>1943</v>
      </c>
    </row>
    <row r="17" spans="2:13" x14ac:dyDescent="0.3">
      <c r="B17" s="43" t="s">
        <v>19</v>
      </c>
      <c r="C17" s="9"/>
      <c r="D17" s="10">
        <v>124</v>
      </c>
      <c r="E17" s="38">
        <f>SUM(C17:D17)</f>
        <v>124</v>
      </c>
      <c r="F17" s="42">
        <v>0</v>
      </c>
      <c r="G17" s="13">
        <v>2955</v>
      </c>
      <c r="H17" s="14">
        <f>F17+G17</f>
        <v>2955</v>
      </c>
    </row>
    <row r="18" spans="2:13" x14ac:dyDescent="0.3">
      <c r="B18" s="43" t="s">
        <v>18</v>
      </c>
      <c r="C18" s="9"/>
      <c r="D18" s="10">
        <v>8</v>
      </c>
      <c r="E18" s="38">
        <f>SUM(C18:D18)</f>
        <v>8</v>
      </c>
      <c r="F18" s="42">
        <v>0</v>
      </c>
      <c r="G18" s="13">
        <v>75</v>
      </c>
      <c r="H18" s="14">
        <f>F18+G18</f>
        <v>75</v>
      </c>
    </row>
    <row r="19" spans="2:13" x14ac:dyDescent="0.3">
      <c r="B19" s="7" t="s">
        <v>17</v>
      </c>
      <c r="C19" s="83">
        <f>C15</f>
        <v>-21</v>
      </c>
      <c r="D19" s="7">
        <f>SUM(D16:D18)</f>
        <v>230</v>
      </c>
      <c r="E19" s="7">
        <f>SUM(D19)</f>
        <v>230</v>
      </c>
      <c r="F19" s="84">
        <f>SUM(F15:F18)</f>
        <v>0</v>
      </c>
      <c r="G19" s="85">
        <f>SUM(G15:G18)</f>
        <v>5470</v>
      </c>
      <c r="H19" s="85">
        <f>SUM(H15:H18)</f>
        <v>5470</v>
      </c>
    </row>
    <row r="20" spans="2:13" x14ac:dyDescent="0.3">
      <c r="B20" s="44" t="s">
        <v>16</v>
      </c>
      <c r="C20" s="45">
        <f>C13</f>
        <v>112</v>
      </c>
      <c r="D20" s="44">
        <f>D13+D19</f>
        <v>285</v>
      </c>
      <c r="E20" s="44">
        <f>C20+D20</f>
        <v>397</v>
      </c>
      <c r="F20" s="46">
        <f>F13+F19</f>
        <v>3005</v>
      </c>
      <c r="G20" s="46">
        <f>G13+G19</f>
        <v>6094</v>
      </c>
      <c r="H20" s="47">
        <f>F20+G20</f>
        <v>9099</v>
      </c>
      <c r="J20" s="15"/>
      <c r="M20" s="15"/>
    </row>
    <row r="21" spans="2:13" ht="27" customHeight="1" x14ac:dyDescent="0.3">
      <c r="B21" s="48" t="s">
        <v>15</v>
      </c>
      <c r="C21" s="49">
        <f>C20/E20%</f>
        <v>28.211586901763223</v>
      </c>
      <c r="D21" s="49">
        <f>D20/E20%</f>
        <v>71.788413098236774</v>
      </c>
      <c r="E21" s="50">
        <f>C21+D21</f>
        <v>100</v>
      </c>
      <c r="F21" s="49">
        <f>F20/H20%</f>
        <v>33.02560720958347</v>
      </c>
      <c r="G21" s="49">
        <f>G20/H20%</f>
        <v>66.97439279041653</v>
      </c>
      <c r="H21" s="49">
        <f>F21+G21</f>
        <v>100</v>
      </c>
    </row>
    <row r="22" spans="2:13" ht="12" customHeight="1" x14ac:dyDescent="0.3">
      <c r="B22" s="59"/>
      <c r="C22" s="60"/>
      <c r="D22" s="60"/>
      <c r="E22" s="60"/>
      <c r="F22" s="60"/>
      <c r="G22" s="60"/>
      <c r="H22" s="60"/>
    </row>
    <row r="23" spans="2:13" x14ac:dyDescent="0.3">
      <c r="B23" s="1" t="s">
        <v>39</v>
      </c>
      <c r="C23" s="52"/>
      <c r="D23" s="52"/>
      <c r="E23" s="52"/>
      <c r="F23" s="52"/>
      <c r="G23" s="52"/>
      <c r="H23" s="53"/>
    </row>
    <row r="24" spans="2:13" x14ac:dyDescent="0.3">
      <c r="B24" s="3" t="s">
        <v>38</v>
      </c>
      <c r="G24" s="54"/>
      <c r="H24" s="54"/>
    </row>
    <row r="25" spans="2:13" x14ac:dyDescent="0.3">
      <c r="B25" s="3" t="s">
        <v>40</v>
      </c>
      <c r="G25" s="54"/>
      <c r="H25" s="54"/>
    </row>
    <row r="26" spans="2:13" hidden="1" x14ac:dyDescent="0.3">
      <c r="B26" s="3" t="s">
        <v>14</v>
      </c>
      <c r="G26" s="54"/>
      <c r="H26" s="54"/>
    </row>
    <row r="27" spans="2:13" hidden="1" x14ac:dyDescent="0.3">
      <c r="B27" s="3" t="s">
        <v>14</v>
      </c>
      <c r="G27" s="54"/>
      <c r="H27" s="54"/>
    </row>
    <row r="28" spans="2:13" x14ac:dyDescent="0.3">
      <c r="B28" s="3" t="s">
        <v>46</v>
      </c>
      <c r="G28" s="54"/>
      <c r="H28" s="54"/>
    </row>
    <row r="29" spans="2:13" hidden="1" x14ac:dyDescent="0.3">
      <c r="B29" s="3" t="s">
        <v>13</v>
      </c>
      <c r="G29" s="54"/>
      <c r="H29" s="54"/>
    </row>
    <row r="30" spans="2:13" x14ac:dyDescent="0.3">
      <c r="B30" s="3" t="s">
        <v>41</v>
      </c>
      <c r="G30" s="54"/>
      <c r="H30" s="54"/>
    </row>
    <row r="31" spans="2:13" x14ac:dyDescent="0.3">
      <c r="B31" s="3" t="s">
        <v>42</v>
      </c>
    </row>
    <row r="32" spans="2:13" x14ac:dyDescent="0.3">
      <c r="B32" s="97" t="s">
        <v>47</v>
      </c>
      <c r="C32" s="97"/>
      <c r="D32" s="97"/>
      <c r="E32" s="97"/>
      <c r="F32" s="97"/>
      <c r="G32" s="97"/>
      <c r="H32" s="97"/>
    </row>
    <row r="33" spans="2:12" x14ac:dyDescent="0.3">
      <c r="B33" s="97" t="s">
        <v>43</v>
      </c>
      <c r="C33" s="97"/>
      <c r="D33" s="97"/>
      <c r="E33" s="97"/>
      <c r="F33" s="97"/>
      <c r="G33" s="97"/>
      <c r="H33" s="97"/>
    </row>
    <row r="34" spans="2:12" x14ac:dyDescent="0.3">
      <c r="B34" s="97" t="s">
        <v>48</v>
      </c>
      <c r="C34" s="97"/>
      <c r="D34" s="97"/>
      <c r="E34" s="97"/>
      <c r="F34" s="97"/>
      <c r="G34" s="97"/>
      <c r="H34" s="97"/>
    </row>
    <row r="35" spans="2:12" x14ac:dyDescent="0.3">
      <c r="B35" s="3" t="s">
        <v>44</v>
      </c>
      <c r="K35" s="55"/>
    </row>
    <row r="36" spans="2:12" x14ac:dyDescent="0.3">
      <c r="B36" s="90" t="s">
        <v>49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 ht="22.5" customHeight="1" x14ac:dyDescent="0.3">
      <c r="B37" s="90" t="s">
        <v>45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 ht="22.5" customHeight="1" x14ac:dyDescent="0.3">
      <c r="B38" s="90" t="s">
        <v>50</v>
      </c>
      <c r="C38" s="90"/>
      <c r="D38" s="90"/>
      <c r="E38" s="90"/>
      <c r="F38" s="90"/>
      <c r="G38" s="90"/>
      <c r="H38" s="90"/>
    </row>
    <row r="39" spans="2:12" ht="22.5" customHeight="1" x14ac:dyDescent="0.3">
      <c r="G39" s="54"/>
      <c r="H39" s="54"/>
    </row>
    <row r="40" spans="2:12" hidden="1" x14ac:dyDescent="0.3">
      <c r="B40" s="3" t="s">
        <v>12</v>
      </c>
      <c r="G40" s="54"/>
      <c r="H40" s="54"/>
    </row>
    <row r="41" spans="2:12" x14ac:dyDescent="0.3">
      <c r="G41" s="54"/>
      <c r="H41" s="54"/>
    </row>
    <row r="42" spans="2:12" x14ac:dyDescent="0.3">
      <c r="G42" s="54"/>
      <c r="H42" s="54"/>
    </row>
    <row r="43" spans="2:12" x14ac:dyDescent="0.3">
      <c r="C43" s="56"/>
      <c r="D43" s="56"/>
      <c r="E43" s="56"/>
      <c r="F43" s="56"/>
      <c r="G43" s="56"/>
      <c r="H43" s="56"/>
    </row>
    <row r="44" spans="2:12" x14ac:dyDescent="0.3">
      <c r="C44" s="56"/>
      <c r="D44" s="56"/>
      <c r="E44" s="56"/>
      <c r="F44" s="56"/>
      <c r="G44" s="56"/>
      <c r="H44" s="56"/>
    </row>
    <row r="45" spans="2:12" x14ac:dyDescent="0.3">
      <c r="C45" s="51"/>
      <c r="D45" s="51"/>
      <c r="E45" s="51"/>
      <c r="F45" s="51"/>
    </row>
    <row r="46" spans="2:12" x14ac:dyDescent="0.3">
      <c r="G46" s="57"/>
    </row>
    <row r="47" spans="2:12" x14ac:dyDescent="0.3">
      <c r="G47" s="57"/>
    </row>
    <row r="53" spans="2:2" x14ac:dyDescent="0.3">
      <c r="B53" s="58"/>
    </row>
    <row r="54" spans="2:2" x14ac:dyDescent="0.3">
      <c r="B54" s="58"/>
    </row>
  </sheetData>
  <mergeCells count="11">
    <mergeCell ref="B38:H38"/>
    <mergeCell ref="B1:H1"/>
    <mergeCell ref="B2:H2"/>
    <mergeCell ref="B4:B5"/>
    <mergeCell ref="C4:E4"/>
    <mergeCell ref="F4:H4"/>
    <mergeCell ref="B32:H32"/>
    <mergeCell ref="B33:H33"/>
    <mergeCell ref="B34:H34"/>
    <mergeCell ref="B36:L36"/>
    <mergeCell ref="B37:L3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ก.ย.63</vt:lpstr>
      <vt:lpstr>Sheet2!Print_Area</vt:lpstr>
      <vt:lpstr>ก.ย.63!Print_Area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2021-07-07T01:38:40Z</cp:lastPrinted>
  <dcterms:created xsi:type="dcterms:W3CDTF">2021-07-02T07:36:37Z</dcterms:created>
  <dcterms:modified xsi:type="dcterms:W3CDTF">2021-07-07T01:38:44Z</dcterms:modified>
</cp:coreProperties>
</file>