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DE8F352-7B27-40EC-82F8-7179CFFCBB02}" xr6:coauthVersionLast="47" xr6:coauthVersionMax="47" xr10:uidLastSave="{00000000-0000-0000-0000-000000000000}"/>
  <bookViews>
    <workbookView xWindow="4005" yWindow="3975" windowWidth="21600" windowHeight="11295" xr2:uid="{6F4A03D4-15EF-4254-800B-CCE067FBDFE1}"/>
  </bookViews>
  <sheets>
    <sheet name="1.รายการงบประมาณประจำปี พ.ศ. 25" sheetId="5" r:id="rId1"/>
    <sheet name="2.สรุป 6 เดือน" sheetId="1" r:id="rId2"/>
  </sheets>
  <definedNames>
    <definedName name="_xlnm.Print_Area" localSheetId="0">'1.รายการงบประมาณประจำปี พ.ศ. 25'!$A$1:$L$21</definedName>
    <definedName name="_xlnm.Print_Area" localSheetId="1">'2.สรุป 6 เดือน'!$A$1:$M$40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5" l="1"/>
  <c r="L14" i="5" s="1"/>
  <c r="H14" i="5"/>
  <c r="F14" i="5"/>
  <c r="D14" i="5"/>
  <c r="B14" i="5"/>
  <c r="J18" i="1"/>
  <c r="K14" i="5"/>
  <c r="C14" i="5"/>
  <c r="H13" i="5"/>
  <c r="I13" i="5" s="1"/>
  <c r="D13" i="5"/>
  <c r="E13" i="5" s="1"/>
  <c r="L11" i="5"/>
  <c r="H12" i="5"/>
  <c r="I12" i="5" s="1"/>
  <c r="D12" i="5"/>
  <c r="E12" i="5" s="1"/>
  <c r="H10" i="5"/>
  <c r="I10" i="5" s="1"/>
  <c r="H11" i="5"/>
  <c r="D10" i="5"/>
  <c r="E10" i="5" s="1"/>
  <c r="D11" i="5"/>
  <c r="L12" i="5"/>
  <c r="L13" i="5"/>
  <c r="L8" i="5"/>
  <c r="L9" i="5"/>
  <c r="L10" i="5"/>
  <c r="H8" i="5"/>
  <c r="H9" i="5"/>
  <c r="D8" i="5"/>
  <c r="D9" i="5"/>
  <c r="E9" i="5" s="1"/>
  <c r="I9" i="5"/>
  <c r="M26" i="1"/>
  <c r="C29" i="1"/>
  <c r="D29" i="1"/>
  <c r="E29" i="1"/>
  <c r="F29" i="1"/>
  <c r="G29" i="1"/>
  <c r="H29" i="1"/>
  <c r="I29" i="1"/>
  <c r="J29" i="1"/>
  <c r="K29" i="1"/>
  <c r="L29" i="1"/>
  <c r="B29" i="1"/>
  <c r="M28" i="1"/>
  <c r="M27" i="1"/>
  <c r="J26" i="1"/>
  <c r="E26" i="1"/>
  <c r="C25" i="1"/>
  <c r="D25" i="1"/>
  <c r="F25" i="1"/>
  <c r="H25" i="1"/>
  <c r="I25" i="1"/>
  <c r="K25" i="1"/>
  <c r="L25" i="1"/>
  <c r="B25" i="1"/>
  <c r="M24" i="1"/>
  <c r="J24" i="1"/>
  <c r="E24" i="1"/>
  <c r="M12" i="1"/>
  <c r="M13" i="1"/>
  <c r="M14" i="1"/>
  <c r="M15" i="1"/>
  <c r="M16" i="1"/>
  <c r="M10" i="1"/>
  <c r="M11" i="1"/>
  <c r="J17" i="1"/>
  <c r="M19" i="1"/>
  <c r="M20" i="1"/>
  <c r="M21" i="1"/>
  <c r="M22" i="1"/>
  <c r="M23" i="1"/>
  <c r="M17" i="1"/>
  <c r="M18" i="1"/>
  <c r="M9" i="1"/>
  <c r="J23" i="1"/>
  <c r="G23" i="1"/>
  <c r="E23" i="1"/>
  <c r="J22" i="1"/>
  <c r="G22" i="1"/>
  <c r="E22" i="1"/>
  <c r="J20" i="1"/>
  <c r="G20" i="1"/>
  <c r="J19" i="1"/>
  <c r="E19" i="1"/>
  <c r="J16" i="1"/>
  <c r="G16" i="1"/>
  <c r="E16" i="1"/>
  <c r="J15" i="1"/>
  <c r="G15" i="1"/>
  <c r="E15" i="1"/>
  <c r="J13" i="1"/>
  <c r="G13" i="1"/>
  <c r="E13" i="1"/>
  <c r="J12" i="1"/>
  <c r="G12" i="1"/>
  <c r="E12" i="1"/>
  <c r="J9" i="1"/>
  <c r="G9" i="1"/>
  <c r="G25" i="1" s="1"/>
  <c r="G31" i="1" s="1"/>
  <c r="G32" i="1" s="1"/>
  <c r="E9" i="1"/>
  <c r="L31" i="1" l="1"/>
  <c r="L32" i="1" s="1"/>
  <c r="K31" i="1"/>
  <c r="K32" i="1" s="1"/>
  <c r="I31" i="1"/>
  <c r="I32" i="1" s="1"/>
  <c r="H31" i="1"/>
  <c r="H32" i="1" s="1"/>
  <c r="F31" i="1"/>
  <c r="F32" i="1" s="1"/>
  <c r="D31" i="1"/>
  <c r="D32" i="1" s="1"/>
  <c r="M29" i="1"/>
  <c r="C31" i="1"/>
  <c r="C32" i="1" s="1"/>
  <c r="B31" i="1"/>
  <c r="B32" i="1" s="1"/>
  <c r="J25" i="1"/>
  <c r="J31" i="1" s="1"/>
  <c r="J32" i="1" s="1"/>
  <c r="M25" i="1"/>
  <c r="E25" i="1"/>
  <c r="E31" i="1" s="1"/>
  <c r="E32" i="1" s="1"/>
  <c r="B30" i="1"/>
  <c r="L30" i="1"/>
  <c r="K30" i="1"/>
  <c r="I30" i="1"/>
  <c r="H30" i="1"/>
  <c r="G30" i="1"/>
  <c r="F30" i="1"/>
  <c r="D30" i="1"/>
  <c r="C30" i="1"/>
  <c r="M31" i="1" l="1"/>
  <c r="M32" i="1" s="1"/>
  <c r="J30" i="1"/>
  <c r="M30" i="1"/>
  <c r="E30" i="1"/>
</calcChain>
</file>

<file path=xl/sharedStrings.xml><?xml version="1.0" encoding="utf-8"?>
<sst xmlns="http://schemas.openxmlformats.org/spreadsheetml/2006/main" count="66" uniqueCount="49">
  <si>
    <t>รายการ</t>
  </si>
  <si>
    <t>เงินเดือนและ</t>
  </si>
  <si>
    <t>ค่าจ้างชั่วคราว</t>
  </si>
  <si>
    <t>ค่าตอบแทน</t>
  </si>
  <si>
    <t>ค่าสาธารณูปโภค</t>
  </si>
  <si>
    <t>ค่าครุภัณฑ์ ที่ดินและสิ่งก่อสร้าง</t>
  </si>
  <si>
    <t>เงินอุดหนุน</t>
  </si>
  <si>
    <t>รายจ่ายอื่น</t>
  </si>
  <si>
    <t>ค่าจ้างประจำ</t>
  </si>
  <si>
    <t>ใช้สอยและวัสดุ</t>
  </si>
  <si>
    <t>ครุภัณฑ์</t>
  </si>
  <si>
    <t>ที่ดินและสิ่งก่อสร้าง</t>
  </si>
  <si>
    <t>งบประมาณ</t>
  </si>
  <si>
    <t>โอนเพิ่ม +</t>
  </si>
  <si>
    <t>โอนลด -</t>
  </si>
  <si>
    <t>รายงานสรุปผลการใช้จ่ายงบประมาณรายจ่าย ระดับหน่วยงาน</t>
  </si>
  <si>
    <t>สำนักงานเขตสะพานสูง</t>
  </si>
  <si>
    <t>รวม</t>
  </si>
  <si>
    <t>1.งบประมาณได้รับอนุมัติ</t>
  </si>
  <si>
    <t>2.1.อนุมัติแล้ว</t>
  </si>
  <si>
    <t>2.2.อยู่ระหว่างเสนอขออนุมัติ</t>
  </si>
  <si>
    <t>3.1.อนุมัติแล้ว</t>
  </si>
  <si>
    <t>3.2.อยู่ระหว่างเสนอขออนุมัติ</t>
  </si>
  <si>
    <t>4.โอนทั้งสิ้น (2+3)</t>
  </si>
  <si>
    <t>5.งบประมาณหลังปรับโอน (1+4)</t>
  </si>
  <si>
    <t>6.อนุมัติเงินประจำงวดหลังปรับโอน</t>
  </si>
  <si>
    <t>9.รายจ่าทั้งสิ้น (7+8)</t>
  </si>
  <si>
    <t>10.%รายจ่ายทั้งสิ้น (9/5x100)</t>
  </si>
  <si>
    <t>11.งบประมาณคงเหลือ (5-9)</t>
  </si>
  <si>
    <t>12.%งบประมาณคงเหลือ(11/5x100)</t>
  </si>
  <si>
    <t>งบประมาณกลาง/งาน/โครงการ</t>
  </si>
  <si>
    <t>งบประมาณที่ได้รับ</t>
  </si>
  <si>
    <t>งบดำเนินการ</t>
  </si>
  <si>
    <t>งบลงทุน</t>
  </si>
  <si>
    <t>เบิกจ่าย</t>
  </si>
  <si>
    <t>คงเหลือ</t>
  </si>
  <si>
    <t>21 : เงินช่วยเหลือ ข้าราชการและลูกจ้าง</t>
  </si>
  <si>
    <t>:</t>
  </si>
  <si>
    <t>23 : เงินบำเหน็จ ลูกจ้าง</t>
  </si>
  <si>
    <t>68 : ค่าใช้จ่ายเกี่ยวกับภารกิจและ หรือนโยบายที่ได้รับมอบจากรัฐบาล</t>
  </si>
  <si>
    <t>0725094- - : งานบริหารการศึกษา</t>
  </si>
  <si>
    <t>รวมทั้งสิ้น</t>
  </si>
  <si>
    <t>รายการงบประมาณประจำปี พ.ศ. 2569</t>
  </si>
  <si>
    <t>ระหว่างวันที่ 1 ตุลาคม 2568 ถึงวันที่ 31 มีนาคม 2569</t>
  </si>
  <si>
    <t>2.โอนก่อน 01/10/68</t>
  </si>
  <si>
    <t>3.โอนตั้งแต่ 01/10/68 ถึง 31/03/69</t>
  </si>
  <si>
    <t>7.รายจ่ายก่อน 01/10/68</t>
  </si>
  <si>
    <t>8.รายจ่ายตั้งแต่ 01/10/68 ถึง 31/03/69</t>
  </si>
  <si>
    <t>ณ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</si>
</sst>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0" x14ac:knownFonts="1">
    <font>
      <sz val="14"/>
      <name val="Cordia New"/>
      <charset val="222"/>
    </font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sz val="16"/>
      <name val="TH Sarabun New"/>
      <family val="2"/>
    </font>
    <font>
      <b/>
      <u/>
      <sz val="16"/>
      <name val="TH Sarabun New"/>
      <family val="2"/>
    </font>
    <font>
      <sz val="14"/>
      <name val="TH Sarabun New"/>
      <family val="2"/>
    </font>
    <font>
      <b/>
      <sz val="16"/>
      <color rgb="FF0000CC"/>
      <name val="TH Sarabun New"/>
      <family val="2"/>
    </font>
    <font>
      <sz val="12"/>
      <name val="TH Sarabun New"/>
      <family val="2"/>
    </font>
    <font>
      <sz val="10"/>
      <name val="TH Sarabun New"/>
      <family val="2"/>
    </font>
    <font>
      <sz val="1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22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6" xfId="0" applyFont="1" applyBorder="1"/>
    <xf numFmtId="43" fontId="5" fillId="0" borderId="10" xfId="1" applyFont="1" applyFill="1" applyBorder="1"/>
    <xf numFmtId="43" fontId="5" fillId="0" borderId="8" xfId="1" applyFont="1" applyFill="1" applyBorder="1"/>
    <xf numFmtId="43" fontId="5" fillId="0" borderId="9" xfId="1" applyFont="1" applyFill="1" applyBorder="1"/>
    <xf numFmtId="43" fontId="5" fillId="3" borderId="10" xfId="1" applyFont="1" applyFill="1" applyBorder="1"/>
    <xf numFmtId="43" fontId="5" fillId="0" borderId="7" xfId="1" applyFont="1" applyBorder="1"/>
    <xf numFmtId="43" fontId="5" fillId="0" borderId="9" xfId="0" applyNumberFormat="1" applyFont="1" applyBorder="1"/>
    <xf numFmtId="43" fontId="5" fillId="3" borderId="10" xfId="0" applyNumberFormat="1" applyFont="1" applyFill="1" applyBorder="1"/>
    <xf numFmtId="43" fontId="5" fillId="0" borderId="6" xfId="0" applyNumberFormat="1" applyFont="1" applyBorder="1"/>
    <xf numFmtId="43" fontId="5" fillId="0" borderId="6" xfId="1" applyFont="1" applyBorder="1"/>
    <xf numFmtId="0" fontId="6" fillId="0" borderId="0" xfId="0" applyFont="1" applyAlignment="1">
      <alignment horizontal="center" vertical="center"/>
    </xf>
    <xf numFmtId="2" fontId="5" fillId="0" borderId="32" xfId="1" applyNumberFormat="1" applyFont="1" applyFill="1" applyBorder="1"/>
    <xf numFmtId="2" fontId="5" fillId="0" borderId="29" xfId="1" applyNumberFormat="1" applyFont="1" applyFill="1" applyBorder="1"/>
    <xf numFmtId="2" fontId="5" fillId="0" borderId="10" xfId="1" applyNumberFormat="1" applyFont="1" applyFill="1" applyBorder="1"/>
    <xf numFmtId="43" fontId="5" fillId="0" borderId="11" xfId="1" applyFont="1" applyBorder="1"/>
    <xf numFmtId="43" fontId="3" fillId="0" borderId="0" xfId="1" applyFont="1" applyBorder="1"/>
    <xf numFmtId="164" fontId="3" fillId="0" borderId="0" xfId="0" applyNumberFormat="1" applyFont="1"/>
    <xf numFmtId="43" fontId="5" fillId="0" borderId="33" xfId="1" applyFont="1" applyFill="1" applyBorder="1"/>
    <xf numFmtId="43" fontId="5" fillId="0" borderId="30" xfId="1" applyFont="1" applyFill="1" applyBorder="1"/>
    <xf numFmtId="43" fontId="5" fillId="0" borderId="0" xfId="1" applyFont="1" applyFill="1" applyBorder="1"/>
    <xf numFmtId="43" fontId="5" fillId="0" borderId="34" xfId="1" applyFont="1" applyFill="1" applyBorder="1"/>
    <xf numFmtId="0" fontId="8" fillId="0" borderId="6" xfId="0" applyFont="1" applyBorder="1"/>
    <xf numFmtId="43" fontId="5" fillId="0" borderId="4" xfId="1" applyFont="1" applyFill="1" applyBorder="1"/>
    <xf numFmtId="0" fontId="9" fillId="0" borderId="6" xfId="0" applyFont="1" applyBorder="1"/>
    <xf numFmtId="0" fontId="3" fillId="0" borderId="17" xfId="0" applyFont="1" applyBorder="1"/>
    <xf numFmtId="43" fontId="3" fillId="0" borderId="27" xfId="1" applyFont="1" applyBorder="1"/>
    <xf numFmtId="43" fontId="3" fillId="0" borderId="19" xfId="1" applyFont="1" applyBorder="1"/>
    <xf numFmtId="43" fontId="3" fillId="0" borderId="20" xfId="1" applyFont="1" applyBorder="1"/>
    <xf numFmtId="43" fontId="3" fillId="3" borderId="5" xfId="1" applyFont="1" applyFill="1" applyBorder="1"/>
    <xf numFmtId="43" fontId="3" fillId="0" borderId="20" xfId="0" applyNumberFormat="1" applyFont="1" applyBorder="1"/>
    <xf numFmtId="43" fontId="3" fillId="3" borderId="5" xfId="0" applyNumberFormat="1" applyFont="1" applyFill="1" applyBorder="1"/>
    <xf numFmtId="43" fontId="3" fillId="0" borderId="18" xfId="0" applyNumberFormat="1" applyFont="1" applyBorder="1"/>
    <xf numFmtId="43" fontId="3" fillId="0" borderId="21" xfId="0" applyNumberFormat="1" applyFont="1" applyBorder="1"/>
    <xf numFmtId="43" fontId="3" fillId="0" borderId="21" xfId="1" applyFont="1" applyBorder="1"/>
    <xf numFmtId="0" fontId="3" fillId="0" borderId="0" xfId="0" applyFont="1" applyAlignment="1">
      <alignment horizontal="left"/>
    </xf>
    <xf numFmtId="165" fontId="3" fillId="0" borderId="0" xfId="1" applyNumberFormat="1" applyFont="1" applyBorder="1"/>
    <xf numFmtId="43" fontId="5" fillId="0" borderId="29" xfId="1" applyFont="1" applyFill="1" applyBorder="1"/>
    <xf numFmtId="43" fontId="5" fillId="0" borderId="32" xfId="1" applyFont="1" applyFill="1" applyBorder="1"/>
    <xf numFmtId="43" fontId="5" fillId="0" borderId="35" xfId="1" applyFont="1" applyFill="1" applyBorder="1"/>
    <xf numFmtId="165" fontId="3" fillId="0" borderId="0" xfId="1" applyNumberFormat="1" applyFont="1" applyFill="1" applyBorder="1"/>
    <xf numFmtId="0" fontId="7" fillId="0" borderId="11" xfId="0" applyFont="1" applyBorder="1"/>
    <xf numFmtId="0" fontId="5" fillId="0" borderId="38" xfId="0" applyFont="1" applyBorder="1" applyAlignment="1">
      <alignment horizontal="center"/>
    </xf>
    <xf numFmtId="43" fontId="5" fillId="0" borderId="7" xfId="1" applyFont="1" applyFill="1" applyBorder="1"/>
    <xf numFmtId="4" fontId="5" fillId="0" borderId="7" xfId="1" applyNumberFormat="1" applyFont="1" applyFill="1" applyBorder="1"/>
    <xf numFmtId="43" fontId="5" fillId="0" borderId="6" xfId="1" applyFont="1" applyFill="1" applyBorder="1"/>
    <xf numFmtId="4" fontId="5" fillId="0" borderId="6" xfId="1" applyNumberFormat="1" applyFont="1" applyFill="1" applyBorder="1"/>
    <xf numFmtId="0" fontId="3" fillId="2" borderId="38" xfId="0" applyFont="1" applyFill="1" applyBorder="1" applyAlignment="1">
      <alignment horizontal="center" vertical="center"/>
    </xf>
    <xf numFmtId="43" fontId="3" fillId="0" borderId="38" xfId="1" applyFont="1" applyBorder="1"/>
    <xf numFmtId="43" fontId="5" fillId="0" borderId="11" xfId="1" applyFont="1" applyFill="1" applyBorder="1"/>
    <xf numFmtId="43" fontId="3" fillId="0" borderId="38" xfId="0" applyNumberFormat="1" applyFont="1" applyBorder="1"/>
    <xf numFmtId="43" fontId="5" fillId="0" borderId="39" xfId="1" applyFont="1" applyFill="1" applyBorder="1"/>
    <xf numFmtId="43" fontId="5" fillId="0" borderId="40" xfId="1" applyFont="1" applyFill="1" applyBorder="1"/>
    <xf numFmtId="43" fontId="5" fillId="0" borderId="41" xfId="1" applyFont="1" applyFill="1" applyBorder="1"/>
    <xf numFmtId="43" fontId="5" fillId="0" borderId="42" xfId="1" applyFont="1" applyFill="1" applyBorder="1"/>
    <xf numFmtId="43" fontId="5" fillId="0" borderId="43" xfId="1" applyFont="1" applyFill="1" applyBorder="1"/>
    <xf numFmtId="0" fontId="5" fillId="5" borderId="6" xfId="0" applyFont="1" applyFill="1" applyBorder="1"/>
    <xf numFmtId="0" fontId="7" fillId="5" borderId="6" xfId="0" applyFont="1" applyFill="1" applyBorder="1"/>
    <xf numFmtId="0" fontId="3" fillId="2" borderId="25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5 2" xfId="2" xr:uid="{7408693C-5026-47A5-9C6C-B5EFEF58E9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08BDB-570E-41DD-B171-4CD385FFFF7F}">
  <sheetPr>
    <tabColor theme="6" tint="-0.249977111117893"/>
  </sheetPr>
  <dimension ref="A1:O16"/>
  <sheetViews>
    <sheetView tabSelected="1" view="pageBreakPreview" topLeftCell="A4" zoomScaleNormal="100" zoomScaleSheetLayoutView="100" workbookViewId="0">
      <selection activeCell="P14" sqref="P14"/>
    </sheetView>
  </sheetViews>
  <sheetFormatPr defaultColWidth="9.140625" defaultRowHeight="24" x14ac:dyDescent="0.55000000000000004"/>
  <cols>
    <col min="1" max="1" width="54.85546875" style="2" bestFit="1" customWidth="1"/>
    <col min="2" max="2" width="16.85546875" style="2" bestFit="1" customWidth="1"/>
    <col min="3" max="3" width="12.140625" style="2" customWidth="1"/>
    <col min="4" max="4" width="16.85546875" style="2" bestFit="1" customWidth="1"/>
    <col min="5" max="5" width="13.28515625" style="2" hidden="1" customWidth="1"/>
    <col min="6" max="6" width="16.85546875" style="2" bestFit="1" customWidth="1"/>
    <col min="7" max="7" width="13.85546875" style="2" customWidth="1"/>
    <col min="8" max="8" width="17.7109375" style="2" customWidth="1"/>
    <col min="9" max="9" width="17.7109375" style="2" hidden="1" customWidth="1"/>
    <col min="10" max="10" width="14.140625" style="2" bestFit="1" customWidth="1"/>
    <col min="11" max="11" width="13.28515625" style="2" customWidth="1"/>
    <col min="12" max="12" width="15.5703125" style="2" bestFit="1" customWidth="1"/>
    <col min="13" max="14" width="9.140625" style="2"/>
    <col min="15" max="15" width="13.85546875" style="2" customWidth="1"/>
    <col min="16" max="16384" width="9.140625" style="2"/>
  </cols>
  <sheetData>
    <row r="1" spans="1:15" x14ac:dyDescent="0.55000000000000004">
      <c r="A1" s="78" t="s">
        <v>15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5" x14ac:dyDescent="0.55000000000000004">
      <c r="A2" s="78" t="s">
        <v>42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5" x14ac:dyDescent="0.55000000000000004">
      <c r="A3" s="78" t="s">
        <v>48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5" x14ac:dyDescent="0.55000000000000004">
      <c r="A4" s="79" t="s">
        <v>16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5" ht="6.75" customHeight="1" thickBot="1" x14ac:dyDescent="0.6"/>
    <row r="6" spans="1:15" s="1" customFormat="1" ht="24.75" thickBot="1" x14ac:dyDescent="0.6">
      <c r="A6" s="88" t="s">
        <v>30</v>
      </c>
      <c r="B6" s="92" t="s">
        <v>31</v>
      </c>
      <c r="C6" s="93"/>
      <c r="D6" s="94"/>
      <c r="E6" s="76"/>
      <c r="F6" s="95" t="s">
        <v>34</v>
      </c>
      <c r="G6" s="93"/>
      <c r="H6" s="93"/>
      <c r="I6" s="76"/>
      <c r="J6" s="92" t="s">
        <v>35</v>
      </c>
      <c r="K6" s="93"/>
      <c r="L6" s="94"/>
    </row>
    <row r="7" spans="1:15" s="1" customFormat="1" ht="24.75" thickBot="1" x14ac:dyDescent="0.6">
      <c r="A7" s="89"/>
      <c r="B7" s="65" t="s">
        <v>32</v>
      </c>
      <c r="C7" s="65" t="s">
        <v>33</v>
      </c>
      <c r="D7" s="65" t="s">
        <v>17</v>
      </c>
      <c r="E7" s="77"/>
      <c r="F7" s="65" t="s">
        <v>32</v>
      </c>
      <c r="G7" s="65" t="s">
        <v>33</v>
      </c>
      <c r="H7" s="65" t="s">
        <v>17</v>
      </c>
      <c r="I7" s="77"/>
      <c r="J7" s="65" t="s">
        <v>32</v>
      </c>
      <c r="K7" s="65" t="s">
        <v>33</v>
      </c>
      <c r="L7" s="65" t="s">
        <v>17</v>
      </c>
    </row>
    <row r="8" spans="1:15" ht="21" customHeight="1" x14ac:dyDescent="0.55000000000000004">
      <c r="A8" s="19" t="s">
        <v>36</v>
      </c>
      <c r="B8" s="63">
        <v>9602579</v>
      </c>
      <c r="C8" s="64">
        <v>0</v>
      </c>
      <c r="D8" s="63">
        <f t="shared" ref="D8:D13" si="0">B8+C8</f>
        <v>9602579</v>
      </c>
      <c r="E8" s="23"/>
      <c r="F8" s="61">
        <v>9602579</v>
      </c>
      <c r="G8" s="64">
        <v>0</v>
      </c>
      <c r="H8" s="28">
        <f t="shared" ref="H8:H13" si="1">F8+G8</f>
        <v>9602579</v>
      </c>
      <c r="I8" s="26"/>
      <c r="J8" s="64">
        <v>0</v>
      </c>
      <c r="K8" s="64">
        <v>0</v>
      </c>
      <c r="L8" s="28">
        <f t="shared" ref="L8:L13" si="2">J8+K8</f>
        <v>0</v>
      </c>
      <c r="O8" s="29"/>
    </row>
    <row r="9" spans="1:15" ht="21" customHeight="1" x14ac:dyDescent="0.55000000000000004">
      <c r="A9" s="19" t="s">
        <v>37</v>
      </c>
      <c r="B9" s="63">
        <v>9602579</v>
      </c>
      <c r="C9" s="64">
        <v>0</v>
      </c>
      <c r="D9" s="63">
        <f t="shared" si="0"/>
        <v>9602579</v>
      </c>
      <c r="E9" s="23">
        <f>SUM(B9:D9)</f>
        <v>19205158</v>
      </c>
      <c r="F9" s="61">
        <v>9602579</v>
      </c>
      <c r="G9" s="64">
        <v>0</v>
      </c>
      <c r="H9" s="28">
        <f t="shared" si="1"/>
        <v>9602579</v>
      </c>
      <c r="I9" s="26">
        <f>SUM(H9:H9)</f>
        <v>9602579</v>
      </c>
      <c r="J9" s="64">
        <v>0</v>
      </c>
      <c r="K9" s="64">
        <v>0</v>
      </c>
      <c r="L9" s="28">
        <f t="shared" si="2"/>
        <v>0</v>
      </c>
      <c r="O9" s="34"/>
    </row>
    <row r="10" spans="1:15" ht="21" customHeight="1" x14ac:dyDescent="0.55000000000000004">
      <c r="A10" s="19" t="s">
        <v>38</v>
      </c>
      <c r="B10" s="64">
        <v>4379210</v>
      </c>
      <c r="C10" s="64">
        <v>0</v>
      </c>
      <c r="D10" s="63">
        <f t="shared" si="0"/>
        <v>4379210</v>
      </c>
      <c r="E10" s="23">
        <f t="shared" ref="E10" si="3">SUM(B10:D10)</f>
        <v>8758420</v>
      </c>
      <c r="F10" s="64">
        <v>4379210</v>
      </c>
      <c r="G10" s="64">
        <v>0</v>
      </c>
      <c r="H10" s="28">
        <f t="shared" si="1"/>
        <v>4379210</v>
      </c>
      <c r="I10" s="26">
        <f>SUM(H10:H10)</f>
        <v>4379210</v>
      </c>
      <c r="J10" s="64">
        <v>0</v>
      </c>
      <c r="K10" s="64">
        <v>0</v>
      </c>
      <c r="L10" s="28">
        <f t="shared" si="2"/>
        <v>0</v>
      </c>
      <c r="O10" s="35"/>
    </row>
    <row r="11" spans="1:15" ht="21" customHeight="1" x14ac:dyDescent="0.55000000000000004">
      <c r="A11" s="19" t="s">
        <v>37</v>
      </c>
      <c r="B11" s="64">
        <v>4379210</v>
      </c>
      <c r="C11" s="64">
        <v>0</v>
      </c>
      <c r="D11" s="63">
        <f t="shared" si="0"/>
        <v>4379210</v>
      </c>
      <c r="E11" s="23"/>
      <c r="F11" s="64">
        <v>4379210</v>
      </c>
      <c r="G11" s="64">
        <v>0</v>
      </c>
      <c r="H11" s="28">
        <f t="shared" si="1"/>
        <v>4379210</v>
      </c>
      <c r="I11" s="26"/>
      <c r="J11" s="64">
        <v>0</v>
      </c>
      <c r="K11" s="64">
        <v>0</v>
      </c>
      <c r="L11" s="28">
        <f t="shared" si="2"/>
        <v>0</v>
      </c>
      <c r="O11" s="35"/>
    </row>
    <row r="12" spans="1:15" ht="21" customHeight="1" x14ac:dyDescent="0.55000000000000004">
      <c r="A12" s="19" t="s">
        <v>39</v>
      </c>
      <c r="B12" s="64">
        <v>5278532</v>
      </c>
      <c r="C12" s="64">
        <v>0</v>
      </c>
      <c r="D12" s="63">
        <f t="shared" si="0"/>
        <v>5278532</v>
      </c>
      <c r="E12" s="23">
        <f>SUM(B12:D12)</f>
        <v>10557064</v>
      </c>
      <c r="F12" s="62">
        <v>2550858</v>
      </c>
      <c r="G12" s="64">
        <v>0</v>
      </c>
      <c r="H12" s="28">
        <f t="shared" si="1"/>
        <v>2550858</v>
      </c>
      <c r="I12" s="26">
        <f>SUM(H12:H12)</f>
        <v>2550858</v>
      </c>
      <c r="J12" s="64">
        <v>2727674</v>
      </c>
      <c r="K12" s="64">
        <v>0</v>
      </c>
      <c r="L12" s="28">
        <f t="shared" si="2"/>
        <v>2727674</v>
      </c>
      <c r="O12" s="34"/>
    </row>
    <row r="13" spans="1:15" ht="21" customHeight="1" thickBot="1" x14ac:dyDescent="0.6">
      <c r="A13" s="59" t="s">
        <v>40</v>
      </c>
      <c r="B13" s="64">
        <v>5278532</v>
      </c>
      <c r="C13" s="64">
        <v>0</v>
      </c>
      <c r="D13" s="67">
        <f t="shared" si="0"/>
        <v>5278532</v>
      </c>
      <c r="E13" s="23">
        <f t="shared" ref="E13" si="4">SUM(B13:D13)</f>
        <v>10557064</v>
      </c>
      <c r="F13" s="62">
        <v>2550858</v>
      </c>
      <c r="G13" s="64">
        <v>0</v>
      </c>
      <c r="H13" s="33">
        <f t="shared" si="1"/>
        <v>2550858</v>
      </c>
      <c r="I13" s="26">
        <f>SUM(H13:H13)</f>
        <v>2550858</v>
      </c>
      <c r="J13" s="64">
        <v>2727674</v>
      </c>
      <c r="K13" s="64">
        <v>0</v>
      </c>
      <c r="L13" s="33">
        <f t="shared" si="2"/>
        <v>2727674</v>
      </c>
      <c r="O13" s="29"/>
    </row>
    <row r="14" spans="1:15" ht="24.75" thickBot="1" x14ac:dyDescent="0.6">
      <c r="A14" s="60" t="s">
        <v>41</v>
      </c>
      <c r="B14" s="66">
        <f>SUM(B8,B10,B12)</f>
        <v>19260321</v>
      </c>
      <c r="C14" s="66">
        <f>C12</f>
        <v>0</v>
      </c>
      <c r="D14" s="66">
        <f>SUM(D8,D10,D12)</f>
        <v>19260321</v>
      </c>
      <c r="E14" s="47"/>
      <c r="F14" s="68">
        <f>SUM(F8,F10,F12)</f>
        <v>16532647</v>
      </c>
      <c r="G14" s="68">
        <v>0</v>
      </c>
      <c r="H14" s="68">
        <f>SUM(H8,H10,H12)</f>
        <v>16532647</v>
      </c>
      <c r="I14" s="49"/>
      <c r="J14" s="68">
        <f>SUM(J12)</f>
        <v>2727674</v>
      </c>
      <c r="K14" s="68">
        <f>K12</f>
        <v>0</v>
      </c>
      <c r="L14" s="66">
        <f>J14+K14</f>
        <v>2727674</v>
      </c>
    </row>
    <row r="15" spans="1:15" x14ac:dyDescent="0.55000000000000004">
      <c r="A15" s="53"/>
      <c r="B15" s="54"/>
      <c r="C15" s="54"/>
      <c r="D15" s="54"/>
      <c r="E15" s="54"/>
      <c r="F15" s="54"/>
      <c r="G15" s="58"/>
      <c r="H15" s="54"/>
      <c r="I15" s="54"/>
      <c r="J15" s="54"/>
      <c r="K15" s="54"/>
      <c r="L15" s="54"/>
    </row>
    <row r="16" spans="1:15" x14ac:dyDescent="0.55000000000000004">
      <c r="A16" s="53"/>
      <c r="B16" s="54"/>
      <c r="C16" s="54"/>
      <c r="D16" s="54"/>
      <c r="E16" s="54"/>
      <c r="F16" s="54"/>
      <c r="G16" s="58"/>
      <c r="H16" s="54"/>
      <c r="I16" s="54"/>
      <c r="J16" s="54"/>
      <c r="K16" s="54"/>
      <c r="L16" s="54"/>
    </row>
  </sheetData>
  <mergeCells count="8">
    <mergeCell ref="B6:D6"/>
    <mergeCell ref="J6:L6"/>
    <mergeCell ref="F6:H6"/>
    <mergeCell ref="A1:L1"/>
    <mergeCell ref="A2:L2"/>
    <mergeCell ref="A3:L3"/>
    <mergeCell ref="A4:L4"/>
    <mergeCell ref="A6:A7"/>
  </mergeCells>
  <pageMargins left="0.23622047244094491" right="0.15748031496062992" top="0.59055118110236227" bottom="0.59055118110236227" header="0.51181102362204722" footer="0.51181102362204722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28C6F-1728-440A-AFE6-BD62D26170C5}">
  <sheetPr>
    <tabColor theme="6" tint="-0.249977111117893"/>
  </sheetPr>
  <dimension ref="A1:P35"/>
  <sheetViews>
    <sheetView view="pageBreakPreview" topLeftCell="A28" zoomScaleNormal="100" zoomScaleSheetLayoutView="100" workbookViewId="0">
      <selection activeCell="A26" sqref="A26"/>
    </sheetView>
  </sheetViews>
  <sheetFormatPr defaultColWidth="9.140625" defaultRowHeight="24" x14ac:dyDescent="0.55000000000000004"/>
  <cols>
    <col min="1" max="1" width="22.42578125" style="2" customWidth="1"/>
    <col min="2" max="4" width="17.7109375" style="2" customWidth="1"/>
    <col min="5" max="5" width="13.28515625" style="2" hidden="1" customWidth="1"/>
    <col min="6" max="6" width="17.7109375" style="2" customWidth="1"/>
    <col min="7" max="7" width="23.7109375" style="2" hidden="1" customWidth="1"/>
    <col min="8" max="9" width="17.7109375" style="2" customWidth="1"/>
    <col min="10" max="10" width="17.7109375" style="2" hidden="1" customWidth="1"/>
    <col min="11" max="13" width="17.7109375" style="2" customWidth="1"/>
    <col min="14" max="15" width="9.140625" style="2"/>
    <col min="16" max="16" width="13.85546875" style="2" customWidth="1"/>
    <col min="17" max="16384" width="9.140625" style="2"/>
  </cols>
  <sheetData>
    <row r="1" spans="1:16" x14ac:dyDescent="0.55000000000000004">
      <c r="A1" s="78" t="s">
        <v>15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6" x14ac:dyDescent="0.55000000000000004">
      <c r="A2" s="78" t="s">
        <v>42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6" x14ac:dyDescent="0.55000000000000004">
      <c r="A3" s="78" t="s">
        <v>43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6" x14ac:dyDescent="0.55000000000000004">
      <c r="A4" s="79" t="s">
        <v>16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6" ht="6.75" customHeight="1" thickBot="1" x14ac:dyDescent="0.6"/>
    <row r="6" spans="1:16" s="1" customFormat="1" x14ac:dyDescent="0.55000000000000004">
      <c r="A6" s="90" t="s">
        <v>0</v>
      </c>
      <c r="B6" s="3" t="s">
        <v>1</v>
      </c>
      <c r="C6" s="80" t="s">
        <v>2</v>
      </c>
      <c r="D6" s="4" t="s">
        <v>3</v>
      </c>
      <c r="E6" s="5"/>
      <c r="F6" s="82" t="s">
        <v>4</v>
      </c>
      <c r="G6" s="6"/>
      <c r="H6" s="84" t="s">
        <v>5</v>
      </c>
      <c r="I6" s="85"/>
      <c r="J6" s="5"/>
      <c r="K6" s="86" t="s">
        <v>6</v>
      </c>
      <c r="L6" s="88" t="s">
        <v>7</v>
      </c>
      <c r="M6" s="86" t="s">
        <v>17</v>
      </c>
    </row>
    <row r="7" spans="1:16" s="1" customFormat="1" ht="24.75" thickBot="1" x14ac:dyDescent="0.6">
      <c r="A7" s="91"/>
      <c r="B7" s="7" t="s">
        <v>8</v>
      </c>
      <c r="C7" s="81"/>
      <c r="D7" s="8" t="s">
        <v>9</v>
      </c>
      <c r="E7" s="9"/>
      <c r="F7" s="83"/>
      <c r="G7" s="10"/>
      <c r="H7" s="11" t="s">
        <v>10</v>
      </c>
      <c r="I7" s="8" t="s">
        <v>11</v>
      </c>
      <c r="J7" s="9"/>
      <c r="K7" s="87"/>
      <c r="L7" s="89"/>
      <c r="M7" s="87"/>
    </row>
    <row r="8" spans="1:16" s="1" customFormat="1" ht="24.95" customHeight="1" x14ac:dyDescent="0.55000000000000004">
      <c r="A8" s="12" t="s">
        <v>12</v>
      </c>
      <c r="B8" s="13"/>
      <c r="C8" s="14"/>
      <c r="D8" s="15"/>
      <c r="E8" s="16"/>
      <c r="F8" s="15"/>
      <c r="G8" s="16"/>
      <c r="H8" s="17"/>
      <c r="I8" s="15"/>
      <c r="J8" s="16"/>
      <c r="K8" s="18"/>
      <c r="L8" s="18"/>
      <c r="M8" s="18"/>
    </row>
    <row r="9" spans="1:16" ht="21" customHeight="1" x14ac:dyDescent="0.55000000000000004">
      <c r="A9" s="74" t="s">
        <v>18</v>
      </c>
      <c r="B9" s="20">
        <v>111898000</v>
      </c>
      <c r="C9" s="21">
        <v>35127100</v>
      </c>
      <c r="D9" s="22">
        <v>165541700</v>
      </c>
      <c r="E9" s="23">
        <f>SUM(B9:D9)</f>
        <v>312566800</v>
      </c>
      <c r="F9" s="22">
        <v>9430000</v>
      </c>
      <c r="G9" s="23">
        <f>SUM(F9:F9)</f>
        <v>9430000</v>
      </c>
      <c r="H9" s="24">
        <v>5402600</v>
      </c>
      <c r="I9" s="25">
        <v>97716000</v>
      </c>
      <c r="J9" s="26">
        <f>SUM(H9:I9)</f>
        <v>103118600</v>
      </c>
      <c r="K9" s="27">
        <v>13582800</v>
      </c>
      <c r="L9" s="28">
        <v>13226820</v>
      </c>
      <c r="M9" s="28">
        <f>B9+C9+D9+F9+H9+I9+K9+L9</f>
        <v>451925020</v>
      </c>
      <c r="P9" s="29"/>
    </row>
    <row r="10" spans="1:16" ht="21" customHeight="1" x14ac:dyDescent="0.55000000000000004">
      <c r="A10" s="74" t="s">
        <v>44</v>
      </c>
      <c r="B10" s="30">
        <v>0</v>
      </c>
      <c r="C10" s="31">
        <v>0</v>
      </c>
      <c r="D10" s="32">
        <v>0</v>
      </c>
      <c r="E10" s="23"/>
      <c r="F10" s="31">
        <v>0</v>
      </c>
      <c r="G10" s="23"/>
      <c r="H10" s="31">
        <v>0</v>
      </c>
      <c r="I10" s="31">
        <v>0</v>
      </c>
      <c r="J10" s="26"/>
      <c r="K10" s="31">
        <v>0</v>
      </c>
      <c r="L10" s="31">
        <v>0</v>
      </c>
      <c r="M10" s="33">
        <f t="shared" ref="M10:M16" si="0">B10+C10+D10+F10+H10+I10+K10+L10</f>
        <v>0</v>
      </c>
      <c r="P10" s="29"/>
    </row>
    <row r="11" spans="1:16" ht="21" customHeight="1" x14ac:dyDescent="0.55000000000000004">
      <c r="A11" s="74" t="s">
        <v>19</v>
      </c>
      <c r="B11" s="30">
        <v>0</v>
      </c>
      <c r="C11" s="31">
        <v>0</v>
      </c>
      <c r="D11" s="32">
        <v>0</v>
      </c>
      <c r="E11" s="23"/>
      <c r="F11" s="31">
        <v>0</v>
      </c>
      <c r="G11" s="23"/>
      <c r="H11" s="31">
        <v>0</v>
      </c>
      <c r="I11" s="31">
        <v>0</v>
      </c>
      <c r="J11" s="26"/>
      <c r="K11" s="31">
        <v>0</v>
      </c>
      <c r="L11" s="31">
        <v>0</v>
      </c>
      <c r="M11" s="33">
        <f t="shared" si="0"/>
        <v>0</v>
      </c>
      <c r="P11" s="29"/>
    </row>
    <row r="12" spans="1:16" ht="21" customHeight="1" x14ac:dyDescent="0.55000000000000004">
      <c r="A12" s="74" t="s">
        <v>13</v>
      </c>
      <c r="B12" s="30">
        <v>0</v>
      </c>
      <c r="C12" s="31">
        <v>0</v>
      </c>
      <c r="D12" s="32">
        <v>0</v>
      </c>
      <c r="E12" s="23">
        <f>SUM(B12:D12)</f>
        <v>0</v>
      </c>
      <c r="F12" s="31">
        <v>0</v>
      </c>
      <c r="G12" s="23">
        <f>SUM(F12:F12)</f>
        <v>0</v>
      </c>
      <c r="H12" s="31">
        <v>0</v>
      </c>
      <c r="I12" s="31">
        <v>0</v>
      </c>
      <c r="J12" s="26">
        <f t="shared" ref="J12:J13" si="1">SUM(H12:I12)</f>
        <v>0</v>
      </c>
      <c r="K12" s="31">
        <v>0</v>
      </c>
      <c r="L12" s="31">
        <v>0</v>
      </c>
      <c r="M12" s="33">
        <f t="shared" si="0"/>
        <v>0</v>
      </c>
      <c r="P12" s="34"/>
    </row>
    <row r="13" spans="1:16" ht="21" customHeight="1" x14ac:dyDescent="0.55000000000000004">
      <c r="A13" s="74" t="s">
        <v>14</v>
      </c>
      <c r="B13" s="30">
        <v>0</v>
      </c>
      <c r="C13" s="31">
        <v>0</v>
      </c>
      <c r="D13" s="32">
        <v>0</v>
      </c>
      <c r="E13" s="23">
        <f t="shared" ref="E13" si="2">SUM(B13:D13)</f>
        <v>0</v>
      </c>
      <c r="F13" s="31">
        <v>0</v>
      </c>
      <c r="G13" s="23">
        <f>SUM(F13:F13)</f>
        <v>0</v>
      </c>
      <c r="H13" s="31">
        <v>0</v>
      </c>
      <c r="I13" s="31">
        <v>0</v>
      </c>
      <c r="J13" s="26">
        <f t="shared" si="1"/>
        <v>0</v>
      </c>
      <c r="K13" s="31">
        <v>0</v>
      </c>
      <c r="L13" s="31">
        <v>0</v>
      </c>
      <c r="M13" s="33">
        <f t="shared" si="0"/>
        <v>0</v>
      </c>
      <c r="P13" s="35"/>
    </row>
    <row r="14" spans="1:16" ht="21" customHeight="1" x14ac:dyDescent="0.55000000000000004">
      <c r="A14" s="74" t="s">
        <v>20</v>
      </c>
      <c r="B14" s="30">
        <v>0</v>
      </c>
      <c r="C14" s="31">
        <v>0</v>
      </c>
      <c r="D14" s="32">
        <v>0</v>
      </c>
      <c r="E14" s="23"/>
      <c r="F14" s="31">
        <v>0</v>
      </c>
      <c r="G14" s="23"/>
      <c r="H14" s="31">
        <v>0</v>
      </c>
      <c r="I14" s="31">
        <v>0</v>
      </c>
      <c r="J14" s="26"/>
      <c r="K14" s="31">
        <v>0</v>
      </c>
      <c r="L14" s="31">
        <v>0</v>
      </c>
      <c r="M14" s="33">
        <f t="shared" si="0"/>
        <v>0</v>
      </c>
      <c r="P14" s="35"/>
    </row>
    <row r="15" spans="1:16" ht="21" customHeight="1" x14ac:dyDescent="0.55000000000000004">
      <c r="A15" s="74" t="s">
        <v>13</v>
      </c>
      <c r="B15" s="30">
        <v>0</v>
      </c>
      <c r="C15" s="31">
        <v>0</v>
      </c>
      <c r="D15" s="32">
        <v>0</v>
      </c>
      <c r="E15" s="23">
        <f>SUM(B15:D15)</f>
        <v>0</v>
      </c>
      <c r="F15" s="31">
        <v>0</v>
      </c>
      <c r="G15" s="23">
        <f>SUM(F15:F15)</f>
        <v>0</v>
      </c>
      <c r="H15" s="31">
        <v>0</v>
      </c>
      <c r="I15" s="31">
        <v>0</v>
      </c>
      <c r="J15" s="26">
        <f t="shared" ref="J15:J17" si="3">SUM(H15:I15)</f>
        <v>0</v>
      </c>
      <c r="K15" s="31">
        <v>0</v>
      </c>
      <c r="L15" s="31">
        <v>0</v>
      </c>
      <c r="M15" s="33">
        <f t="shared" si="0"/>
        <v>0</v>
      </c>
      <c r="P15" s="34"/>
    </row>
    <row r="16" spans="1:16" ht="21" customHeight="1" x14ac:dyDescent="0.55000000000000004">
      <c r="A16" s="74" t="s">
        <v>14</v>
      </c>
      <c r="B16" s="30">
        <v>0</v>
      </c>
      <c r="C16" s="31">
        <v>0</v>
      </c>
      <c r="D16" s="32">
        <v>0</v>
      </c>
      <c r="E16" s="23">
        <f t="shared" ref="E16" si="4">SUM(B16:D16)</f>
        <v>0</v>
      </c>
      <c r="F16" s="31">
        <v>0</v>
      </c>
      <c r="G16" s="23">
        <f>SUM(F16:F16)</f>
        <v>0</v>
      </c>
      <c r="H16" s="31">
        <v>0</v>
      </c>
      <c r="I16" s="31">
        <v>0</v>
      </c>
      <c r="J16" s="26">
        <f t="shared" si="3"/>
        <v>0</v>
      </c>
      <c r="K16" s="31">
        <v>0</v>
      </c>
      <c r="L16" s="31">
        <v>0</v>
      </c>
      <c r="M16" s="33">
        <f t="shared" si="0"/>
        <v>0</v>
      </c>
      <c r="P16" s="35"/>
    </row>
    <row r="17" spans="1:16" ht="21" customHeight="1" x14ac:dyDescent="0.55000000000000004">
      <c r="A17" s="75" t="s">
        <v>45</v>
      </c>
      <c r="B17" s="20">
        <v>-150000</v>
      </c>
      <c r="C17" s="55">
        <v>150000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5">
        <v>-12021319</v>
      </c>
      <c r="J17" s="26">
        <f t="shared" si="3"/>
        <v>-12021319</v>
      </c>
      <c r="K17" s="31">
        <v>0</v>
      </c>
      <c r="L17" s="28">
        <v>6630000</v>
      </c>
      <c r="M17" s="28">
        <f t="shared" ref="M17:M23" si="5">B17+C17+D17+F17+H17+I17+K17+L17</f>
        <v>-5391319</v>
      </c>
      <c r="P17" s="29"/>
    </row>
    <row r="18" spans="1:16" ht="21" customHeight="1" x14ac:dyDescent="0.55000000000000004">
      <c r="A18" s="74" t="s">
        <v>21</v>
      </c>
      <c r="B18" s="20">
        <v>-150000</v>
      </c>
      <c r="C18" s="55">
        <v>150000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25">
        <v>-12021319</v>
      </c>
      <c r="J18" s="26">
        <f t="shared" ref="J18" si="6">SUM(H18:I18)</f>
        <v>-12021319</v>
      </c>
      <c r="K18" s="31">
        <v>0</v>
      </c>
      <c r="L18" s="28">
        <v>6630000</v>
      </c>
      <c r="M18" s="28">
        <f t="shared" si="5"/>
        <v>-5391319</v>
      </c>
      <c r="P18" s="29"/>
    </row>
    <row r="19" spans="1:16" ht="21" customHeight="1" x14ac:dyDescent="0.55000000000000004">
      <c r="A19" s="74" t="s">
        <v>13</v>
      </c>
      <c r="B19" s="31">
        <v>0</v>
      </c>
      <c r="C19" s="55">
        <v>150000</v>
      </c>
      <c r="D19" s="22">
        <v>438300</v>
      </c>
      <c r="E19" s="23">
        <f>SUM(B19:D19)</f>
        <v>588300</v>
      </c>
      <c r="F19" s="31">
        <v>0</v>
      </c>
      <c r="G19" s="31">
        <v>0</v>
      </c>
      <c r="H19" s="31">
        <v>0</v>
      </c>
      <c r="I19" s="31">
        <v>0</v>
      </c>
      <c r="J19" s="26">
        <f t="shared" ref="J19:J20" si="7">SUM(H19:I19)</f>
        <v>0</v>
      </c>
      <c r="K19" s="31">
        <v>0</v>
      </c>
      <c r="L19" s="28">
        <v>6630000</v>
      </c>
      <c r="M19" s="28">
        <f t="shared" si="5"/>
        <v>7218300</v>
      </c>
      <c r="P19" s="34"/>
    </row>
    <row r="20" spans="1:16" ht="21" customHeight="1" x14ac:dyDescent="0.55000000000000004">
      <c r="A20" s="74" t="s">
        <v>14</v>
      </c>
      <c r="B20" s="20">
        <v>-150000</v>
      </c>
      <c r="C20" s="31">
        <v>0</v>
      </c>
      <c r="D20" s="20">
        <v>-438300</v>
      </c>
      <c r="E20" s="31">
        <v>0</v>
      </c>
      <c r="F20" s="31">
        <v>0</v>
      </c>
      <c r="G20" s="23">
        <f>SUM(F20:F20)</f>
        <v>0</v>
      </c>
      <c r="H20" s="30">
        <v>0</v>
      </c>
      <c r="I20" s="25">
        <v>-12021319</v>
      </c>
      <c r="J20" s="26">
        <f t="shared" si="7"/>
        <v>-12021319</v>
      </c>
      <c r="K20" s="31">
        <v>0</v>
      </c>
      <c r="L20" s="30">
        <v>0</v>
      </c>
      <c r="M20" s="28">
        <f t="shared" si="5"/>
        <v>-12609619</v>
      </c>
      <c r="P20" s="35"/>
    </row>
    <row r="21" spans="1:16" ht="21" customHeight="1" x14ac:dyDescent="0.55000000000000004">
      <c r="A21" s="74" t="s">
        <v>22</v>
      </c>
      <c r="B21" s="30">
        <v>0</v>
      </c>
      <c r="C21" s="30">
        <v>0</v>
      </c>
      <c r="D21" s="30">
        <v>0</v>
      </c>
      <c r="E21" s="23"/>
      <c r="F21" s="30">
        <v>0</v>
      </c>
      <c r="G21" s="23"/>
      <c r="H21" s="30">
        <v>0</v>
      </c>
      <c r="I21" s="30">
        <v>0</v>
      </c>
      <c r="J21" s="26"/>
      <c r="K21" s="30">
        <v>0</v>
      </c>
      <c r="L21" s="30">
        <v>0</v>
      </c>
      <c r="M21" s="28">
        <f t="shared" si="5"/>
        <v>0</v>
      </c>
      <c r="P21" s="35"/>
    </row>
    <row r="22" spans="1:16" ht="21" customHeight="1" x14ac:dyDescent="0.55000000000000004">
      <c r="A22" s="74" t="s">
        <v>13</v>
      </c>
      <c r="B22" s="30">
        <v>0</v>
      </c>
      <c r="C22" s="30">
        <v>0</v>
      </c>
      <c r="D22" s="30">
        <v>0</v>
      </c>
      <c r="E22" s="23">
        <f>SUM(B22:D22)</f>
        <v>0</v>
      </c>
      <c r="F22" s="30">
        <v>0</v>
      </c>
      <c r="G22" s="23">
        <f>SUM(F22:F22)</f>
        <v>0</v>
      </c>
      <c r="H22" s="30">
        <v>0</v>
      </c>
      <c r="I22" s="30">
        <v>0</v>
      </c>
      <c r="J22" s="26">
        <f t="shared" ref="J22:J24" si="8">SUM(H22:I22)</f>
        <v>0</v>
      </c>
      <c r="K22" s="30">
        <v>0</v>
      </c>
      <c r="L22" s="30">
        <v>0</v>
      </c>
      <c r="M22" s="28">
        <f t="shared" si="5"/>
        <v>0</v>
      </c>
      <c r="P22" s="34"/>
    </row>
    <row r="23" spans="1:16" ht="21" customHeight="1" x14ac:dyDescent="0.55000000000000004">
      <c r="A23" s="74" t="s">
        <v>14</v>
      </c>
      <c r="B23" s="30">
        <v>0</v>
      </c>
      <c r="C23" s="30">
        <v>0</v>
      </c>
      <c r="D23" s="30">
        <v>0</v>
      </c>
      <c r="E23" s="23">
        <f t="shared" ref="E23:E24" si="9">SUM(B23:D23)</f>
        <v>0</v>
      </c>
      <c r="F23" s="30">
        <v>0</v>
      </c>
      <c r="G23" s="23">
        <f>SUM(F23:F23)</f>
        <v>0</v>
      </c>
      <c r="H23" s="30">
        <v>0</v>
      </c>
      <c r="I23" s="30">
        <v>0</v>
      </c>
      <c r="J23" s="26">
        <f t="shared" si="8"/>
        <v>0</v>
      </c>
      <c r="K23" s="30">
        <v>0</v>
      </c>
      <c r="L23" s="30">
        <v>0</v>
      </c>
      <c r="M23" s="28">
        <f t="shared" si="5"/>
        <v>0</v>
      </c>
      <c r="P23" s="35"/>
    </row>
    <row r="24" spans="1:16" ht="21" customHeight="1" x14ac:dyDescent="0.55000000000000004">
      <c r="A24" s="74" t="s">
        <v>23</v>
      </c>
      <c r="B24" s="20">
        <v>-150000</v>
      </c>
      <c r="C24" s="55">
        <v>150000</v>
      </c>
      <c r="D24" s="30">
        <v>0</v>
      </c>
      <c r="E24" s="23">
        <f t="shared" si="9"/>
        <v>0</v>
      </c>
      <c r="F24" s="31">
        <v>0</v>
      </c>
      <c r="G24" s="23"/>
      <c r="H24" s="30">
        <v>0</v>
      </c>
      <c r="I24" s="25">
        <v>-12021319</v>
      </c>
      <c r="J24" s="26">
        <f t="shared" si="8"/>
        <v>-12021319</v>
      </c>
      <c r="K24" s="31">
        <v>0</v>
      </c>
      <c r="L24" s="28">
        <v>6630000</v>
      </c>
      <c r="M24" s="28">
        <f t="shared" ref="M24" si="10">B24+C24+D24+F24+H24+I24+K24+L24</f>
        <v>-5391319</v>
      </c>
      <c r="P24" s="35"/>
    </row>
    <row r="25" spans="1:16" ht="21" customHeight="1" x14ac:dyDescent="0.55000000000000004">
      <c r="A25" s="75" t="s">
        <v>24</v>
      </c>
      <c r="B25" s="36">
        <f>B9+B24</f>
        <v>111748000</v>
      </c>
      <c r="C25" s="37">
        <f t="shared" ref="C25:M25" si="11">C9+C24</f>
        <v>35277100</v>
      </c>
      <c r="D25" s="37">
        <f t="shared" si="11"/>
        <v>165541700</v>
      </c>
      <c r="E25" s="38">
        <f t="shared" si="11"/>
        <v>312566800</v>
      </c>
      <c r="F25" s="39">
        <f t="shared" si="11"/>
        <v>9430000</v>
      </c>
      <c r="G25" s="38">
        <f t="shared" si="11"/>
        <v>9430000</v>
      </c>
      <c r="H25" s="39">
        <f t="shared" si="11"/>
        <v>5402600</v>
      </c>
      <c r="I25" s="37">
        <f t="shared" si="11"/>
        <v>85694681</v>
      </c>
      <c r="J25" s="38">
        <f t="shared" si="11"/>
        <v>91097281</v>
      </c>
      <c r="K25" s="39">
        <f t="shared" si="11"/>
        <v>13582800</v>
      </c>
      <c r="L25" s="37">
        <f t="shared" si="11"/>
        <v>19856820</v>
      </c>
      <c r="M25" s="38">
        <f t="shared" si="11"/>
        <v>446533701</v>
      </c>
      <c r="P25" s="35"/>
    </row>
    <row r="26" spans="1:16" ht="21" customHeight="1" x14ac:dyDescent="0.55000000000000004">
      <c r="A26" s="75" t="s">
        <v>25</v>
      </c>
      <c r="B26" s="20">
        <v>111748000</v>
      </c>
      <c r="C26" s="57">
        <v>35277100</v>
      </c>
      <c r="D26" s="31">
        <v>0</v>
      </c>
      <c r="E26" s="23">
        <f t="shared" ref="E26" si="12">SUM(B26:D26)</f>
        <v>147025100</v>
      </c>
      <c r="F26" s="22">
        <v>9430000</v>
      </c>
      <c r="G26" s="23"/>
      <c r="H26" s="30">
        <v>0</v>
      </c>
      <c r="I26" s="30">
        <v>0</v>
      </c>
      <c r="J26" s="26">
        <f t="shared" ref="J26" si="13">SUM(H26:I26)</f>
        <v>0</v>
      </c>
      <c r="K26" s="30">
        <v>0</v>
      </c>
      <c r="L26" s="28">
        <v>6630000</v>
      </c>
      <c r="M26" s="28">
        <f>B26+C26+D26+F26+H26+I26+K26+L26</f>
        <v>163085100</v>
      </c>
      <c r="P26" s="35"/>
    </row>
    <row r="27" spans="1:16" ht="21" customHeight="1" x14ac:dyDescent="0.55000000000000004">
      <c r="A27" s="19" t="s">
        <v>46</v>
      </c>
      <c r="B27" s="30">
        <v>0</v>
      </c>
      <c r="C27" s="30">
        <v>0</v>
      </c>
      <c r="D27" s="30">
        <v>0</v>
      </c>
      <c r="E27" s="23"/>
      <c r="F27" s="30">
        <v>0</v>
      </c>
      <c r="G27" s="23"/>
      <c r="H27" s="30">
        <v>0</v>
      </c>
      <c r="I27" s="30">
        <v>0</v>
      </c>
      <c r="J27" s="26"/>
      <c r="K27" s="30">
        <v>0</v>
      </c>
      <c r="L27" s="30">
        <v>0</v>
      </c>
      <c r="M27" s="28">
        <f t="shared" ref="M27:M28" si="14">B27+C27+D27+F27+H27+I27+K27+L27</f>
        <v>0</v>
      </c>
      <c r="P27" s="35"/>
    </row>
    <row r="28" spans="1:16" ht="21" customHeight="1" x14ac:dyDescent="0.55000000000000004">
      <c r="A28" s="40" t="s">
        <v>47</v>
      </c>
      <c r="B28" s="69">
        <v>52756220.719999999</v>
      </c>
      <c r="C28" s="71">
        <v>17543356.25</v>
      </c>
      <c r="D28" s="71">
        <v>68043331.5</v>
      </c>
      <c r="E28" s="23"/>
      <c r="F28" s="71">
        <v>3905304.57</v>
      </c>
      <c r="G28" s="23"/>
      <c r="H28" s="41">
        <v>2452458</v>
      </c>
      <c r="I28" s="56">
        <v>7841774.25</v>
      </c>
      <c r="J28" s="26"/>
      <c r="K28" s="41">
        <v>5504112</v>
      </c>
      <c r="L28" s="41">
        <v>4387754</v>
      </c>
      <c r="M28" s="28">
        <f t="shared" si="14"/>
        <v>162434311.28999999</v>
      </c>
      <c r="P28" s="35"/>
    </row>
    <row r="29" spans="1:16" ht="21" customHeight="1" x14ac:dyDescent="0.55000000000000004">
      <c r="A29" s="19" t="s">
        <v>26</v>
      </c>
      <c r="B29" s="70">
        <f>B27+B28</f>
        <v>52756220.719999999</v>
      </c>
      <c r="C29" s="72">
        <f t="shared" ref="C29:M29" si="15">C27+C28</f>
        <v>17543356.25</v>
      </c>
      <c r="D29" s="72">
        <f t="shared" si="15"/>
        <v>68043331.5</v>
      </c>
      <c r="E29" s="38">
        <f t="shared" si="15"/>
        <v>0</v>
      </c>
      <c r="F29" s="73">
        <f t="shared" si="15"/>
        <v>3905304.57</v>
      </c>
      <c r="G29" s="38">
        <f t="shared" si="15"/>
        <v>0</v>
      </c>
      <c r="H29" s="73">
        <f t="shared" si="15"/>
        <v>2452458</v>
      </c>
      <c r="I29" s="71">
        <f t="shared" si="15"/>
        <v>7841774.25</v>
      </c>
      <c r="J29" s="38">
        <f t="shared" si="15"/>
        <v>0</v>
      </c>
      <c r="K29" s="73">
        <f t="shared" si="15"/>
        <v>5504112</v>
      </c>
      <c r="L29" s="72">
        <f t="shared" si="15"/>
        <v>4387754</v>
      </c>
      <c r="M29" s="38">
        <f t="shared" si="15"/>
        <v>162434311.28999999</v>
      </c>
      <c r="P29" s="35"/>
    </row>
    <row r="30" spans="1:16" ht="21" customHeight="1" x14ac:dyDescent="0.55000000000000004">
      <c r="A30" s="19" t="s">
        <v>27</v>
      </c>
      <c r="B30" s="70">
        <f>SUM(B29/B25*100)</f>
        <v>47.209990979704337</v>
      </c>
      <c r="C30" s="72">
        <f t="shared" ref="C30:M30" si="16">SUM(C29/C25*100)</f>
        <v>49.730154264381142</v>
      </c>
      <c r="D30" s="72">
        <f t="shared" si="16"/>
        <v>41.103438891832091</v>
      </c>
      <c r="E30" s="38">
        <f t="shared" si="16"/>
        <v>0</v>
      </c>
      <c r="F30" s="73">
        <f t="shared" si="16"/>
        <v>41.413622163308588</v>
      </c>
      <c r="G30" s="38">
        <f t="shared" si="16"/>
        <v>0</v>
      </c>
      <c r="H30" s="73">
        <f t="shared" si="16"/>
        <v>45.394032502868988</v>
      </c>
      <c r="I30" s="72">
        <f t="shared" si="16"/>
        <v>9.1508296180016124</v>
      </c>
      <c r="J30" s="38">
        <f t="shared" si="16"/>
        <v>0</v>
      </c>
      <c r="K30" s="73">
        <f t="shared" si="16"/>
        <v>40.522661012456929</v>
      </c>
      <c r="L30" s="72">
        <f t="shared" si="16"/>
        <v>22.096962152046501</v>
      </c>
      <c r="M30" s="38">
        <f t="shared" si="16"/>
        <v>36.376719366585945</v>
      </c>
      <c r="P30" s="35"/>
    </row>
    <row r="31" spans="1:16" ht="21" customHeight="1" x14ac:dyDescent="0.55000000000000004">
      <c r="A31" s="19" t="s">
        <v>28</v>
      </c>
      <c r="B31" s="70">
        <f>B25-B29</f>
        <v>58991779.280000001</v>
      </c>
      <c r="C31" s="72">
        <f t="shared" ref="C31:M31" si="17">C25-C29</f>
        <v>17733743.75</v>
      </c>
      <c r="D31" s="72">
        <f t="shared" si="17"/>
        <v>97498368.5</v>
      </c>
      <c r="E31" s="38">
        <f t="shared" si="17"/>
        <v>312566800</v>
      </c>
      <c r="F31" s="73">
        <f t="shared" si="17"/>
        <v>5524695.4299999997</v>
      </c>
      <c r="G31" s="38">
        <f t="shared" si="17"/>
        <v>9430000</v>
      </c>
      <c r="H31" s="73">
        <f t="shared" si="17"/>
        <v>2950142</v>
      </c>
      <c r="I31" s="72">
        <f t="shared" si="17"/>
        <v>77852906.75</v>
      </c>
      <c r="J31" s="38">
        <f t="shared" si="17"/>
        <v>91097281</v>
      </c>
      <c r="K31" s="73">
        <f t="shared" si="17"/>
        <v>8078688</v>
      </c>
      <c r="L31" s="72">
        <f t="shared" si="17"/>
        <v>15469066</v>
      </c>
      <c r="M31" s="38">
        <f t="shared" si="17"/>
        <v>284099389.71000004</v>
      </c>
      <c r="P31" s="35"/>
    </row>
    <row r="32" spans="1:16" ht="21" customHeight="1" x14ac:dyDescent="0.55000000000000004">
      <c r="A32" s="42" t="s">
        <v>29</v>
      </c>
      <c r="B32" s="70">
        <f>SUM(B31/B25*100)</f>
        <v>52.79000902029567</v>
      </c>
      <c r="C32" s="72">
        <f t="shared" ref="C32:M32" si="18">SUM(C31/C25*100)</f>
        <v>50.269845735618858</v>
      </c>
      <c r="D32" s="72">
        <f t="shared" si="18"/>
        <v>58.896561108167909</v>
      </c>
      <c r="E32" s="38">
        <f t="shared" si="18"/>
        <v>100</v>
      </c>
      <c r="F32" s="73">
        <f t="shared" si="18"/>
        <v>58.586377836691405</v>
      </c>
      <c r="G32" s="38">
        <f t="shared" si="18"/>
        <v>100</v>
      </c>
      <c r="H32" s="73">
        <f t="shared" si="18"/>
        <v>54.605967497131012</v>
      </c>
      <c r="I32" s="72">
        <f t="shared" si="18"/>
        <v>90.849170381998391</v>
      </c>
      <c r="J32" s="38">
        <f t="shared" si="18"/>
        <v>100</v>
      </c>
      <c r="K32" s="73">
        <f t="shared" si="18"/>
        <v>59.477338987543071</v>
      </c>
      <c r="L32" s="72">
        <f t="shared" si="18"/>
        <v>77.903037847953499</v>
      </c>
      <c r="M32" s="38">
        <f t="shared" si="18"/>
        <v>63.623280633414062</v>
      </c>
      <c r="P32" s="35"/>
    </row>
    <row r="33" spans="1:13" ht="24.75" thickBot="1" x14ac:dyDescent="0.6">
      <c r="A33" s="43"/>
      <c r="B33" s="44"/>
      <c r="C33" s="45"/>
      <c r="D33" s="46"/>
      <c r="E33" s="47"/>
      <c r="F33" s="48"/>
      <c r="G33" s="49"/>
      <c r="H33" s="50"/>
      <c r="I33" s="48"/>
      <c r="J33" s="49"/>
      <c r="K33" s="51"/>
      <c r="L33" s="51"/>
      <c r="M33" s="52"/>
    </row>
    <row r="34" spans="1:13" x14ac:dyDescent="0.55000000000000004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</row>
    <row r="35" spans="1:13" x14ac:dyDescent="0.55000000000000004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</sheetData>
  <mergeCells count="11">
    <mergeCell ref="A1:M1"/>
    <mergeCell ref="A4:M4"/>
    <mergeCell ref="C6:C7"/>
    <mergeCell ref="F6:F7"/>
    <mergeCell ref="H6:I6"/>
    <mergeCell ref="K6:K7"/>
    <mergeCell ref="L6:L7"/>
    <mergeCell ref="A2:M2"/>
    <mergeCell ref="A3:M3"/>
    <mergeCell ref="M6:M7"/>
    <mergeCell ref="A6:A7"/>
  </mergeCells>
  <pageMargins left="0.23622047244094491" right="0.15748031496062992" top="0.59055118110236227" bottom="0.59055118110236227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1.รายการงบประมาณประจำปี พ.ศ. 25</vt:lpstr>
      <vt:lpstr>2.สรุป 6 เดือน</vt:lpstr>
      <vt:lpstr>'1.รายการงบประมาณประจำปี พ.ศ. 25'!Print_Area</vt:lpstr>
      <vt:lpstr>'2.สรุป 6 เดือน'!Print_Area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bma04451</dc:creator>
  <cp:lastModifiedBy>bma04453</cp:lastModifiedBy>
  <dcterms:created xsi:type="dcterms:W3CDTF">2024-04-24T09:19:07Z</dcterms:created>
  <dcterms:modified xsi:type="dcterms:W3CDTF">2026-04-23T08:05:18Z</dcterms:modified>
</cp:coreProperties>
</file>