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dc3544ed4a085/เอกสาร/OIT/O3/"/>
    </mc:Choice>
  </mc:AlternateContent>
  <xr:revisionPtr revIDLastSave="1" documentId="13_ncr:1_{5BA70420-92D7-4A96-8A57-27D00FED81ED}" xr6:coauthVersionLast="47" xr6:coauthVersionMax="47" xr10:uidLastSave="{130D765A-DC16-4A33-A42D-D8ECF9E41E0A}"/>
  <bookViews>
    <workbookView xWindow="-108" yWindow="-108" windowWidth="23256" windowHeight="12456" activeTab="1" xr2:uid="{86E639C5-40D5-43DE-BA41-2791BDC79192}"/>
  </bookViews>
  <sheets>
    <sheet name="ข้อมูลเงินนอกงบของแต่ละโรงเรียน" sheetId="1" r:id="rId1"/>
    <sheet name="เงินบริจาค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2" l="1"/>
  <c r="D58" i="2"/>
  <c r="E58" i="2"/>
  <c r="F58" i="2"/>
  <c r="E92" i="1" l="1"/>
  <c r="F92" i="1"/>
  <c r="C90" i="1"/>
  <c r="B90" i="1"/>
  <c r="C89" i="1"/>
  <c r="B89" i="1"/>
  <c r="D88" i="1"/>
  <c r="C88" i="1"/>
  <c r="B88" i="1"/>
  <c r="B74" i="1"/>
  <c r="D73" i="1"/>
  <c r="C73" i="1"/>
  <c r="B73" i="1"/>
  <c r="D72" i="1"/>
  <c r="E76" i="1"/>
  <c r="C72" i="1"/>
  <c r="B72" i="1"/>
  <c r="B60" i="1"/>
  <c r="B58" i="1"/>
  <c r="D58" i="1" s="1"/>
  <c r="F58" i="1" s="1"/>
  <c r="C57" i="1"/>
  <c r="B57" i="1"/>
  <c r="C56" i="1"/>
  <c r="B56" i="1"/>
  <c r="E60" i="1"/>
  <c r="B42" i="1"/>
  <c r="D42" i="1" s="1"/>
  <c r="F42" i="1" s="1"/>
  <c r="D41" i="1"/>
  <c r="C41" i="1"/>
  <c r="B41" i="1"/>
  <c r="C40" i="1"/>
  <c r="B40" i="1"/>
  <c r="E44" i="1"/>
  <c r="D24" i="1"/>
  <c r="F28" i="1"/>
  <c r="B26" i="1"/>
  <c r="D26" i="1" s="1"/>
  <c r="F26" i="1" s="1"/>
  <c r="F25" i="1"/>
  <c r="D25" i="1"/>
  <c r="C25" i="1"/>
  <c r="B25" i="1"/>
  <c r="F24" i="1"/>
  <c r="C24" i="1"/>
  <c r="B24" i="1"/>
  <c r="C12" i="1"/>
  <c r="D12" i="1"/>
  <c r="E12" i="1"/>
  <c r="F12" i="1"/>
  <c r="B12" i="1"/>
  <c r="F10" i="1"/>
  <c r="D90" i="1" l="1"/>
  <c r="F90" i="1" s="1"/>
  <c r="D89" i="1"/>
  <c r="F89" i="1" s="1"/>
  <c r="F88" i="1"/>
  <c r="D74" i="1"/>
  <c r="F74" i="1" s="1"/>
  <c r="F73" i="1"/>
  <c r="F72" i="1"/>
  <c r="C60" i="1"/>
  <c r="D57" i="1"/>
  <c r="F57" i="1" s="1"/>
  <c r="D56" i="1"/>
  <c r="C44" i="1"/>
  <c r="F41" i="1"/>
  <c r="D40" i="1"/>
  <c r="F40" i="1"/>
  <c r="F44" i="1" s="1"/>
  <c r="D44" i="1"/>
  <c r="B44" i="1"/>
  <c r="D92" i="1" l="1"/>
  <c r="D76" i="1"/>
  <c r="F76" i="1"/>
  <c r="D60" i="1"/>
  <c r="F56" i="1"/>
  <c r="F60" i="1" s="1"/>
  <c r="F9" i="1" l="1"/>
  <c r="F8" i="1"/>
  <c r="D9" i="1"/>
  <c r="D10" i="1"/>
  <c r="D8" i="1"/>
  <c r="B9" i="1"/>
  <c r="C8" i="1"/>
  <c r="B8" i="1"/>
  <c r="C92" i="1" l="1"/>
  <c r="C76" i="1"/>
  <c r="B76" i="1"/>
  <c r="E28" i="1"/>
  <c r="C28" i="1"/>
  <c r="B28" i="1"/>
  <c r="B92" i="1" l="1"/>
  <c r="D28" i="1"/>
</calcChain>
</file>

<file path=xl/sharedStrings.xml><?xml version="1.0" encoding="utf-8"?>
<sst xmlns="http://schemas.openxmlformats.org/spreadsheetml/2006/main" count="243" uniqueCount="33">
  <si>
    <t>ข้อมูลเงินนอกงบประมาณ โรงเรียนลอยสายอนุสรณ์</t>
  </si>
  <si>
    <t>สำนักงานเขตลาดพร้าว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</si>
  <si>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</si>
  <si>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</si>
  <si>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</si>
  <si>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</si>
  <si>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</si>
  <si>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</si>
  <si>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</si>
  <si>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-</t>
  </si>
  <si>
    <t>อาหารเสริม (นม)</t>
  </si>
  <si>
    <t>อาหารกลางวัน</t>
  </si>
  <si>
    <t>อื่น ๆ</t>
  </si>
  <si>
    <t>ข้อมูลเงินนอกงบประมาณ โรงเรียนวัดลาดพร้าว</t>
  </si>
  <si>
    <t>ข้อมูลเงินนอกงบประมาณ โรงเรียนเทพวิทยา</t>
  </si>
  <si>
    <t>ข้อมูลเงินนอกงบประมาณ โรงเรียนวัดลาดปลาเค้า</t>
  </si>
  <si>
    <t xml:space="preserve">           </t>
  </si>
  <si>
    <t>ข้อมูลเงินนอกงบประมาณ โรงเรียนเพชรถนอม</t>
  </si>
  <si>
    <t>ข้อมูลเงินนอกงบประมาณ โรงเรียนคลองทรงกระเทียม</t>
  </si>
  <si>
    <t>ประจำปีงบประมาณ พ.ศ. 2567</t>
  </si>
  <si>
    <t>ข้อมูล ณ 19 เมษายน 2567</t>
  </si>
  <si>
    <t>หมายเหตุ : เงินอุดหนุนรัฐบาล ปีงบประมาณ พ.ศ. 2567 ยังได้รับไม่ครบ 100% และเริ่มเบิกจ่ายในปีการศึกษา 1/2567</t>
  </si>
  <si>
    <t xml:space="preserve">               อาหารกลางวัน ปีงบประมาณ พ.ศ.2567 เบิกจ่ายเฉพาะงบกทม. ปีการศึกษา 2/2566</t>
  </si>
  <si>
    <t xml:space="preserve"> และอื่นๆ</t>
  </si>
  <si>
    <t>สมาคม ชมรม</t>
  </si>
  <si>
    <t>ผู้ปกครอง</t>
  </si>
  <si>
    <t xml:space="preserve">บริษัทเอกชน </t>
  </si>
  <si>
    <t>นักเรียน/</t>
  </si>
  <si>
    <t>เงินบริจาค</t>
  </si>
  <si>
    <t>นายวิรัตน์  ถนอมกลิ่น</t>
  </si>
  <si>
    <t>ศาลเจ้าแม่กวนอิม</t>
  </si>
  <si>
    <t>ทุนการศึกษา</t>
  </si>
  <si>
    <t>สนับสนุนการศึกษา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</si>
</sst>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8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2" applyFont="1"/>
    <xf numFmtId="0" fontId="5" fillId="0" borderId="0" xfId="0" applyFont="1"/>
    <xf numFmtId="43" fontId="2" fillId="0" borderId="1" xfId="2" applyFont="1" applyBorder="1"/>
    <xf numFmtId="43" fontId="1" fillId="0" borderId="1" xfId="2" applyFont="1" applyBorder="1" applyAlignment="1">
      <alignment horizontal="center"/>
    </xf>
    <xf numFmtId="43" fontId="2" fillId="0" borderId="1" xfId="2" applyFont="1" applyBorder="1" applyAlignment="1">
      <alignment horizontal="center"/>
    </xf>
    <xf numFmtId="43" fontId="2" fillId="2" borderId="2" xfId="2" applyFont="1" applyFill="1" applyBorder="1" applyAlignment="1">
      <alignment horizontal="center" vertical="center"/>
    </xf>
    <xf numFmtId="43" fontId="2" fillId="2" borderId="2" xfId="2" applyFont="1" applyFill="1" applyBorder="1" applyAlignment="1">
      <alignment horizontal="center"/>
    </xf>
    <xf numFmtId="43" fontId="2" fillId="2" borderId="3" xfId="2" applyFont="1" applyFill="1" applyBorder="1" applyAlignment="1">
      <alignment horizontal="center" vertical="center"/>
    </xf>
    <xf numFmtId="43" fontId="2" fillId="2" borderId="3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2" borderId="4" xfId="2" applyFont="1" applyFill="1" applyBorder="1" applyAlignment="1">
      <alignment horizontal="center"/>
    </xf>
    <xf numFmtId="43" fontId="1" fillId="0" borderId="0" xfId="2" applyFont="1" applyAlignment="1">
      <alignment horizontal="center"/>
    </xf>
    <xf numFmtId="43" fontId="1" fillId="0" borderId="1" xfId="2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3" fontId="2" fillId="0" borderId="1" xfId="2" applyFont="1" applyBorder="1" applyAlignment="1">
      <alignment horizontal="left"/>
    </xf>
    <xf numFmtId="187" fontId="6" fillId="0" borderId="1" xfId="2" applyNumberFormat="1" applyFont="1" applyBorder="1" applyAlignment="1">
      <alignment horizontal="left"/>
    </xf>
  </cellXfs>
  <cellStyles count="3">
    <cellStyle name="Comma" xfId="2" builtinId="3"/>
    <cellStyle name="Normal" xfId="0" builtinId="0"/>
    <cellStyle name="Normal 2" xfId="1" xr:uid="{B042A652-7F18-4704-938D-27246AB98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KK\P\2%20&#3648;&#3591;&#3636;&#3609;&#3629;&#3640;&#3604;&#3627;&#3609;&#3640;&#3609;\&#3611;&#3637;67%20&#3586;&#3629;&#3629;&#3609;&#3640;&#3617;&#3633;&#3605;&#3636;&#3648;&#3610;&#3636;&#3585;&#3592;&#3656;&#3634;&#3618;&#3648;&#3591;&#3636;&#3609;&#3629;&#3640;&#3604;&#3627;&#3609;&#3640;&#3609;%20&#3610;&#3633;&#3597;&#3594;&#3637;&#3592;&#3633;&#3604;&#3626;&#3619;&#3619;\&#3591;&#3610;&#3629;&#3640;&#3604;&#3627;&#3609;&#3640;&#3609;%20&#3585;&#3634;&#3619;&#3624;&#3638;&#3585;&#3625;&#3634;\1%20&#3592;&#3633;&#3604;&#3626;&#3619;&#3619;&#3648;&#3591;&#3636;&#3609;&#3629;&#3640;&#3604;&#3627;&#3609;&#3640;&#3609;&#3619;&#3633;&#3600;&#3600;&#3634;&#3621;%20&#3611;&#3637;%2067.xlsx" TargetMode="External"/><Relationship Id="rId1" Type="http://schemas.openxmlformats.org/officeDocument/2006/relationships/externalLinkPath" Target="file:///D:\BKK\P\2%20&#3648;&#3591;&#3636;&#3609;&#3629;&#3640;&#3604;&#3627;&#3609;&#3640;&#3609;\&#3611;&#3637;67%20&#3586;&#3629;&#3629;&#3609;&#3640;&#3617;&#3633;&#3605;&#3636;&#3648;&#3610;&#3636;&#3585;&#3592;&#3656;&#3634;&#3618;&#3648;&#3591;&#3636;&#3609;&#3629;&#3640;&#3604;&#3627;&#3609;&#3640;&#3609;%20&#3610;&#3633;&#3597;&#3594;&#3637;&#3592;&#3633;&#3604;&#3626;&#3619;&#3619;\&#3591;&#3610;&#3629;&#3640;&#3604;&#3627;&#3609;&#3640;&#3609;%20&#3585;&#3634;&#3619;&#3624;&#3638;&#3585;&#3625;&#3634;\1%20&#3592;&#3633;&#3604;&#3626;&#3619;&#3619;&#3648;&#3591;&#3636;&#3609;&#3629;&#3640;&#3604;&#3627;&#3609;&#3640;&#3609;&#3619;&#3633;&#3600;&#3600;&#3634;&#3621;%20&#3611;&#3637;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จำนวนนร.ปีเก่า "/>
      <sheetName val="จำนวนนักเรียนตามสำรวจ"/>
      <sheetName val="จำนวนนักเรียนตามสนศ."/>
      <sheetName val="จัดการเรียนการสอน อุดหนุน50%"/>
      <sheetName val="จัดการเรียนน อุดหนุน50% อนุบาล"/>
      <sheetName val="อุปกรณ์การเรียน อุดหนุน89%"/>
      <sheetName val="อุปกรณ์การเรียน อุดหนุน50% "/>
      <sheetName val="อุปกรณ์การเรียน กทม50% อนุบาล"/>
      <sheetName val="เครื่องแบบนักเรียน อุดหนุน95%"/>
      <sheetName val="เครื่องแบบนักเรียน งบกลาง5%"/>
      <sheetName val="เครื่องแบบนร. อุดหนุน+กลาง 100%"/>
      <sheetName val="เครื่องแบบนร กทม100% อนุบาล"/>
      <sheetName val="หนังสือเรียน อุดหนุน99%"/>
      <sheetName val="หนังสือเรียน อุดหนุน1%"/>
      <sheetName val="หนังสือเรียน อุดหนุน100%"/>
      <sheetName val="หนังสือเรียน กทม100% อนุบาล"/>
      <sheetName val="พัฒนาคุณภาพผู้เรียน อุดหนุน44%"/>
      <sheetName val="พัฒนาคุณภาพผู้เรียน กทม.6%"/>
      <sheetName val="พัฒนาคุณภาพ อุดหนุน+กทม. 50%"/>
      <sheetName val="พัฒนาคุณภาพ กทม50% อนุบาล"/>
      <sheetName val="อาหารเสริม(นม) งบอุดหนุน120 วัน"/>
      <sheetName val="อาหารเสริม(นม) งบกทม. 10 วัน"/>
      <sheetName val="นม กทม50% 130 วัน อนุบาล"/>
      <sheetName val="อาหารกลางวัน อุดหนุน100วัน"/>
      <sheetName val="อาหาร กทม100 วัน อนุบาล"/>
      <sheetName val="สรุป"/>
      <sheetName val="สาธารณูปโภค 40%"/>
      <sheetName val="คำนวนสาธารณู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E11">
            <v>482922.00000000006</v>
          </cell>
        </row>
        <row r="12">
          <cell r="E12">
            <v>909259.20000000007</v>
          </cell>
        </row>
        <row r="13">
          <cell r="E13">
            <v>739504.8</v>
          </cell>
        </row>
        <row r="14">
          <cell r="E14">
            <v>1387303.2000000002</v>
          </cell>
        </row>
        <row r="15">
          <cell r="E15">
            <v>600969.60000000009</v>
          </cell>
        </row>
      </sheetData>
      <sheetData sheetId="21">
        <row r="11">
          <cell r="E11">
            <v>40243.5</v>
          </cell>
        </row>
        <row r="12">
          <cell r="E12">
            <v>75771.600000000006</v>
          </cell>
        </row>
        <row r="13">
          <cell r="E13">
            <v>61625.400000000009</v>
          </cell>
        </row>
        <row r="14">
          <cell r="E14">
            <v>115608.6</v>
          </cell>
        </row>
        <row r="15">
          <cell r="E15">
            <v>50080.80000000001</v>
          </cell>
        </row>
      </sheetData>
      <sheetData sheetId="22"/>
      <sheetData sheetId="23">
        <row r="11">
          <cell r="E11">
            <v>1089000</v>
          </cell>
        </row>
        <row r="12">
          <cell r="E12">
            <v>2050400</v>
          </cell>
        </row>
        <row r="13">
          <cell r="E13">
            <v>1667600</v>
          </cell>
        </row>
        <row r="14">
          <cell r="E14">
            <v>3128400</v>
          </cell>
        </row>
        <row r="15">
          <cell r="E15">
            <v>1355200</v>
          </cell>
        </row>
      </sheetData>
      <sheetData sheetId="24">
        <row r="15">
          <cell r="C15">
            <v>66000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FEDF8-3EA4-4C82-B4F0-1944DAD679D4}">
  <dimension ref="A1:F96"/>
  <sheetViews>
    <sheetView view="pageBreakPreview" zoomScaleNormal="100" zoomScaleSheetLayoutView="100" workbookViewId="0">
      <selection activeCell="E93" sqref="E93"/>
    </sheetView>
  </sheetViews>
  <sheetFormatPr defaultRowHeight="27" x14ac:dyDescent="0.75"/>
  <cols>
    <col min="1" max="1" width="22.09765625" style="2" customWidth="1"/>
    <col min="2" max="6" width="16.59765625" style="2" customWidth="1"/>
  </cols>
  <sheetData>
    <row r="1" spans="1:6" x14ac:dyDescent="0.75">
      <c r="A1" s="6" t="s">
        <v>0</v>
      </c>
      <c r="B1" s="6"/>
      <c r="C1" s="6"/>
      <c r="D1" s="6"/>
      <c r="E1" s="6"/>
      <c r="F1" s="6"/>
    </row>
    <row r="2" spans="1:6" x14ac:dyDescent="0.75">
      <c r="A2" s="6" t="s">
        <v>19</v>
      </c>
      <c r="B2" s="6"/>
      <c r="C2" s="6"/>
      <c r="D2" s="6"/>
      <c r="E2" s="6"/>
      <c r="F2" s="6"/>
    </row>
    <row r="3" spans="1:6" x14ac:dyDescent="0.75">
      <c r="A3" s="6" t="s">
        <v>1</v>
      </c>
      <c r="B3" s="6"/>
      <c r="C3" s="6"/>
      <c r="D3" s="6"/>
      <c r="E3" s="6"/>
      <c r="F3" s="6"/>
    </row>
    <row r="5" spans="1:6" x14ac:dyDescent="0.75">
      <c r="A5" s="1" t="s">
        <v>20</v>
      </c>
    </row>
    <row r="7" spans="1:6" ht="27.9" customHeigh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ht="27.9" customHeight="1" x14ac:dyDescent="0.75">
      <c r="A8" s="4" t="s">
        <v>8</v>
      </c>
      <c r="B8" s="5">
        <f>1305012-8723-16196</f>
        <v>1280093</v>
      </c>
      <c r="C8" s="5">
        <f>8723+16196</f>
        <v>24919</v>
      </c>
      <c r="D8" s="5">
        <f>B8+C8</f>
        <v>1305012</v>
      </c>
      <c r="E8" s="5">
        <v>0</v>
      </c>
      <c r="F8" s="5">
        <f>D8-E8</f>
        <v>1305012</v>
      </c>
    </row>
    <row r="9" spans="1:6" ht="27.9" customHeight="1" x14ac:dyDescent="0.75">
      <c r="A9" s="4" t="s">
        <v>10</v>
      </c>
      <c r="B9" s="5">
        <f>290648-22358</f>
        <v>268290</v>
      </c>
      <c r="C9" s="5">
        <v>22358</v>
      </c>
      <c r="D9" s="5">
        <f t="shared" ref="D9:D10" si="0">B9+C9</f>
        <v>290648</v>
      </c>
      <c r="E9" s="5">
        <v>0</v>
      </c>
      <c r="F9" s="5">
        <f t="shared" ref="F9" si="1">D9-E9</f>
        <v>290648</v>
      </c>
    </row>
    <row r="10" spans="1:6" ht="27.9" customHeight="1" x14ac:dyDescent="0.75">
      <c r="A10" s="4" t="s">
        <v>11</v>
      </c>
      <c r="B10" s="5">
        <v>605000</v>
      </c>
      <c r="C10" s="5">
        <v>434400</v>
      </c>
      <c r="D10" s="5">
        <f t="shared" si="0"/>
        <v>1039400</v>
      </c>
      <c r="E10" s="5">
        <v>396659</v>
      </c>
      <c r="F10" s="5">
        <f>D10-E10</f>
        <v>642741</v>
      </c>
    </row>
    <row r="11" spans="1:6" ht="27.9" customHeight="1" x14ac:dyDescent="0.75">
      <c r="A11" s="4" t="s">
        <v>12</v>
      </c>
      <c r="B11" s="5" t="s">
        <v>9</v>
      </c>
      <c r="C11" s="5" t="s">
        <v>9</v>
      </c>
      <c r="D11" s="5" t="s">
        <v>9</v>
      </c>
      <c r="E11" s="5">
        <v>0</v>
      </c>
      <c r="F11" s="5">
        <v>0</v>
      </c>
    </row>
    <row r="12" spans="1:6" ht="27.9" customHeight="1" x14ac:dyDescent="0.75">
      <c r="A12" s="4" t="s">
        <v>5</v>
      </c>
      <c r="B12" s="5">
        <f>SUM(B8:B11)</f>
        <v>2153383</v>
      </c>
      <c r="C12" s="5">
        <f t="shared" ref="C12:F12" si="2">SUM(C8:C11)</f>
        <v>481677</v>
      </c>
      <c r="D12" s="5">
        <f t="shared" si="2"/>
        <v>2635060</v>
      </c>
      <c r="E12" s="5">
        <f t="shared" si="2"/>
        <v>396659</v>
      </c>
      <c r="F12" s="5">
        <f t="shared" si="2"/>
        <v>2238401</v>
      </c>
    </row>
    <row r="14" spans="1:6" x14ac:dyDescent="0.75">
      <c r="A14" s="2" t="s">
        <v>21</v>
      </c>
    </row>
    <row r="15" spans="1:6" x14ac:dyDescent="0.75">
      <c r="A15" s="2" t="s">
        <v>22</v>
      </c>
    </row>
    <row r="17" spans="1:6" x14ac:dyDescent="0.75">
      <c r="A17" s="6" t="s">
        <v>13</v>
      </c>
      <c r="B17" s="6"/>
      <c r="C17" s="6"/>
      <c r="D17" s="6"/>
      <c r="E17" s="6"/>
      <c r="F17" s="6"/>
    </row>
    <row r="18" spans="1:6" x14ac:dyDescent="0.75">
      <c r="A18" s="6" t="s">
        <v>19</v>
      </c>
      <c r="B18" s="6"/>
      <c r="C18" s="6"/>
      <c r="D18" s="6"/>
      <c r="E18" s="6"/>
      <c r="F18" s="6"/>
    </row>
    <row r="19" spans="1:6" x14ac:dyDescent="0.75">
      <c r="A19" s="6" t="s">
        <v>1</v>
      </c>
      <c r="B19" s="6"/>
      <c r="C19" s="6"/>
      <c r="D19" s="6"/>
      <c r="E19" s="6"/>
      <c r="F19" s="6"/>
    </row>
    <row r="21" spans="1:6" x14ac:dyDescent="0.75">
      <c r="A21" s="1" t="s">
        <v>20</v>
      </c>
    </row>
    <row r="23" spans="1:6" ht="27.9" customHeight="1" x14ac:dyDescent="0.2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</row>
    <row r="24" spans="1:6" ht="27.9" customHeight="1" x14ac:dyDescent="0.75">
      <c r="A24" s="4" t="s">
        <v>8</v>
      </c>
      <c r="B24" s="5">
        <f>2357081-15755-29104</f>
        <v>2312222</v>
      </c>
      <c r="C24" s="5">
        <f>15755+29104</f>
        <v>44859</v>
      </c>
      <c r="D24" s="5">
        <f>B24+C24</f>
        <v>2357081</v>
      </c>
      <c r="E24" s="5">
        <v>0</v>
      </c>
      <c r="F24" s="5">
        <f>D24-E24</f>
        <v>2357081</v>
      </c>
    </row>
    <row r="25" spans="1:6" ht="27.9" customHeight="1" x14ac:dyDescent="0.75">
      <c r="A25" s="4" t="s">
        <v>10</v>
      </c>
      <c r="B25" s="5">
        <f>'[1]อาหารเสริม(นม) งบอุดหนุน120 วัน'!$E$11</f>
        <v>482922.00000000006</v>
      </c>
      <c r="C25" s="5">
        <f>'[1]อาหารเสริม(นม) งบกทม. 10 วัน'!$E$11</f>
        <v>40243.5</v>
      </c>
      <c r="D25" s="5">
        <f>B25+C25</f>
        <v>523165.50000000006</v>
      </c>
      <c r="E25" s="5">
        <v>0</v>
      </c>
      <c r="F25" s="5">
        <f>D25-E25</f>
        <v>523165.50000000006</v>
      </c>
    </row>
    <row r="26" spans="1:6" ht="27.9" customHeight="1" x14ac:dyDescent="0.75">
      <c r="A26" s="4" t="s">
        <v>11</v>
      </c>
      <c r="B26" s="5">
        <f>'[1]อาหารกลางวัน อุดหนุน100วัน'!$E$11</f>
        <v>1089000</v>
      </c>
      <c r="C26" s="5">
        <v>775900</v>
      </c>
      <c r="D26" s="5">
        <f t="shared" ref="D26" si="3">B26+C26</f>
        <v>1864900</v>
      </c>
      <c r="E26" s="5">
        <v>683881</v>
      </c>
      <c r="F26" s="5">
        <f t="shared" ref="F26" si="4">D26-E26</f>
        <v>1181019</v>
      </c>
    </row>
    <row r="27" spans="1:6" ht="27.9" customHeight="1" x14ac:dyDescent="0.75">
      <c r="A27" s="4" t="s">
        <v>12</v>
      </c>
      <c r="B27" s="5" t="s">
        <v>9</v>
      </c>
      <c r="C27" s="5" t="s">
        <v>9</v>
      </c>
      <c r="D27" s="5" t="s">
        <v>9</v>
      </c>
      <c r="E27" s="5">
        <v>0</v>
      </c>
      <c r="F27" s="5">
        <v>0</v>
      </c>
    </row>
    <row r="28" spans="1:6" ht="27.9" customHeight="1" x14ac:dyDescent="0.75">
      <c r="A28" s="4" t="s">
        <v>5</v>
      </c>
      <c r="B28" s="5">
        <f>SUM(B24:B27)</f>
        <v>3884144</v>
      </c>
      <c r="C28" s="5">
        <f t="shared" ref="C28" si="5">SUM(C24:C27)</f>
        <v>861002.5</v>
      </c>
      <c r="D28" s="5">
        <f>SUM(D24:D27)</f>
        <v>4745146.5</v>
      </c>
      <c r="E28" s="5">
        <f>SUM(E24:E27)</f>
        <v>683881</v>
      </c>
      <c r="F28" s="5">
        <f>SUM(F24:F27)</f>
        <v>4061265.5</v>
      </c>
    </row>
    <row r="30" spans="1:6" x14ac:dyDescent="0.75">
      <c r="A30" s="2" t="s">
        <v>21</v>
      </c>
    </row>
    <row r="31" spans="1:6" x14ac:dyDescent="0.75">
      <c r="A31" s="2" t="s">
        <v>22</v>
      </c>
    </row>
    <row r="33" spans="1:6" x14ac:dyDescent="0.75">
      <c r="A33" s="6" t="s">
        <v>14</v>
      </c>
      <c r="B33" s="6"/>
      <c r="C33" s="6"/>
      <c r="D33" s="6"/>
      <c r="E33" s="6"/>
      <c r="F33" s="6"/>
    </row>
    <row r="34" spans="1:6" x14ac:dyDescent="0.75">
      <c r="A34" s="6" t="s">
        <v>19</v>
      </c>
      <c r="B34" s="6"/>
      <c r="C34" s="6"/>
      <c r="D34" s="6"/>
      <c r="E34" s="6"/>
      <c r="F34" s="6"/>
    </row>
    <row r="35" spans="1:6" x14ac:dyDescent="0.75">
      <c r="A35" s="6" t="s">
        <v>1</v>
      </c>
      <c r="B35" s="6"/>
      <c r="C35" s="6"/>
      <c r="D35" s="6"/>
      <c r="E35" s="6"/>
      <c r="F35" s="6"/>
    </row>
    <row r="37" spans="1:6" x14ac:dyDescent="0.75">
      <c r="A37" s="1" t="s">
        <v>20</v>
      </c>
    </row>
    <row r="39" spans="1:6" ht="27.9" customHeight="1" x14ac:dyDescent="0.25">
      <c r="A39" s="3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3" t="s">
        <v>7</v>
      </c>
    </row>
    <row r="40" spans="1:6" ht="27.9" customHeight="1" x14ac:dyDescent="0.75">
      <c r="A40" s="4" t="s">
        <v>8</v>
      </c>
      <c r="B40" s="5">
        <f>2303338-17900-28152</f>
        <v>2257286</v>
      </c>
      <c r="C40" s="5">
        <f>17900+28152</f>
        <v>46052</v>
      </c>
      <c r="D40" s="5">
        <f>B40+C40</f>
        <v>2303338</v>
      </c>
      <c r="E40" s="5">
        <v>0</v>
      </c>
      <c r="F40" s="5">
        <f>D40-E40</f>
        <v>2303338</v>
      </c>
    </row>
    <row r="41" spans="1:6" ht="27.9" customHeight="1" x14ac:dyDescent="0.75">
      <c r="A41" s="4" t="s">
        <v>10</v>
      </c>
      <c r="B41" s="5">
        <f>'[1]อาหารเสริม(นม) งบอุดหนุน120 วัน'!$E$12</f>
        <v>909259.20000000007</v>
      </c>
      <c r="C41" s="5">
        <f>'[1]อาหารเสริม(นม) งบกทม. 10 วัน'!$E$12</f>
        <v>75771.600000000006</v>
      </c>
      <c r="D41" s="5">
        <f>B41+C41</f>
        <v>985030.8</v>
      </c>
      <c r="E41" s="5">
        <v>0</v>
      </c>
      <c r="F41" s="5">
        <f>D41-E41</f>
        <v>985030.8</v>
      </c>
    </row>
    <row r="42" spans="1:6" ht="27.9" customHeight="1" x14ac:dyDescent="0.75">
      <c r="A42" s="4" t="s">
        <v>11</v>
      </c>
      <c r="B42" s="5">
        <f>'[1]อาหารกลางวัน อุดหนุน100วัน'!$E$12</f>
        <v>2050400</v>
      </c>
      <c r="C42" s="5">
        <v>278400</v>
      </c>
      <c r="D42" s="5">
        <f t="shared" ref="D42" si="6">B42+C42</f>
        <v>2328800</v>
      </c>
      <c r="E42" s="5">
        <v>250770</v>
      </c>
      <c r="F42" s="5">
        <f t="shared" ref="F42" si="7">D42-E42</f>
        <v>2078030</v>
      </c>
    </row>
    <row r="43" spans="1:6" ht="27.9" customHeight="1" x14ac:dyDescent="0.75">
      <c r="A43" s="4" t="s">
        <v>12</v>
      </c>
      <c r="B43" s="5" t="s">
        <v>9</v>
      </c>
      <c r="C43" s="5" t="s">
        <v>9</v>
      </c>
      <c r="D43" s="5" t="s">
        <v>9</v>
      </c>
      <c r="E43" s="5">
        <v>0</v>
      </c>
      <c r="F43" s="5">
        <v>0</v>
      </c>
    </row>
    <row r="44" spans="1:6" ht="27.9" customHeight="1" x14ac:dyDescent="0.75">
      <c r="A44" s="4" t="s">
        <v>5</v>
      </c>
      <c r="B44" s="5">
        <f>SUM(B40:B43)</f>
        <v>5216945.2</v>
      </c>
      <c r="C44" s="5">
        <f t="shared" ref="C44" si="8">SUM(C40:C43)</f>
        <v>400223.6</v>
      </c>
      <c r="D44" s="5">
        <f>SUM(D40:D43)</f>
        <v>5617168.7999999998</v>
      </c>
      <c r="E44" s="5">
        <f>SUM(E40:E43)</f>
        <v>250770</v>
      </c>
      <c r="F44" s="5">
        <f>SUM(F40:F43)</f>
        <v>5366398.8</v>
      </c>
    </row>
    <row r="46" spans="1:6" x14ac:dyDescent="0.75">
      <c r="A46" s="2" t="s">
        <v>21</v>
      </c>
    </row>
    <row r="47" spans="1:6" x14ac:dyDescent="0.75">
      <c r="A47" s="2" t="s">
        <v>22</v>
      </c>
    </row>
    <row r="49" spans="1:6" x14ac:dyDescent="0.75">
      <c r="A49" s="6" t="s">
        <v>15</v>
      </c>
      <c r="B49" s="6"/>
      <c r="C49" s="6"/>
      <c r="D49" s="6"/>
      <c r="E49" s="6"/>
      <c r="F49" s="6"/>
    </row>
    <row r="50" spans="1:6" x14ac:dyDescent="0.75">
      <c r="A50" s="6" t="s">
        <v>19</v>
      </c>
      <c r="B50" s="6"/>
      <c r="C50" s="6"/>
      <c r="D50" s="6"/>
      <c r="E50" s="6"/>
      <c r="F50" s="6"/>
    </row>
    <row r="51" spans="1:6" x14ac:dyDescent="0.75">
      <c r="A51" s="6" t="s">
        <v>1</v>
      </c>
      <c r="B51" s="6"/>
      <c r="C51" s="6"/>
      <c r="D51" s="6"/>
      <c r="E51" s="6"/>
      <c r="F51" s="6"/>
    </row>
    <row r="53" spans="1:6" x14ac:dyDescent="0.75">
      <c r="A53" s="1" t="s">
        <v>20</v>
      </c>
    </row>
    <row r="55" spans="1:6" ht="27.9" customHeight="1" x14ac:dyDescent="0.25">
      <c r="A55" s="3" t="s">
        <v>2</v>
      </c>
      <c r="B55" s="3" t="s">
        <v>3</v>
      </c>
      <c r="C55" s="3" t="s">
        <v>4</v>
      </c>
      <c r="D55" s="3" t="s">
        <v>5</v>
      </c>
      <c r="E55" s="3" t="s">
        <v>6</v>
      </c>
      <c r="F55" s="3" t="s">
        <v>7</v>
      </c>
    </row>
    <row r="56" spans="1:6" ht="27.9" customHeight="1" x14ac:dyDescent="0.75">
      <c r="A56" s="4" t="s">
        <v>8</v>
      </c>
      <c r="B56" s="5">
        <f>1893680-14632-22970</f>
        <v>1856078</v>
      </c>
      <c r="C56" s="5">
        <f>14632+22970</f>
        <v>37602</v>
      </c>
      <c r="D56" s="5">
        <f>B56+C56</f>
        <v>1893680</v>
      </c>
      <c r="E56" s="5">
        <v>0</v>
      </c>
      <c r="F56" s="5">
        <f>D56-E56</f>
        <v>1893680</v>
      </c>
    </row>
    <row r="57" spans="1:6" ht="27.9" customHeight="1" x14ac:dyDescent="0.75">
      <c r="A57" s="4" t="s">
        <v>10</v>
      </c>
      <c r="B57" s="5">
        <f>'[1]อาหารเสริม(นม) งบอุดหนุน120 วัน'!$E$13</f>
        <v>739504.8</v>
      </c>
      <c r="C57" s="5">
        <f>'[1]อาหารเสริม(นม) งบกทม. 10 วัน'!$E$13</f>
        <v>61625.400000000009</v>
      </c>
      <c r="D57" s="5">
        <f>B57+C57</f>
        <v>801130.20000000007</v>
      </c>
      <c r="E57" s="5">
        <v>0</v>
      </c>
      <c r="F57" s="5">
        <f>D57-E57</f>
        <v>801130.20000000007</v>
      </c>
    </row>
    <row r="58" spans="1:6" ht="27.9" customHeight="1" x14ac:dyDescent="0.75">
      <c r="A58" s="4" t="s">
        <v>11</v>
      </c>
      <c r="B58" s="5">
        <f>'[1]อาหารกลางวัน อุดหนุน100วัน'!$E$13</f>
        <v>1667600</v>
      </c>
      <c r="C58" s="5">
        <v>242700</v>
      </c>
      <c r="D58" s="5">
        <f t="shared" ref="D58" si="9">B58+C58</f>
        <v>1910300</v>
      </c>
      <c r="E58" s="5">
        <v>208191</v>
      </c>
      <c r="F58" s="5">
        <f t="shared" ref="F58" si="10">D58-E58</f>
        <v>1702109</v>
      </c>
    </row>
    <row r="59" spans="1:6" ht="27.9" customHeight="1" x14ac:dyDescent="0.75">
      <c r="A59" s="4" t="s">
        <v>12</v>
      </c>
      <c r="B59" s="5" t="s">
        <v>9</v>
      </c>
      <c r="C59" s="5" t="s">
        <v>9</v>
      </c>
      <c r="D59" s="5" t="s">
        <v>9</v>
      </c>
      <c r="E59" s="5">
        <v>0</v>
      </c>
      <c r="F59" s="5">
        <v>0</v>
      </c>
    </row>
    <row r="60" spans="1:6" ht="27.9" customHeight="1" x14ac:dyDescent="0.75">
      <c r="A60" s="4" t="s">
        <v>5</v>
      </c>
      <c r="B60" s="5">
        <f>SUM(B56:B59)</f>
        <v>4263182.8</v>
      </c>
      <c r="C60" s="5">
        <f t="shared" ref="C60" si="11">SUM(C56:C59)</f>
        <v>341927.4</v>
      </c>
      <c r="D60" s="5">
        <f>SUM(D56:D59)</f>
        <v>4605110.2</v>
      </c>
      <c r="E60" s="5">
        <f>SUM(E56:E59)</f>
        <v>208191</v>
      </c>
      <c r="F60" s="5">
        <f>SUM(F56:F59)</f>
        <v>4396919.2</v>
      </c>
    </row>
    <row r="62" spans="1:6" x14ac:dyDescent="0.75">
      <c r="A62" s="2" t="s">
        <v>21</v>
      </c>
    </row>
    <row r="63" spans="1:6" x14ac:dyDescent="0.75">
      <c r="A63" s="2" t="s">
        <v>22</v>
      </c>
    </row>
    <row r="64" spans="1:6" x14ac:dyDescent="0.75">
      <c r="A64" s="2" t="s">
        <v>16</v>
      </c>
    </row>
    <row r="65" spans="1:6" x14ac:dyDescent="0.75">
      <c r="A65" s="6" t="s">
        <v>17</v>
      </c>
      <c r="B65" s="6"/>
      <c r="C65" s="6"/>
      <c r="D65" s="6"/>
      <c r="E65" s="6"/>
      <c r="F65" s="6"/>
    </row>
    <row r="66" spans="1:6" x14ac:dyDescent="0.75">
      <c r="A66" s="6" t="s">
        <v>19</v>
      </c>
      <c r="B66" s="6"/>
      <c r="C66" s="6"/>
      <c r="D66" s="6"/>
      <c r="E66" s="6"/>
      <c r="F66" s="6"/>
    </row>
    <row r="67" spans="1:6" x14ac:dyDescent="0.75">
      <c r="A67" s="6" t="s">
        <v>1</v>
      </c>
      <c r="B67" s="6"/>
      <c r="C67" s="6"/>
      <c r="D67" s="6"/>
      <c r="E67" s="6"/>
      <c r="F67" s="6"/>
    </row>
    <row r="69" spans="1:6" x14ac:dyDescent="0.75">
      <c r="A69" s="1" t="s">
        <v>20</v>
      </c>
    </row>
    <row r="71" spans="1:6" ht="27.9" customHeight="1" x14ac:dyDescent="0.25">
      <c r="A71" s="3" t="s">
        <v>2</v>
      </c>
      <c r="B71" s="3" t="s">
        <v>3</v>
      </c>
      <c r="C71" s="3" t="s">
        <v>4</v>
      </c>
      <c r="D71" s="3" t="s">
        <v>5</v>
      </c>
      <c r="E71" s="3" t="s">
        <v>6</v>
      </c>
      <c r="F71" s="3" t="s">
        <v>7</v>
      </c>
    </row>
    <row r="72" spans="1:6" ht="27.9" customHeight="1" x14ac:dyDescent="0.75">
      <c r="A72" s="4" t="s">
        <v>8</v>
      </c>
      <c r="B72" s="5">
        <f>3539090-27400-43042</f>
        <v>3468648</v>
      </c>
      <c r="C72" s="5">
        <f>27400+43042</f>
        <v>70442</v>
      </c>
      <c r="D72" s="5">
        <f>B72+C72</f>
        <v>3539090</v>
      </c>
      <c r="E72" s="5">
        <v>0</v>
      </c>
      <c r="F72" s="5">
        <f>D72-E72</f>
        <v>3539090</v>
      </c>
    </row>
    <row r="73" spans="1:6" ht="27.9" customHeight="1" x14ac:dyDescent="0.75">
      <c r="A73" s="4" t="s">
        <v>10</v>
      </c>
      <c r="B73" s="5">
        <f>'[1]อาหารเสริม(นม) งบอุดหนุน120 วัน'!$E$14</f>
        <v>1387303.2000000002</v>
      </c>
      <c r="C73" s="5">
        <f>'[1]อาหารเสริม(นม) งบกทม. 10 วัน'!$E$14</f>
        <v>115608.6</v>
      </c>
      <c r="D73" s="5">
        <f>B73+C73</f>
        <v>1502911.8000000003</v>
      </c>
      <c r="E73" s="5">
        <v>0</v>
      </c>
      <c r="F73" s="5">
        <f>D73-E73</f>
        <v>1502911.8000000003</v>
      </c>
    </row>
    <row r="74" spans="1:6" ht="27.9" customHeight="1" x14ac:dyDescent="0.75">
      <c r="A74" s="4" t="s">
        <v>11</v>
      </c>
      <c r="B74" s="5">
        <f>'[1]อาหารกลางวัน อุดหนุน100วัน'!$E$14</f>
        <v>3128400</v>
      </c>
      <c r="C74" s="5">
        <v>427500</v>
      </c>
      <c r="D74" s="5">
        <f t="shared" ref="D74" si="12">B74+C74</f>
        <v>3555900</v>
      </c>
      <c r="E74" s="5">
        <v>393492</v>
      </c>
      <c r="F74" s="5">
        <f t="shared" ref="F74" si="13">D74-E74</f>
        <v>3162408</v>
      </c>
    </row>
    <row r="75" spans="1:6" ht="27.9" customHeight="1" x14ac:dyDescent="0.75">
      <c r="A75" s="4" t="s">
        <v>12</v>
      </c>
      <c r="B75" s="5" t="s">
        <v>9</v>
      </c>
      <c r="C75" s="5" t="s">
        <v>9</v>
      </c>
      <c r="D75" s="5" t="s">
        <v>9</v>
      </c>
      <c r="E75" s="5">
        <v>0</v>
      </c>
      <c r="F75" s="5">
        <v>0</v>
      </c>
    </row>
    <row r="76" spans="1:6" ht="27.9" customHeight="1" x14ac:dyDescent="0.75">
      <c r="A76" s="4" t="s">
        <v>5</v>
      </c>
      <c r="B76" s="5">
        <f>SUM(B72:B75)</f>
        <v>7984351.2000000002</v>
      </c>
      <c r="C76" s="5">
        <f t="shared" ref="C76" si="14">SUM(C72:C75)</f>
        <v>613550.6</v>
      </c>
      <c r="D76" s="5">
        <f>SUM(D72:D75)</f>
        <v>8597901.8000000007</v>
      </c>
      <c r="E76" s="5">
        <f>SUM(E72:E75)</f>
        <v>393492</v>
      </c>
      <c r="F76" s="5">
        <f>SUM(F72:F75)</f>
        <v>8204409.8000000007</v>
      </c>
    </row>
    <row r="78" spans="1:6" x14ac:dyDescent="0.75">
      <c r="A78" s="2" t="s">
        <v>21</v>
      </c>
    </row>
    <row r="79" spans="1:6" x14ac:dyDescent="0.75">
      <c r="A79" s="2" t="s">
        <v>22</v>
      </c>
    </row>
    <row r="80" spans="1:6" x14ac:dyDescent="0.75">
      <c r="A80" s="2" t="s">
        <v>16</v>
      </c>
    </row>
    <row r="81" spans="1:6" x14ac:dyDescent="0.75">
      <c r="A81" s="6" t="s">
        <v>18</v>
      </c>
      <c r="B81" s="6"/>
      <c r="C81" s="6"/>
      <c r="D81" s="6"/>
      <c r="E81" s="6"/>
      <c r="F81" s="6"/>
    </row>
    <row r="82" spans="1:6" x14ac:dyDescent="0.75">
      <c r="A82" s="6" t="s">
        <v>19</v>
      </c>
      <c r="B82" s="6"/>
      <c r="C82" s="6"/>
      <c r="D82" s="6"/>
      <c r="E82" s="6"/>
      <c r="F82" s="6"/>
    </row>
    <row r="83" spans="1:6" x14ac:dyDescent="0.75">
      <c r="A83" s="6" t="s">
        <v>1</v>
      </c>
      <c r="B83" s="6"/>
      <c r="C83" s="6"/>
      <c r="D83" s="6"/>
      <c r="E83" s="6"/>
      <c r="F83" s="6"/>
    </row>
    <row r="85" spans="1:6" x14ac:dyDescent="0.75">
      <c r="A85" s="1" t="s">
        <v>20</v>
      </c>
    </row>
    <row r="87" spans="1:6" ht="27.9" customHeight="1" x14ac:dyDescent="0.25">
      <c r="A87" s="3" t="s">
        <v>2</v>
      </c>
      <c r="B87" s="3" t="s">
        <v>3</v>
      </c>
      <c r="C87" s="3" t="s">
        <v>4</v>
      </c>
      <c r="D87" s="3" t="s">
        <v>5</v>
      </c>
      <c r="E87" s="3" t="s">
        <v>6</v>
      </c>
      <c r="F87" s="3" t="s">
        <v>7</v>
      </c>
    </row>
    <row r="88" spans="1:6" ht="27.9" customHeight="1" x14ac:dyDescent="0.75">
      <c r="A88" s="4" t="s">
        <v>8</v>
      </c>
      <c r="B88" s="5">
        <f>1528498-11852-18628</f>
        <v>1498018</v>
      </c>
      <c r="C88" s="5">
        <f>11852+18628</f>
        <v>30480</v>
      </c>
      <c r="D88" s="5">
        <f>B88+C88</f>
        <v>1528498</v>
      </c>
      <c r="E88" s="5">
        <v>0</v>
      </c>
      <c r="F88" s="5">
        <f>D88-E88</f>
        <v>1528498</v>
      </c>
    </row>
    <row r="89" spans="1:6" ht="27.9" customHeight="1" x14ac:dyDescent="0.75">
      <c r="A89" s="4" t="s">
        <v>10</v>
      </c>
      <c r="B89" s="5">
        <f>'[1]อาหารเสริม(นม) งบอุดหนุน120 วัน'!$E$15</f>
        <v>600969.60000000009</v>
      </c>
      <c r="C89" s="5">
        <f>'[1]อาหารเสริม(นม) งบกทม. 10 วัน'!$E$15</f>
        <v>50080.80000000001</v>
      </c>
      <c r="D89" s="5">
        <f>B89+C89</f>
        <v>651050.40000000014</v>
      </c>
      <c r="E89" s="5">
        <v>0</v>
      </c>
      <c r="F89" s="5">
        <f>D89-E89</f>
        <v>651050.40000000014</v>
      </c>
    </row>
    <row r="90" spans="1:6" ht="27.9" customHeight="1" x14ac:dyDescent="0.75">
      <c r="A90" s="4" t="s">
        <v>11</v>
      </c>
      <c r="B90" s="5">
        <f>'[1]อาหารกลางวัน อุดหนุน100วัน'!$E$15</f>
        <v>1355200</v>
      </c>
      <c r="C90" s="5">
        <f>'[1]อาหาร กทม100 วัน อนุบาล'!$C$15+189000</f>
        <v>255000</v>
      </c>
      <c r="D90" s="5">
        <f t="shared" ref="D90" si="15">B90+C90</f>
        <v>1610200</v>
      </c>
      <c r="E90" s="5">
        <v>169926</v>
      </c>
      <c r="F90" s="5">
        <f t="shared" ref="F90" si="16">D90-E90</f>
        <v>1440274</v>
      </c>
    </row>
    <row r="91" spans="1:6" ht="27.9" customHeight="1" x14ac:dyDescent="0.75">
      <c r="A91" s="4" t="s">
        <v>12</v>
      </c>
      <c r="B91" s="5" t="s">
        <v>9</v>
      </c>
      <c r="C91" s="5" t="s">
        <v>9</v>
      </c>
      <c r="D91" s="5" t="s">
        <v>9</v>
      </c>
      <c r="E91" s="5">
        <v>0</v>
      </c>
      <c r="F91" s="5">
        <v>0</v>
      </c>
    </row>
    <row r="92" spans="1:6" ht="27.9" customHeight="1" x14ac:dyDescent="0.75">
      <c r="A92" s="4" t="s">
        <v>5</v>
      </c>
      <c r="B92" s="5">
        <f>SUM(B88:B91)</f>
        <v>3454187.6</v>
      </c>
      <c r="C92" s="5">
        <f t="shared" ref="C92" si="17">SUM(C88:C91)</f>
        <v>335560.80000000005</v>
      </c>
      <c r="D92" s="5">
        <f>SUM(D88:D91)</f>
        <v>3789748.4000000004</v>
      </c>
      <c r="E92" s="5">
        <f>SUM(E88:E91)</f>
        <v>169926</v>
      </c>
      <c r="F92" s="5">
        <f>SUM(F88:F91)</f>
        <v>3619822.4000000004</v>
      </c>
    </row>
    <row r="94" spans="1:6" x14ac:dyDescent="0.75">
      <c r="A94" s="2" t="s">
        <v>21</v>
      </c>
    </row>
    <row r="95" spans="1:6" x14ac:dyDescent="0.75">
      <c r="A95" s="2" t="s">
        <v>22</v>
      </c>
    </row>
    <row r="96" spans="1:6" x14ac:dyDescent="0.75">
      <c r="A96" s="2" t="s">
        <v>16</v>
      </c>
    </row>
  </sheetData>
  <mergeCells count="18">
    <mergeCell ref="A19:F19"/>
    <mergeCell ref="A1:F1"/>
    <mergeCell ref="A2:F2"/>
    <mergeCell ref="A3:F3"/>
    <mergeCell ref="A17:F17"/>
    <mergeCell ref="A18:F18"/>
    <mergeCell ref="A83:F83"/>
    <mergeCell ref="A33:F33"/>
    <mergeCell ref="A34:F34"/>
    <mergeCell ref="A35:F35"/>
    <mergeCell ref="A49:F49"/>
    <mergeCell ref="A50:F50"/>
    <mergeCell ref="A51:F51"/>
    <mergeCell ref="A65:F65"/>
    <mergeCell ref="A66:F66"/>
    <mergeCell ref="A67:F67"/>
    <mergeCell ref="A81:F81"/>
    <mergeCell ref="A82:F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rowBreaks count="5" manualBreakCount="5">
    <brk id="16" max="16383" man="1"/>
    <brk id="32" max="16383" man="1"/>
    <brk id="48" max="16383" man="1"/>
    <brk id="64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2C3B-625C-48FA-B7A8-10A6FEFE96D5}">
  <dimension ref="A1:F90"/>
  <sheetViews>
    <sheetView tabSelected="1" view="pageBreakPreview" zoomScaleNormal="100" zoomScaleSheetLayoutView="100" workbookViewId="0">
      <selection activeCell="E20" sqref="E20:E22"/>
    </sheetView>
  </sheetViews>
  <sheetFormatPr defaultRowHeight="27" x14ac:dyDescent="0.75"/>
  <cols>
    <col min="1" max="1" width="22.09765625" style="7" customWidth="1"/>
    <col min="2" max="6" width="16.59765625" style="7" customWidth="1"/>
  </cols>
  <sheetData>
    <row r="1" spans="1:6" x14ac:dyDescent="0.75">
      <c r="A1" s="18" t="s">
        <v>0</v>
      </c>
      <c r="B1" s="18"/>
      <c r="C1" s="18"/>
      <c r="D1" s="18"/>
      <c r="E1" s="18"/>
      <c r="F1" s="18"/>
    </row>
    <row r="2" spans="1:6" x14ac:dyDescent="0.75">
      <c r="A2" s="18" t="s">
        <v>19</v>
      </c>
      <c r="B2" s="18"/>
      <c r="C2" s="18"/>
      <c r="D2" s="18"/>
      <c r="E2" s="18"/>
      <c r="F2" s="18"/>
    </row>
    <row r="3" spans="1:6" x14ac:dyDescent="0.75">
      <c r="A3" s="18" t="s">
        <v>1</v>
      </c>
      <c r="B3" s="18"/>
      <c r="C3" s="18"/>
      <c r="D3" s="18"/>
      <c r="E3" s="18"/>
      <c r="F3" s="18"/>
    </row>
    <row r="5" spans="1:6" s="8" customFormat="1" x14ac:dyDescent="0.75">
      <c r="A5" s="16" t="s">
        <v>28</v>
      </c>
      <c r="B5" s="17" t="s">
        <v>27</v>
      </c>
      <c r="C5" s="17" t="s">
        <v>26</v>
      </c>
      <c r="D5" s="16" t="s">
        <v>5</v>
      </c>
      <c r="E5" s="16" t="s">
        <v>6</v>
      </c>
      <c r="F5" s="16" t="s">
        <v>7</v>
      </c>
    </row>
    <row r="6" spans="1:6" s="8" customFormat="1" x14ac:dyDescent="0.75">
      <c r="A6" s="14"/>
      <c r="B6" s="15" t="s">
        <v>25</v>
      </c>
      <c r="C6" s="15" t="s">
        <v>24</v>
      </c>
      <c r="D6" s="14"/>
      <c r="E6" s="14"/>
      <c r="F6" s="14"/>
    </row>
    <row r="7" spans="1:6" s="8" customFormat="1" x14ac:dyDescent="0.75">
      <c r="A7" s="12"/>
      <c r="B7" s="13"/>
      <c r="C7" s="13" t="s">
        <v>23</v>
      </c>
      <c r="D7" s="12"/>
      <c r="E7" s="12"/>
      <c r="F7" s="12"/>
    </row>
    <row r="8" spans="1:6" s="8" customFormat="1" x14ac:dyDescent="0.75">
      <c r="A8" s="11" t="s">
        <v>9</v>
      </c>
      <c r="B8" s="11" t="s">
        <v>9</v>
      </c>
      <c r="C8" s="11" t="s">
        <v>9</v>
      </c>
      <c r="D8" s="11" t="s">
        <v>9</v>
      </c>
      <c r="E8" s="11" t="s">
        <v>9</v>
      </c>
      <c r="F8" s="11" t="s">
        <v>9</v>
      </c>
    </row>
    <row r="9" spans="1:6" s="8" customFormat="1" x14ac:dyDescent="0.75">
      <c r="A9" s="11"/>
      <c r="B9" s="11"/>
      <c r="C9" s="11"/>
      <c r="D9" s="11"/>
      <c r="E9" s="11"/>
      <c r="F9" s="11"/>
    </row>
    <row r="10" spans="1:6" s="8" customFormat="1" x14ac:dyDescent="0.75">
      <c r="A10" s="11"/>
      <c r="B10" s="11"/>
      <c r="C10" s="11"/>
      <c r="D10" s="11"/>
      <c r="E10" s="11"/>
      <c r="F10" s="11"/>
    </row>
    <row r="11" spans="1:6" s="8" customFormat="1" x14ac:dyDescent="0.75">
      <c r="A11" s="9"/>
      <c r="B11" s="9"/>
      <c r="C11" s="9"/>
      <c r="D11" s="9"/>
      <c r="E11" s="9"/>
      <c r="F11" s="9"/>
    </row>
    <row r="12" spans="1:6" s="8" customFormat="1" x14ac:dyDescent="0.75">
      <c r="A12" s="9"/>
      <c r="B12" s="9"/>
      <c r="C12" s="9"/>
      <c r="D12" s="9"/>
      <c r="E12" s="9"/>
      <c r="F12" s="9"/>
    </row>
    <row r="13" spans="1:6" s="8" customFormat="1" x14ac:dyDescent="0.75">
      <c r="A13" s="10"/>
      <c r="B13" s="9"/>
      <c r="C13" s="9"/>
      <c r="D13" s="9"/>
      <c r="E13" s="9"/>
      <c r="F13" s="9"/>
    </row>
    <row r="15" spans="1:6" x14ac:dyDescent="0.75">
      <c r="A15" s="7" t="s">
        <v>16</v>
      </c>
    </row>
    <row r="16" spans="1:6" x14ac:dyDescent="0.75">
      <c r="A16" s="18" t="s">
        <v>13</v>
      </c>
      <c r="B16" s="18"/>
      <c r="C16" s="18"/>
      <c r="D16" s="18"/>
      <c r="E16" s="18"/>
      <c r="F16" s="18"/>
    </row>
    <row r="17" spans="1:6" x14ac:dyDescent="0.75">
      <c r="A17" s="18" t="s">
        <v>19</v>
      </c>
      <c r="B17" s="18"/>
      <c r="C17" s="18"/>
      <c r="D17" s="18"/>
      <c r="E17" s="18"/>
      <c r="F17" s="18"/>
    </row>
    <row r="18" spans="1:6" x14ac:dyDescent="0.75">
      <c r="A18" s="18" t="s">
        <v>1</v>
      </c>
      <c r="B18" s="18"/>
      <c r="C18" s="18"/>
      <c r="D18" s="18"/>
      <c r="E18" s="18"/>
      <c r="F18" s="18"/>
    </row>
    <row r="20" spans="1:6" s="8" customFormat="1" x14ac:dyDescent="0.75">
      <c r="A20" s="16" t="s">
        <v>28</v>
      </c>
      <c r="B20" s="17" t="s">
        <v>27</v>
      </c>
      <c r="C20" s="17" t="s">
        <v>26</v>
      </c>
      <c r="D20" s="16" t="s">
        <v>5</v>
      </c>
      <c r="E20" s="16" t="s">
        <v>6</v>
      </c>
      <c r="F20" s="16" t="s">
        <v>7</v>
      </c>
    </row>
    <row r="21" spans="1:6" s="8" customFormat="1" x14ac:dyDescent="0.75">
      <c r="A21" s="14"/>
      <c r="B21" s="15" t="s">
        <v>25</v>
      </c>
      <c r="C21" s="15" t="s">
        <v>24</v>
      </c>
      <c r="D21" s="14"/>
      <c r="E21" s="14"/>
      <c r="F21" s="14"/>
    </row>
    <row r="22" spans="1:6" s="8" customFormat="1" x14ac:dyDescent="0.75">
      <c r="A22" s="12"/>
      <c r="B22" s="13"/>
      <c r="C22" s="13" t="s">
        <v>23</v>
      </c>
      <c r="D22" s="12"/>
      <c r="E22" s="12"/>
      <c r="F22" s="12"/>
    </row>
    <row r="23" spans="1:6" s="8" customFormat="1" x14ac:dyDescent="0.75">
      <c r="A23" s="11" t="s">
        <v>9</v>
      </c>
      <c r="B23" s="11" t="s">
        <v>9</v>
      </c>
      <c r="C23" s="11" t="s">
        <v>9</v>
      </c>
      <c r="D23" s="11" t="s">
        <v>9</v>
      </c>
      <c r="E23" s="11" t="s">
        <v>9</v>
      </c>
      <c r="F23" s="11" t="s">
        <v>9</v>
      </c>
    </row>
    <row r="24" spans="1:6" s="8" customFormat="1" x14ac:dyDescent="0.75">
      <c r="A24" s="11"/>
      <c r="B24" s="11"/>
      <c r="C24" s="11"/>
      <c r="D24" s="11"/>
      <c r="E24" s="11"/>
      <c r="F24" s="11"/>
    </row>
    <row r="25" spans="1:6" s="8" customFormat="1" x14ac:dyDescent="0.75">
      <c r="A25" s="11"/>
      <c r="B25" s="11"/>
      <c r="C25" s="11"/>
      <c r="D25" s="11"/>
      <c r="E25" s="11"/>
      <c r="F25" s="11"/>
    </row>
    <row r="26" spans="1:6" s="8" customFormat="1" x14ac:dyDescent="0.75">
      <c r="A26" s="9"/>
      <c r="B26" s="9"/>
      <c r="C26" s="9"/>
      <c r="D26" s="9"/>
      <c r="E26" s="9"/>
      <c r="F26" s="9"/>
    </row>
    <row r="27" spans="1:6" s="8" customFormat="1" x14ac:dyDescent="0.75">
      <c r="A27" s="9"/>
      <c r="B27" s="9"/>
      <c r="C27" s="9"/>
      <c r="D27" s="9"/>
      <c r="E27" s="9"/>
      <c r="F27" s="9"/>
    </row>
    <row r="28" spans="1:6" s="8" customFormat="1" x14ac:dyDescent="0.75">
      <c r="A28" s="10"/>
      <c r="B28" s="9"/>
      <c r="C28" s="9"/>
      <c r="D28" s="9"/>
      <c r="E28" s="9"/>
      <c r="F28" s="9"/>
    </row>
    <row r="31" spans="1:6" x14ac:dyDescent="0.75">
      <c r="A31" s="18" t="s">
        <v>14</v>
      </c>
      <c r="B31" s="18"/>
      <c r="C31" s="18"/>
      <c r="D31" s="18"/>
      <c r="E31" s="18"/>
      <c r="F31" s="18"/>
    </row>
    <row r="32" spans="1:6" x14ac:dyDescent="0.75">
      <c r="A32" s="18" t="s">
        <v>19</v>
      </c>
      <c r="B32" s="18"/>
      <c r="C32" s="18"/>
      <c r="D32" s="18"/>
      <c r="E32" s="18"/>
      <c r="F32" s="18"/>
    </row>
    <row r="33" spans="1:6" x14ac:dyDescent="0.75">
      <c r="A33" s="18" t="s">
        <v>1</v>
      </c>
      <c r="B33" s="18"/>
      <c r="C33" s="18"/>
      <c r="D33" s="18"/>
      <c r="E33" s="18"/>
      <c r="F33" s="18"/>
    </row>
    <row r="35" spans="1:6" s="8" customFormat="1" x14ac:dyDescent="0.75">
      <c r="A35" s="16" t="s">
        <v>28</v>
      </c>
      <c r="B35" s="17" t="s">
        <v>27</v>
      </c>
      <c r="C35" s="17" t="s">
        <v>26</v>
      </c>
      <c r="D35" s="16" t="s">
        <v>5</v>
      </c>
      <c r="E35" s="16" t="s">
        <v>6</v>
      </c>
      <c r="F35" s="16" t="s">
        <v>7</v>
      </c>
    </row>
    <row r="36" spans="1:6" s="8" customFormat="1" x14ac:dyDescent="0.75">
      <c r="A36" s="14"/>
      <c r="B36" s="15" t="s">
        <v>25</v>
      </c>
      <c r="C36" s="15" t="s">
        <v>24</v>
      </c>
      <c r="D36" s="14"/>
      <c r="E36" s="14"/>
      <c r="F36" s="14"/>
    </row>
    <row r="37" spans="1:6" s="8" customFormat="1" x14ac:dyDescent="0.75">
      <c r="A37" s="12"/>
      <c r="B37" s="13"/>
      <c r="C37" s="13" t="s">
        <v>23</v>
      </c>
      <c r="D37" s="12"/>
      <c r="E37" s="12"/>
      <c r="F37" s="12"/>
    </row>
    <row r="38" spans="1:6" s="8" customFormat="1" x14ac:dyDescent="0.75">
      <c r="A38" s="11" t="s">
        <v>9</v>
      </c>
      <c r="B38" s="11" t="s">
        <v>9</v>
      </c>
      <c r="C38" s="11" t="s">
        <v>9</v>
      </c>
      <c r="D38" s="11" t="s">
        <v>9</v>
      </c>
      <c r="E38" s="11" t="s">
        <v>9</v>
      </c>
      <c r="F38" s="11" t="s">
        <v>9</v>
      </c>
    </row>
    <row r="39" spans="1:6" s="8" customFormat="1" x14ac:dyDescent="0.75">
      <c r="A39" s="11"/>
      <c r="B39" s="11"/>
      <c r="C39" s="11"/>
      <c r="D39" s="11"/>
      <c r="E39" s="11"/>
      <c r="F39" s="11"/>
    </row>
    <row r="40" spans="1:6" s="8" customFormat="1" x14ac:dyDescent="0.75">
      <c r="A40" s="11"/>
      <c r="B40" s="11"/>
      <c r="C40" s="11"/>
      <c r="D40" s="11"/>
      <c r="E40" s="11"/>
      <c r="F40" s="11"/>
    </row>
    <row r="41" spans="1:6" s="8" customFormat="1" x14ac:dyDescent="0.75">
      <c r="A41" s="9"/>
      <c r="B41" s="9"/>
      <c r="C41" s="9"/>
      <c r="D41" s="9"/>
      <c r="E41" s="9"/>
      <c r="F41" s="9"/>
    </row>
    <row r="42" spans="1:6" s="8" customFormat="1" x14ac:dyDescent="0.75">
      <c r="A42" s="9"/>
      <c r="B42" s="9"/>
      <c r="C42" s="9"/>
      <c r="D42" s="9"/>
      <c r="E42" s="9"/>
      <c r="F42" s="9"/>
    </row>
    <row r="43" spans="1:6" s="8" customFormat="1" x14ac:dyDescent="0.75">
      <c r="A43" s="10"/>
      <c r="B43" s="9"/>
      <c r="C43" s="9"/>
      <c r="D43" s="9"/>
      <c r="E43" s="9"/>
      <c r="F43" s="9"/>
    </row>
    <row r="45" spans="1:6" x14ac:dyDescent="0.75">
      <c r="A45" s="7" t="s">
        <v>16</v>
      </c>
    </row>
    <row r="46" spans="1:6" x14ac:dyDescent="0.75">
      <c r="A46" s="18" t="s">
        <v>15</v>
      </c>
      <c r="B46" s="18"/>
      <c r="C46" s="18"/>
      <c r="D46" s="18"/>
      <c r="E46" s="18"/>
      <c r="F46" s="18"/>
    </row>
    <row r="47" spans="1:6" x14ac:dyDescent="0.75">
      <c r="A47" s="18" t="s">
        <v>19</v>
      </c>
      <c r="B47" s="18"/>
      <c r="C47" s="18"/>
      <c r="D47" s="18"/>
      <c r="E47" s="18"/>
      <c r="F47" s="18"/>
    </row>
    <row r="48" spans="1:6" x14ac:dyDescent="0.75">
      <c r="A48" s="18" t="s">
        <v>1</v>
      </c>
      <c r="B48" s="18"/>
      <c r="C48" s="18"/>
      <c r="D48" s="18"/>
      <c r="E48" s="18"/>
      <c r="F48" s="18"/>
    </row>
    <row r="50" spans="1:6" s="8" customFormat="1" x14ac:dyDescent="0.75">
      <c r="A50" s="16" t="s">
        <v>28</v>
      </c>
      <c r="B50" s="17" t="s">
        <v>27</v>
      </c>
      <c r="C50" s="17" t="s">
        <v>26</v>
      </c>
      <c r="D50" s="16" t="s">
        <v>5</v>
      </c>
      <c r="E50" s="16" t="s">
        <v>6</v>
      </c>
      <c r="F50" s="16" t="s">
        <v>7</v>
      </c>
    </row>
    <row r="51" spans="1:6" s="8" customFormat="1" x14ac:dyDescent="0.75">
      <c r="A51" s="14"/>
      <c r="B51" s="15" t="s">
        <v>25</v>
      </c>
      <c r="C51" s="15" t="s">
        <v>24</v>
      </c>
      <c r="D51" s="14"/>
      <c r="E51" s="14"/>
      <c r="F51" s="14"/>
    </row>
    <row r="52" spans="1:6" s="8" customFormat="1" x14ac:dyDescent="0.75">
      <c r="A52" s="12"/>
      <c r="B52" s="13"/>
      <c r="C52" s="13" t="s">
        <v>23</v>
      </c>
      <c r="D52" s="12"/>
      <c r="E52" s="12"/>
      <c r="F52" s="12"/>
    </row>
    <row r="53" spans="1:6" s="8" customFormat="1" x14ac:dyDescent="0.75">
      <c r="A53" s="22" t="s">
        <v>32</v>
      </c>
      <c r="B53" s="22">
        <v>0</v>
      </c>
      <c r="C53" s="22">
        <v>5000</v>
      </c>
      <c r="D53" s="22">
        <v>5000</v>
      </c>
      <c r="E53" s="22">
        <v>0</v>
      </c>
      <c r="F53" s="22">
        <v>5000</v>
      </c>
    </row>
    <row r="54" spans="1:6" s="8" customFormat="1" x14ac:dyDescent="0.75">
      <c r="A54" s="22" t="s">
        <v>32</v>
      </c>
      <c r="B54" s="22">
        <v>0</v>
      </c>
      <c r="C54" s="22">
        <v>500</v>
      </c>
      <c r="D54" s="22">
        <v>500</v>
      </c>
      <c r="E54" s="22">
        <v>0</v>
      </c>
      <c r="F54" s="22">
        <v>500</v>
      </c>
    </row>
    <row r="55" spans="1:6" s="8" customFormat="1" x14ac:dyDescent="0.75">
      <c r="A55" s="22" t="s">
        <v>31</v>
      </c>
      <c r="B55" s="22">
        <v>0</v>
      </c>
      <c r="C55" s="22">
        <v>20000</v>
      </c>
      <c r="D55" s="22">
        <v>20000</v>
      </c>
      <c r="E55" s="22">
        <v>20000</v>
      </c>
      <c r="F55" s="22">
        <v>0</v>
      </c>
    </row>
    <row r="56" spans="1:6" s="8" customFormat="1" x14ac:dyDescent="0.75">
      <c r="A56" s="22" t="s">
        <v>31</v>
      </c>
      <c r="B56" s="22">
        <v>0</v>
      </c>
      <c r="C56" s="22">
        <v>10000</v>
      </c>
      <c r="D56" s="22">
        <v>10000</v>
      </c>
      <c r="E56" s="22">
        <v>10000</v>
      </c>
      <c r="F56" s="22">
        <v>0</v>
      </c>
    </row>
    <row r="57" spans="1:6" s="8" customFormat="1" x14ac:dyDescent="0.75">
      <c r="A57" s="22"/>
      <c r="B57" s="22"/>
      <c r="C57" s="22"/>
      <c r="D57" s="22"/>
      <c r="E57" s="22"/>
      <c r="F57" s="22"/>
    </row>
    <row r="58" spans="1:6" s="8" customFormat="1" x14ac:dyDescent="0.75">
      <c r="A58" s="19" t="s">
        <v>5</v>
      </c>
      <c r="B58" s="22">
        <v>0</v>
      </c>
      <c r="C58" s="22">
        <f>SUM(C53:C55)</f>
        <v>25500</v>
      </c>
      <c r="D58" s="22">
        <f>SUM(D53:D55)</f>
        <v>25500</v>
      </c>
      <c r="E58" s="22">
        <f>SUM(E53:E55)</f>
        <v>20000</v>
      </c>
      <c r="F58" s="22">
        <f>SUM(F53:F55)</f>
        <v>5500</v>
      </c>
    </row>
    <row r="60" spans="1:6" x14ac:dyDescent="0.75">
      <c r="A60" s="7" t="s">
        <v>16</v>
      </c>
    </row>
    <row r="61" spans="1:6" x14ac:dyDescent="0.75">
      <c r="A61" s="18" t="s">
        <v>17</v>
      </c>
      <c r="B61" s="18"/>
      <c r="C61" s="18"/>
      <c r="D61" s="18"/>
      <c r="E61" s="18"/>
      <c r="F61" s="18"/>
    </row>
    <row r="62" spans="1:6" x14ac:dyDescent="0.75">
      <c r="A62" s="18" t="s">
        <v>19</v>
      </c>
      <c r="B62" s="18"/>
      <c r="C62" s="18"/>
      <c r="D62" s="18"/>
      <c r="E62" s="18"/>
      <c r="F62" s="18"/>
    </row>
    <row r="63" spans="1:6" x14ac:dyDescent="0.75">
      <c r="A63" s="18" t="s">
        <v>1</v>
      </c>
      <c r="B63" s="18"/>
      <c r="C63" s="18"/>
      <c r="D63" s="18"/>
      <c r="E63" s="18"/>
      <c r="F63" s="18"/>
    </row>
    <row r="65" spans="1:6" s="8" customFormat="1" x14ac:dyDescent="0.75">
      <c r="A65" s="16" t="s">
        <v>28</v>
      </c>
      <c r="B65" s="17" t="s">
        <v>27</v>
      </c>
      <c r="C65" s="17" t="s">
        <v>26</v>
      </c>
      <c r="D65" s="16" t="s">
        <v>5</v>
      </c>
      <c r="E65" s="16" t="s">
        <v>6</v>
      </c>
      <c r="F65" s="16" t="s">
        <v>7</v>
      </c>
    </row>
    <row r="66" spans="1:6" s="8" customFormat="1" x14ac:dyDescent="0.75">
      <c r="A66" s="14"/>
      <c r="B66" s="15" t="s">
        <v>25</v>
      </c>
      <c r="C66" s="15" t="s">
        <v>24</v>
      </c>
      <c r="D66" s="14"/>
      <c r="E66" s="14"/>
      <c r="F66" s="14"/>
    </row>
    <row r="67" spans="1:6" s="8" customFormat="1" x14ac:dyDescent="0.75">
      <c r="A67" s="12"/>
      <c r="B67" s="13"/>
      <c r="C67" s="13" t="s">
        <v>23</v>
      </c>
      <c r="D67" s="12"/>
      <c r="E67" s="12"/>
      <c r="F67" s="12"/>
    </row>
    <row r="68" spans="1:6" s="8" customFormat="1" ht="26.25" customHeight="1" x14ac:dyDescent="0.75">
      <c r="A68" s="23" t="s">
        <v>28</v>
      </c>
      <c r="B68" s="21" t="s">
        <v>9</v>
      </c>
      <c r="C68" s="21" t="s">
        <v>30</v>
      </c>
      <c r="D68" s="22">
        <v>10000</v>
      </c>
      <c r="E68" s="21" t="s">
        <v>9</v>
      </c>
      <c r="F68" s="22">
        <v>10000</v>
      </c>
    </row>
    <row r="69" spans="1:6" s="8" customFormat="1" ht="26.25" customHeight="1" x14ac:dyDescent="0.75">
      <c r="A69" s="23" t="s">
        <v>28</v>
      </c>
      <c r="B69" s="21" t="s">
        <v>9</v>
      </c>
      <c r="C69" s="21" t="s">
        <v>29</v>
      </c>
      <c r="D69" s="22">
        <v>100000</v>
      </c>
      <c r="E69" s="21" t="s">
        <v>9</v>
      </c>
      <c r="F69" s="22">
        <v>100000</v>
      </c>
    </row>
    <row r="70" spans="1:6" s="8" customFormat="1" ht="26.25" customHeight="1" x14ac:dyDescent="0.4">
      <c r="A70" s="21" t="s">
        <v>9</v>
      </c>
      <c r="B70" s="21" t="s">
        <v>9</v>
      </c>
      <c r="C70" s="21" t="s">
        <v>9</v>
      </c>
      <c r="D70" s="21" t="s">
        <v>9</v>
      </c>
      <c r="E70" s="21" t="s">
        <v>9</v>
      </c>
      <c r="F70" s="21"/>
    </row>
    <row r="71" spans="1:6" s="8" customFormat="1" ht="26.25" customHeight="1" x14ac:dyDescent="0.4">
      <c r="A71" s="20"/>
      <c r="B71" s="20"/>
      <c r="C71" s="20"/>
      <c r="D71" s="20"/>
      <c r="E71" s="20"/>
      <c r="F71" s="20"/>
    </row>
    <row r="72" spans="1:6" s="8" customFormat="1" ht="26.25" customHeight="1" x14ac:dyDescent="0.4">
      <c r="A72" s="20"/>
      <c r="B72" s="20"/>
      <c r="C72" s="20"/>
      <c r="D72" s="20"/>
      <c r="E72" s="20"/>
      <c r="F72" s="20"/>
    </row>
    <row r="73" spans="1:6" s="8" customFormat="1" ht="26.25" customHeight="1" x14ac:dyDescent="0.75">
      <c r="A73" s="19" t="s">
        <v>5</v>
      </c>
      <c r="B73" s="9"/>
      <c r="C73" s="9"/>
      <c r="D73" s="9">
        <v>110000</v>
      </c>
      <c r="E73" s="9"/>
      <c r="F73" s="9">
        <v>110000</v>
      </c>
    </row>
    <row r="75" spans="1:6" x14ac:dyDescent="0.75">
      <c r="A75" s="7" t="s">
        <v>16</v>
      </c>
    </row>
    <row r="76" spans="1:6" x14ac:dyDescent="0.75">
      <c r="A76" s="18" t="s">
        <v>18</v>
      </c>
      <c r="B76" s="18"/>
      <c r="C76" s="18"/>
      <c r="D76" s="18"/>
      <c r="E76" s="18"/>
      <c r="F76" s="18"/>
    </row>
    <row r="77" spans="1:6" x14ac:dyDescent="0.75">
      <c r="A77" s="18" t="s">
        <v>19</v>
      </c>
      <c r="B77" s="18"/>
      <c r="C77" s="18"/>
      <c r="D77" s="18"/>
      <c r="E77" s="18"/>
      <c r="F77" s="18"/>
    </row>
    <row r="78" spans="1:6" x14ac:dyDescent="0.75">
      <c r="A78" s="18" t="s">
        <v>1</v>
      </c>
      <c r="B78" s="18"/>
      <c r="C78" s="18"/>
      <c r="D78" s="18"/>
      <c r="E78" s="18"/>
      <c r="F78" s="18"/>
    </row>
    <row r="80" spans="1:6" s="8" customFormat="1" x14ac:dyDescent="0.75">
      <c r="A80" s="16" t="s">
        <v>28</v>
      </c>
      <c r="B80" s="17" t="s">
        <v>27</v>
      </c>
      <c r="C80" s="17" t="s">
        <v>26</v>
      </c>
      <c r="D80" s="16" t="s">
        <v>5</v>
      </c>
      <c r="E80" s="16" t="s">
        <v>6</v>
      </c>
      <c r="F80" s="16" t="s">
        <v>7</v>
      </c>
    </row>
    <row r="81" spans="1:6" s="8" customFormat="1" x14ac:dyDescent="0.75">
      <c r="A81" s="14"/>
      <c r="B81" s="15" t="s">
        <v>25</v>
      </c>
      <c r="C81" s="15" t="s">
        <v>24</v>
      </c>
      <c r="D81" s="14"/>
      <c r="E81" s="14"/>
      <c r="F81" s="14"/>
    </row>
    <row r="82" spans="1:6" s="8" customFormat="1" x14ac:dyDescent="0.75">
      <c r="A82" s="12"/>
      <c r="B82" s="13"/>
      <c r="C82" s="13" t="s">
        <v>23</v>
      </c>
      <c r="D82" s="12"/>
      <c r="E82" s="12"/>
      <c r="F82" s="12"/>
    </row>
    <row r="83" spans="1:6" s="8" customFormat="1" x14ac:dyDescent="0.75">
      <c r="A83" s="11" t="s">
        <v>9</v>
      </c>
      <c r="B83" s="11" t="s">
        <v>9</v>
      </c>
      <c r="C83" s="11" t="s">
        <v>9</v>
      </c>
      <c r="D83" s="11" t="s">
        <v>9</v>
      </c>
      <c r="E83" s="11" t="s">
        <v>9</v>
      </c>
      <c r="F83" s="11" t="s">
        <v>9</v>
      </c>
    </row>
    <row r="84" spans="1:6" s="8" customFormat="1" x14ac:dyDescent="0.75">
      <c r="A84" s="11"/>
      <c r="B84" s="11"/>
      <c r="C84" s="11"/>
      <c r="D84" s="11"/>
      <c r="E84" s="11"/>
      <c r="F84" s="11"/>
    </row>
    <row r="85" spans="1:6" s="8" customFormat="1" x14ac:dyDescent="0.75">
      <c r="A85" s="11"/>
      <c r="B85" s="11"/>
      <c r="C85" s="11"/>
      <c r="D85" s="11"/>
      <c r="E85" s="11"/>
      <c r="F85" s="11"/>
    </row>
    <row r="86" spans="1:6" s="8" customFormat="1" x14ac:dyDescent="0.75">
      <c r="A86" s="9"/>
      <c r="B86" s="9"/>
      <c r="C86" s="9"/>
      <c r="D86" s="9"/>
      <c r="E86" s="9"/>
      <c r="F86" s="9"/>
    </row>
    <row r="87" spans="1:6" s="8" customFormat="1" x14ac:dyDescent="0.75">
      <c r="A87" s="9"/>
      <c r="B87" s="9"/>
      <c r="C87" s="9"/>
      <c r="D87" s="9"/>
      <c r="E87" s="9"/>
      <c r="F87" s="9"/>
    </row>
    <row r="88" spans="1:6" s="8" customFormat="1" x14ac:dyDescent="0.75">
      <c r="A88" s="10"/>
      <c r="B88" s="9"/>
      <c r="C88" s="9"/>
      <c r="D88" s="9"/>
      <c r="E88" s="9"/>
      <c r="F88" s="9"/>
    </row>
    <row r="90" spans="1:6" x14ac:dyDescent="0.75">
      <c r="A90" s="7" t="s">
        <v>16</v>
      </c>
    </row>
  </sheetData>
  <mergeCells count="42">
    <mergeCell ref="A76:F76"/>
    <mergeCell ref="A77:F77"/>
    <mergeCell ref="A78:F78"/>
    <mergeCell ref="A80:A82"/>
    <mergeCell ref="D80:D82"/>
    <mergeCell ref="E80:E82"/>
    <mergeCell ref="F80:F82"/>
    <mergeCell ref="A61:F61"/>
    <mergeCell ref="A62:F62"/>
    <mergeCell ref="A65:A67"/>
    <mergeCell ref="D65:D67"/>
    <mergeCell ref="E65:E67"/>
    <mergeCell ref="F65:F67"/>
    <mergeCell ref="A63:F63"/>
    <mergeCell ref="F20:F22"/>
    <mergeCell ref="A46:F46"/>
    <mergeCell ref="A47:F47"/>
    <mergeCell ref="A48:F48"/>
    <mergeCell ref="A50:A52"/>
    <mergeCell ref="D50:D52"/>
    <mergeCell ref="E50:E52"/>
    <mergeCell ref="F50:F52"/>
    <mergeCell ref="F5:F7"/>
    <mergeCell ref="A16:F16"/>
    <mergeCell ref="A17:F17"/>
    <mergeCell ref="A31:F31"/>
    <mergeCell ref="A32:F32"/>
    <mergeCell ref="A33:F33"/>
    <mergeCell ref="A18:F18"/>
    <mergeCell ref="A20:A22"/>
    <mergeCell ref="D20:D22"/>
    <mergeCell ref="E20:E22"/>
    <mergeCell ref="A1:F1"/>
    <mergeCell ref="A2:F2"/>
    <mergeCell ref="A3:F3"/>
    <mergeCell ref="A35:A37"/>
    <mergeCell ref="D35:D37"/>
    <mergeCell ref="E35:E37"/>
    <mergeCell ref="F35:F37"/>
    <mergeCell ref="A5:A7"/>
    <mergeCell ref="D5:D7"/>
    <mergeCell ref="E5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rowBreaks count="5" manualBreakCount="5">
    <brk id="15" max="16383" man="1"/>
    <brk id="30" max="16383" man="1"/>
    <brk id="45" max="16383" man="1"/>
    <brk id="60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ข้อมูลเงินนอกงบของแต่ละโรงเรียน</vt:lpstr>
      <vt:lpstr>เงินบริจาค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4</dc:creator>
  <cp:lastModifiedBy>ธนพนธ์ รัตนพันธ์</cp:lastModifiedBy>
  <dcterms:created xsi:type="dcterms:W3CDTF">2023-04-07T08:40:21Z</dcterms:created>
  <dcterms:modified xsi:type="dcterms:W3CDTF">2024-06-25T08:10:02Z</dcterms:modified>
</cp:coreProperties>
</file>