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ph\Desktop\Work\ITA68\OIT\O13\"/>
    </mc:Choice>
  </mc:AlternateContent>
  <xr:revisionPtr revIDLastSave="0" documentId="13_ncr:1_{AFF3C41E-6FC2-4083-85BE-DC068D01097D}" xr6:coauthVersionLast="47" xr6:coauthVersionMax="47" xr10:uidLastSave="{00000000-0000-0000-0000-000000000000}"/>
  <bookViews>
    <workbookView xWindow="-120" yWindow="-120" windowWidth="29040" windowHeight="15720" xr2:uid="{529CF155-6750-4003-83F2-F1129DA9FDB5}"/>
  </bookViews>
  <sheets>
    <sheet name="งบประจำปี(ตัวชี้วัด) " sheetId="93" r:id="rId1"/>
    <sheet name="แสดงกราฟ(ตัวชี้วัด) " sheetId="94" r:id="rId2"/>
  </sheets>
  <definedNames>
    <definedName name="_xlchart.v1.0" hidden="1">'แสดงกราฟ(ตัวชี้วัด) '!$A$7:$A$12</definedName>
    <definedName name="_xlchart.v1.1" hidden="1">'แสดงกราฟ(ตัวชี้วัด) '!$B$6</definedName>
    <definedName name="_xlchart.v1.2" hidden="1">'แสดงกราฟ(ตัวชี้วัด) '!$B$7:$B$12</definedName>
    <definedName name="_xlnm.Print_Area" localSheetId="1">'แสดงกราฟ(ตัวชี้วัด) '!$A$1:$F$52</definedName>
    <definedName name="_xlnm.Print_Area" localSheetId="0">'งบประจำปี(ตัวชี้วัด) '!$A$1:$P$29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94" l="1"/>
  <c r="C8" i="94"/>
  <c r="C9" i="94"/>
  <c r="C10" i="94"/>
  <c r="C11" i="94"/>
  <c r="C12" i="94"/>
  <c r="B12" i="93"/>
  <c r="B17" i="93" s="1"/>
  <c r="L15" i="93"/>
  <c r="E15" i="93"/>
  <c r="C17" i="93"/>
  <c r="D17" i="93"/>
  <c r="G17" i="93"/>
  <c r="J14" i="93"/>
  <c r="I14" i="93"/>
  <c r="E14" i="93"/>
  <c r="J13" i="93"/>
  <c r="I13" i="93"/>
  <c r="J12" i="93"/>
  <c r="I12" i="93"/>
  <c r="J11" i="93"/>
  <c r="I11" i="93"/>
  <c r="E11" i="93"/>
  <c r="J10" i="93"/>
  <c r="J17" i="93" s="1"/>
  <c r="I10" i="93"/>
  <c r="I17" i="93" s="1"/>
  <c r="M14" i="93" l="1"/>
  <c r="F14" i="93"/>
  <c r="B8" i="94"/>
  <c r="D8" i="94" s="1"/>
  <c r="F11" i="93"/>
  <c r="H15" i="93"/>
  <c r="F15" i="93"/>
  <c r="M11" i="93"/>
  <c r="B11" i="94"/>
  <c r="E11" i="94" s="1"/>
  <c r="B12" i="94"/>
  <c r="D12" i="94" s="1"/>
  <c r="M15" i="93"/>
  <c r="K14" i="93"/>
  <c r="L14" i="93" s="1"/>
  <c r="K13" i="93"/>
  <c r="L13" i="93" s="1"/>
  <c r="C13" i="94"/>
  <c r="E8" i="94"/>
  <c r="K12" i="93"/>
  <c r="L12" i="93" s="1"/>
  <c r="K11" i="93"/>
  <c r="L11" i="93" s="1"/>
  <c r="E13" i="93"/>
  <c r="F13" i="93" s="1"/>
  <c r="K10" i="93"/>
  <c r="K17" i="93" s="1"/>
  <c r="E12" i="93"/>
  <c r="F12" i="93" s="1"/>
  <c r="H11" i="93"/>
  <c r="H14" i="93"/>
  <c r="E10" i="93"/>
  <c r="F10" i="93" s="1"/>
  <c r="H13" i="93" l="1"/>
  <c r="O12" i="93"/>
  <c r="P12" i="93"/>
  <c r="P15" i="93"/>
  <c r="O15" i="93"/>
  <c r="P11" i="93"/>
  <c r="O11" i="93"/>
  <c r="O14" i="93"/>
  <c r="P14" i="93"/>
  <c r="O13" i="93"/>
  <c r="P13" i="93"/>
  <c r="O10" i="93"/>
  <c r="P10" i="93"/>
  <c r="F17" i="93"/>
  <c r="D11" i="94"/>
  <c r="E12" i="94"/>
  <c r="M12" i="93"/>
  <c r="B9" i="94"/>
  <c r="M13" i="93"/>
  <c r="B10" i="94"/>
  <c r="M10" i="93"/>
  <c r="B7" i="94"/>
  <c r="E17" i="93"/>
  <c r="H17" i="93" s="1"/>
  <c r="H12" i="93"/>
  <c r="L10" i="93"/>
  <c r="H10" i="93"/>
  <c r="O17" i="93" l="1"/>
  <c r="P17" i="93"/>
  <c r="D7" i="94"/>
  <c r="B13" i="94"/>
  <c r="D13" i="94" s="1"/>
  <c r="E7" i="94"/>
  <c r="D10" i="94"/>
  <c r="E10" i="94"/>
  <c r="E9" i="94"/>
  <c r="D9" i="94"/>
  <c r="M17" i="93"/>
  <c r="L17" i="93"/>
  <c r="E13" i="94" l="1"/>
</calcChain>
</file>

<file path=xl/sharedStrings.xml><?xml version="1.0" encoding="utf-8"?>
<sst xmlns="http://schemas.openxmlformats.org/spreadsheetml/2006/main" count="78" uniqueCount="63">
  <si>
    <t>สำนักงานเขตราษฎร์บูรณะ</t>
  </si>
  <si>
    <t>รายการ (1)</t>
  </si>
  <si>
    <t>1.งบบุคลากร</t>
  </si>
  <si>
    <t>2.งบดำเนินงาน</t>
  </si>
  <si>
    <t>3.งบลงทุน</t>
  </si>
  <si>
    <t>4.งบเงินอุดหนุน</t>
  </si>
  <si>
    <t>5.งบรายจ่ายอื่น</t>
  </si>
  <si>
    <t>งบประมาณ (2)</t>
  </si>
  <si>
    <t>อนุมัติ</t>
  </si>
  <si>
    <t>โอนเพิ่ม</t>
  </si>
  <si>
    <t>โอนลด</t>
  </si>
  <si>
    <t>งบประมาณหลังปรับโอน</t>
  </si>
  <si>
    <t>กันไว้เบิก</t>
  </si>
  <si>
    <t>ก่อหนี้แล้ว</t>
  </si>
  <si>
    <t>ยังไม่ก่อหนี้</t>
  </si>
  <si>
    <t>รวม</t>
  </si>
  <si>
    <t>รายจ่ายจริงและเงินกันไว้เบิก</t>
  </si>
  <si>
    <t>หมายเหตุ</t>
  </si>
  <si>
    <t>ร้อยละ</t>
  </si>
  <si>
    <t>เบิกจ่าย</t>
  </si>
  <si>
    <t>(3)</t>
  </si>
  <si>
    <t>ประจำปีงบประมาณ พ.ศ.2568</t>
  </si>
  <si>
    <t>รายการ</t>
  </si>
  <si>
    <t>คงเหลือ</t>
  </si>
  <si>
    <t>ร้อยละ 15</t>
  </si>
  <si>
    <t>ร้อยละ 40</t>
  </si>
  <si>
    <t>ร้อยละ 75</t>
  </si>
  <si>
    <t>ร้อยละ 100</t>
  </si>
  <si>
    <t>6.กันเงินแบบไม่มีหนี้</t>
  </si>
  <si>
    <t>รายงานผลการใช้จ่ายงบประมาณประจำปี</t>
  </si>
  <si>
    <t>1. งบบุคลากร</t>
  </si>
  <si>
    <t>2. งบดำเนินงาน</t>
  </si>
  <si>
    <t>3. งบลงทุน</t>
  </si>
  <si>
    <t>4. งบเงินอุดหนุน</t>
  </si>
  <si>
    <t>5. งบรายจ่ายอื่น</t>
  </si>
  <si>
    <t>งบประมาณตามแผน</t>
  </si>
  <si>
    <t>ปัญหา อุปสรรค :</t>
  </si>
  <si>
    <t>ไม่มี</t>
  </si>
  <si>
    <t>หมายเหตุ : แผนการใช้จ่ายงบประมาณ ตามหนังสือกรุงเทพมหานคร (สำนักงบประมาณกรุงเทพมหานคร) ด่วนที่สุด ที่ กท 1902/ว 175 ลงวันที่ 18 กันยายน 2567 หน้า 6</t>
  </si>
  <si>
    <t>ผลการใช้จ่ายงบประมาณ</t>
  </si>
  <si>
    <t xml:space="preserve">เป้าหมายสะสม ณ สิ้นไตรมาสที่ 1 </t>
  </si>
  <si>
    <t xml:space="preserve">เป้าหมายสะสม ณ สิ้นไตรมาสที่ 2 </t>
  </si>
  <si>
    <t xml:space="preserve">เป้าหมายสะสม ณ สิ้นไตรมาสที่ 3 </t>
  </si>
  <si>
    <t xml:space="preserve">เป้าหมายสะสม ณ สิ้นไตรมาสที่ 4 </t>
  </si>
  <si>
    <t>รอบ 6 เดือนแรก ตุลาคม 2567 - มีนาคม 2568 (สะสม ณ สิ้นไตรมาสที่ 2)</t>
  </si>
  <si>
    <t>เป้าหมายการเบิกจ่าย</t>
  </si>
  <si>
    <t>6. กันเงิน(แบบไม่มีหนี้)</t>
  </si>
  <si>
    <t>เปรียบเทียบกับแผนการใช้จ่ายงบประมาณ</t>
  </si>
  <si>
    <t>+/-</t>
  </si>
  <si>
    <t>งบประมาณคงเหลือจากทั้งหมด (4)</t>
  </si>
  <si>
    <t>+</t>
  </si>
  <si>
    <t>-</t>
  </si>
  <si>
    <t>(สะสม ณ สิ้นไตรมาส 2</t>
  </si>
  <si>
    <t>ต.ค. 67 - มี.ค. 68</t>
  </si>
  <si>
    <t>ร้อยละ 40)</t>
  </si>
  <si>
    <t>(เปรียบเทียบกับเป้าหมายการเบิกจ่าย)</t>
  </si>
  <si>
    <t>ส่วนต่างจากเป้าหมาย</t>
  </si>
  <si>
    <t>สรุป :</t>
  </si>
  <si>
    <t>ผลการใช้จ่ายงบประมาณโดยภาพรวม เป็นไปตามเป้าหมายเมื่อเทียบกับแผนการใช้จ่ายงบประมาณ</t>
  </si>
  <si>
    <t>เป้าหมายเบิกจ่ายสะสม ร้อยละ 40 คิดเป็นเงิน จำนวน 149,095,284.00 บาท จาก 372,738,210.00 บาท</t>
  </si>
  <si>
    <t>ผลเบิกจ่ายสะสม ได้ร้อยละ 40.73 คิดเป็นเงิน จำนวน 151,820,161.96 บาท จาก 372,738,210.00 บาท</t>
  </si>
  <si>
    <t xml:space="preserve">รายงานผลการใช้จ่ายงบประมาณประจำปี </t>
  </si>
  <si>
    <t>เป้าหมายสะสม ณ สิ้นไตรมาสในที่นี้ หมายถึง ยอดรวมของการเบิกจ่ายทุกรายการเท่านั้น ส่วนการแยกเป้าหมายเป็นรายการต่าง ๆ ทำเพื่อความเป็นระบบในการแสดงข้อมูลเท่านั้น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</si>
</sst>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5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6"/>
      <color theme="0"/>
      <name val="TH Sarabun New"/>
      <family val="2"/>
    </font>
    <font>
      <sz val="8"/>
      <name val="Tahoma"/>
      <family val="2"/>
      <scheme val="minor"/>
    </font>
    <font>
      <sz val="16"/>
      <color rgb="FF00B050"/>
      <name val="TH Sarabun New"/>
      <family val="2"/>
    </font>
    <font>
      <sz val="16"/>
      <color rgb="FFFF0000"/>
      <name val="TH Sarabun New"/>
      <family val="2"/>
    </font>
    <font>
      <b/>
      <sz val="12"/>
      <color theme="1"/>
      <name val="TH Sarabun New"/>
      <family val="2"/>
    </font>
    <font>
      <b/>
      <sz val="16"/>
      <color rgb="FF00B050"/>
      <name val="TH Sarabun New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0" fontId="2" fillId="0" borderId="7" xfId="0" applyFont="1" applyBorder="1"/>
    <xf numFmtId="43" fontId="3" fillId="3" borderId="17" xfId="1" applyFont="1" applyFill="1" applyBorder="1"/>
    <xf numFmtId="43" fontId="6" fillId="3" borderId="17" xfId="1" applyFont="1" applyFill="1" applyBorder="1"/>
    <xf numFmtId="43" fontId="3" fillId="0" borderId="16" xfId="1" applyFont="1" applyBorder="1"/>
    <xf numFmtId="43" fontId="6" fillId="0" borderId="16" xfId="1" applyFont="1" applyBorder="1"/>
    <xf numFmtId="43" fontId="3" fillId="3" borderId="16" xfId="1" applyFont="1" applyFill="1" applyBorder="1"/>
    <xf numFmtId="43" fontId="6" fillId="3" borderId="16" xfId="1" applyFont="1" applyFill="1" applyBorder="1"/>
    <xf numFmtId="43" fontId="3" fillId="3" borderId="14" xfId="1" applyFont="1" applyFill="1" applyBorder="1"/>
    <xf numFmtId="43" fontId="6" fillId="3" borderId="14" xfId="1" applyFont="1" applyFill="1" applyBorder="1"/>
    <xf numFmtId="0" fontId="3" fillId="3" borderId="18" xfId="0" applyFont="1" applyFill="1" applyBorder="1"/>
    <xf numFmtId="0" fontId="3" fillId="0" borderId="20" xfId="0" applyFont="1" applyBorder="1"/>
    <xf numFmtId="0" fontId="3" fillId="3" borderId="20" xfId="0" applyFont="1" applyFill="1" applyBorder="1"/>
    <xf numFmtId="0" fontId="3" fillId="3" borderId="21" xfId="0" applyFont="1" applyFill="1" applyBorder="1"/>
    <xf numFmtId="0" fontId="3" fillId="0" borderId="22" xfId="0" applyFont="1" applyBorder="1"/>
    <xf numFmtId="0" fontId="7" fillId="2" borderId="12" xfId="0" applyFont="1" applyFill="1" applyBorder="1" applyAlignment="1">
      <alignment horizontal="center" vertical="center"/>
    </xf>
    <xf numFmtId="43" fontId="3" fillId="3" borderId="12" xfId="1" applyFont="1" applyFill="1" applyBorder="1"/>
    <xf numFmtId="43" fontId="3" fillId="0" borderId="15" xfId="1" applyFont="1" applyBorder="1"/>
    <xf numFmtId="43" fontId="3" fillId="3" borderId="15" xfId="1" applyFont="1" applyFill="1" applyBorder="1"/>
    <xf numFmtId="43" fontId="3" fillId="3" borderId="13" xfId="1" applyFont="1" applyFill="1" applyBorder="1"/>
    <xf numFmtId="43" fontId="3" fillId="0" borderId="22" xfId="1" applyFont="1" applyBorder="1"/>
    <xf numFmtId="43" fontId="4" fillId="0" borderId="6" xfId="1" applyFont="1" applyBorder="1"/>
    <xf numFmtId="0" fontId="7" fillId="2" borderId="0" xfId="0" applyFont="1" applyFill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43" fontId="4" fillId="0" borderId="2" xfId="1" applyFont="1" applyBorder="1"/>
    <xf numFmtId="43" fontId="5" fillId="0" borderId="2" xfId="1" applyFont="1" applyBorder="1"/>
    <xf numFmtId="0" fontId="2" fillId="0" borderId="0" xfId="0" applyFont="1" applyAlignment="1">
      <alignment horizontal="center"/>
    </xf>
    <xf numFmtId="43" fontId="3" fillId="0" borderId="0" xfId="1" applyFont="1" applyBorder="1"/>
    <xf numFmtId="43" fontId="2" fillId="0" borderId="0" xfId="1" applyFont="1" applyBorder="1"/>
    <xf numFmtId="43" fontId="2" fillId="0" borderId="0" xfId="1" applyFont="1" applyFill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43" fontId="2" fillId="0" borderId="1" xfId="1" applyFont="1" applyFill="1" applyBorder="1"/>
    <xf numFmtId="0" fontId="2" fillId="4" borderId="1" xfId="0" applyFont="1" applyFill="1" applyBorder="1" applyAlignment="1">
      <alignment horizontal="center"/>
    </xf>
    <xf numFmtId="0" fontId="3" fillId="4" borderId="10" xfId="0" applyFont="1" applyFill="1" applyBorder="1"/>
    <xf numFmtId="43" fontId="3" fillId="4" borderId="10" xfId="1" applyFont="1" applyFill="1" applyBorder="1"/>
    <xf numFmtId="0" fontId="3" fillId="4" borderId="8" xfId="0" applyFont="1" applyFill="1" applyBorder="1"/>
    <xf numFmtId="43" fontId="3" fillId="4" borderId="8" xfId="1" applyFont="1" applyFill="1" applyBorder="1"/>
    <xf numFmtId="0" fontId="3" fillId="4" borderId="9" xfId="0" applyFont="1" applyFill="1" applyBorder="1"/>
    <xf numFmtId="43" fontId="3" fillId="4" borderId="9" xfId="1" applyFont="1" applyFill="1" applyBorder="1"/>
    <xf numFmtId="0" fontId="3" fillId="4" borderId="11" xfId="0" applyFont="1" applyFill="1" applyBorder="1"/>
    <xf numFmtId="43" fontId="3" fillId="4" borderId="11" xfId="1" applyFont="1" applyFill="1" applyBorder="1"/>
    <xf numFmtId="43" fontId="2" fillId="4" borderId="1" xfId="1" applyFont="1" applyFill="1" applyBorder="1"/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43" fontId="3" fillId="5" borderId="10" xfId="1" applyFont="1" applyFill="1" applyBorder="1"/>
    <xf numFmtId="43" fontId="3" fillId="5" borderId="8" xfId="1" applyFont="1" applyFill="1" applyBorder="1"/>
    <xf numFmtId="43" fontId="3" fillId="5" borderId="11" xfId="1" applyFont="1" applyFill="1" applyBorder="1"/>
    <xf numFmtId="43" fontId="2" fillId="5" borderId="1" xfId="1" applyFont="1" applyFill="1" applyBorder="1"/>
    <xf numFmtId="0" fontId="2" fillId="6" borderId="3" xfId="0" applyFont="1" applyFill="1" applyBorder="1" applyAlignment="1">
      <alignment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4" xfId="0" quotePrefix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43" fontId="3" fillId="6" borderId="10" xfId="1" applyFont="1" applyFill="1" applyBorder="1"/>
    <xf numFmtId="43" fontId="3" fillId="6" borderId="8" xfId="1" applyFont="1" applyFill="1" applyBorder="1"/>
    <xf numFmtId="43" fontId="3" fillId="6" borderId="9" xfId="1" applyFont="1" applyFill="1" applyBorder="1"/>
    <xf numFmtId="43" fontId="3" fillId="6" borderId="11" xfId="1" applyFont="1" applyFill="1" applyBorder="1"/>
    <xf numFmtId="43" fontId="2" fillId="6" borderId="1" xfId="1" applyFont="1" applyFill="1" applyBorder="1"/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9" fillId="0" borderId="24" xfId="1" quotePrefix="1" applyFont="1" applyFill="1" applyBorder="1" applyAlignment="1">
      <alignment horizontal="center"/>
    </xf>
    <xf numFmtId="43" fontId="9" fillId="0" borderId="24" xfId="1" applyFont="1" applyFill="1" applyBorder="1"/>
    <xf numFmtId="43" fontId="3" fillId="0" borderId="24" xfId="1" applyFont="1" applyFill="1" applyBorder="1"/>
    <xf numFmtId="43" fontId="3" fillId="0" borderId="11" xfId="1" applyFont="1" applyFill="1" applyBorder="1"/>
    <xf numFmtId="43" fontId="10" fillId="0" borderId="24" xfId="1" applyFont="1" applyFill="1" applyBorder="1"/>
    <xf numFmtId="43" fontId="10" fillId="0" borderId="8" xfId="1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43" fontId="12" fillId="0" borderId="1" xfId="1" applyFont="1" applyFill="1" applyBorder="1"/>
    <xf numFmtId="43" fontId="3" fillId="0" borderId="0" xfId="1" applyFont="1" applyBorder="1" applyAlignment="1">
      <alignment horizontal="left"/>
    </xf>
    <xf numFmtId="43" fontId="12" fillId="0" borderId="1" xfId="1" quotePrefix="1" applyFont="1" applyFill="1" applyBorder="1" applyAlignment="1">
      <alignment horizontal="center"/>
    </xf>
    <xf numFmtId="43" fontId="3" fillId="0" borderId="11" xfId="1" applyFont="1" applyBorder="1"/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43" fontId="2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2"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 New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ysClr val="windowText" lastClr="000000"/>
                </a:solidFill>
                <a:latin typeface="TH Sarabun New" panose="020B0500040200020003" pitchFamily="34" charset="-34"/>
                <a:ea typeface="+mn-ea"/>
                <a:cs typeface="TH Sarabun New" panose="020B0500040200020003" pitchFamily="34" charset="-34"/>
              </a:defRPr>
            </a:pPr>
            <a:r>
              <a:rPr lang="th-TH" sz="2000" b="1">
                <a:solidFill>
                  <a:sysClr val="windowText" lastClr="000000"/>
                </a:solidFill>
                <a:latin typeface="TH Sarabun New" panose="020B0500040200020003" pitchFamily="34" charset="-34"/>
                <a:cs typeface="TH Sarabun New" panose="020B0500040200020003" pitchFamily="34" charset="-34"/>
              </a:rPr>
              <a:t>ผลการเบิกจ่าย</a:t>
            </a:r>
            <a:r>
              <a:rPr lang="th-TH" sz="2000" b="1" baseline="0">
                <a:solidFill>
                  <a:sysClr val="windowText" lastClr="000000"/>
                </a:solidFill>
                <a:latin typeface="TH Sarabun New" panose="020B0500040200020003" pitchFamily="34" charset="-34"/>
                <a:cs typeface="TH Sarabun New" panose="020B0500040200020003" pitchFamily="34" charset="-34"/>
              </a:rPr>
              <a:t> งบประมาณรายจ่ายประจำปีงบประมาณ พ.ศ.2568</a:t>
            </a:r>
            <a:endParaRPr lang="en-US" sz="2000" b="1"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endParaRPr>
          </a:p>
        </c:rich>
      </c:tx>
      <c:layout>
        <c:manualLayout>
          <c:xMode val="edge"/>
          <c:yMode val="edge"/>
          <c:x val="0.23392895176964631"/>
          <c:y val="4.95547880435078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ysClr val="windowText" lastClr="000000"/>
              </a:solidFill>
              <a:latin typeface="TH Sarabun New" panose="020B0500040200020003" pitchFamily="34" charset="-34"/>
              <a:ea typeface="+mn-ea"/>
              <a:cs typeface="TH Sarabun New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77500777069188"/>
          <c:y val="0.26951297744494751"/>
          <c:w val="0.81128851205798969"/>
          <c:h val="0.63917703827676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'แสดงกราฟ(ตัวชี้วัด) '!$B$6</c:f>
              <c:strCache>
                <c:ptCount val="1"/>
                <c:pt idx="0">
                  <c:v>งบประมาณหลังปรับโอน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'แสดงกราฟ(ตัวชี้วัด) '!$A$7:$A$12</c:f>
              <c:strCache>
                <c:ptCount val="6"/>
                <c:pt idx="0">
                  <c:v>1.งบบุคลากร</c:v>
                </c:pt>
                <c:pt idx="1">
                  <c:v>2.งบดำเนินงาน</c:v>
                </c:pt>
                <c:pt idx="2">
                  <c:v>3.งบลงทุน</c:v>
                </c:pt>
                <c:pt idx="3">
                  <c:v>4.งบเงินอุดหนุน</c:v>
                </c:pt>
                <c:pt idx="4">
                  <c:v>5.งบรายจ่ายอื่น</c:v>
                </c:pt>
                <c:pt idx="5">
                  <c:v>6.กันเงินแบบไม่มีหนี้</c:v>
                </c:pt>
              </c:strCache>
            </c:strRef>
          </c:cat>
          <c:val>
            <c:numRef>
              <c:f>'แสดงกราฟ(ตัวชี้วัด) '!$B$7:$B$12</c:f>
              <c:numCache>
                <c:formatCode>_(* #,##0.00_);_(* \(#,##0.00\);_(* "-"??_);_(@_)</c:formatCode>
                <c:ptCount val="6"/>
                <c:pt idx="0">
                  <c:v>165893700</c:v>
                </c:pt>
                <c:pt idx="1">
                  <c:v>87592960</c:v>
                </c:pt>
                <c:pt idx="2">
                  <c:v>48250834</c:v>
                </c:pt>
                <c:pt idx="3">
                  <c:v>14518800</c:v>
                </c:pt>
                <c:pt idx="4">
                  <c:v>26033240</c:v>
                </c:pt>
                <c:pt idx="5">
                  <c:v>30448676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55-4005-AE0E-BCDAA19A3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1"/>
        <c:overlap val="100"/>
        <c:axId val="152612639"/>
        <c:axId val="152613599"/>
      </c:barChart>
      <c:barChart>
        <c:barDir val="col"/>
        <c:grouping val="clustered"/>
        <c:varyColors val="0"/>
        <c:ser>
          <c:idx val="1"/>
          <c:order val="1"/>
          <c:tx>
            <c:strRef>
              <c:f>'แสดงกราฟ(ตัวชี้วัด) '!$C$6</c:f>
              <c:strCache>
                <c:ptCount val="1"/>
                <c:pt idx="0">
                  <c:v>เบิกจ่าย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cat>
            <c:strRef>
              <c:f>'แสดงกราฟ(ตัวชี้วัด) '!$A$7:$A$12</c:f>
              <c:strCache>
                <c:ptCount val="6"/>
                <c:pt idx="0">
                  <c:v>1.งบบุคลากร</c:v>
                </c:pt>
                <c:pt idx="1">
                  <c:v>2.งบดำเนินงาน</c:v>
                </c:pt>
                <c:pt idx="2">
                  <c:v>3.งบลงทุน</c:v>
                </c:pt>
                <c:pt idx="3">
                  <c:v>4.งบเงินอุดหนุน</c:v>
                </c:pt>
                <c:pt idx="4">
                  <c:v>5.งบรายจ่ายอื่น</c:v>
                </c:pt>
                <c:pt idx="5">
                  <c:v>6.กันเงินแบบไม่มีหนี้</c:v>
                </c:pt>
              </c:strCache>
            </c:strRef>
          </c:cat>
          <c:val>
            <c:numRef>
              <c:f>'แสดงกราฟ(ตัวชี้วัด) '!$C$7:$C$12</c:f>
              <c:numCache>
                <c:formatCode>_(* #,##0.00_);_(* \(#,##0.00\);_(* "-"??_);_(@_)</c:formatCode>
                <c:ptCount val="6"/>
                <c:pt idx="0">
                  <c:v>79182257.349999994</c:v>
                </c:pt>
                <c:pt idx="1">
                  <c:v>25869934.660000004</c:v>
                </c:pt>
                <c:pt idx="2">
                  <c:v>5435646</c:v>
                </c:pt>
                <c:pt idx="3">
                  <c:v>3751476</c:v>
                </c:pt>
                <c:pt idx="4">
                  <c:v>7132171.9500000002</c:v>
                </c:pt>
                <c:pt idx="5">
                  <c:v>30448676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55-4005-AE0E-BCDAA19A3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7"/>
        <c:overlap val="100"/>
        <c:axId val="169544863"/>
        <c:axId val="169544383"/>
      </c:barChart>
      <c:catAx>
        <c:axId val="15261263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2613599"/>
        <c:crosses val="autoZero"/>
        <c:auto val="1"/>
        <c:lblAlgn val="ctr"/>
        <c:lblOffset val="100"/>
        <c:noMultiLvlLbl val="0"/>
      </c:catAx>
      <c:valAx>
        <c:axId val="152613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612639"/>
        <c:crosses val="autoZero"/>
        <c:crossBetween val="between"/>
      </c:valAx>
      <c:valAx>
        <c:axId val="169544383"/>
        <c:scaling>
          <c:orientation val="minMax"/>
        </c:scaling>
        <c:delete val="1"/>
        <c:axPos val="r"/>
        <c:numFmt formatCode="_(* #,##0.00_);_(* \(#,##0.00\);_(* &quot;-&quot;??_);_(@_)" sourceLinked="1"/>
        <c:majorTickMark val="out"/>
        <c:minorTickMark val="none"/>
        <c:tickLblPos val="nextTo"/>
        <c:crossAx val="169544863"/>
        <c:crosses val="max"/>
        <c:crossBetween val="between"/>
      </c:valAx>
      <c:catAx>
        <c:axId val="169544863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1" i="0" u="none" strike="noStrike" kern="1200" baseline="0">
                <a:solidFill>
                  <a:sysClr val="windowText" lastClr="000000"/>
                </a:solidFill>
                <a:latin typeface="TH Sarabun New" panose="020B0500040200020003" pitchFamily="34" charset="-34"/>
                <a:ea typeface="+mn-ea"/>
                <a:cs typeface="TH Sarabun New" panose="020B0500040200020003" pitchFamily="34" charset="-34"/>
              </a:defRPr>
            </a:pPr>
            <a:endParaRPr lang="en-US"/>
          </a:p>
        </c:txPr>
        <c:crossAx val="169544383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2000">
                <a:solidFill>
                  <a:schemeClr val="tx1"/>
                </a:solidFill>
                <a:latin typeface="Angsana New" panose="02020603050405020304" pitchFamily="18" charset="-34"/>
                <a:ea typeface="Angsana New" panose="02020603050405020304" pitchFamily="18" charset="-34"/>
                <a:cs typeface="Angsana New" panose="02020603050405020304" pitchFamily="18" charset="-34"/>
              </a:defRPr>
            </a:pPr>
            <a:r>
              <a:rPr lang="th-TH" sz="2000" b="1" i="0" u="none" strike="noStrike" spc="0" normalizeH="0" baseline="0">
                <a:solidFill>
                  <a:schemeClr val="tx1"/>
                </a:solidFill>
                <a:latin typeface="Angsana New" panose="02020603050405020304" pitchFamily="18" charset="-34"/>
                <a:cs typeface="Angsana New" panose="02020603050405020304" pitchFamily="18" charset="-34"/>
              </a:rPr>
              <a:t>สัดส่วนงบประมาณหลังปรับโอน สำนักงานเขตราษฎร์บูรณะ</a:t>
            </a:r>
            <a:endParaRPr lang="en-US" sz="2000" b="1" i="0" u="none" strike="noStrike" spc="0" normalizeH="0" baseline="0">
              <a:solidFill>
                <a:schemeClr val="tx1"/>
              </a:solidFill>
              <a:latin typeface="Angsana New" panose="02020603050405020304" pitchFamily="18" charset="-34"/>
              <a:cs typeface="Angsana New" panose="02020603050405020304" pitchFamily="18" charset="-34"/>
            </a:endParaRPr>
          </a:p>
        </cx:rich>
      </cx:tx>
    </cx:title>
    <cx:plotArea>
      <cx:plotAreaRegion>
        <cx:series layoutId="treemap" uniqueId="{30C9900C-47F5-478C-A169-B8D6913A47D4}" formatIdx="0">
          <cx:tx>
            <cx:txData>
              <cx:f>_xlchart.v1.1</cx:f>
              <cx:v>งบประมาณหลังปรับโอน</cx:v>
            </cx:txData>
          </cx:tx>
          <cx:spPr>
            <a:ln w="19050"/>
          </cx:spPr>
          <cx:dataLabels pos="inEnd">
            <cx:txPr>
              <a:bodyPr vertOverflow="overflow" horzOverflow="overflow" wrap="square" lIns="0" tIns="0" rIns="0" bIns="0"/>
              <a:lstStyle/>
              <a:p>
                <a:pPr algn="ctr" rtl="0">
                  <a:defRPr sz="1500" b="0" i="0">
                    <a:solidFill>
                      <a:schemeClr val="bg1"/>
                    </a:solidFill>
                    <a:latin typeface="TH Sarabun New" panose="020B0500040200020003" pitchFamily="34" charset="-34"/>
                    <a:ea typeface="TH Sarabun New" panose="020B0500040200020003" pitchFamily="34" charset="-34"/>
                    <a:cs typeface="TH Sarabun New" panose="020B0500040200020003" pitchFamily="34" charset="-34"/>
                  </a:defRPr>
                </a:pPr>
                <a:endParaRPr lang="en-US" sz="1500">
                  <a:solidFill>
                    <a:schemeClr val="bg1"/>
                  </a:solidFill>
                  <a:latin typeface="TH Sarabun New" panose="020B0500040200020003" pitchFamily="34" charset="-34"/>
                  <a:cs typeface="TH Sarabun New" panose="020B0500040200020003" pitchFamily="34" charset="-34"/>
                </a:endParaRPr>
              </a:p>
            </cx:txPr>
            <cx:visibility seriesName="0" categoryName="1" value="1"/>
            <cx:separator>, </cx:separator>
            <cx:dataLabel idx="3">
              <cx:txPr>
                <a:bodyPr vertOverflow="overflow" horzOverflow="overflow" wrap="square" lIns="0" tIns="0" rIns="0" bIns="0"/>
                <a:lstStyle/>
                <a:p>
                  <a:pPr algn="ctr" rtl="0">
                    <a:defRPr sz="1500"/>
                  </a:pPr>
                  <a:r>
                    <a:rPr lang="en-US" sz="1500">
                      <a:latin typeface="Angsana New" panose="02020603050405020304" pitchFamily="18" charset="-34"/>
                      <a:cs typeface="Angsana New" panose="02020603050405020304" pitchFamily="18" charset="-34"/>
                    </a:rPr>
                    <a:t>4.งบเงินอุดหนุน,  14,518,800.00 </a:t>
                  </a:r>
                </a:p>
              </cx:txPr>
            </cx:dataLabel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vertOverflow="overflow" horzOverflow="overflow" wrap="square" lIns="0" tIns="0" rIns="0" bIns="0"/>
        <a:lstStyle/>
        <a:p>
          <a:pPr algn="ctr" rtl="0">
            <a:defRPr sz="1800" b="0" i="0">
              <a:solidFill>
                <a:srgbClr val="404040"/>
              </a:solidFill>
              <a:latin typeface="TH Sarabun New" panose="020B0500040200020003" pitchFamily="34" charset="-34"/>
              <a:ea typeface="TH Sarabun New" panose="020B0500040200020003" pitchFamily="34" charset="-34"/>
              <a:cs typeface="TH Sarabun New" panose="020B0500040200020003" pitchFamily="34" charset="-34"/>
            </a:defRPr>
          </a:pPr>
          <a:endParaRPr lang="en-US" sz="1800">
            <a:latin typeface="TH Sarabun New" panose="020B0500040200020003" pitchFamily="34" charset="-34"/>
            <a:ea typeface="Calibri" panose="020F0502020204030204" pitchFamily="34" charset="0"/>
            <a:cs typeface="TH Sarabun New" panose="020B0500040200020003" pitchFamily="34" charset="-34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33617</xdr:colOff>
      <xdr:row>26</xdr:row>
      <xdr:rowOff>22410</xdr:rowOff>
    </xdr:from>
    <xdr:to>
      <xdr:col>5</xdr:col>
      <xdr:colOff>705971</xdr:colOff>
      <xdr:row>37</xdr:row>
      <xdr:rowOff>280146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91C5468B-D67D-4D5C-84F4-0289CE40B4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617" y="7937685"/>
              <a:ext cx="12092829" cy="361053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th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11206</xdr:colOff>
      <xdr:row>37</xdr:row>
      <xdr:rowOff>246530</xdr:rowOff>
    </xdr:from>
    <xdr:to>
      <xdr:col>5</xdr:col>
      <xdr:colOff>493059</xdr:colOff>
      <xdr:row>51</xdr:row>
      <xdr:rowOff>235324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1112ED8-BC12-454F-9754-D66F7E9F78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3B6F771-43EE-43B6-A2E7-13591C667683}" name="Table22" displayName="Table22" ref="A6:E13" totalsRowShown="0" headerRowDxfId="1" tableBorderDxfId="0">
  <autoFilter ref="A6:E13" xr:uid="{40FF47D7-54FB-4638-B600-F70C9BE79A48}"/>
  <tableColumns count="5">
    <tableColumn id="1" xr3:uid="{8304BC89-ECB0-44A5-BCAE-96A20FAF2604}" name="รายการ"/>
    <tableColumn id="2" xr3:uid="{9C06D29B-6F84-4699-873C-CD0CB0080F07}" name="งบประมาณหลังปรับโอน"/>
    <tableColumn id="3" xr3:uid="{1C914932-36E5-4C1E-8C21-50C95AD6443E}" name="เบิกจ่าย"/>
    <tableColumn id="4" xr3:uid="{8049860E-AAED-4942-A7AD-CD008FAF4BF9}" name="ร้อยละ"/>
    <tableColumn id="5" xr3:uid="{8115D538-5001-49F7-A4E3-C3073029413E}" name="คงเหลือ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ECA58-F0F0-42F2-9AA4-4FEFEA1F3C05}">
  <sheetPr>
    <tabColor rgb="FFFF0000"/>
    <pageSetUpPr fitToPage="1"/>
  </sheetPr>
  <dimension ref="A1:P50"/>
  <sheetViews>
    <sheetView tabSelected="1" view="pageBreakPreview" zoomScaleNormal="100" zoomScaleSheetLayoutView="100" workbookViewId="0">
      <selection sqref="A1:P1"/>
    </sheetView>
  </sheetViews>
  <sheetFormatPr defaultColWidth="9.125" defaultRowHeight="24" x14ac:dyDescent="0.55000000000000004"/>
  <cols>
    <col min="1" max="1" width="24.5" style="1" customWidth="1"/>
    <col min="2" max="5" width="15.375" style="1" customWidth="1"/>
    <col min="6" max="6" width="20" style="1" customWidth="1"/>
    <col min="7" max="7" width="15.375" style="1" customWidth="1"/>
    <col min="8" max="8" width="8" style="1" customWidth="1"/>
    <col min="9" max="11" width="17.375" style="1" hidden="1" customWidth="1"/>
    <col min="12" max="12" width="0.25" style="1" hidden="1" customWidth="1"/>
    <col min="13" max="13" width="15.375" style="1" customWidth="1"/>
    <col min="14" max="14" width="6.25" style="1" customWidth="1"/>
    <col min="15" max="15" width="14.875" style="1" customWidth="1"/>
    <col min="16" max="16" width="8" style="1" customWidth="1"/>
    <col min="17" max="16384" width="9.125" style="1"/>
  </cols>
  <sheetData>
    <row r="1" spans="1:16" x14ac:dyDescent="0.55000000000000004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1:16" x14ac:dyDescent="0.55000000000000004">
      <c r="A2" s="86" t="s">
        <v>29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16" x14ac:dyDescent="0.55000000000000004">
      <c r="A3" s="86" t="s">
        <v>21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16" x14ac:dyDescent="0.55000000000000004">
      <c r="A4" s="86" t="s">
        <v>44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5" spans="1:16" x14ac:dyDescent="0.55000000000000004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x14ac:dyDescent="0.55000000000000004">
      <c r="A6" s="96" t="s">
        <v>35</v>
      </c>
      <c r="B6" s="96"/>
      <c r="C6" s="96"/>
      <c r="D6" s="96"/>
      <c r="E6" s="97"/>
      <c r="F6" s="46" t="s">
        <v>45</v>
      </c>
      <c r="G6" s="78" t="s">
        <v>39</v>
      </c>
      <c r="H6" s="78"/>
      <c r="I6" s="78"/>
      <c r="J6" s="78"/>
      <c r="K6" s="78"/>
      <c r="L6" s="78"/>
      <c r="M6" s="78"/>
      <c r="N6" s="79"/>
      <c r="O6" s="79"/>
      <c r="P6" s="79"/>
    </row>
    <row r="7" spans="1:16" x14ac:dyDescent="0.55000000000000004">
      <c r="A7" s="87" t="s">
        <v>1</v>
      </c>
      <c r="B7" s="90" t="s">
        <v>7</v>
      </c>
      <c r="C7" s="90"/>
      <c r="D7" s="90"/>
      <c r="E7" s="90"/>
      <c r="F7" s="47" t="s">
        <v>52</v>
      </c>
      <c r="G7" s="53"/>
      <c r="H7" s="54" t="s">
        <v>18</v>
      </c>
      <c r="I7" s="91"/>
      <c r="J7" s="92"/>
      <c r="K7" s="92"/>
      <c r="L7" s="93"/>
      <c r="M7" s="94" t="s">
        <v>49</v>
      </c>
      <c r="N7" s="80" t="s">
        <v>47</v>
      </c>
      <c r="O7" s="81"/>
      <c r="P7" s="82"/>
    </row>
    <row r="8" spans="1:16" x14ac:dyDescent="0.55000000000000004">
      <c r="A8" s="88"/>
      <c r="B8" s="90" t="s">
        <v>8</v>
      </c>
      <c r="C8" s="90" t="s">
        <v>9</v>
      </c>
      <c r="D8" s="90" t="s">
        <v>10</v>
      </c>
      <c r="E8" s="98" t="s">
        <v>11</v>
      </c>
      <c r="F8" s="47" t="s">
        <v>53</v>
      </c>
      <c r="G8" s="54" t="s">
        <v>19</v>
      </c>
      <c r="H8" s="54" t="s">
        <v>19</v>
      </c>
      <c r="I8" s="99" t="s">
        <v>12</v>
      </c>
      <c r="J8" s="99"/>
      <c r="K8" s="99"/>
      <c r="L8" s="77" t="s">
        <v>16</v>
      </c>
      <c r="M8" s="95"/>
      <c r="N8" s="83" t="s">
        <v>55</v>
      </c>
      <c r="O8" s="84"/>
      <c r="P8" s="85"/>
    </row>
    <row r="9" spans="1:16" x14ac:dyDescent="0.55000000000000004">
      <c r="A9" s="89"/>
      <c r="B9" s="90"/>
      <c r="C9" s="90"/>
      <c r="D9" s="90"/>
      <c r="E9" s="98"/>
      <c r="F9" s="48" t="s">
        <v>54</v>
      </c>
      <c r="G9" s="57" t="s">
        <v>20</v>
      </c>
      <c r="H9" s="58"/>
      <c r="I9" s="56" t="s">
        <v>13</v>
      </c>
      <c r="J9" s="56" t="s">
        <v>14</v>
      </c>
      <c r="K9" s="55" t="s">
        <v>15</v>
      </c>
      <c r="L9" s="77"/>
      <c r="M9" s="95"/>
      <c r="N9" s="64" t="s">
        <v>48</v>
      </c>
      <c r="O9" s="72" t="s">
        <v>56</v>
      </c>
      <c r="P9" s="65" t="s">
        <v>18</v>
      </c>
    </row>
    <row r="10" spans="1:16" x14ac:dyDescent="0.55000000000000004">
      <c r="A10" s="37" t="s">
        <v>30</v>
      </c>
      <c r="B10" s="38">
        <v>165893700</v>
      </c>
      <c r="C10" s="38">
        <v>0</v>
      </c>
      <c r="D10" s="38">
        <v>0</v>
      </c>
      <c r="E10" s="38">
        <f t="shared" ref="E10:E15" si="0">+B10+C10-D10</f>
        <v>165893700</v>
      </c>
      <c r="F10" s="49">
        <f>(E10*40)/100</f>
        <v>66357480</v>
      </c>
      <c r="G10" s="59">
        <v>79182257.349999994</v>
      </c>
      <c r="H10" s="59">
        <f t="shared" ref="H10:H15" si="1">+G10/E10*100</f>
        <v>47.730719942951417</v>
      </c>
      <c r="I10" s="59" t="e">
        <f>+#REF!+#REF!+#REF!+#REF!+#REF!+#REF!+#REF!+#REF!+#REF!+#REF!+#REF!+#REF!+#REF!+#REF!+#REF!+#REF!+#REF!+#REF!+#REF!+#REF!+#REF!+#REF!+#REF!</f>
        <v>#REF!</v>
      </c>
      <c r="J10" s="59" t="e">
        <f>+#REF!+#REF!+#REF!+#REF!+#REF!+#REF!+#REF!+#REF!+#REF!+#REF!+#REF!+#REF!+#REF!+#REF!+#REF!+#REF!+#REF!+#REF!+#REF!+#REF!+#REF!+#REF!+#REF!</f>
        <v>#REF!</v>
      </c>
      <c r="K10" s="59" t="e">
        <f>+I10+J10</f>
        <v>#REF!</v>
      </c>
      <c r="L10" s="59" t="e">
        <f t="shared" ref="L10:L15" si="2">+G10+K10</f>
        <v>#REF!</v>
      </c>
      <c r="M10" s="59">
        <f>+E10-G10</f>
        <v>86711442.650000006</v>
      </c>
      <c r="N10" s="66" t="s">
        <v>50</v>
      </c>
      <c r="O10" s="67">
        <f>(G10-F10)</f>
        <v>12824777.349999994</v>
      </c>
      <c r="P10" s="68">
        <f>(G10*100)/F10</f>
        <v>119.32679985737853</v>
      </c>
    </row>
    <row r="11" spans="1:16" x14ac:dyDescent="0.55000000000000004">
      <c r="A11" s="39" t="s">
        <v>31</v>
      </c>
      <c r="B11" s="40">
        <v>87592960</v>
      </c>
      <c r="C11" s="40">
        <v>0</v>
      </c>
      <c r="D11" s="40">
        <v>0</v>
      </c>
      <c r="E11" s="40">
        <f t="shared" si="0"/>
        <v>87592960</v>
      </c>
      <c r="F11" s="50">
        <f>(E11*40)/100</f>
        <v>35037184</v>
      </c>
      <c r="G11" s="60">
        <v>25869934.660000004</v>
      </c>
      <c r="H11" s="60">
        <f t="shared" si="1"/>
        <v>29.534262411043084</v>
      </c>
      <c r="I11" s="60" t="e">
        <f>+#REF!+#REF!+#REF!+#REF!+#REF!+#REF!+#REF!+#REF!+#REF!+#REF!+#REF!+#REF!+#REF!+#REF!+#REF!+#REF!+#REF!+#REF!+#REF!+#REF!+#REF!+#REF!+#REF!</f>
        <v>#REF!</v>
      </c>
      <c r="J11" s="60" t="e">
        <f>+#REF!+#REF!+#REF!+#REF!+#REF!+#REF!+#REF!+#REF!+#REF!+#REF!+#REF!+#REF!+#REF!+#REF!+#REF!+#REF!+#REF!+#REF!+#REF!+#REF!+#REF!+#REF!+#REF!</f>
        <v>#REF!</v>
      </c>
      <c r="K11" s="60" t="e">
        <f>+I11+J11</f>
        <v>#REF!</v>
      </c>
      <c r="L11" s="60" t="e">
        <f t="shared" si="2"/>
        <v>#REF!</v>
      </c>
      <c r="M11" s="60">
        <f>+E11-G11</f>
        <v>61723025.339999996</v>
      </c>
      <c r="N11" s="71" t="s">
        <v>51</v>
      </c>
      <c r="O11" s="70">
        <f>(G11-F11)</f>
        <v>-9167249.3399999961</v>
      </c>
      <c r="P11" s="68">
        <f t="shared" ref="P11:P17" si="3">(G11*100)/F11</f>
        <v>73.835656027607712</v>
      </c>
    </row>
    <row r="12" spans="1:16" x14ac:dyDescent="0.55000000000000004">
      <c r="A12" s="39" t="s">
        <v>32</v>
      </c>
      <c r="B12" s="40">
        <f>67883500-19632666</f>
        <v>48250834</v>
      </c>
      <c r="C12" s="40">
        <v>0</v>
      </c>
      <c r="D12" s="40">
        <v>0</v>
      </c>
      <c r="E12" s="40">
        <f t="shared" si="0"/>
        <v>48250834</v>
      </c>
      <c r="F12" s="50">
        <f t="shared" ref="F12:F15" si="4">(E12*40)/100</f>
        <v>19300333.600000001</v>
      </c>
      <c r="G12" s="60">
        <v>5435646</v>
      </c>
      <c r="H12" s="60">
        <f t="shared" si="1"/>
        <v>11.265392842743402</v>
      </c>
      <c r="I12" s="60" t="e">
        <f>+#REF!+#REF!+#REF!+#REF!+#REF!+#REF!+#REF!+#REF!+#REF!+#REF!+#REF!+#REF!+#REF!+#REF!+#REF!+#REF!+#REF!+#REF!+#REF!+#REF!+#REF!+#REF!+#REF!</f>
        <v>#REF!</v>
      </c>
      <c r="J12" s="60" t="e">
        <f>+#REF!+#REF!+#REF!+#REF!+#REF!+#REF!+#REF!+#REF!+#REF!+#REF!+#REF!+#REF!+#REF!+#REF!+#REF!+#REF!+#REF!+#REF!+#REF!+#REF!+#REF!+#REF!+#REF!</f>
        <v>#REF!</v>
      </c>
      <c r="K12" s="60" t="e">
        <f t="shared" ref="K12:K14" si="5">+I12+J12</f>
        <v>#REF!</v>
      </c>
      <c r="L12" s="60" t="e">
        <f t="shared" si="2"/>
        <v>#REF!</v>
      </c>
      <c r="M12" s="60">
        <f t="shared" ref="M12:M15" si="6">+E12-G12</f>
        <v>42815188</v>
      </c>
      <c r="N12" s="71" t="s">
        <v>51</v>
      </c>
      <c r="O12" s="70">
        <f t="shared" ref="O12:O15" si="7">(G12-F12)</f>
        <v>-13864687.600000001</v>
      </c>
      <c r="P12" s="68">
        <f t="shared" si="3"/>
        <v>28.163482106858503</v>
      </c>
    </row>
    <row r="13" spans="1:16" x14ac:dyDescent="0.55000000000000004">
      <c r="A13" s="39" t="s">
        <v>33</v>
      </c>
      <c r="B13" s="40">
        <v>14518800</v>
      </c>
      <c r="C13" s="40">
        <v>0</v>
      </c>
      <c r="D13" s="40">
        <v>0</v>
      </c>
      <c r="E13" s="40">
        <f t="shared" si="0"/>
        <v>14518800</v>
      </c>
      <c r="F13" s="50">
        <f t="shared" si="4"/>
        <v>5807520</v>
      </c>
      <c r="G13" s="60">
        <v>3751476</v>
      </c>
      <c r="H13" s="60">
        <f t="shared" si="1"/>
        <v>25.83874700388462</v>
      </c>
      <c r="I13" s="60" t="e">
        <f>+#REF!+#REF!+#REF!+#REF!+#REF!+#REF!+#REF!+#REF!+#REF!+#REF!+#REF!+#REF!+#REF!+#REF!+#REF!+#REF!+#REF!+#REF!+#REF!+#REF!+#REF!+#REF!+#REF!</f>
        <v>#REF!</v>
      </c>
      <c r="J13" s="60" t="e">
        <f>+#REF!+#REF!+#REF!+#REF!+#REF!+#REF!+#REF!+#REF!+#REF!+#REF!+#REF!+#REF!+#REF!+#REF!+#REF!+#REF!+#REF!+#REF!+#REF!+#REF!+#REF!+#REF!+#REF!</f>
        <v>#REF!</v>
      </c>
      <c r="K13" s="60" t="e">
        <f t="shared" si="5"/>
        <v>#REF!</v>
      </c>
      <c r="L13" s="60" t="e">
        <f t="shared" si="2"/>
        <v>#REF!</v>
      </c>
      <c r="M13" s="60">
        <f t="shared" si="6"/>
        <v>10767324</v>
      </c>
      <c r="N13" s="71" t="s">
        <v>51</v>
      </c>
      <c r="O13" s="70">
        <f t="shared" si="7"/>
        <v>-2056044</v>
      </c>
      <c r="P13" s="68">
        <f t="shared" si="3"/>
        <v>64.596867509711544</v>
      </c>
    </row>
    <row r="14" spans="1:16" x14ac:dyDescent="0.55000000000000004">
      <c r="A14" s="39" t="s">
        <v>34</v>
      </c>
      <c r="B14" s="40">
        <v>8645840</v>
      </c>
      <c r="C14" s="40">
        <v>17387400</v>
      </c>
      <c r="D14" s="40">
        <v>0</v>
      </c>
      <c r="E14" s="40">
        <f t="shared" si="0"/>
        <v>26033240</v>
      </c>
      <c r="F14" s="50">
        <f t="shared" si="4"/>
        <v>10413296</v>
      </c>
      <c r="G14" s="60">
        <v>7132171.9500000002</v>
      </c>
      <c r="H14" s="60">
        <f t="shared" si="1"/>
        <v>27.396405326421146</v>
      </c>
      <c r="I14" s="60" t="e">
        <f>+#REF!+#REF!+#REF!+#REF!+#REF!+#REF!+#REF!+#REF!+#REF!+#REF!+#REF!+#REF!+#REF!+#REF!+#REF!+#REF!+#REF!+#REF!+#REF!+#REF!+#REF!+#REF!+#REF!</f>
        <v>#REF!</v>
      </c>
      <c r="J14" s="60" t="e">
        <f>+#REF!+#REF!+#REF!+#REF!+#REF!+#REF!+#REF!+#REF!+#REF!+#REF!+#REF!+#REF!+#REF!+#REF!+#REF!+#REF!+#REF!+#REF!+#REF!+#REF!+#REF!+#REF!+#REF!</f>
        <v>#REF!</v>
      </c>
      <c r="K14" s="60" t="e">
        <f t="shared" si="5"/>
        <v>#REF!</v>
      </c>
      <c r="L14" s="60" t="e">
        <f t="shared" si="2"/>
        <v>#REF!</v>
      </c>
      <c r="M14" s="60">
        <f t="shared" si="6"/>
        <v>18901068.050000001</v>
      </c>
      <c r="N14" s="71" t="s">
        <v>51</v>
      </c>
      <c r="O14" s="70">
        <f t="shared" si="7"/>
        <v>-3281124.05</v>
      </c>
      <c r="P14" s="68">
        <f t="shared" si="3"/>
        <v>68.491013316052857</v>
      </c>
    </row>
    <row r="15" spans="1:16" x14ac:dyDescent="0.55000000000000004">
      <c r="A15" s="41" t="s">
        <v>46</v>
      </c>
      <c r="B15" s="42">
        <v>30448676</v>
      </c>
      <c r="C15" s="42">
        <v>0</v>
      </c>
      <c r="D15" s="42">
        <v>0</v>
      </c>
      <c r="E15" s="40">
        <f t="shared" si="0"/>
        <v>30448676</v>
      </c>
      <c r="F15" s="50">
        <f t="shared" si="4"/>
        <v>12179470.4</v>
      </c>
      <c r="G15" s="61">
        <v>30448676</v>
      </c>
      <c r="H15" s="60">
        <f t="shared" si="1"/>
        <v>100</v>
      </c>
      <c r="I15" s="61"/>
      <c r="J15" s="61"/>
      <c r="K15" s="61"/>
      <c r="L15" s="60">
        <f t="shared" si="2"/>
        <v>30448676</v>
      </c>
      <c r="M15" s="60">
        <f t="shared" si="6"/>
        <v>0</v>
      </c>
      <c r="N15" s="66" t="s">
        <v>50</v>
      </c>
      <c r="O15" s="67">
        <f t="shared" si="7"/>
        <v>18269205.600000001</v>
      </c>
      <c r="P15" s="68">
        <f t="shared" si="3"/>
        <v>250</v>
      </c>
    </row>
    <row r="16" spans="1:16" ht="19.5" customHeight="1" x14ac:dyDescent="0.55000000000000004">
      <c r="A16" s="43"/>
      <c r="B16" s="44"/>
      <c r="C16" s="44"/>
      <c r="D16" s="44"/>
      <c r="E16" s="44"/>
      <c r="F16" s="51"/>
      <c r="G16" s="62"/>
      <c r="H16" s="62"/>
      <c r="I16" s="62"/>
      <c r="J16" s="62"/>
      <c r="K16" s="62"/>
      <c r="L16" s="62"/>
      <c r="M16" s="62"/>
      <c r="N16" s="69"/>
      <c r="O16" s="69"/>
      <c r="P16" s="69"/>
    </row>
    <row r="17" spans="1:16" x14ac:dyDescent="0.55000000000000004">
      <c r="A17" s="36" t="s">
        <v>15</v>
      </c>
      <c r="B17" s="45">
        <f>SUM(B10:B15)</f>
        <v>355350810</v>
      </c>
      <c r="C17" s="45">
        <f t="shared" ref="C17:G17" si="8">SUM(C10:C15)</f>
        <v>17387400</v>
      </c>
      <c r="D17" s="45">
        <f t="shared" si="8"/>
        <v>0</v>
      </c>
      <c r="E17" s="45">
        <f t="shared" si="8"/>
        <v>372738210</v>
      </c>
      <c r="F17" s="52">
        <f>SUM(F10:F15)</f>
        <v>149095284</v>
      </c>
      <c r="G17" s="63">
        <f t="shared" si="8"/>
        <v>151820161.95999998</v>
      </c>
      <c r="H17" s="63">
        <f>+G17/E17*100</f>
        <v>40.731043366871347</v>
      </c>
      <c r="I17" s="63" t="e">
        <f t="shared" ref="I17:K17" si="9">SUM(I10:I15)</f>
        <v>#REF!</v>
      </c>
      <c r="J17" s="63" t="e">
        <f t="shared" si="9"/>
        <v>#REF!</v>
      </c>
      <c r="K17" s="63" t="e">
        <f t="shared" si="9"/>
        <v>#REF!</v>
      </c>
      <c r="L17" s="63" t="e">
        <f>SUM(L10:L15)</f>
        <v>#REF!</v>
      </c>
      <c r="M17" s="63">
        <f>SUM(M10:M15)</f>
        <v>220918048.04000002</v>
      </c>
      <c r="N17" s="75" t="s">
        <v>50</v>
      </c>
      <c r="O17" s="73">
        <f>G17-F17</f>
        <v>2724877.9599999785</v>
      </c>
      <c r="P17" s="35">
        <f t="shared" si="3"/>
        <v>101.82760841717835</v>
      </c>
    </row>
    <row r="18" spans="1:16" x14ac:dyDescent="0.55000000000000004">
      <c r="A18" s="33" t="s">
        <v>57</v>
      </c>
      <c r="B18" s="74" t="s">
        <v>58</v>
      </c>
      <c r="C18" s="31"/>
      <c r="D18" s="31"/>
      <c r="E18" s="31"/>
      <c r="F18" s="31"/>
      <c r="G18" s="31"/>
      <c r="H18" s="32"/>
      <c r="I18" s="31"/>
      <c r="J18" s="31"/>
      <c r="K18" s="31"/>
      <c r="L18" s="31"/>
      <c r="M18" s="31"/>
      <c r="N18" s="31"/>
      <c r="O18" s="31"/>
      <c r="P18" s="31"/>
    </row>
    <row r="19" spans="1:16" x14ac:dyDescent="0.55000000000000004">
      <c r="A19" s="29"/>
      <c r="B19" s="30" t="s">
        <v>59</v>
      </c>
      <c r="C19" s="31"/>
      <c r="D19" s="31"/>
      <c r="E19" s="31"/>
      <c r="F19" s="31"/>
      <c r="G19" s="31"/>
      <c r="H19" s="32"/>
      <c r="I19" s="31"/>
      <c r="J19" s="31"/>
      <c r="K19" s="31"/>
      <c r="L19" s="31"/>
      <c r="M19" s="31"/>
      <c r="N19" s="31"/>
      <c r="O19" s="31"/>
      <c r="P19" s="31"/>
    </row>
    <row r="20" spans="1:16" x14ac:dyDescent="0.55000000000000004">
      <c r="A20" s="29"/>
      <c r="B20" s="30" t="s">
        <v>60</v>
      </c>
      <c r="C20" s="31"/>
      <c r="D20" s="31"/>
      <c r="E20" s="31"/>
      <c r="F20" s="31"/>
      <c r="G20" s="31"/>
      <c r="H20" s="32"/>
      <c r="I20" s="31"/>
      <c r="J20" s="31"/>
      <c r="K20" s="31"/>
      <c r="L20" s="31"/>
      <c r="M20" s="31"/>
      <c r="N20" s="31"/>
      <c r="O20" s="31"/>
      <c r="P20" s="31"/>
    </row>
    <row r="21" spans="1:16" x14ac:dyDescent="0.55000000000000004">
      <c r="A21" s="29"/>
      <c r="B21" s="30"/>
      <c r="C21" s="31"/>
      <c r="D21" s="31"/>
      <c r="E21" s="31"/>
      <c r="F21" s="31"/>
      <c r="G21" s="31"/>
      <c r="H21" s="32"/>
      <c r="I21" s="31"/>
      <c r="J21" s="31"/>
      <c r="K21" s="31"/>
      <c r="L21" s="31"/>
      <c r="M21" s="31"/>
      <c r="N21" s="31"/>
      <c r="O21" s="31"/>
      <c r="P21" s="31"/>
    </row>
    <row r="22" spans="1:16" x14ac:dyDescent="0.55000000000000004">
      <c r="A22" s="33" t="s">
        <v>36</v>
      </c>
      <c r="B22" s="30" t="s">
        <v>37</v>
      </c>
      <c r="C22" s="31"/>
      <c r="D22" s="31"/>
      <c r="E22" s="31"/>
      <c r="F22" s="31"/>
      <c r="G22" s="31"/>
      <c r="H22" s="32"/>
      <c r="I22" s="31"/>
      <c r="J22" s="31"/>
      <c r="K22" s="31"/>
      <c r="L22" s="31"/>
      <c r="M22" s="31"/>
      <c r="N22" s="31"/>
      <c r="O22" s="31"/>
      <c r="P22" s="31"/>
    </row>
    <row r="23" spans="1:16" x14ac:dyDescent="0.55000000000000004">
      <c r="A23" s="29"/>
      <c r="B23" s="31"/>
      <c r="C23" s="31"/>
      <c r="D23" s="31"/>
      <c r="E23" s="31"/>
      <c r="F23" s="31"/>
      <c r="G23" s="31"/>
      <c r="H23" s="32"/>
      <c r="I23" s="31"/>
      <c r="J23" s="31"/>
      <c r="K23" s="31"/>
      <c r="L23" s="31"/>
      <c r="M23" s="31"/>
      <c r="N23" s="31"/>
      <c r="O23" s="31"/>
      <c r="P23" s="31"/>
    </row>
    <row r="24" spans="1:16" x14ac:dyDescent="0.55000000000000004">
      <c r="A24" s="1" t="s">
        <v>38</v>
      </c>
    </row>
    <row r="25" spans="1:16" x14ac:dyDescent="0.55000000000000004">
      <c r="A25" s="1" t="s">
        <v>40</v>
      </c>
      <c r="B25" s="34" t="s">
        <v>24</v>
      </c>
    </row>
    <row r="26" spans="1:16" x14ac:dyDescent="0.55000000000000004">
      <c r="A26" s="1" t="s">
        <v>41</v>
      </c>
      <c r="B26" s="34" t="s">
        <v>25</v>
      </c>
    </row>
    <row r="27" spans="1:16" x14ac:dyDescent="0.55000000000000004">
      <c r="A27" s="1" t="s">
        <v>42</v>
      </c>
      <c r="B27" s="34" t="s">
        <v>26</v>
      </c>
    </row>
    <row r="28" spans="1:16" x14ac:dyDescent="0.55000000000000004">
      <c r="A28" s="1" t="s">
        <v>43</v>
      </c>
      <c r="B28" s="34" t="s">
        <v>27</v>
      </c>
    </row>
    <row r="29" spans="1:16" x14ac:dyDescent="0.55000000000000004">
      <c r="A29" s="1" t="s">
        <v>62</v>
      </c>
      <c r="B29" s="34"/>
    </row>
    <row r="30" spans="1:16" hidden="1" x14ac:dyDescent="0.55000000000000004"/>
    <row r="31" spans="1:16" hidden="1" x14ac:dyDescent="0.55000000000000004"/>
    <row r="32" spans="1:16" hidden="1" x14ac:dyDescent="0.55000000000000004"/>
    <row r="33" hidden="1" x14ac:dyDescent="0.55000000000000004"/>
    <row r="34" hidden="1" x14ac:dyDescent="0.55000000000000004"/>
    <row r="35" hidden="1" x14ac:dyDescent="0.55000000000000004"/>
    <row r="36" hidden="1" x14ac:dyDescent="0.55000000000000004"/>
    <row r="37" hidden="1" x14ac:dyDescent="0.55000000000000004"/>
    <row r="38" hidden="1" x14ac:dyDescent="0.55000000000000004"/>
    <row r="39" hidden="1" x14ac:dyDescent="0.55000000000000004"/>
    <row r="40" hidden="1" x14ac:dyDescent="0.55000000000000004"/>
    <row r="41" hidden="1" x14ac:dyDescent="0.55000000000000004"/>
    <row r="42" hidden="1" x14ac:dyDescent="0.55000000000000004"/>
    <row r="43" hidden="1" x14ac:dyDescent="0.55000000000000004"/>
    <row r="44" hidden="1" x14ac:dyDescent="0.55000000000000004"/>
    <row r="45" hidden="1" x14ac:dyDescent="0.55000000000000004"/>
    <row r="46" hidden="1" x14ac:dyDescent="0.55000000000000004"/>
    <row r="47" hidden="1" x14ac:dyDescent="0.55000000000000004"/>
    <row r="48" hidden="1" x14ac:dyDescent="0.55000000000000004"/>
    <row r="49" hidden="1" x14ac:dyDescent="0.55000000000000004"/>
    <row r="50" hidden="1" x14ac:dyDescent="0.55000000000000004"/>
  </sheetData>
  <mergeCells count="18">
    <mergeCell ref="E8:E9"/>
    <mergeCell ref="I8:K8"/>
    <mergeCell ref="L8:L9"/>
    <mergeCell ref="G6:P6"/>
    <mergeCell ref="N7:P7"/>
    <mergeCell ref="N8:P8"/>
    <mergeCell ref="A1:P1"/>
    <mergeCell ref="A2:P2"/>
    <mergeCell ref="A3:P3"/>
    <mergeCell ref="A4:P4"/>
    <mergeCell ref="A7:A9"/>
    <mergeCell ref="B7:E7"/>
    <mergeCell ref="I7:L7"/>
    <mergeCell ref="M7:M9"/>
    <mergeCell ref="B8:B9"/>
    <mergeCell ref="A6:E6"/>
    <mergeCell ref="C8:C9"/>
    <mergeCell ref="D8:D9"/>
  </mergeCells>
  <phoneticPr fontId="8" type="noConversion"/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7129D-C365-4E4C-B943-1D17EBE28995}">
  <sheetPr>
    <tabColor rgb="FFFF0000"/>
    <pageSetUpPr fitToPage="1"/>
  </sheetPr>
  <dimension ref="A1:F13"/>
  <sheetViews>
    <sheetView view="pageBreakPreview" zoomScale="85" zoomScaleNormal="100" zoomScaleSheetLayoutView="85" workbookViewId="0">
      <selection sqref="A1:F1"/>
    </sheetView>
  </sheetViews>
  <sheetFormatPr defaultColWidth="9.125" defaultRowHeight="24" x14ac:dyDescent="0.55000000000000004"/>
  <cols>
    <col min="1" max="1" width="17.625" style="1" customWidth="1"/>
    <col min="2" max="2" width="42.125" style="1" customWidth="1"/>
    <col min="3" max="3" width="38.375" style="1" customWidth="1"/>
    <col min="4" max="4" width="9.625" style="1" customWidth="1"/>
    <col min="5" max="5" width="42.125" style="1" customWidth="1"/>
    <col min="6" max="6" width="11.25" style="1" customWidth="1"/>
    <col min="7" max="16384" width="9.125" style="1"/>
  </cols>
  <sheetData>
    <row r="1" spans="1:6" x14ac:dyDescent="0.55000000000000004">
      <c r="A1" s="86" t="s">
        <v>0</v>
      </c>
      <c r="B1" s="86"/>
      <c r="C1" s="86"/>
      <c r="D1" s="86"/>
      <c r="E1" s="86"/>
      <c r="F1" s="86"/>
    </row>
    <row r="2" spans="1:6" x14ac:dyDescent="0.55000000000000004">
      <c r="A2" s="86" t="s">
        <v>61</v>
      </c>
      <c r="B2" s="86"/>
      <c r="C2" s="86"/>
      <c r="D2" s="86"/>
      <c r="E2" s="86"/>
      <c r="F2" s="86"/>
    </row>
    <row r="3" spans="1:6" x14ac:dyDescent="0.55000000000000004">
      <c r="A3" s="86" t="s">
        <v>21</v>
      </c>
      <c r="B3" s="86"/>
      <c r="C3" s="86"/>
      <c r="D3" s="86"/>
      <c r="E3" s="86"/>
      <c r="F3" s="86"/>
    </row>
    <row r="4" spans="1:6" x14ac:dyDescent="0.55000000000000004">
      <c r="A4" s="100" t="s">
        <v>44</v>
      </c>
      <c r="B4" s="86"/>
      <c r="C4" s="86"/>
      <c r="D4" s="86"/>
      <c r="E4" s="86"/>
      <c r="F4" s="86"/>
    </row>
    <row r="5" spans="1:6" x14ac:dyDescent="0.55000000000000004">
      <c r="A5" s="2"/>
      <c r="B5" s="2"/>
      <c r="C5" s="2"/>
      <c r="D5" s="2"/>
      <c r="E5" s="2"/>
      <c r="F5" s="2"/>
    </row>
    <row r="6" spans="1:6" x14ac:dyDescent="0.55000000000000004">
      <c r="A6" s="23" t="s">
        <v>22</v>
      </c>
      <c r="B6" s="24" t="s">
        <v>11</v>
      </c>
      <c r="C6" s="25" t="s">
        <v>19</v>
      </c>
      <c r="D6" s="25" t="s">
        <v>18</v>
      </c>
      <c r="E6" s="24" t="s">
        <v>23</v>
      </c>
      <c r="F6" s="16" t="s">
        <v>17</v>
      </c>
    </row>
    <row r="7" spans="1:6" x14ac:dyDescent="0.55000000000000004">
      <c r="A7" s="11" t="s">
        <v>2</v>
      </c>
      <c r="B7" s="3">
        <f>+'งบประจำปี(ตัวชี้วัด) '!E10</f>
        <v>165893700</v>
      </c>
      <c r="C7" s="3">
        <f>+'งบประจำปี(ตัวชี้วัด) '!G10</f>
        <v>79182257.349999994</v>
      </c>
      <c r="D7" s="4">
        <f>+(C7/B7)*100</f>
        <v>47.730719942951417</v>
      </c>
      <c r="E7" s="3">
        <f>+B7-C7</f>
        <v>86711442.650000006</v>
      </c>
      <c r="F7" s="17"/>
    </row>
    <row r="8" spans="1:6" x14ac:dyDescent="0.55000000000000004">
      <c r="A8" s="12" t="s">
        <v>3</v>
      </c>
      <c r="B8" s="5">
        <f>+'งบประจำปี(ตัวชี้วัด) '!E11</f>
        <v>87592960</v>
      </c>
      <c r="C8" s="5">
        <f>+'งบประจำปี(ตัวชี้วัด) '!G11</f>
        <v>25869934.660000004</v>
      </c>
      <c r="D8" s="6">
        <f t="shared" ref="D8:D11" si="0">+(C8/B8)*100</f>
        <v>29.534262411043084</v>
      </c>
      <c r="E8" s="5">
        <f>+B8-C8</f>
        <v>61723025.339999996</v>
      </c>
      <c r="F8" s="18"/>
    </row>
    <row r="9" spans="1:6" x14ac:dyDescent="0.55000000000000004">
      <c r="A9" s="13" t="s">
        <v>4</v>
      </c>
      <c r="B9" s="7">
        <f>+'งบประจำปี(ตัวชี้วัด) '!E12</f>
        <v>48250834</v>
      </c>
      <c r="C9" s="7">
        <f>+'งบประจำปี(ตัวชี้วัด) '!G12</f>
        <v>5435646</v>
      </c>
      <c r="D9" s="8">
        <f t="shared" si="0"/>
        <v>11.265392842743402</v>
      </c>
      <c r="E9" s="7">
        <f t="shared" ref="E9:E12" si="1">+B9-C9</f>
        <v>42815188</v>
      </c>
      <c r="F9" s="19"/>
    </row>
    <row r="10" spans="1:6" x14ac:dyDescent="0.55000000000000004">
      <c r="A10" s="12" t="s">
        <v>5</v>
      </c>
      <c r="B10" s="5">
        <f>+'งบประจำปี(ตัวชี้วัด) '!E13</f>
        <v>14518800</v>
      </c>
      <c r="C10" s="5">
        <f>+'งบประจำปี(ตัวชี้วัด) '!G13</f>
        <v>3751476</v>
      </c>
      <c r="D10" s="6">
        <f>+(C10/B10)*100</f>
        <v>25.83874700388462</v>
      </c>
      <c r="E10" s="5">
        <f t="shared" si="1"/>
        <v>10767324</v>
      </c>
      <c r="F10" s="18"/>
    </row>
    <row r="11" spans="1:6" x14ac:dyDescent="0.55000000000000004">
      <c r="A11" s="14" t="s">
        <v>6</v>
      </c>
      <c r="B11" s="9">
        <f>+'งบประจำปี(ตัวชี้วัด) '!E14</f>
        <v>26033240</v>
      </c>
      <c r="C11" s="9">
        <f>+'งบประจำปี(ตัวชี้วัด) '!G14</f>
        <v>7132171.9500000002</v>
      </c>
      <c r="D11" s="10">
        <f t="shared" si="0"/>
        <v>27.396405326421146</v>
      </c>
      <c r="E11" s="9">
        <f t="shared" si="1"/>
        <v>18901068.050000001</v>
      </c>
      <c r="F11" s="20"/>
    </row>
    <row r="12" spans="1:6" ht="23.25" customHeight="1" x14ac:dyDescent="0.55000000000000004">
      <c r="A12" s="15" t="s">
        <v>28</v>
      </c>
      <c r="B12" s="76">
        <f>+'งบประจำปี(ตัวชี้วัด) '!E15</f>
        <v>30448676</v>
      </c>
      <c r="C12" s="76">
        <f>+'งบประจำปี(ตัวชี้วัด) '!G15</f>
        <v>30448676</v>
      </c>
      <c r="D12" s="6">
        <f>+(C12/B12)*100</f>
        <v>100</v>
      </c>
      <c r="E12" s="5">
        <f t="shared" si="1"/>
        <v>0</v>
      </c>
      <c r="F12" s="21"/>
    </row>
    <row r="13" spans="1:6" x14ac:dyDescent="0.55000000000000004">
      <c r="A13" s="26" t="s">
        <v>15</v>
      </c>
      <c r="B13" s="27">
        <f>SUM(B7:B12)</f>
        <v>372738210</v>
      </c>
      <c r="C13" s="27">
        <f>SUM(C7:C12)</f>
        <v>151820161.95999998</v>
      </c>
      <c r="D13" s="28">
        <f>+C13/B13*100</f>
        <v>40.731043366871347</v>
      </c>
      <c r="E13" s="27">
        <f>SUM(E7:E12)</f>
        <v>220918048.04000002</v>
      </c>
      <c r="F13" s="22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paperSize="9" scale="76" fitToHeight="0" orientation="landscape" horizontalDpi="300" verticalDpi="3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งบประจำปี(ตัวชี้วัด) </vt:lpstr>
      <vt:lpstr>แสดงกราฟ(ตัวชี้วัด) </vt:lpstr>
      <vt:lpstr>'แสดงกราฟ(ตัวชี้วัด) '!Print_Area</vt:lpstr>
      <vt:lpstr>'งบประจำปี(ตัวชี้วัด)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Extensa</dc:creator>
  <cp:lastModifiedBy>bma03738</cp:lastModifiedBy>
  <cp:lastPrinted>2025-04-28T05:43:20Z</cp:lastPrinted>
  <dcterms:created xsi:type="dcterms:W3CDTF">2022-09-29T02:24:33Z</dcterms:created>
  <dcterms:modified xsi:type="dcterms:W3CDTF">2025-04-28T05:43:32Z</dcterms:modified>
</cp:coreProperties>
</file>