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ph\Desktop\Work\ITA68\OIT\O10\"/>
    </mc:Choice>
  </mc:AlternateContent>
  <xr:revisionPtr revIDLastSave="0" documentId="13_ncr:1_{15758F7D-246B-410F-BF50-98704428D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68(31.03.68)" sheetId="21" r:id="rId1"/>
  </sheets>
  <definedNames>
    <definedName name="_xlnm.Print_Titles" localSheetId="0">'ปี 68(31.03.68)'!$1:$6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5" i="21" l="1"/>
  <c r="J35" i="21"/>
  <c r="M60" i="21"/>
  <c r="M57" i="21"/>
  <c r="M56" i="21"/>
  <c r="M55" i="21"/>
  <c r="M53" i="21"/>
  <c r="M51" i="21"/>
  <c r="M52" i="21"/>
  <c r="M50" i="21"/>
  <c r="M47" i="21"/>
  <c r="M42" i="21"/>
  <c r="M43" i="21"/>
  <c r="M44" i="21"/>
  <c r="M45" i="21"/>
  <c r="M46" i="21"/>
  <c r="M41" i="21"/>
  <c r="M39" i="21"/>
  <c r="M38" i="21"/>
  <c r="M34" i="21"/>
  <c r="M33" i="21"/>
  <c r="M31" i="21"/>
  <c r="M29" i="21"/>
  <c r="M28" i="21"/>
  <c r="M27" i="21"/>
  <c r="M25" i="21"/>
  <c r="M18" i="21"/>
  <c r="M19" i="21"/>
  <c r="M20" i="21"/>
  <c r="M21" i="21"/>
  <c r="M22" i="21"/>
  <c r="M17" i="21"/>
  <c r="M14" i="21"/>
  <c r="M10" i="21"/>
  <c r="M11" i="21"/>
  <c r="M12" i="21"/>
  <c r="M9" i="21"/>
  <c r="M8" i="21"/>
  <c r="J57" i="21"/>
  <c r="J55" i="21"/>
  <c r="I47" i="21"/>
  <c r="J56" i="21"/>
  <c r="J54" i="21"/>
  <c r="J50" i="21"/>
  <c r="J51" i="21"/>
  <c r="J52" i="21"/>
  <c r="J43" i="21"/>
  <c r="J44" i="21"/>
  <c r="J45" i="21"/>
  <c r="J46" i="21"/>
  <c r="J42" i="21"/>
  <c r="J28" i="21"/>
  <c r="K28" i="21" s="1"/>
  <c r="J29" i="21"/>
  <c r="K29" i="21" s="1"/>
  <c r="J31" i="21"/>
  <c r="K31" i="21" s="1"/>
  <c r="J33" i="21"/>
  <c r="K33" i="21" s="1"/>
  <c r="J34" i="21"/>
  <c r="K34" i="21" s="1"/>
  <c r="J27" i="21"/>
  <c r="K27" i="21" s="1"/>
  <c r="J17" i="21"/>
  <c r="J18" i="21"/>
  <c r="K18" i="21" s="1"/>
  <c r="J19" i="21"/>
  <c r="K19" i="21" s="1"/>
  <c r="J20" i="21"/>
  <c r="K20" i="21" s="1"/>
  <c r="J21" i="21"/>
  <c r="K21" i="21" s="1"/>
  <c r="J22" i="21"/>
  <c r="K22" i="21" s="1"/>
  <c r="J23" i="21"/>
  <c r="K23" i="21" s="1"/>
  <c r="J9" i="21"/>
  <c r="K9" i="21" s="1"/>
  <c r="J10" i="21"/>
  <c r="K10" i="21" s="1"/>
  <c r="J11" i="21"/>
  <c r="K11" i="21" s="1"/>
  <c r="J12" i="21"/>
  <c r="K12" i="21" s="1"/>
  <c r="J8" i="21"/>
  <c r="E39" i="21"/>
  <c r="F39" i="21"/>
  <c r="G39" i="21"/>
  <c r="H39" i="21"/>
  <c r="I39" i="21"/>
  <c r="E36" i="21"/>
  <c r="F36" i="21"/>
  <c r="G36" i="21"/>
  <c r="H36" i="21"/>
  <c r="I36" i="21"/>
  <c r="I48" i="21" s="1"/>
  <c r="E25" i="21"/>
  <c r="F25" i="21"/>
  <c r="G25" i="21"/>
  <c r="H25" i="21"/>
  <c r="I25" i="21"/>
  <c r="D39" i="21"/>
  <c r="D25" i="21"/>
  <c r="E47" i="21"/>
  <c r="F47" i="21"/>
  <c r="G47" i="21"/>
  <c r="H47" i="21"/>
  <c r="D53" i="21"/>
  <c r="E53" i="21"/>
  <c r="F53" i="21"/>
  <c r="G53" i="21"/>
  <c r="H53" i="21"/>
  <c r="I53" i="21"/>
  <c r="D60" i="21"/>
  <c r="E60" i="21"/>
  <c r="F60" i="21"/>
  <c r="G60" i="21"/>
  <c r="H60" i="21"/>
  <c r="I60" i="21"/>
  <c r="D47" i="21"/>
  <c r="D36" i="21"/>
  <c r="D14" i="21"/>
  <c r="E14" i="21"/>
  <c r="F14" i="21"/>
  <c r="G14" i="21"/>
  <c r="H14" i="21"/>
  <c r="I14" i="21"/>
  <c r="C60" i="21"/>
  <c r="J58" i="21"/>
  <c r="L58" i="21" s="1"/>
  <c r="C53" i="21"/>
  <c r="C47" i="21"/>
  <c r="J39" i="21"/>
  <c r="C39" i="21"/>
  <c r="K38" i="21"/>
  <c r="C36" i="21"/>
  <c r="C25" i="21"/>
  <c r="C14" i="21"/>
  <c r="J47" i="21" l="1"/>
  <c r="M23" i="21"/>
  <c r="J53" i="21"/>
  <c r="J60" i="21"/>
  <c r="I61" i="21"/>
  <c r="G48" i="21"/>
  <c r="G61" i="21" s="1"/>
  <c r="J25" i="21"/>
  <c r="K17" i="21"/>
  <c r="J14" i="21"/>
  <c r="K14" i="21" s="1"/>
  <c r="J36" i="21"/>
  <c r="K36" i="21" s="1"/>
  <c r="K8" i="21"/>
  <c r="H48" i="21"/>
  <c r="H61" i="21" s="1"/>
  <c r="E48" i="21"/>
  <c r="E61" i="21" s="1"/>
  <c r="F48" i="21"/>
  <c r="F61" i="21" s="1"/>
  <c r="D48" i="21"/>
  <c r="D61" i="21" s="1"/>
  <c r="K39" i="21"/>
  <c r="C48" i="21"/>
  <c r="M36" i="21" l="1"/>
  <c r="C61" i="21"/>
  <c r="K25" i="21"/>
  <c r="J48" i="21"/>
  <c r="J61" i="21" s="1"/>
  <c r="M48" i="21" l="1"/>
  <c r="M61" i="21"/>
  <c r="K48" i="21"/>
  <c r="K61" i="21"/>
</calcChain>
</file>

<file path=xl/sharedStrings.xml><?xml version="1.0" encoding="utf-8"?>
<sst xmlns="http://schemas.openxmlformats.org/spreadsheetml/2006/main" count="121" uniqueCount="74">
  <si>
    <t>1. ค่าเบ็ดเตล็ดอื่นๆ</t>
  </si>
  <si>
    <t>รวมรายได้เบ็ดเตล็ด</t>
  </si>
  <si>
    <t>รวมค่าธรรมเนียม</t>
  </si>
  <si>
    <t>รวมรายได้จากทรัพย์สิน</t>
  </si>
  <si>
    <t>รายได้เบ็ดเตล็ด</t>
  </si>
  <si>
    <t>รายได้จากทรัพย์สิน</t>
  </si>
  <si>
    <t>1. ค่าดอกเบี้ยเงินฝากธนาคารและพันธบัตรของรัฐบาล</t>
  </si>
  <si>
    <t>รวมค่าธรรมเนียม ค่าใบอนุญาต ค่าปรับ และค่าบริการ</t>
  </si>
  <si>
    <t>ภาษีอากร</t>
  </si>
  <si>
    <t>รวมภาษีอาการ</t>
  </si>
  <si>
    <t>ค่าธรรมเนียม ค่าใบอนุญาต ค่าปรับ และค่าบริการ</t>
  </si>
  <si>
    <t>ค่าธรรมเนียม</t>
  </si>
  <si>
    <t>2. ค่าธรรมเนียมจดทะเบียนพาณิชย์</t>
  </si>
  <si>
    <t>3. ค่าธรรมเนียมขนถ่ายสิ่งปฏิกูล</t>
  </si>
  <si>
    <t>5. ค่าธรรมเนียมตามกฎหมายควบคุมอาคาร</t>
  </si>
  <si>
    <t>6. ค่าธรรมเนียมเก็บขนมูลฝอย</t>
  </si>
  <si>
    <t>ค่าใบอนุญาต</t>
  </si>
  <si>
    <t>รวมค่าใบอนุญาต</t>
  </si>
  <si>
    <t>ค่าปรับ</t>
  </si>
  <si>
    <t>1. ค่าปรับผู้ละเมิดกฎหมาย</t>
  </si>
  <si>
    <t>รวมค่าปรับ</t>
  </si>
  <si>
    <t>ค่าบริการ</t>
  </si>
  <si>
    <t>รวมค่าบริการ</t>
  </si>
  <si>
    <t>1. ใบอนุญาตสุสานและฌาปนสถาน</t>
  </si>
  <si>
    <t>2. ค่าเช่าอาคารสถานที่</t>
  </si>
  <si>
    <t>2. ใบอนุญาตตลาดเอกชน</t>
  </si>
  <si>
    <t>5. การประกอบกิจการที่เป็นอันตรายต่อสุขภาพ</t>
  </si>
  <si>
    <t>6. ใบอนุญาตการโฆษณา</t>
  </si>
  <si>
    <t>7. ใบอนุญาตจำหน่ายสินค้าในที่สาธารณะ</t>
  </si>
  <si>
    <t>1. การขอใช้สถานที่</t>
  </si>
  <si>
    <t>2. การทำความสะอาด</t>
  </si>
  <si>
    <t>3. การบริการตัดและขุดต้นไม้</t>
  </si>
  <si>
    <t>4. การคัดสำเนาหรือถ่ายเอกสาร</t>
  </si>
  <si>
    <t>5. การทำการต่างๆ ในที่สาธารณะ</t>
  </si>
  <si>
    <t>1. ค่าธรรมเนียมบัตรประชาชน</t>
  </si>
  <si>
    <t>3. ค่าขายแบบประกวดราคา</t>
  </si>
  <si>
    <t>4. ค่าธรรมเนียมขนถ่ายสิ่งปฏิกูลประเภทไขมัน</t>
  </si>
  <si>
    <t>ผลการจัดเก็บ</t>
  </si>
  <si>
    <t>ร้อยละ</t>
  </si>
  <si>
    <t xml:space="preserve">1.ภาษีที่ดินและสิ่งปลูกสร้าง </t>
  </si>
  <si>
    <t>3. ภาษีโรงเรือนและที่ดิน</t>
  </si>
  <si>
    <t>4. ภาษีป้าย</t>
  </si>
  <si>
    <t>2. ภาษีบำรุงท้องที่</t>
  </si>
  <si>
    <t>5. ภาษีบำรุงกรุงเทพมหานครสำหรับน้ำมันฯ</t>
  </si>
  <si>
    <t>เป้าหมายการ</t>
  </si>
  <si>
    <t>จัดเก็บรายได้</t>
  </si>
  <si>
    <t xml:space="preserve">รวมตั้งแต่ต้นปี </t>
  </si>
  <si>
    <t xml:space="preserve">สำหรับโรงงานจำพวกที่ 2 </t>
  </si>
  <si>
    <t>และสถานที่สะสมอาหาร</t>
  </si>
  <si>
    <t xml:space="preserve">3. ใบอนุญาตสถานที่จำหน่ายอาหาร </t>
  </si>
  <si>
    <t>จัดตั้งสถานที่จำหน่ายอาหาร</t>
  </si>
  <si>
    <t>4. ค่าใบอนุญาตรับรองการแจ้งการ</t>
  </si>
  <si>
    <r>
      <t xml:space="preserve">หมายเหตุ </t>
    </r>
    <r>
      <rPr>
        <sz val="16"/>
        <color rgb="FF000000"/>
        <rFont val="TH Sarabun New"/>
        <family val="2"/>
      </rPr>
      <t xml:space="preserve">ข้อมูลจากระบบ MIS (รายงานรายได้กรุงเทพมหานคร) </t>
    </r>
  </si>
  <si>
    <t>3.ค่าจำหน่ายทรัพย์สิน/วัสดุชำรุด</t>
  </si>
  <si>
    <t>ณ วันที่ 31 มีนาคม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</si>
  <si>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</si>
  <si>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</si>
  <si>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</si>
  <si>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</si>
  <si>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</si>
  <si>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</si>
  <si>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ข้อมูลรายได้ ค่าธรรมเนียม ค่าใบอนุญาต ค่าปรับ และค่าบริการ</t>
  </si>
  <si>
    <t>สำนักงานเขตราษฎร์บูรณะ กรุงเทพมหานคร</t>
  </si>
  <si>
    <t xml:space="preserve">7. ค่าธรรมเนียมรายปีและเงินเพิ่มฯ </t>
  </si>
  <si>
    <t>6. การพ่นหมอกกำจัดยุง</t>
  </si>
  <si>
    <t>3. เงินเหลือจ่ายปีเก่าส่งคืน</t>
  </si>
  <si>
    <t>2. ค่าปรับเกินสัญญา (เริ่มใช้ 1 ต.ค.63)</t>
  </si>
  <si>
    <t>+</t>
  </si>
  <si>
    <t>-</t>
  </si>
  <si>
    <t>สูงกว่าประมาณการ</t>
  </si>
  <si>
    <t>ต่ำกว่าประมาณการ</t>
  </si>
  <si>
    <t>ประเภทรายรับ</t>
  </si>
  <si>
    <t>รวมรายรับทั้งสิ้น</t>
  </si>
  <si>
    <t>ปีงบประมาณ พ.ศ.2568 (ตุลาคม 2567 - 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</si>
</sst>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7" formatCode="_-* #,##0.00_-;\-* #,##0.00_-;_-* &quot;-&quot;??_-;_-@_-"/>
    <numFmt numFmtId="188" formatCode="_-* #,##0_-;\-* #,##0_-;_-* &quot;-&quot;??_-;_-@_-"/>
  </numFmts>
  <fonts count="14" x14ac:knownFonts="1">
    <font>
      <sz val="11"/>
      <color theme="1"/>
      <name val="Tahoma"/>
      <family val="2"/>
      <charset val="222"/>
    </font>
    <font>
      <sz val="11"/>
      <color indexed="8"/>
      <name val="Tahoma"/>
      <family val="2"/>
      <charset val="22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4"/>
      <color indexed="8"/>
      <name val="TH Sarabun New"/>
      <family val="2"/>
    </font>
    <font>
      <u/>
      <sz val="16"/>
      <color indexed="8"/>
      <name val="TH Sarabun New"/>
      <family val="2"/>
    </font>
    <font>
      <b/>
      <sz val="15"/>
      <color indexed="8"/>
      <name val="TH Sarabun New"/>
      <family val="2"/>
    </font>
    <font>
      <b/>
      <sz val="14"/>
      <color indexed="8"/>
      <name val="TH Sarabun New"/>
      <family val="2"/>
    </font>
    <font>
      <sz val="16"/>
      <color rgb="FF000000"/>
      <name val="TH Sarabun New"/>
      <family val="2"/>
    </font>
    <font>
      <b/>
      <sz val="12"/>
      <color indexed="8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rgb="FF00B050"/>
      <name val="TH Sarabun New"/>
      <family val="2"/>
    </font>
    <font>
      <b/>
      <sz val="16"/>
      <color rgb="FF00B050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8" fontId="3" fillId="0" borderId="8" xfId="1" applyNumberFormat="1" applyFont="1" applyFill="1" applyBorder="1" applyAlignment="1">
      <alignment horizontal="center" vertical="center"/>
    </xf>
    <xf numFmtId="187" fontId="3" fillId="0" borderId="8" xfId="1" applyFont="1" applyFill="1" applyBorder="1" applyAlignment="1">
      <alignment horizontal="center" vertical="center"/>
    </xf>
    <xf numFmtId="187" fontId="3" fillId="0" borderId="8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88" fontId="3" fillId="0" borderId="8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88" fontId="3" fillId="0" borderId="3" xfId="1" applyNumberFormat="1" applyFont="1" applyFill="1" applyBorder="1" applyAlignment="1">
      <alignment vertical="center"/>
    </xf>
    <xf numFmtId="187" fontId="3" fillId="0" borderId="3" xfId="1" applyFont="1" applyFill="1" applyBorder="1" applyAlignment="1">
      <alignment vertical="center"/>
    </xf>
    <xf numFmtId="187" fontId="6" fillId="0" borderId="3" xfId="1" applyFont="1" applyFill="1" applyBorder="1" applyAlignment="1">
      <alignment vertical="center"/>
    </xf>
    <xf numFmtId="187" fontId="2" fillId="0" borderId="0" xfId="1" applyFont="1" applyBorder="1" applyAlignment="1">
      <alignment vertical="center"/>
    </xf>
    <xf numFmtId="188" fontId="6" fillId="0" borderId="3" xfId="1" applyNumberFormat="1" applyFont="1" applyFill="1" applyBorder="1" applyAlignment="1">
      <alignment vertical="center"/>
    </xf>
    <xf numFmtId="188" fontId="6" fillId="0" borderId="3" xfId="1" applyNumberFormat="1" applyFont="1" applyFill="1" applyBorder="1" applyAlignment="1">
      <alignment horizontal="center" vertical="center"/>
    </xf>
    <xf numFmtId="187" fontId="6" fillId="0" borderId="3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2" xfId="1" applyFont="1" applyBorder="1" applyAlignment="1">
      <alignment horizontal="center" vertical="center"/>
    </xf>
    <xf numFmtId="187" fontId="3" fillId="0" borderId="1" xfId="1" applyFont="1" applyBorder="1" applyAlignment="1">
      <alignment horizontal="center" vertical="center"/>
    </xf>
    <xf numFmtId="187" fontId="3" fillId="0" borderId="0" xfId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87" fontId="4" fillId="0" borderId="8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vertical="center"/>
    </xf>
    <xf numFmtId="187" fontId="4" fillId="0" borderId="9" xfId="1" applyFont="1" applyFill="1" applyBorder="1" applyAlignment="1">
      <alignment vertical="center"/>
    </xf>
    <xf numFmtId="187" fontId="7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6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88" fontId="2" fillId="0" borderId="3" xfId="1" applyNumberFormat="1" applyFont="1" applyFill="1" applyBorder="1" applyAlignment="1">
      <alignment horizontal="center" vertical="center"/>
    </xf>
    <xf numFmtId="187" fontId="2" fillId="0" borderId="3" xfId="1" applyFont="1" applyFill="1" applyBorder="1" applyAlignment="1">
      <alignment horizontal="center" vertical="center"/>
    </xf>
    <xf numFmtId="187" fontId="7" fillId="0" borderId="9" xfId="1" applyFont="1" applyFill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88" fontId="2" fillId="0" borderId="3" xfId="1" applyNumberFormat="1" applyFont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2" fillId="0" borderId="3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187" fontId="6" fillId="0" borderId="1" xfId="1" applyFont="1" applyBorder="1" applyAlignment="1">
      <alignment horizontal="center" vertical="center"/>
    </xf>
    <xf numFmtId="187" fontId="6" fillId="0" borderId="2" xfId="1" applyFont="1" applyBorder="1" applyAlignment="1">
      <alignment horizontal="center" vertical="center"/>
    </xf>
    <xf numFmtId="187" fontId="3" fillId="0" borderId="8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87" fontId="10" fillId="0" borderId="8" xfId="1" applyFont="1" applyBorder="1" applyAlignment="1">
      <alignment horizontal="center" vertical="center"/>
    </xf>
    <xf numFmtId="43" fontId="10" fillId="0" borderId="8" xfId="0" applyNumberFormat="1" applyFont="1" applyBorder="1" applyAlignment="1">
      <alignment vertical="center"/>
    </xf>
    <xf numFmtId="187" fontId="11" fillId="0" borderId="3" xfId="1" applyFont="1" applyBorder="1" applyAlignment="1">
      <alignment horizontal="center" vertical="center"/>
    </xf>
    <xf numFmtId="43" fontId="11" fillId="0" borderId="8" xfId="0" applyNumberFormat="1" applyFont="1" applyBorder="1" applyAlignment="1">
      <alignment vertical="center"/>
    </xf>
    <xf numFmtId="187" fontId="12" fillId="0" borderId="8" xfId="1" applyFont="1" applyBorder="1" applyAlignment="1">
      <alignment horizontal="center" vertical="center"/>
    </xf>
    <xf numFmtId="43" fontId="12" fillId="0" borderId="8" xfId="0" applyNumberFormat="1" applyFont="1" applyBorder="1" applyAlignment="1">
      <alignment vertical="center"/>
    </xf>
    <xf numFmtId="187" fontId="13" fillId="0" borderId="3" xfId="1" applyFont="1" applyBorder="1" applyAlignment="1">
      <alignment horizontal="center" vertical="center"/>
    </xf>
    <xf numFmtId="43" fontId="11" fillId="0" borderId="3" xfId="0" applyNumberFormat="1" applyFont="1" applyBorder="1" applyAlignment="1">
      <alignment vertical="center"/>
    </xf>
    <xf numFmtId="43" fontId="12" fillId="0" borderId="3" xfId="0" applyNumberFormat="1" applyFont="1" applyBorder="1" applyAlignment="1">
      <alignment vertical="center"/>
    </xf>
    <xf numFmtId="43" fontId="10" fillId="0" borderId="3" xfId="0" applyNumberFormat="1" applyFont="1" applyBorder="1" applyAlignment="1">
      <alignment vertical="center"/>
    </xf>
    <xf numFmtId="187" fontId="12" fillId="0" borderId="3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ECCD-A588-4582-85FF-9788DBE0C0C5}">
  <sheetPr>
    <tabColor rgb="FF92D050"/>
    <pageSetUpPr fitToPage="1"/>
  </sheetPr>
  <dimension ref="A1:N73"/>
  <sheetViews>
    <sheetView tabSelected="1" zoomScaleNormal="100" workbookViewId="0">
      <selection activeCell="C1" sqref="C1:J1"/>
    </sheetView>
  </sheetViews>
  <sheetFormatPr defaultColWidth="18.75" defaultRowHeight="18" customHeight="1" x14ac:dyDescent="0.2"/>
  <cols>
    <col min="1" max="1" width="1.75" style="4" customWidth="1"/>
    <col min="2" max="2" width="37.75" style="4" customWidth="1"/>
    <col min="3" max="3" width="12.25" style="4" customWidth="1"/>
    <col min="4" max="4" width="13" style="4" customWidth="1"/>
    <col min="5" max="5" width="14.625" style="4" customWidth="1"/>
    <col min="6" max="6" width="13.125" style="4" customWidth="1"/>
    <col min="7" max="9" width="14.5" style="4" customWidth="1"/>
    <col min="10" max="10" width="14.5" style="35" customWidth="1"/>
    <col min="11" max="11" width="6.5" style="41" customWidth="1"/>
    <col min="12" max="12" width="3.875" style="4" customWidth="1"/>
    <col min="13" max="13" width="17.875" style="4" customWidth="1"/>
    <col min="14" max="16384" width="18.75" style="4"/>
  </cols>
  <sheetData>
    <row r="1" spans="1:13" s="2" customFormat="1" ht="18" customHeight="1" x14ac:dyDescent="0.2">
      <c r="C1" s="77" t="s">
        <v>61</v>
      </c>
      <c r="D1" s="77"/>
      <c r="E1" s="77"/>
      <c r="F1" s="77"/>
      <c r="G1" s="77"/>
      <c r="H1" s="77"/>
      <c r="I1" s="77"/>
      <c r="J1" s="77"/>
    </row>
    <row r="2" spans="1:13" s="2" customFormat="1" ht="18" customHeight="1" x14ac:dyDescent="0.2">
      <c r="C2" s="77" t="s">
        <v>62</v>
      </c>
      <c r="D2" s="77"/>
      <c r="E2" s="77"/>
      <c r="F2" s="77"/>
      <c r="G2" s="77"/>
      <c r="H2" s="77"/>
      <c r="I2" s="77"/>
      <c r="J2" s="77"/>
    </row>
    <row r="3" spans="1:13" s="2" customFormat="1" ht="18" customHeight="1" x14ac:dyDescent="0.2">
      <c r="C3" s="77" t="s">
        <v>73</v>
      </c>
      <c r="D3" s="77"/>
      <c r="E3" s="77"/>
      <c r="F3" s="77"/>
      <c r="G3" s="77"/>
      <c r="H3" s="77"/>
      <c r="I3" s="77"/>
      <c r="J3" s="77"/>
    </row>
    <row r="4" spans="1:13" s="2" customFormat="1" ht="19.5" customHeight="1" x14ac:dyDescent="0.2">
      <c r="C4" s="76" t="s">
        <v>54</v>
      </c>
      <c r="D4" s="76"/>
      <c r="E4" s="76"/>
      <c r="F4" s="76"/>
      <c r="G4" s="76"/>
      <c r="H4" s="76"/>
      <c r="I4" s="76"/>
      <c r="J4" s="76"/>
      <c r="L4" s="1"/>
    </row>
    <row r="5" spans="1:13" ht="18" customHeight="1" x14ac:dyDescent="0.2">
      <c r="A5" s="78" t="s">
        <v>71</v>
      </c>
      <c r="B5" s="78"/>
      <c r="C5" s="30" t="s">
        <v>44</v>
      </c>
      <c r="D5" s="55" t="s">
        <v>37</v>
      </c>
      <c r="E5" s="55" t="s">
        <v>37</v>
      </c>
      <c r="F5" s="55" t="s">
        <v>37</v>
      </c>
      <c r="G5" s="55" t="s">
        <v>37</v>
      </c>
      <c r="H5" s="55" t="s">
        <v>37</v>
      </c>
      <c r="I5" s="55" t="s">
        <v>37</v>
      </c>
      <c r="J5" s="32" t="s">
        <v>37</v>
      </c>
      <c r="K5" s="28" t="s">
        <v>38</v>
      </c>
      <c r="L5" s="54" t="s">
        <v>67</v>
      </c>
      <c r="M5" s="54" t="s">
        <v>69</v>
      </c>
    </row>
    <row r="6" spans="1:13" ht="18" customHeight="1" x14ac:dyDescent="0.2">
      <c r="A6" s="78"/>
      <c r="B6" s="78"/>
      <c r="C6" s="31" t="s">
        <v>45</v>
      </c>
      <c r="D6" s="56" t="s">
        <v>55</v>
      </c>
      <c r="E6" s="56" t="s">
        <v>56</v>
      </c>
      <c r="F6" s="56" t="s">
        <v>57</v>
      </c>
      <c r="G6" s="56" t="s">
        <v>58</v>
      </c>
      <c r="H6" s="56" t="s">
        <v>59</v>
      </c>
      <c r="I6" s="56" t="s">
        <v>60</v>
      </c>
      <c r="J6" s="33" t="s">
        <v>46</v>
      </c>
      <c r="K6" s="29"/>
      <c r="L6" s="54" t="s">
        <v>68</v>
      </c>
      <c r="M6" s="54" t="s">
        <v>70</v>
      </c>
    </row>
    <row r="7" spans="1:13" ht="17.100000000000001" customHeight="1" x14ac:dyDescent="0.2">
      <c r="A7" s="79" t="s">
        <v>8</v>
      </c>
      <c r="B7" s="80"/>
      <c r="C7" s="3"/>
      <c r="D7" s="34"/>
      <c r="E7" s="34"/>
      <c r="F7" s="34"/>
      <c r="G7" s="34"/>
      <c r="H7" s="34"/>
      <c r="I7" s="34"/>
      <c r="J7" s="34"/>
      <c r="K7" s="36"/>
      <c r="L7" s="5"/>
      <c r="M7" s="58"/>
    </row>
    <row r="8" spans="1:13" ht="17.100000000000001" customHeight="1" x14ac:dyDescent="0.2">
      <c r="A8" s="6"/>
      <c r="B8" s="7" t="s">
        <v>39</v>
      </c>
      <c r="C8" s="8">
        <v>140000000</v>
      </c>
      <c r="D8" s="9">
        <v>632970.69999999995</v>
      </c>
      <c r="E8" s="9">
        <v>157709.64000000001</v>
      </c>
      <c r="F8" s="9">
        <v>105464.82</v>
      </c>
      <c r="G8" s="9">
        <v>74165.31</v>
      </c>
      <c r="H8" s="9">
        <v>18238.080000000002</v>
      </c>
      <c r="I8" s="9">
        <v>318986.71999999997</v>
      </c>
      <c r="J8" s="9">
        <f>SUM(D8:I8)</f>
        <v>1307535.27</v>
      </c>
      <c r="K8" s="37">
        <f>+J8/C8*100</f>
        <v>0.93395376428571431</v>
      </c>
      <c r="L8" s="61" t="s">
        <v>68</v>
      </c>
      <c r="M8" s="62">
        <f>(J8-C8)</f>
        <v>-138692464.72999999</v>
      </c>
    </row>
    <row r="9" spans="1:13" ht="17.100000000000001" customHeight="1" x14ac:dyDescent="0.2">
      <c r="A9" s="6"/>
      <c r="B9" s="7" t="s">
        <v>42</v>
      </c>
      <c r="C9" s="8">
        <v>20000</v>
      </c>
      <c r="D9" s="9">
        <v>16755.490000000002</v>
      </c>
      <c r="E9" s="9">
        <v>0</v>
      </c>
      <c r="F9" s="9">
        <v>9119.66</v>
      </c>
      <c r="G9" s="9">
        <v>1132.3900000000001</v>
      </c>
      <c r="H9" s="9">
        <v>0</v>
      </c>
      <c r="I9" s="9">
        <v>0</v>
      </c>
      <c r="J9" s="9">
        <f t="shared" ref="J9:J12" si="0">SUM(D9:I9)</f>
        <v>27007.54</v>
      </c>
      <c r="K9" s="37">
        <f>+J9/C9*100</f>
        <v>135.0377</v>
      </c>
      <c r="L9" s="65" t="s">
        <v>67</v>
      </c>
      <c r="M9" s="66">
        <f>(J9-C9)</f>
        <v>7007.5400000000009</v>
      </c>
    </row>
    <row r="10" spans="1:13" ht="17.100000000000001" customHeight="1" x14ac:dyDescent="0.2">
      <c r="A10" s="6"/>
      <c r="B10" s="7" t="s">
        <v>40</v>
      </c>
      <c r="C10" s="8">
        <v>1300000</v>
      </c>
      <c r="D10" s="9">
        <v>66660</v>
      </c>
      <c r="E10" s="9">
        <v>60000</v>
      </c>
      <c r="F10" s="9">
        <v>80202</v>
      </c>
      <c r="G10" s="9">
        <v>101725.51</v>
      </c>
      <c r="H10" s="9">
        <v>129065</v>
      </c>
      <c r="I10" s="9">
        <v>132800</v>
      </c>
      <c r="J10" s="9">
        <f t="shared" si="0"/>
        <v>570452.51</v>
      </c>
      <c r="K10" s="37">
        <f>+J10/C10*100</f>
        <v>43.880962307692307</v>
      </c>
      <c r="L10" s="61" t="s">
        <v>68</v>
      </c>
      <c r="M10" s="62">
        <f t="shared" ref="M10:M14" si="1">(J10-C10)</f>
        <v>-729547.49</v>
      </c>
    </row>
    <row r="11" spans="1:13" ht="17.100000000000001" customHeight="1" x14ac:dyDescent="0.2">
      <c r="A11" s="6"/>
      <c r="B11" s="7" t="s">
        <v>41</v>
      </c>
      <c r="C11" s="8">
        <v>17000000</v>
      </c>
      <c r="D11" s="9">
        <v>198502.39999999999</v>
      </c>
      <c r="E11" s="9">
        <v>14289.85</v>
      </c>
      <c r="F11" s="9">
        <v>118725.4</v>
      </c>
      <c r="G11" s="9">
        <v>319509.2</v>
      </c>
      <c r="H11" s="9">
        <v>1301659.8999999999</v>
      </c>
      <c r="I11" s="9">
        <v>1757104.1</v>
      </c>
      <c r="J11" s="9">
        <f t="shared" si="0"/>
        <v>3709790.85</v>
      </c>
      <c r="K11" s="37">
        <f>+J11/C11*100</f>
        <v>21.822299117647059</v>
      </c>
      <c r="L11" s="61" t="s">
        <v>68</v>
      </c>
      <c r="M11" s="62">
        <f t="shared" si="1"/>
        <v>-13290209.15</v>
      </c>
    </row>
    <row r="12" spans="1:13" ht="17.100000000000001" customHeight="1" x14ac:dyDescent="0.2">
      <c r="A12" s="6"/>
      <c r="B12" s="7" t="s">
        <v>43</v>
      </c>
      <c r="C12" s="8">
        <v>3400000</v>
      </c>
      <c r="D12" s="9">
        <v>253607.47</v>
      </c>
      <c r="E12" s="9">
        <v>245605.43</v>
      </c>
      <c r="F12" s="9">
        <v>274819.98</v>
      </c>
      <c r="G12" s="9">
        <v>262789.17</v>
      </c>
      <c r="H12" s="9">
        <v>248658.74</v>
      </c>
      <c r="I12" s="9">
        <v>235876.96</v>
      </c>
      <c r="J12" s="9">
        <f t="shared" si="0"/>
        <v>1521357.75</v>
      </c>
      <c r="K12" s="37">
        <f>+J12/C12*100</f>
        <v>44.745816176470591</v>
      </c>
      <c r="L12" s="61" t="s">
        <v>68</v>
      </c>
      <c r="M12" s="62">
        <f t="shared" si="1"/>
        <v>-1878642.25</v>
      </c>
    </row>
    <row r="13" spans="1:13" ht="17.100000000000001" customHeight="1" x14ac:dyDescent="0.2">
      <c r="A13" s="6"/>
      <c r="B13" s="7"/>
      <c r="C13" s="8"/>
      <c r="D13" s="9"/>
      <c r="E13" s="9"/>
      <c r="F13" s="9"/>
      <c r="G13" s="9"/>
      <c r="H13" s="9"/>
      <c r="I13" s="9"/>
      <c r="J13" s="9"/>
      <c r="K13" s="37"/>
      <c r="L13" s="10"/>
      <c r="M13" s="59"/>
    </row>
    <row r="14" spans="1:13" ht="17.100000000000001" customHeight="1" x14ac:dyDescent="0.2">
      <c r="A14" s="45"/>
      <c r="B14" s="11" t="s">
        <v>9</v>
      </c>
      <c r="C14" s="46">
        <f t="shared" ref="C14:I14" si="2">SUM(C7:C13)</f>
        <v>161720000</v>
      </c>
      <c r="D14" s="47">
        <f t="shared" si="2"/>
        <v>1168496.06</v>
      </c>
      <c r="E14" s="47">
        <f t="shared" si="2"/>
        <v>477604.92000000004</v>
      </c>
      <c r="F14" s="47">
        <f t="shared" si="2"/>
        <v>588331.86</v>
      </c>
      <c r="G14" s="47">
        <f t="shared" si="2"/>
        <v>759321.58000000007</v>
      </c>
      <c r="H14" s="47">
        <f t="shared" si="2"/>
        <v>1697621.72</v>
      </c>
      <c r="I14" s="47">
        <f t="shared" si="2"/>
        <v>2444767.7800000003</v>
      </c>
      <c r="J14" s="47">
        <f>SUM(J7:J13)</f>
        <v>7136143.9199999999</v>
      </c>
      <c r="K14" s="48">
        <f>+J14/C14*100</f>
        <v>4.4126539203561705</v>
      </c>
      <c r="L14" s="63" t="s">
        <v>68</v>
      </c>
      <c r="M14" s="64">
        <f t="shared" si="1"/>
        <v>-154583856.08000001</v>
      </c>
    </row>
    <row r="15" spans="1:13" ht="17.100000000000001" customHeight="1" x14ac:dyDescent="0.2">
      <c r="A15" s="81" t="s">
        <v>10</v>
      </c>
      <c r="B15" s="82"/>
      <c r="C15" s="13"/>
      <c r="D15" s="10"/>
      <c r="E15" s="10"/>
      <c r="F15" s="10"/>
      <c r="G15" s="10"/>
      <c r="H15" s="10"/>
      <c r="I15" s="10"/>
      <c r="J15" s="10"/>
      <c r="K15" s="36"/>
      <c r="L15" s="5"/>
      <c r="M15" s="58"/>
    </row>
    <row r="16" spans="1:13" ht="17.100000000000001" customHeight="1" x14ac:dyDescent="0.2">
      <c r="A16" s="14" t="s">
        <v>11</v>
      </c>
      <c r="B16" s="15"/>
      <c r="C16" s="13"/>
      <c r="D16" s="10"/>
      <c r="E16" s="10"/>
      <c r="F16" s="10"/>
      <c r="G16" s="10"/>
      <c r="H16" s="10"/>
      <c r="I16" s="10"/>
      <c r="J16" s="9"/>
      <c r="K16" s="36"/>
      <c r="L16" s="5"/>
      <c r="M16" s="60"/>
    </row>
    <row r="17" spans="1:13" ht="17.100000000000001" customHeight="1" x14ac:dyDescent="0.2">
      <c r="A17" s="14"/>
      <c r="B17" s="16" t="s">
        <v>34</v>
      </c>
      <c r="C17" s="8">
        <v>1150000</v>
      </c>
      <c r="D17" s="9">
        <v>93550</v>
      </c>
      <c r="E17" s="9">
        <v>83850</v>
      </c>
      <c r="F17" s="9">
        <v>74170</v>
      </c>
      <c r="G17" s="9">
        <v>95100</v>
      </c>
      <c r="H17" s="9">
        <v>76450</v>
      </c>
      <c r="I17" s="9">
        <v>78550</v>
      </c>
      <c r="J17" s="9">
        <f t="shared" ref="J17:J23" si="3">SUM(D17:I17)</f>
        <v>501670</v>
      </c>
      <c r="K17" s="37">
        <f t="shared" ref="K17:K23" si="4">+J17/C17*100</f>
        <v>43.623478260869561</v>
      </c>
      <c r="L17" s="61" t="s">
        <v>68</v>
      </c>
      <c r="M17" s="62">
        <f>(J17-C17)</f>
        <v>-648330</v>
      </c>
    </row>
    <row r="18" spans="1:13" ht="17.100000000000001" customHeight="1" x14ac:dyDescent="0.2">
      <c r="A18" s="14"/>
      <c r="B18" s="16" t="s">
        <v>12</v>
      </c>
      <c r="C18" s="8">
        <v>11500</v>
      </c>
      <c r="D18" s="9">
        <v>520</v>
      </c>
      <c r="E18" s="9">
        <v>350</v>
      </c>
      <c r="F18" s="9">
        <v>300</v>
      </c>
      <c r="G18" s="9">
        <v>310</v>
      </c>
      <c r="H18" s="9">
        <v>290</v>
      </c>
      <c r="I18" s="9">
        <v>570</v>
      </c>
      <c r="J18" s="9">
        <f t="shared" si="3"/>
        <v>2340</v>
      </c>
      <c r="K18" s="37">
        <f t="shared" si="4"/>
        <v>20.347826086956523</v>
      </c>
      <c r="L18" s="61" t="s">
        <v>68</v>
      </c>
      <c r="M18" s="62">
        <f t="shared" ref="M18:M23" si="5">(J18-C18)</f>
        <v>-9160</v>
      </c>
    </row>
    <row r="19" spans="1:13" ht="17.100000000000001" customHeight="1" x14ac:dyDescent="0.2">
      <c r="A19" s="14"/>
      <c r="B19" s="16" t="s">
        <v>13</v>
      </c>
      <c r="C19" s="8">
        <v>470000</v>
      </c>
      <c r="D19" s="9">
        <v>24250</v>
      </c>
      <c r="E19" s="9">
        <v>34100</v>
      </c>
      <c r="F19" s="9">
        <v>34050</v>
      </c>
      <c r="G19" s="9">
        <v>36550</v>
      </c>
      <c r="H19" s="9">
        <v>20200</v>
      </c>
      <c r="I19" s="9">
        <v>31550</v>
      </c>
      <c r="J19" s="9">
        <f t="shared" si="3"/>
        <v>180700</v>
      </c>
      <c r="K19" s="37">
        <f t="shared" si="4"/>
        <v>38.446808510638299</v>
      </c>
      <c r="L19" s="61" t="s">
        <v>68</v>
      </c>
      <c r="M19" s="62">
        <f t="shared" si="5"/>
        <v>-289300</v>
      </c>
    </row>
    <row r="20" spans="1:13" ht="17.100000000000001" customHeight="1" x14ac:dyDescent="0.2">
      <c r="A20" s="14"/>
      <c r="B20" s="16" t="s">
        <v>36</v>
      </c>
      <c r="C20" s="8">
        <v>200000</v>
      </c>
      <c r="D20" s="9">
        <v>7500</v>
      </c>
      <c r="E20" s="9">
        <v>4000</v>
      </c>
      <c r="F20" s="9">
        <v>10500</v>
      </c>
      <c r="G20" s="9">
        <v>11000</v>
      </c>
      <c r="H20" s="9">
        <v>7000</v>
      </c>
      <c r="I20" s="9">
        <v>12000</v>
      </c>
      <c r="J20" s="9">
        <f t="shared" si="3"/>
        <v>52000</v>
      </c>
      <c r="K20" s="37">
        <f t="shared" si="4"/>
        <v>26</v>
      </c>
      <c r="L20" s="61" t="s">
        <v>68</v>
      </c>
      <c r="M20" s="62">
        <f t="shared" si="5"/>
        <v>-148000</v>
      </c>
    </row>
    <row r="21" spans="1:13" ht="17.100000000000001" customHeight="1" x14ac:dyDescent="0.2">
      <c r="A21" s="14"/>
      <c r="B21" s="16" t="s">
        <v>14</v>
      </c>
      <c r="C21" s="8">
        <v>120000</v>
      </c>
      <c r="D21" s="9">
        <v>13847</v>
      </c>
      <c r="E21" s="9">
        <v>6199</v>
      </c>
      <c r="F21" s="9">
        <v>80217</v>
      </c>
      <c r="G21" s="9">
        <v>13171</v>
      </c>
      <c r="H21" s="9">
        <v>16822</v>
      </c>
      <c r="I21" s="9">
        <v>8165</v>
      </c>
      <c r="J21" s="9">
        <f t="shared" si="3"/>
        <v>138421</v>
      </c>
      <c r="K21" s="37">
        <f t="shared" si="4"/>
        <v>115.35083333333334</v>
      </c>
      <c r="L21" s="65" t="s">
        <v>67</v>
      </c>
      <c r="M21" s="66">
        <f t="shared" si="5"/>
        <v>18421</v>
      </c>
    </row>
    <row r="22" spans="1:13" ht="17.100000000000001" customHeight="1" x14ac:dyDescent="0.2">
      <c r="A22" s="14"/>
      <c r="B22" s="16" t="s">
        <v>15</v>
      </c>
      <c r="C22" s="8">
        <v>10000000</v>
      </c>
      <c r="D22" s="9">
        <v>862890</v>
      </c>
      <c r="E22" s="9">
        <v>701020</v>
      </c>
      <c r="F22" s="9">
        <v>779910</v>
      </c>
      <c r="G22" s="9">
        <v>810090</v>
      </c>
      <c r="H22" s="9">
        <v>616950</v>
      </c>
      <c r="I22" s="9">
        <v>756520</v>
      </c>
      <c r="J22" s="9">
        <f t="shared" si="3"/>
        <v>4527380</v>
      </c>
      <c r="K22" s="37">
        <f t="shared" si="4"/>
        <v>45.273799999999994</v>
      </c>
      <c r="L22" s="61" t="s">
        <v>68</v>
      </c>
      <c r="M22" s="62">
        <f t="shared" si="5"/>
        <v>-5472620</v>
      </c>
    </row>
    <row r="23" spans="1:13" ht="17.100000000000001" customHeight="1" x14ac:dyDescent="0.2">
      <c r="A23" s="14"/>
      <c r="B23" s="16" t="s">
        <v>63</v>
      </c>
      <c r="C23" s="8">
        <v>12900</v>
      </c>
      <c r="D23" s="9">
        <v>0</v>
      </c>
      <c r="E23" s="9">
        <v>1800</v>
      </c>
      <c r="F23" s="9">
        <v>900</v>
      </c>
      <c r="G23" s="9">
        <v>5463</v>
      </c>
      <c r="H23" s="9">
        <v>0</v>
      </c>
      <c r="I23" s="9">
        <v>0</v>
      </c>
      <c r="J23" s="9">
        <f t="shared" si="3"/>
        <v>8163</v>
      </c>
      <c r="K23" s="37">
        <f t="shared" si="4"/>
        <v>63.279069767441868</v>
      </c>
      <c r="L23" s="61" t="s">
        <v>68</v>
      </c>
      <c r="M23" s="62">
        <f t="shared" si="5"/>
        <v>-4737</v>
      </c>
    </row>
    <row r="24" spans="1:13" ht="17.100000000000001" customHeight="1" x14ac:dyDescent="0.2">
      <c r="A24" s="14"/>
      <c r="B24" s="16" t="s">
        <v>47</v>
      </c>
      <c r="C24" s="8"/>
      <c r="D24" s="9"/>
      <c r="E24" s="9"/>
      <c r="F24" s="9"/>
      <c r="G24" s="9"/>
      <c r="H24" s="9"/>
      <c r="I24" s="9"/>
      <c r="J24" s="9"/>
      <c r="K24" s="42"/>
      <c r="L24" s="10"/>
      <c r="M24" s="59"/>
    </row>
    <row r="25" spans="1:13" ht="17.100000000000001" customHeight="1" x14ac:dyDescent="0.2">
      <c r="A25" s="17"/>
      <c r="B25" s="18" t="s">
        <v>2</v>
      </c>
      <c r="C25" s="50">
        <f t="shared" ref="C25:I25" si="6">SUM(C17:C23)</f>
        <v>11964400</v>
      </c>
      <c r="D25" s="49">
        <f t="shared" si="6"/>
        <v>1002557</v>
      </c>
      <c r="E25" s="49">
        <f t="shared" si="6"/>
        <v>831319</v>
      </c>
      <c r="F25" s="49">
        <f t="shared" si="6"/>
        <v>980047</v>
      </c>
      <c r="G25" s="49">
        <f t="shared" si="6"/>
        <v>971684</v>
      </c>
      <c r="H25" s="49">
        <f t="shared" si="6"/>
        <v>737712</v>
      </c>
      <c r="I25" s="49">
        <f t="shared" si="6"/>
        <v>887355</v>
      </c>
      <c r="J25" s="49">
        <f>SUM(J17:J23)</f>
        <v>5410674</v>
      </c>
      <c r="K25" s="48">
        <f>+J25/C25*100</f>
        <v>45.223111898632609</v>
      </c>
      <c r="L25" s="63" t="s">
        <v>68</v>
      </c>
      <c r="M25" s="64">
        <f t="shared" ref="M25" si="7">(J25-C25)</f>
        <v>-6553726</v>
      </c>
    </row>
    <row r="26" spans="1:13" ht="17.100000000000001" customHeight="1" x14ac:dyDescent="0.2">
      <c r="A26" s="14" t="s">
        <v>16</v>
      </c>
      <c r="B26" s="16"/>
      <c r="C26" s="13"/>
      <c r="D26" s="10"/>
      <c r="E26" s="10"/>
      <c r="F26" s="10"/>
      <c r="G26" s="10"/>
      <c r="H26" s="10"/>
      <c r="I26" s="10"/>
      <c r="J26" s="10"/>
      <c r="K26" s="36"/>
      <c r="L26" s="5"/>
      <c r="M26" s="58"/>
    </row>
    <row r="27" spans="1:13" ht="17.100000000000001" customHeight="1" x14ac:dyDescent="0.2">
      <c r="A27" s="14"/>
      <c r="B27" s="16" t="s">
        <v>23</v>
      </c>
      <c r="C27" s="8">
        <v>4500</v>
      </c>
      <c r="D27" s="9">
        <v>0</v>
      </c>
      <c r="E27" s="9">
        <v>0</v>
      </c>
      <c r="F27" s="9">
        <v>0</v>
      </c>
      <c r="G27" s="9">
        <v>1500</v>
      </c>
      <c r="H27" s="9">
        <v>0</v>
      </c>
      <c r="I27" s="9">
        <v>0</v>
      </c>
      <c r="J27" s="9">
        <f t="shared" ref="J27:J35" si="8">SUM(D27:I27)</f>
        <v>1500</v>
      </c>
      <c r="K27" s="37">
        <f>+J27/C27*100</f>
        <v>33.333333333333329</v>
      </c>
      <c r="L27" s="61" t="s">
        <v>68</v>
      </c>
      <c r="M27" s="62">
        <f>(J27-C27)</f>
        <v>-3000</v>
      </c>
    </row>
    <row r="28" spans="1:13" ht="17.100000000000001" customHeight="1" x14ac:dyDescent="0.2">
      <c r="A28" s="14"/>
      <c r="B28" s="16" t="s">
        <v>25</v>
      </c>
      <c r="C28" s="8">
        <v>28000</v>
      </c>
      <c r="D28" s="9">
        <v>0</v>
      </c>
      <c r="E28" s="9">
        <v>0</v>
      </c>
      <c r="F28" s="9">
        <v>10000</v>
      </c>
      <c r="G28" s="9">
        <v>0</v>
      </c>
      <c r="H28" s="9">
        <v>0</v>
      </c>
      <c r="I28" s="9">
        <v>4000</v>
      </c>
      <c r="J28" s="9">
        <f t="shared" si="8"/>
        <v>14000</v>
      </c>
      <c r="K28" s="37">
        <f>+J28/C28*100</f>
        <v>50</v>
      </c>
      <c r="L28" s="61" t="s">
        <v>68</v>
      </c>
      <c r="M28" s="62">
        <f>(J28-C28)</f>
        <v>-14000</v>
      </c>
    </row>
    <row r="29" spans="1:13" ht="17.100000000000001" customHeight="1" x14ac:dyDescent="0.2">
      <c r="A29" s="14"/>
      <c r="B29" s="16" t="s">
        <v>49</v>
      </c>
      <c r="C29" s="8">
        <v>220000</v>
      </c>
      <c r="D29" s="9">
        <v>16480</v>
      </c>
      <c r="E29" s="9">
        <v>12900</v>
      </c>
      <c r="F29" s="9">
        <v>27780</v>
      </c>
      <c r="G29" s="9">
        <v>15120</v>
      </c>
      <c r="H29" s="9">
        <v>3000</v>
      </c>
      <c r="I29" s="9">
        <v>36220</v>
      </c>
      <c r="J29" s="9">
        <f>SUM(D29:I29)</f>
        <v>111500</v>
      </c>
      <c r="K29" s="37">
        <f>+J29/C29*100</f>
        <v>50.681818181818187</v>
      </c>
      <c r="L29" s="61" t="s">
        <v>68</v>
      </c>
      <c r="M29" s="62">
        <f>(J29-C29)</f>
        <v>-108500</v>
      </c>
    </row>
    <row r="30" spans="1:13" ht="17.100000000000001" customHeight="1" x14ac:dyDescent="0.2">
      <c r="A30" s="14"/>
      <c r="B30" s="16" t="s">
        <v>48</v>
      </c>
      <c r="C30" s="8"/>
      <c r="D30" s="57"/>
      <c r="E30" s="57"/>
      <c r="F30" s="57"/>
      <c r="G30" s="57"/>
      <c r="H30" s="9"/>
      <c r="I30" s="9"/>
      <c r="J30" s="9"/>
      <c r="K30" s="37"/>
      <c r="L30" s="10"/>
      <c r="M30" s="60"/>
    </row>
    <row r="31" spans="1:13" ht="17.100000000000001" customHeight="1" x14ac:dyDescent="0.2">
      <c r="A31" s="14"/>
      <c r="B31" s="16" t="s">
        <v>51</v>
      </c>
      <c r="C31" s="8">
        <v>120000</v>
      </c>
      <c r="D31" s="9">
        <v>22628</v>
      </c>
      <c r="E31" s="9">
        <v>8810</v>
      </c>
      <c r="F31" s="9">
        <v>20910</v>
      </c>
      <c r="G31" s="9">
        <v>11252</v>
      </c>
      <c r="H31" s="9">
        <v>9998</v>
      </c>
      <c r="I31" s="9">
        <v>13600</v>
      </c>
      <c r="J31" s="9">
        <f t="shared" si="8"/>
        <v>87198</v>
      </c>
      <c r="K31" s="37">
        <f>+J31/C31*100</f>
        <v>72.665000000000006</v>
      </c>
      <c r="L31" s="61" t="s">
        <v>68</v>
      </c>
      <c r="M31" s="62">
        <f>(J31-C31)</f>
        <v>-32802</v>
      </c>
    </row>
    <row r="32" spans="1:13" ht="17.100000000000001" customHeight="1" x14ac:dyDescent="0.2">
      <c r="A32" s="14"/>
      <c r="B32" s="16" t="s">
        <v>50</v>
      </c>
      <c r="C32" s="8"/>
      <c r="D32" s="9"/>
      <c r="E32" s="9"/>
      <c r="F32" s="9"/>
      <c r="G32" s="9"/>
      <c r="H32" s="9"/>
      <c r="I32" s="9"/>
      <c r="J32" s="9"/>
      <c r="K32" s="37"/>
      <c r="L32" s="10"/>
      <c r="M32" s="60"/>
    </row>
    <row r="33" spans="1:13" ht="17.100000000000001" customHeight="1" x14ac:dyDescent="0.2">
      <c r="A33" s="14"/>
      <c r="B33" s="16" t="s">
        <v>26</v>
      </c>
      <c r="C33" s="8">
        <v>3200000</v>
      </c>
      <c r="D33" s="9">
        <v>180110</v>
      </c>
      <c r="E33" s="9">
        <v>621238</v>
      </c>
      <c r="F33" s="9">
        <v>1157250</v>
      </c>
      <c r="G33" s="9">
        <v>127530</v>
      </c>
      <c r="H33" s="9">
        <v>120250</v>
      </c>
      <c r="I33" s="9">
        <v>144174.5</v>
      </c>
      <c r="J33" s="9">
        <f t="shared" si="8"/>
        <v>2350552.5</v>
      </c>
      <c r="K33" s="37">
        <f>+J33/C33*100</f>
        <v>73.454765624999993</v>
      </c>
      <c r="L33" s="61" t="s">
        <v>68</v>
      </c>
      <c r="M33" s="62">
        <f>(J33-C33)</f>
        <v>-849447.5</v>
      </c>
    </row>
    <row r="34" spans="1:13" ht="17.100000000000001" customHeight="1" x14ac:dyDescent="0.2">
      <c r="A34" s="14"/>
      <c r="B34" s="16" t="s">
        <v>27</v>
      </c>
      <c r="C34" s="8">
        <v>2500</v>
      </c>
      <c r="D34" s="9">
        <v>170</v>
      </c>
      <c r="E34" s="9">
        <v>620</v>
      </c>
      <c r="F34" s="9">
        <v>730</v>
      </c>
      <c r="G34" s="9">
        <v>230</v>
      </c>
      <c r="H34" s="9">
        <v>190</v>
      </c>
      <c r="I34" s="9">
        <v>95</v>
      </c>
      <c r="J34" s="9">
        <f t="shared" si="8"/>
        <v>2035</v>
      </c>
      <c r="K34" s="37">
        <f>+J34/C34*100</f>
        <v>81.399999999999991</v>
      </c>
      <c r="L34" s="61" t="s">
        <v>68</v>
      </c>
      <c r="M34" s="62">
        <f>(J34-C34)</f>
        <v>-465</v>
      </c>
    </row>
    <row r="35" spans="1:13" ht="17.100000000000001" customHeight="1" x14ac:dyDescent="0.2">
      <c r="A35" s="14"/>
      <c r="B35" s="16" t="s">
        <v>28</v>
      </c>
      <c r="C35" s="8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f t="shared" si="8"/>
        <v>0</v>
      </c>
      <c r="K35" s="37">
        <v>0</v>
      </c>
      <c r="L35" s="61" t="s">
        <v>68</v>
      </c>
      <c r="M35" s="62">
        <f>(J35-C35)</f>
        <v>0</v>
      </c>
    </row>
    <row r="36" spans="1:13" ht="17.100000000000001" customHeight="1" x14ac:dyDescent="0.2">
      <c r="A36" s="17"/>
      <c r="B36" s="18" t="s">
        <v>17</v>
      </c>
      <c r="C36" s="46">
        <f t="shared" ref="C36:I36" si="9">SUM(C27:C35)</f>
        <v>3575000</v>
      </c>
      <c r="D36" s="47">
        <f t="shared" si="9"/>
        <v>219388</v>
      </c>
      <c r="E36" s="47">
        <f t="shared" si="9"/>
        <v>643568</v>
      </c>
      <c r="F36" s="47">
        <f t="shared" si="9"/>
        <v>1216670</v>
      </c>
      <c r="G36" s="47">
        <f t="shared" si="9"/>
        <v>155632</v>
      </c>
      <c r="H36" s="47">
        <f t="shared" si="9"/>
        <v>133438</v>
      </c>
      <c r="I36" s="47">
        <f t="shared" si="9"/>
        <v>198089.5</v>
      </c>
      <c r="J36" s="47">
        <f>SUM(J27:J35)</f>
        <v>2566785.5</v>
      </c>
      <c r="K36" s="48">
        <f>+J36/C36*100</f>
        <v>71.798195804195814</v>
      </c>
      <c r="L36" s="63" t="s">
        <v>68</v>
      </c>
      <c r="M36" s="68">
        <f t="shared" ref="M36" si="10">(J36-C36)</f>
        <v>-1008214.5</v>
      </c>
    </row>
    <row r="37" spans="1:13" ht="17.100000000000001" customHeight="1" x14ac:dyDescent="0.2">
      <c r="A37" s="14" t="s">
        <v>18</v>
      </c>
      <c r="B37" s="16"/>
      <c r="C37" s="13"/>
      <c r="D37" s="10"/>
      <c r="E37" s="10"/>
      <c r="F37" s="10"/>
      <c r="G37" s="10"/>
      <c r="H37" s="10"/>
      <c r="I37" s="10"/>
      <c r="J37" s="10"/>
      <c r="K37" s="36"/>
      <c r="L37" s="5"/>
      <c r="M37" s="58"/>
    </row>
    <row r="38" spans="1:13" ht="17.100000000000001" customHeight="1" x14ac:dyDescent="0.2">
      <c r="A38" s="14"/>
      <c r="B38" s="16" t="s">
        <v>19</v>
      </c>
      <c r="C38" s="8">
        <v>400000</v>
      </c>
      <c r="D38" s="9">
        <v>25200</v>
      </c>
      <c r="E38" s="9">
        <v>32700</v>
      </c>
      <c r="F38" s="9">
        <v>6800</v>
      </c>
      <c r="G38" s="9">
        <v>13500</v>
      </c>
      <c r="H38" s="9">
        <v>31600</v>
      </c>
      <c r="I38" s="9">
        <v>34300</v>
      </c>
      <c r="J38" s="9">
        <v>268156</v>
      </c>
      <c r="K38" s="37">
        <f>+J38/C38*100</f>
        <v>67.039000000000001</v>
      </c>
      <c r="L38" s="61" t="s">
        <v>68</v>
      </c>
      <c r="M38" s="62">
        <f>(J38-C38)</f>
        <v>-131844</v>
      </c>
    </row>
    <row r="39" spans="1:13" ht="13.5" customHeight="1" x14ac:dyDescent="0.2">
      <c r="A39" s="17"/>
      <c r="B39" s="18" t="s">
        <v>20</v>
      </c>
      <c r="C39" s="46">
        <f t="shared" ref="C39:I39" si="11">SUM(C38)</f>
        <v>400000</v>
      </c>
      <c r="D39" s="47">
        <f t="shared" si="11"/>
        <v>25200</v>
      </c>
      <c r="E39" s="47">
        <f t="shared" si="11"/>
        <v>32700</v>
      </c>
      <c r="F39" s="47">
        <f t="shared" si="11"/>
        <v>6800</v>
      </c>
      <c r="G39" s="47">
        <f t="shared" si="11"/>
        <v>13500</v>
      </c>
      <c r="H39" s="47">
        <f t="shared" si="11"/>
        <v>31600</v>
      </c>
      <c r="I39" s="47">
        <f t="shared" si="11"/>
        <v>34300</v>
      </c>
      <c r="J39" s="47">
        <f>SUM(J38)</f>
        <v>268156</v>
      </c>
      <c r="K39" s="48">
        <f>+J39/C39*100</f>
        <v>67.039000000000001</v>
      </c>
      <c r="L39" s="63" t="s">
        <v>68</v>
      </c>
      <c r="M39" s="68">
        <f>(J39-C39)</f>
        <v>-131844</v>
      </c>
    </row>
    <row r="40" spans="1:13" ht="18" customHeight="1" x14ac:dyDescent="0.2">
      <c r="A40" s="14" t="s">
        <v>21</v>
      </c>
      <c r="B40" s="16"/>
      <c r="C40" s="13"/>
      <c r="D40" s="10"/>
      <c r="E40" s="10"/>
      <c r="F40" s="10"/>
      <c r="G40" s="10"/>
      <c r="H40" s="10"/>
      <c r="I40" s="10"/>
      <c r="J40" s="9"/>
      <c r="K40" s="36"/>
      <c r="L40" s="5"/>
      <c r="M40" s="58"/>
    </row>
    <row r="41" spans="1:13" ht="13.5" customHeight="1" x14ac:dyDescent="0.2">
      <c r="A41" s="14"/>
      <c r="B41" s="16" t="s">
        <v>29</v>
      </c>
      <c r="C41" s="8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37">
        <v>0</v>
      </c>
      <c r="L41" s="61" t="s">
        <v>68</v>
      </c>
      <c r="M41" s="62">
        <f>(J41-C41)</f>
        <v>0</v>
      </c>
    </row>
    <row r="42" spans="1:13" ht="13.5" customHeight="1" x14ac:dyDescent="0.2">
      <c r="A42" s="14"/>
      <c r="B42" s="16" t="s">
        <v>30</v>
      </c>
      <c r="C42" s="8">
        <v>0</v>
      </c>
      <c r="D42" s="9">
        <v>0</v>
      </c>
      <c r="E42" s="9">
        <v>0</v>
      </c>
      <c r="F42" s="9">
        <v>0</v>
      </c>
      <c r="G42" s="9">
        <v>2400</v>
      </c>
      <c r="H42" s="9">
        <v>0</v>
      </c>
      <c r="I42" s="9">
        <v>0</v>
      </c>
      <c r="J42" s="9">
        <f t="shared" ref="J42:J46" si="12">SUM(D42:I42)</f>
        <v>2400</v>
      </c>
      <c r="K42" s="37">
        <v>0</v>
      </c>
      <c r="L42" s="65" t="s">
        <v>67</v>
      </c>
      <c r="M42" s="66">
        <f t="shared" ref="M42:M47" si="13">(J42-C42)</f>
        <v>2400</v>
      </c>
    </row>
    <row r="43" spans="1:13" ht="16.5" customHeight="1" x14ac:dyDescent="0.2">
      <c r="A43" s="14"/>
      <c r="B43" s="16" t="s">
        <v>31</v>
      </c>
      <c r="C43" s="8">
        <v>0</v>
      </c>
      <c r="D43" s="9">
        <v>0</v>
      </c>
      <c r="E43" s="9">
        <v>0</v>
      </c>
      <c r="F43" s="9">
        <v>82100</v>
      </c>
      <c r="G43" s="9">
        <v>12500</v>
      </c>
      <c r="H43" s="9">
        <v>97700</v>
      </c>
      <c r="I43" s="9">
        <v>32000</v>
      </c>
      <c r="J43" s="9">
        <f t="shared" si="12"/>
        <v>224300</v>
      </c>
      <c r="K43" s="37">
        <v>0</v>
      </c>
      <c r="L43" s="65" t="s">
        <v>67</v>
      </c>
      <c r="M43" s="66">
        <f t="shared" si="13"/>
        <v>224300</v>
      </c>
    </row>
    <row r="44" spans="1:13" ht="16.5" customHeight="1" x14ac:dyDescent="0.2">
      <c r="A44" s="14"/>
      <c r="B44" s="16" t="s">
        <v>32</v>
      </c>
      <c r="C44" s="8">
        <v>0</v>
      </c>
      <c r="D44" s="9">
        <v>64640</v>
      </c>
      <c r="E44" s="9">
        <v>58360</v>
      </c>
      <c r="F44" s="9">
        <v>36030</v>
      </c>
      <c r="G44" s="9">
        <v>47820</v>
      </c>
      <c r="H44" s="9">
        <v>35140</v>
      </c>
      <c r="I44" s="9">
        <v>46380</v>
      </c>
      <c r="J44" s="9">
        <f t="shared" si="12"/>
        <v>288370</v>
      </c>
      <c r="K44" s="37">
        <v>0</v>
      </c>
      <c r="L44" s="65" t="s">
        <v>67</v>
      </c>
      <c r="M44" s="66">
        <f t="shared" si="13"/>
        <v>288370</v>
      </c>
    </row>
    <row r="45" spans="1:13" ht="16.5" customHeight="1" x14ac:dyDescent="0.2">
      <c r="A45" s="14"/>
      <c r="B45" s="16" t="s">
        <v>33</v>
      </c>
      <c r="C45" s="8">
        <v>0</v>
      </c>
      <c r="D45" s="9">
        <v>20</v>
      </c>
      <c r="E45" s="9">
        <v>0</v>
      </c>
      <c r="F45" s="9">
        <v>10223</v>
      </c>
      <c r="G45" s="9">
        <v>0</v>
      </c>
      <c r="H45" s="9">
        <v>6220</v>
      </c>
      <c r="I45" s="9">
        <v>9363</v>
      </c>
      <c r="J45" s="9">
        <f t="shared" si="12"/>
        <v>25826</v>
      </c>
      <c r="K45" s="37">
        <v>0</v>
      </c>
      <c r="L45" s="65" t="s">
        <v>67</v>
      </c>
      <c r="M45" s="66">
        <f t="shared" si="13"/>
        <v>25826</v>
      </c>
    </row>
    <row r="46" spans="1:13" ht="16.5" customHeight="1" x14ac:dyDescent="0.2">
      <c r="A46" s="14"/>
      <c r="B46" s="16" t="s">
        <v>64</v>
      </c>
      <c r="C46" s="8">
        <v>0</v>
      </c>
      <c r="D46" s="9">
        <v>0</v>
      </c>
      <c r="E46" s="9">
        <v>0</v>
      </c>
      <c r="F46" s="9">
        <v>0</v>
      </c>
      <c r="G46" s="9">
        <v>5200</v>
      </c>
      <c r="H46" s="9">
        <v>0</v>
      </c>
      <c r="I46" s="9">
        <v>0</v>
      </c>
      <c r="J46" s="9">
        <f t="shared" si="12"/>
        <v>5200</v>
      </c>
      <c r="K46" s="37">
        <v>0</v>
      </c>
      <c r="L46" s="65" t="s">
        <v>67</v>
      </c>
      <c r="M46" s="66">
        <f t="shared" si="13"/>
        <v>5200</v>
      </c>
    </row>
    <row r="47" spans="1:13" ht="16.5" customHeight="1" x14ac:dyDescent="0.2">
      <c r="A47" s="17"/>
      <c r="B47" s="11" t="s">
        <v>22</v>
      </c>
      <c r="C47" s="47">
        <f t="shared" ref="C47" si="14">SUM(C41:C46)</f>
        <v>0</v>
      </c>
      <c r="D47" s="47">
        <f t="shared" ref="D47:H47" si="15">SUM(D41:D46)</f>
        <v>64660</v>
      </c>
      <c r="E47" s="47">
        <f t="shared" si="15"/>
        <v>58360</v>
      </c>
      <c r="F47" s="47">
        <f t="shared" si="15"/>
        <v>128353</v>
      </c>
      <c r="G47" s="47">
        <f t="shared" si="15"/>
        <v>67920</v>
      </c>
      <c r="H47" s="47">
        <f t="shared" si="15"/>
        <v>139060</v>
      </c>
      <c r="I47" s="47">
        <f>SUM(I41:I46)</f>
        <v>87743</v>
      </c>
      <c r="J47" s="47">
        <f>SUM(J41:J46)</f>
        <v>546096</v>
      </c>
      <c r="K47" s="51">
        <v>0</v>
      </c>
      <c r="L47" s="67" t="s">
        <v>67</v>
      </c>
      <c r="M47" s="69">
        <f t="shared" si="13"/>
        <v>546096</v>
      </c>
    </row>
    <row r="48" spans="1:13" ht="18" customHeight="1" x14ac:dyDescent="0.2">
      <c r="A48" s="17"/>
      <c r="B48" s="44" t="s">
        <v>7</v>
      </c>
      <c r="C48" s="26">
        <f>C47+C39+C36+C25</f>
        <v>15939400</v>
      </c>
      <c r="D48" s="27">
        <f>D47+D39+D36+D25</f>
        <v>1311805</v>
      </c>
      <c r="E48" s="27">
        <f t="shared" ref="E48:H48" si="16">E47+E39+E36+E25</f>
        <v>1565947</v>
      </c>
      <c r="F48" s="27">
        <f t="shared" si="16"/>
        <v>2331870</v>
      </c>
      <c r="G48" s="27">
        <f t="shared" si="16"/>
        <v>1208736</v>
      </c>
      <c r="H48" s="27">
        <f t="shared" si="16"/>
        <v>1041810</v>
      </c>
      <c r="I48" s="27">
        <f>I47+I39+I36+I25</f>
        <v>1207487.5</v>
      </c>
      <c r="J48" s="27">
        <f>J47+J39+J36+J25</f>
        <v>8791711.5</v>
      </c>
      <c r="K48" s="38">
        <f>+J48/C48*100</f>
        <v>55.157104407945091</v>
      </c>
      <c r="L48" s="63" t="s">
        <v>68</v>
      </c>
      <c r="M48" s="68">
        <f>(J48-C48)</f>
        <v>-7147688.5</v>
      </c>
    </row>
    <row r="49" spans="1:14" ht="18" customHeight="1" x14ac:dyDescent="0.2">
      <c r="A49" s="12" t="s">
        <v>5</v>
      </c>
      <c r="B49" s="15"/>
      <c r="C49" s="13"/>
      <c r="D49" s="10"/>
      <c r="E49" s="10"/>
      <c r="F49" s="10"/>
      <c r="G49" s="10"/>
      <c r="H49" s="10"/>
      <c r="I49" s="10"/>
      <c r="J49" s="9"/>
      <c r="K49" s="36"/>
      <c r="L49" s="5"/>
      <c r="M49" s="58"/>
    </row>
    <row r="50" spans="1:14" ht="18" customHeight="1" x14ac:dyDescent="0.2">
      <c r="A50" s="6"/>
      <c r="B50" s="16" t="s">
        <v>6</v>
      </c>
      <c r="C50" s="8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f t="shared" ref="J50:J56" si="17">SUM(D50:I50)</f>
        <v>0</v>
      </c>
      <c r="K50" s="37">
        <v>0</v>
      </c>
      <c r="L50" s="61" t="s">
        <v>68</v>
      </c>
      <c r="M50" s="62">
        <f>(J50-C50)</f>
        <v>0</v>
      </c>
    </row>
    <row r="51" spans="1:14" ht="18" customHeight="1" x14ac:dyDescent="0.2">
      <c r="A51" s="6"/>
      <c r="B51" s="16" t="s">
        <v>24</v>
      </c>
      <c r="C51" s="8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f t="shared" si="17"/>
        <v>0</v>
      </c>
      <c r="K51" s="37">
        <v>0</v>
      </c>
      <c r="L51" s="61" t="s">
        <v>68</v>
      </c>
      <c r="M51" s="62">
        <f t="shared" ref="M51:M53" si="18">(J51-C51)</f>
        <v>0</v>
      </c>
    </row>
    <row r="52" spans="1:14" ht="18.75" customHeight="1" x14ac:dyDescent="0.2">
      <c r="A52" s="6"/>
      <c r="B52" s="16" t="s">
        <v>53</v>
      </c>
      <c r="C52" s="8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f t="shared" si="17"/>
        <v>0</v>
      </c>
      <c r="K52" s="37">
        <v>0</v>
      </c>
      <c r="L52" s="61" t="s">
        <v>68</v>
      </c>
      <c r="M52" s="62">
        <f t="shared" si="18"/>
        <v>0</v>
      </c>
    </row>
    <row r="53" spans="1:14" ht="18" customHeight="1" x14ac:dyDescent="0.2">
      <c r="A53" s="19"/>
      <c r="B53" s="18" t="s">
        <v>3</v>
      </c>
      <c r="C53" s="46">
        <f>SUM(C50:C52)</f>
        <v>0</v>
      </c>
      <c r="D53" s="47">
        <f t="shared" ref="D53:I53" si="19">SUM(D50:D52)</f>
        <v>0</v>
      </c>
      <c r="E53" s="47">
        <f t="shared" si="19"/>
        <v>0</v>
      </c>
      <c r="F53" s="47">
        <f t="shared" si="19"/>
        <v>0</v>
      </c>
      <c r="G53" s="47">
        <f t="shared" si="19"/>
        <v>0</v>
      </c>
      <c r="H53" s="47">
        <f t="shared" si="19"/>
        <v>0</v>
      </c>
      <c r="I53" s="47">
        <f t="shared" si="19"/>
        <v>0</v>
      </c>
      <c r="J53" s="47">
        <f>SUM(J49:J52)</f>
        <v>0</v>
      </c>
      <c r="K53" s="51">
        <v>0</v>
      </c>
      <c r="L53" s="63" t="s">
        <v>68</v>
      </c>
      <c r="M53" s="70">
        <f t="shared" si="18"/>
        <v>0</v>
      </c>
    </row>
    <row r="54" spans="1:14" ht="18" customHeight="1" x14ac:dyDescent="0.2">
      <c r="A54" s="12" t="s">
        <v>4</v>
      </c>
      <c r="B54" s="15"/>
      <c r="C54" s="13"/>
      <c r="D54" s="10"/>
      <c r="E54" s="10"/>
      <c r="F54" s="10"/>
      <c r="G54" s="10"/>
      <c r="H54" s="10"/>
      <c r="I54" s="10"/>
      <c r="J54" s="9">
        <f t="shared" si="17"/>
        <v>0</v>
      </c>
      <c r="K54" s="36"/>
      <c r="L54" s="5"/>
      <c r="M54" s="58"/>
    </row>
    <row r="55" spans="1:14" ht="17.25" customHeight="1" x14ac:dyDescent="0.2">
      <c r="A55" s="20"/>
      <c r="B55" s="16" t="s">
        <v>0</v>
      </c>
      <c r="C55" s="8">
        <v>0</v>
      </c>
      <c r="D55" s="9">
        <v>71100</v>
      </c>
      <c r="E55" s="9">
        <v>28890</v>
      </c>
      <c r="F55" s="9">
        <v>40354</v>
      </c>
      <c r="G55" s="9">
        <v>2930</v>
      </c>
      <c r="H55" s="9">
        <v>20730</v>
      </c>
      <c r="I55" s="9">
        <v>54210</v>
      </c>
      <c r="J55" s="9">
        <f>SUM(D55:I55)</f>
        <v>218214</v>
      </c>
      <c r="K55" s="37">
        <v>0</v>
      </c>
      <c r="L55" s="65" t="s">
        <v>67</v>
      </c>
      <c r="M55" s="66">
        <f t="shared" ref="M55:M57" si="20">(J55-C55)</f>
        <v>218214</v>
      </c>
    </row>
    <row r="56" spans="1:14" ht="17.25" customHeight="1" x14ac:dyDescent="0.2">
      <c r="A56" s="20"/>
      <c r="B56" s="16" t="s">
        <v>66</v>
      </c>
      <c r="C56" s="8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f t="shared" si="17"/>
        <v>0</v>
      </c>
      <c r="K56" s="37">
        <v>0</v>
      </c>
      <c r="L56" s="61" t="s">
        <v>68</v>
      </c>
      <c r="M56" s="62">
        <f t="shared" si="20"/>
        <v>0</v>
      </c>
      <c r="N56" s="53"/>
    </row>
    <row r="57" spans="1:14" ht="17.25" customHeight="1" x14ac:dyDescent="0.2">
      <c r="A57" s="20"/>
      <c r="B57" s="16" t="s">
        <v>65</v>
      </c>
      <c r="C57" s="8">
        <v>0</v>
      </c>
      <c r="D57" s="9">
        <v>79588</v>
      </c>
      <c r="E57" s="9">
        <v>325</v>
      </c>
      <c r="F57" s="9">
        <v>0</v>
      </c>
      <c r="G57" s="9">
        <v>0</v>
      </c>
      <c r="H57" s="9">
        <v>0</v>
      </c>
      <c r="I57" s="9">
        <v>0</v>
      </c>
      <c r="J57" s="9">
        <f>SUM(D57:I57)</f>
        <v>79913</v>
      </c>
      <c r="K57" s="37">
        <v>0</v>
      </c>
      <c r="L57" s="65" t="s">
        <v>67</v>
      </c>
      <c r="M57" s="66">
        <f t="shared" si="20"/>
        <v>79913</v>
      </c>
    </row>
    <row r="58" spans="1:14" ht="17.25" hidden="1" customHeight="1" x14ac:dyDescent="0.2">
      <c r="A58" s="20"/>
      <c r="B58" s="16" t="s">
        <v>35</v>
      </c>
      <c r="C58" s="8"/>
      <c r="D58" s="9"/>
      <c r="E58" s="9"/>
      <c r="F58" s="9"/>
      <c r="G58" s="9"/>
      <c r="H58" s="9"/>
      <c r="I58" s="9"/>
      <c r="J58" s="9" t="e">
        <f>C58+#REF!</f>
        <v>#REF!</v>
      </c>
      <c r="K58" s="37"/>
      <c r="L58" s="10" t="e">
        <f>#REF!-J58</f>
        <v>#REF!</v>
      </c>
      <c r="M58" s="60"/>
    </row>
    <row r="59" spans="1:14" ht="1.5" customHeight="1" x14ac:dyDescent="0.2">
      <c r="A59" s="20"/>
      <c r="C59" s="8"/>
      <c r="D59" s="9"/>
      <c r="E59" s="9"/>
      <c r="F59" s="9"/>
      <c r="G59" s="9"/>
      <c r="H59" s="9"/>
      <c r="I59" s="9"/>
      <c r="J59" s="9"/>
      <c r="K59" s="37"/>
      <c r="L59" s="10"/>
      <c r="M59" s="59"/>
    </row>
    <row r="60" spans="1:14" ht="18" customHeight="1" x14ac:dyDescent="0.2">
      <c r="A60" s="72" t="s">
        <v>1</v>
      </c>
      <c r="B60" s="73"/>
      <c r="C60" s="21">
        <f>SUM(C55:C59)</f>
        <v>0</v>
      </c>
      <c r="D60" s="22">
        <f t="shared" ref="D60:I60" si="21">SUM(D55:D59)</f>
        <v>150688</v>
      </c>
      <c r="E60" s="22">
        <f t="shared" si="21"/>
        <v>29215</v>
      </c>
      <c r="F60" s="22">
        <f t="shared" si="21"/>
        <v>40354</v>
      </c>
      <c r="G60" s="22">
        <f t="shared" si="21"/>
        <v>2930</v>
      </c>
      <c r="H60" s="22">
        <f t="shared" si="21"/>
        <v>20730</v>
      </c>
      <c r="I60" s="22">
        <f t="shared" si="21"/>
        <v>54210</v>
      </c>
      <c r="J60" s="52">
        <f>SUM(J54:J57)</f>
        <v>298127</v>
      </c>
      <c r="K60" s="39">
        <v>0</v>
      </c>
      <c r="L60" s="71" t="s">
        <v>67</v>
      </c>
      <c r="M60" s="66">
        <f t="shared" ref="M60:M61" si="22">(J60-C60)</f>
        <v>298127</v>
      </c>
    </row>
    <row r="61" spans="1:14" s="2" customFormat="1" ht="18" customHeight="1" x14ac:dyDescent="0.2">
      <c r="A61" s="74" t="s">
        <v>72</v>
      </c>
      <c r="B61" s="75"/>
      <c r="C61" s="25">
        <f>C60+C48+C14+C53</f>
        <v>177659400</v>
      </c>
      <c r="D61" s="23">
        <f t="shared" ref="D61:I61" si="23">D60+D48+D14+D53</f>
        <v>2630989.06</v>
      </c>
      <c r="E61" s="23">
        <f t="shared" si="23"/>
        <v>2072766.92</v>
      </c>
      <c r="F61" s="23">
        <f t="shared" si="23"/>
        <v>2960555.86</v>
      </c>
      <c r="G61" s="23">
        <f t="shared" si="23"/>
        <v>1970987.58</v>
      </c>
      <c r="H61" s="23">
        <f t="shared" si="23"/>
        <v>2760161.7199999997</v>
      </c>
      <c r="I61" s="23">
        <f t="shared" si="23"/>
        <v>3706465.2800000003</v>
      </c>
      <c r="J61" s="23">
        <f>J60+J48+J14+J53</f>
        <v>16225982.42</v>
      </c>
      <c r="K61" s="23">
        <f>+J61/C61*100</f>
        <v>9.1331966785883552</v>
      </c>
      <c r="L61" s="63" t="s">
        <v>68</v>
      </c>
      <c r="M61" s="68">
        <f t="shared" si="22"/>
        <v>-161433417.58000001</v>
      </c>
    </row>
    <row r="62" spans="1:14" s="2" customFormat="1" ht="18" customHeight="1" x14ac:dyDescent="0.2">
      <c r="A62" s="1"/>
      <c r="B62" s="43" t="s">
        <v>52</v>
      </c>
      <c r="C62" s="24"/>
      <c r="D62" s="24"/>
      <c r="E62" s="24"/>
      <c r="F62" s="24"/>
      <c r="G62" s="24"/>
      <c r="H62" s="24"/>
      <c r="I62" s="24"/>
      <c r="J62" s="24"/>
      <c r="K62" s="40"/>
      <c r="L62" s="24"/>
    </row>
    <row r="63" spans="1:14" s="2" customFormat="1" ht="18" customHeight="1" x14ac:dyDescent="0.2">
      <c r="A63" s="1"/>
      <c r="B63" s="16"/>
      <c r="C63" s="24"/>
      <c r="D63" s="24"/>
      <c r="E63" s="24"/>
      <c r="F63" s="24"/>
      <c r="G63" s="24"/>
      <c r="H63" s="24"/>
      <c r="I63" s="24"/>
      <c r="J63" s="24"/>
      <c r="K63" s="40"/>
      <c r="L63" s="24"/>
    </row>
    <row r="64" spans="1:14" s="2" customFormat="1" ht="18" customHeight="1" x14ac:dyDescent="0.2">
      <c r="A64" s="1"/>
      <c r="B64" s="1"/>
      <c r="C64" s="24"/>
      <c r="D64" s="24"/>
      <c r="E64" s="24"/>
      <c r="F64" s="24"/>
      <c r="G64" s="24"/>
      <c r="H64" s="24"/>
      <c r="I64" s="24"/>
      <c r="J64" s="24"/>
      <c r="K64" s="40"/>
      <c r="L64" s="24"/>
    </row>
    <row r="65" spans="1:12" s="2" customFormat="1" ht="18" customHeight="1" x14ac:dyDescent="0.2">
      <c r="A65" s="1"/>
      <c r="B65" s="1"/>
      <c r="C65" s="24"/>
      <c r="D65" s="24"/>
      <c r="E65" s="24"/>
      <c r="F65" s="24"/>
      <c r="G65" s="24"/>
      <c r="H65" s="24"/>
      <c r="I65" s="24"/>
      <c r="J65" s="24"/>
      <c r="K65" s="40"/>
      <c r="L65" s="24"/>
    </row>
    <row r="66" spans="1:12" s="2" customFormat="1" ht="18" customHeight="1" x14ac:dyDescent="0.2">
      <c r="A66" s="1"/>
      <c r="B66" s="1"/>
      <c r="C66" s="24"/>
      <c r="D66" s="24"/>
      <c r="E66" s="24"/>
      <c r="F66" s="24"/>
      <c r="G66" s="24"/>
      <c r="H66" s="24"/>
      <c r="I66" s="24"/>
      <c r="J66" s="24"/>
      <c r="K66" s="40"/>
      <c r="L66" s="24"/>
    </row>
    <row r="67" spans="1:12" s="2" customFormat="1" ht="18" customHeight="1" x14ac:dyDescent="0.2">
      <c r="A67" s="1"/>
      <c r="B67" s="1"/>
      <c r="C67" s="24"/>
      <c r="D67" s="24"/>
      <c r="E67" s="24"/>
      <c r="F67" s="24"/>
      <c r="G67" s="24"/>
      <c r="H67" s="24"/>
      <c r="I67" s="24"/>
      <c r="J67" s="24"/>
      <c r="K67" s="40"/>
      <c r="L67" s="24"/>
    </row>
    <row r="68" spans="1:12" s="2" customFormat="1" ht="18" customHeight="1" x14ac:dyDescent="0.2">
      <c r="A68" s="1"/>
      <c r="B68" s="1"/>
      <c r="C68" s="24"/>
      <c r="D68" s="24"/>
      <c r="E68" s="24"/>
      <c r="F68" s="24"/>
      <c r="G68" s="24"/>
      <c r="H68" s="24"/>
      <c r="I68" s="24"/>
      <c r="J68" s="24"/>
      <c r="K68" s="40"/>
      <c r="L68" s="24"/>
    </row>
    <row r="69" spans="1:12" s="2" customFormat="1" ht="18" customHeight="1" x14ac:dyDescent="0.2">
      <c r="A69" s="1"/>
      <c r="B69" s="1"/>
      <c r="C69" s="24"/>
      <c r="D69" s="24"/>
      <c r="E69" s="24"/>
      <c r="F69" s="24"/>
      <c r="G69" s="24"/>
      <c r="H69" s="24"/>
      <c r="I69" s="24"/>
      <c r="J69" s="24"/>
      <c r="K69" s="40"/>
      <c r="L69" s="24"/>
    </row>
    <row r="70" spans="1:12" s="2" customFormat="1" ht="18" customHeight="1" x14ac:dyDescent="0.2">
      <c r="A70" s="1"/>
      <c r="B70" s="1"/>
      <c r="C70" s="24"/>
      <c r="D70" s="24"/>
      <c r="E70" s="24"/>
      <c r="F70" s="24"/>
      <c r="G70" s="24"/>
      <c r="H70" s="24"/>
      <c r="I70" s="24"/>
      <c r="J70" s="24"/>
      <c r="K70" s="40"/>
      <c r="L70" s="24"/>
    </row>
    <row r="71" spans="1:12" s="2" customFormat="1" ht="18" customHeight="1" x14ac:dyDescent="0.2">
      <c r="A71" s="1"/>
      <c r="B71" s="1"/>
      <c r="C71" s="24"/>
      <c r="D71" s="24"/>
      <c r="E71" s="24"/>
      <c r="F71" s="24"/>
      <c r="G71" s="24"/>
      <c r="H71" s="24"/>
      <c r="I71" s="24"/>
      <c r="J71" s="24"/>
      <c r="K71" s="40"/>
      <c r="L71" s="24"/>
    </row>
    <row r="72" spans="1:12" s="2" customFormat="1" ht="18" customHeight="1" x14ac:dyDescent="0.2">
      <c r="A72" s="1"/>
      <c r="B72" s="1"/>
      <c r="C72" s="24"/>
      <c r="D72" s="24"/>
      <c r="E72" s="24"/>
      <c r="F72" s="24"/>
      <c r="G72" s="24"/>
      <c r="H72" s="24"/>
      <c r="I72" s="24"/>
      <c r="J72" s="24"/>
      <c r="K72" s="40"/>
      <c r="L72" s="24"/>
    </row>
    <row r="73" spans="1:12" s="2" customFormat="1" ht="18" customHeight="1" x14ac:dyDescent="0.2">
      <c r="A73" s="1"/>
      <c r="B73" s="1"/>
      <c r="C73" s="24"/>
      <c r="D73" s="24"/>
      <c r="E73" s="24"/>
      <c r="F73" s="24"/>
      <c r="G73" s="24"/>
      <c r="H73" s="24"/>
      <c r="I73" s="24"/>
      <c r="J73" s="24"/>
      <c r="K73" s="40"/>
      <c r="L73" s="24"/>
    </row>
  </sheetData>
  <mergeCells count="9">
    <mergeCell ref="A60:B60"/>
    <mergeCell ref="A61:B61"/>
    <mergeCell ref="C4:J4"/>
    <mergeCell ref="C1:J1"/>
    <mergeCell ref="C2:J2"/>
    <mergeCell ref="C3:J3"/>
    <mergeCell ref="A5:B6"/>
    <mergeCell ref="A7:B7"/>
    <mergeCell ref="A15:B15"/>
  </mergeCells>
  <pageMargins left="0.5" right="0.22" top="0.17" bottom="0.17" header="0.17" footer="0.17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ปี 68(31.03.68)</vt:lpstr>
      <vt:lpstr>'ปี 68(31.03.68)'!Print_Titles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bma03738</cp:lastModifiedBy>
  <cp:lastPrinted>2025-04-28T08:40:01Z</cp:lastPrinted>
  <dcterms:created xsi:type="dcterms:W3CDTF">2015-12-22T06:20:07Z</dcterms:created>
  <dcterms:modified xsi:type="dcterms:W3CDTF">2025-04-28T08:40:14Z</dcterms:modified>
</cp:coreProperties>
</file>