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 ปี67\เอกสารลงเว็บ\ข้อมูล OK\"/>
    </mc:Choice>
  </mc:AlternateContent>
  <xr:revisionPtr revIDLastSave="0" documentId="13_ncr:1_{08127896-0CDF-4B92-9682-47927214009D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สงม.1 " sheetId="53" r:id="rId1"/>
    <sheet name="แนบท้ายแบบ 1" sheetId="6" r:id="rId2"/>
    <sheet name="Sheet2" sheetId="55" r:id="rId3"/>
    <sheet name="ปกครอง" sheetId="47" r:id="rId4"/>
    <sheet name="ทะเบียน" sheetId="48" r:id="rId5"/>
    <sheet name="คลัง" sheetId="38" r:id="rId6"/>
    <sheet name="รายได้" sheetId="42" r:id="rId7"/>
    <sheet name="รักษา" sheetId="44" r:id="rId8"/>
    <sheet name="เทศกิจ" sheetId="45" r:id="rId9"/>
    <sheet name="โยธา" sheetId="50" r:id="rId10"/>
    <sheet name="พัฒนาชุมชน" sheetId="49" r:id="rId11"/>
    <sheet name="สิ่งแวดล้อม" sheetId="43" r:id="rId12"/>
    <sheet name="ศึกษา" sheetId="46" r:id="rId13"/>
    <sheet name="Sheet1" sheetId="54" r:id="rId14"/>
  </sheets>
  <definedNames>
    <definedName name="_xlnm.Print_Area" localSheetId="8">เทศกิจ!$A$1:$F$43</definedName>
    <definedName name="_xlnm.Print_Area" localSheetId="9">โยธา!#REF!</definedName>
    <definedName name="_xlnm.Print_Area" localSheetId="7">รักษา!#REF!</definedName>
    <definedName name="_xlnm.Print_Area" localSheetId="0">'สงม.1 '!$A$1:$E$96</definedName>
    <definedName name="_xlnm.Print_Area" localSheetId="11">สิ่งแวดล้อม!#REF!</definedName>
    <definedName name="_xlnm.Print_Titles" localSheetId="5">คลัง!$1:$6</definedName>
    <definedName name="_xlnm.Print_Titles" localSheetId="4">ทะเบียน!$1:$6</definedName>
    <definedName name="_xlnm.Print_Titles" localSheetId="8">เทศกิจ!$1:$6</definedName>
    <definedName name="_xlnm.Print_Titles" localSheetId="3">ปกครอง!$1:$5</definedName>
    <definedName name="_xlnm.Print_Titles" localSheetId="10">พัฒนาชุมชน!$1:$5</definedName>
    <definedName name="_xlnm.Print_Titles" localSheetId="9">โยธา!#REF!</definedName>
    <definedName name="_xlnm.Print_Titles" localSheetId="7">รักษา!#REF!</definedName>
    <definedName name="_xlnm.Print_Titles" localSheetId="6">รายได้!$1:$6</definedName>
    <definedName name="_xlnm.Print_Titles" localSheetId="12">ศึกษา!$1:$6</definedName>
    <definedName name="_xlnm.Print_Titles" localSheetId="0">'สงม.1 '!$1:$7</definedName>
    <definedName name="_xlnm.Print_Titles" localSheetId="11">สิ่งแวดล้อม!#REF!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5" l="1"/>
  <c r="C13" i="55"/>
  <c r="C14" i="55"/>
  <c r="C15" i="55"/>
  <c r="C16" i="55"/>
  <c r="C17" i="55"/>
  <c r="E8" i="55"/>
  <c r="E7" i="55" s="1"/>
  <c r="F19" i="55"/>
  <c r="F8" i="55" s="1"/>
  <c r="E19" i="55"/>
  <c r="D19" i="55"/>
  <c r="B96" i="53"/>
  <c r="D96" i="53"/>
  <c r="E96" i="53"/>
  <c r="C96" i="53"/>
  <c r="B88" i="53"/>
  <c r="D87" i="53"/>
  <c r="E87" i="53"/>
  <c r="C18" i="53"/>
  <c r="D18" i="53"/>
  <c r="E18" i="53"/>
  <c r="B18" i="53"/>
  <c r="D21" i="53"/>
  <c r="E21" i="53"/>
  <c r="C21" i="53"/>
  <c r="B21" i="53"/>
  <c r="D88" i="53"/>
  <c r="E88" i="53"/>
  <c r="C88" i="53"/>
  <c r="E85" i="53"/>
  <c r="E8" i="46"/>
  <c r="F8" i="46"/>
  <c r="D8" i="46"/>
  <c r="C8" i="46"/>
  <c r="C52" i="45"/>
  <c r="F31" i="45"/>
  <c r="E31" i="45"/>
  <c r="D31" i="45"/>
  <c r="C31" i="45"/>
  <c r="F11" i="45"/>
  <c r="F52" i="45" s="1"/>
  <c r="E11" i="45"/>
  <c r="E52" i="45" s="1"/>
  <c r="D11" i="45"/>
  <c r="D52" i="45" s="1"/>
  <c r="C11" i="45"/>
  <c r="C10" i="55" l="1"/>
  <c r="D27" i="55"/>
  <c r="E27" i="55"/>
  <c r="D8" i="55"/>
  <c r="D7" i="55" s="1"/>
  <c r="E23" i="55"/>
  <c r="F7" i="55"/>
  <c r="F23" i="55"/>
  <c r="C19" i="55"/>
  <c r="F27" i="55"/>
  <c r="E61" i="53"/>
  <c r="D61" i="53"/>
  <c r="C61" i="53"/>
  <c r="E59" i="53"/>
  <c r="D59" i="53"/>
  <c r="C59" i="53"/>
  <c r="C57" i="53"/>
  <c r="D57" i="53"/>
  <c r="E57" i="53"/>
  <c r="E55" i="53"/>
  <c r="D55" i="53"/>
  <c r="C55" i="53"/>
  <c r="F70" i="50"/>
  <c r="G55" i="50"/>
  <c r="F53" i="50"/>
  <c r="E53" i="50"/>
  <c r="D53" i="50"/>
  <c r="D70" i="50" s="1"/>
  <c r="C53" i="50"/>
  <c r="C70" i="50" s="1"/>
  <c r="G51" i="50"/>
  <c r="G40" i="50"/>
  <c r="F38" i="50"/>
  <c r="E38" i="50"/>
  <c r="D38" i="50"/>
  <c r="C38" i="50"/>
  <c r="G36" i="50"/>
  <c r="G33" i="50"/>
  <c r="G29" i="50"/>
  <c r="G12" i="50"/>
  <c r="F10" i="50"/>
  <c r="E10" i="50"/>
  <c r="E70" i="50" s="1"/>
  <c r="D10" i="50"/>
  <c r="C10" i="50"/>
  <c r="G8" i="50"/>
  <c r="C27" i="55" l="1"/>
  <c r="C7" i="55"/>
  <c r="C8" i="55"/>
  <c r="D23" i="55"/>
  <c r="B55" i="53"/>
  <c r="G70" i="50"/>
  <c r="C23" i="55" l="1"/>
  <c r="E91" i="53"/>
  <c r="D91" i="53"/>
  <c r="C91" i="53"/>
  <c r="E90" i="53"/>
  <c r="D90" i="53"/>
  <c r="C90" i="53"/>
  <c r="E89" i="53"/>
  <c r="D89" i="53"/>
  <c r="C89" i="53"/>
  <c r="E95" i="53"/>
  <c r="D95" i="53"/>
  <c r="C95" i="53"/>
  <c r="E68" i="53"/>
  <c r="D68" i="53"/>
  <c r="C68" i="53"/>
  <c r="E67" i="53"/>
  <c r="D67" i="53"/>
  <c r="C67" i="53"/>
  <c r="E65" i="53"/>
  <c r="D65" i="53"/>
  <c r="C65" i="53"/>
  <c r="E85" i="49"/>
  <c r="E83" i="49"/>
  <c r="E87" i="49" s="1"/>
  <c r="C76" i="49"/>
  <c r="C75" i="49"/>
  <c r="C74" i="49"/>
  <c r="F72" i="49"/>
  <c r="F85" i="49" s="1"/>
  <c r="E72" i="49"/>
  <c r="D72" i="49"/>
  <c r="D85" i="49" s="1"/>
  <c r="C85" i="49" s="1"/>
  <c r="C67" i="49"/>
  <c r="C66" i="49"/>
  <c r="C65" i="49"/>
  <c r="C64" i="49"/>
  <c r="C63" i="49"/>
  <c r="C58" i="49"/>
  <c r="F56" i="49"/>
  <c r="E56" i="49"/>
  <c r="D56" i="49"/>
  <c r="C56" i="49" s="1"/>
  <c r="C53" i="49"/>
  <c r="C52" i="49"/>
  <c r="C51" i="49"/>
  <c r="C50" i="49"/>
  <c r="C49" i="49"/>
  <c r="C48" i="49"/>
  <c r="C47" i="49"/>
  <c r="C46" i="49"/>
  <c r="C44" i="49"/>
  <c r="C43" i="49"/>
  <c r="C41" i="49"/>
  <c r="C40" i="49"/>
  <c r="C39" i="49"/>
  <c r="C38" i="49"/>
  <c r="C36" i="49"/>
  <c r="C35" i="49"/>
  <c r="F31" i="49"/>
  <c r="E31" i="49"/>
  <c r="D31" i="49"/>
  <c r="C31" i="49" s="1"/>
  <c r="F29" i="49"/>
  <c r="E29" i="49"/>
  <c r="D29" i="49"/>
  <c r="C29" i="49" s="1"/>
  <c r="F22" i="49"/>
  <c r="E22" i="49"/>
  <c r="D22" i="49"/>
  <c r="C21" i="49"/>
  <c r="C20" i="49"/>
  <c r="C19" i="49"/>
  <c r="C18" i="49"/>
  <c r="C15" i="49"/>
  <c r="C13" i="49"/>
  <c r="C22" i="49" s="1"/>
  <c r="F9" i="49"/>
  <c r="F7" i="49" s="1"/>
  <c r="E9" i="49"/>
  <c r="D9" i="49"/>
  <c r="C9" i="49" s="1"/>
  <c r="E7" i="49"/>
  <c r="D7" i="49"/>
  <c r="D6" i="49" s="1"/>
  <c r="E6" i="49"/>
  <c r="B95" i="53" l="1"/>
  <c r="C6" i="49"/>
  <c r="F83" i="49"/>
  <c r="F87" i="49" s="1"/>
  <c r="F6" i="49"/>
  <c r="C7" i="49"/>
  <c r="C72" i="49"/>
  <c r="D83" i="49"/>
  <c r="D87" i="49" l="1"/>
  <c r="C87" i="49" s="1"/>
  <c r="C83" i="49"/>
  <c r="D35" i="54" l="1"/>
  <c r="E35" i="54"/>
  <c r="C35" i="54"/>
  <c r="D39" i="54"/>
  <c r="E39" i="54"/>
  <c r="C39" i="54"/>
  <c r="F38" i="54"/>
  <c r="F37" i="54"/>
  <c r="F39" i="54" s="1"/>
  <c r="F33" i="54"/>
  <c r="F32" i="54"/>
  <c r="D30" i="54"/>
  <c r="E30" i="54"/>
  <c r="C30" i="54"/>
  <c r="F29" i="54"/>
  <c r="F28" i="54"/>
  <c r="D26" i="54"/>
  <c r="E26" i="54"/>
  <c r="C26" i="54"/>
  <c r="F23" i="54"/>
  <c r="F24" i="54"/>
  <c r="F25" i="54"/>
  <c r="F22" i="54"/>
  <c r="D20" i="54"/>
  <c r="E20" i="54"/>
  <c r="C20" i="54"/>
  <c r="F19" i="54"/>
  <c r="F18" i="54"/>
  <c r="F13" i="54"/>
  <c r="F14" i="54"/>
  <c r="F15" i="54"/>
  <c r="F12" i="54"/>
  <c r="F9" i="54"/>
  <c r="F10" i="54"/>
  <c r="F8" i="54"/>
  <c r="D7" i="54"/>
  <c r="E7" i="54"/>
  <c r="C7" i="54"/>
  <c r="D16" i="54"/>
  <c r="E16" i="54"/>
  <c r="C16" i="54"/>
  <c r="F6" i="54"/>
  <c r="F5" i="54"/>
  <c r="F35" i="54" l="1"/>
  <c r="F30" i="54"/>
  <c r="F20" i="54"/>
  <c r="F26" i="54"/>
  <c r="F16" i="54"/>
  <c r="F7" i="54"/>
  <c r="C14" i="38" l="1"/>
  <c r="C8" i="38"/>
  <c r="C7" i="38"/>
  <c r="C28" i="38"/>
  <c r="C32" i="38"/>
  <c r="B91" i="53"/>
  <c r="B65" i="53" l="1"/>
  <c r="C93" i="53" l="1"/>
  <c r="E93" i="53"/>
  <c r="D93" i="53"/>
  <c r="E78" i="53"/>
  <c r="D78" i="53"/>
  <c r="C78" i="53"/>
  <c r="E77" i="53"/>
  <c r="D77" i="53"/>
  <c r="C77" i="53"/>
  <c r="E75" i="53"/>
  <c r="D75" i="53"/>
  <c r="C75" i="53"/>
  <c r="E74" i="53"/>
  <c r="D74" i="53"/>
  <c r="C74" i="53"/>
  <c r="E72" i="53"/>
  <c r="D72" i="53"/>
  <c r="C72" i="53"/>
  <c r="F51" i="43"/>
  <c r="E51" i="43"/>
  <c r="D51" i="43"/>
  <c r="C51" i="43"/>
  <c r="F49" i="43"/>
  <c r="F56" i="43" s="1"/>
  <c r="E49" i="43"/>
  <c r="E56" i="43" s="1"/>
  <c r="D49" i="43"/>
  <c r="C49" i="43"/>
  <c r="F31" i="43"/>
  <c r="E31" i="43"/>
  <c r="D31" i="43"/>
  <c r="C31" i="43"/>
  <c r="C23" i="43" s="1"/>
  <c r="D25" i="43"/>
  <c r="C25" i="43"/>
  <c r="F23" i="43"/>
  <c r="E23" i="43"/>
  <c r="E7" i="43" s="1"/>
  <c r="D23" i="43"/>
  <c r="E10" i="43"/>
  <c r="D10" i="43"/>
  <c r="C10" i="43"/>
  <c r="F8" i="43"/>
  <c r="E8" i="43"/>
  <c r="D8" i="43"/>
  <c r="D7" i="43" s="1"/>
  <c r="C8" i="43"/>
  <c r="F7" i="43"/>
  <c r="C7" i="43" l="1"/>
  <c r="D56" i="43"/>
  <c r="C56" i="43" s="1"/>
  <c r="C30" i="42" l="1"/>
  <c r="C29" i="42"/>
  <c r="C28" i="42"/>
  <c r="C27" i="42"/>
  <c r="C22" i="42"/>
  <c r="C14" i="42" s="1"/>
  <c r="C8" i="42" s="1"/>
  <c r="C21" i="42"/>
  <c r="C20" i="42"/>
  <c r="C18" i="42"/>
  <c r="F14" i="42"/>
  <c r="E14" i="42"/>
  <c r="D14" i="42"/>
  <c r="F8" i="42"/>
  <c r="F31" i="42" s="1"/>
  <c r="F35" i="42" s="1"/>
  <c r="E8" i="42"/>
  <c r="E31" i="42" s="1"/>
  <c r="E35" i="42" s="1"/>
  <c r="D8" i="42"/>
  <c r="D31" i="42" s="1"/>
  <c r="D35" i="42" s="1"/>
  <c r="F7" i="42"/>
  <c r="E7" i="42"/>
  <c r="D7" i="42"/>
  <c r="C7" i="42" l="1"/>
  <c r="C31" i="42"/>
  <c r="C35" i="42" s="1"/>
  <c r="C96" i="46" l="1"/>
  <c r="C94" i="46"/>
  <c r="C71" i="46" s="1"/>
  <c r="C92" i="46"/>
  <c r="C79" i="46"/>
  <c r="C74" i="46"/>
  <c r="F71" i="46"/>
  <c r="E71" i="46"/>
  <c r="D71" i="46"/>
  <c r="F65" i="46"/>
  <c r="F101" i="46" s="1"/>
  <c r="E65" i="46"/>
  <c r="D65" i="46"/>
  <c r="C65" i="46"/>
  <c r="C56" i="46"/>
  <c r="C54" i="46"/>
  <c r="C47" i="46"/>
  <c r="C43" i="46"/>
  <c r="C41" i="46"/>
  <c r="C25" i="46" s="1"/>
  <c r="C31" i="46"/>
  <c r="F25" i="46"/>
  <c r="E25" i="46"/>
  <c r="D25" i="46"/>
  <c r="C21" i="46"/>
  <c r="C16" i="46"/>
  <c r="C10" i="46" s="1"/>
  <c r="C101" i="46" s="1"/>
  <c r="F10" i="46"/>
  <c r="E10" i="46"/>
  <c r="D10" i="46"/>
  <c r="D101" i="46" l="1"/>
  <c r="E101" i="46"/>
  <c r="E86" i="53"/>
  <c r="D86" i="53"/>
  <c r="C86" i="53"/>
  <c r="D85" i="53"/>
  <c r="C85" i="53"/>
  <c r="E20" i="53" l="1"/>
  <c r="D22" i="53"/>
  <c r="F66" i="47"/>
  <c r="E66" i="47"/>
  <c r="D66" i="47"/>
  <c r="C66" i="47"/>
  <c r="C61" i="47"/>
  <c r="C60" i="47"/>
  <c r="C58" i="47"/>
  <c r="C56" i="47"/>
  <c r="F53" i="47"/>
  <c r="E23" i="53" s="1"/>
  <c r="E53" i="47"/>
  <c r="D23" i="53" s="1"/>
  <c r="D53" i="47"/>
  <c r="C23" i="53" s="1"/>
  <c r="C52" i="47"/>
  <c r="C50" i="47"/>
  <c r="F46" i="47"/>
  <c r="E22" i="53" s="1"/>
  <c r="E46" i="47"/>
  <c r="D46" i="47"/>
  <c r="C22" i="53" s="1"/>
  <c r="C42" i="47"/>
  <c r="C40" i="47"/>
  <c r="C38" i="47" s="1"/>
  <c r="F38" i="47"/>
  <c r="E38" i="47"/>
  <c r="D20" i="53" s="1"/>
  <c r="D38" i="47"/>
  <c r="C20" i="53" s="1"/>
  <c r="C37" i="47"/>
  <c r="C36" i="47"/>
  <c r="C35" i="47"/>
  <c r="C34" i="47"/>
  <c r="C33" i="47"/>
  <c r="C32" i="47"/>
  <c r="C30" i="47"/>
  <c r="C29" i="47"/>
  <c r="C28" i="47"/>
  <c r="C27" i="47"/>
  <c r="C26" i="47"/>
  <c r="C25" i="47"/>
  <c r="C24" i="47"/>
  <c r="C23" i="47"/>
  <c r="C22" i="47"/>
  <c r="C20" i="47"/>
  <c r="F16" i="47"/>
  <c r="E19" i="53" s="1"/>
  <c r="E16" i="47"/>
  <c r="D19" i="53" s="1"/>
  <c r="D16" i="47"/>
  <c r="D7" i="47" s="1"/>
  <c r="F9" i="47"/>
  <c r="E9" i="47"/>
  <c r="D9" i="47"/>
  <c r="C19" i="53" l="1"/>
  <c r="B19" i="53" s="1"/>
  <c r="B20" i="53"/>
  <c r="B23" i="53"/>
  <c r="F7" i="47"/>
  <c r="D44" i="47"/>
  <c r="D6" i="47" s="1"/>
  <c r="D62" i="47"/>
  <c r="D68" i="47" s="1"/>
  <c r="E44" i="47"/>
  <c r="E7" i="47"/>
  <c r="C16" i="47"/>
  <c r="C7" i="47" s="1"/>
  <c r="C46" i="47"/>
  <c r="F44" i="47"/>
  <c r="F6" i="47" s="1"/>
  <c r="C53" i="47"/>
  <c r="F62" i="47" l="1"/>
  <c r="F68" i="47" s="1"/>
  <c r="E62" i="47"/>
  <c r="E68" i="47" s="1"/>
  <c r="E6" i="47"/>
  <c r="C44" i="47"/>
  <c r="C6" i="47" s="1"/>
  <c r="C62" i="47" l="1"/>
  <c r="C68" i="47"/>
  <c r="C84" i="53" l="1"/>
  <c r="E45" i="53" l="1"/>
  <c r="D45" i="53"/>
  <c r="C45" i="53"/>
  <c r="E43" i="53"/>
  <c r="D43" i="53"/>
  <c r="C43" i="53"/>
  <c r="E41" i="53"/>
  <c r="D41" i="53"/>
  <c r="C41" i="53"/>
  <c r="E39" i="53"/>
  <c r="D39" i="53"/>
  <c r="C39" i="53"/>
  <c r="E31" i="53"/>
  <c r="D31" i="53"/>
  <c r="C31" i="53"/>
  <c r="I36" i="38"/>
  <c r="I38" i="38" s="1"/>
  <c r="F28" i="38"/>
  <c r="E28" i="38"/>
  <c r="I28" i="38"/>
  <c r="C26" i="38"/>
  <c r="C25" i="38"/>
  <c r="C24" i="38"/>
  <c r="C21" i="38"/>
  <c r="C20" i="38"/>
  <c r="C18" i="38"/>
  <c r="F14" i="38"/>
  <c r="F32" i="38" s="1"/>
  <c r="E14" i="38"/>
  <c r="E32" i="38" s="1"/>
  <c r="D14" i="38"/>
  <c r="D32" i="38" s="1"/>
  <c r="H38" i="38" s="1"/>
  <c r="J38" i="38" s="1"/>
  <c r="C10" i="38"/>
  <c r="H36" i="38" s="1"/>
  <c r="J36" i="38" s="1"/>
  <c r="J37" i="38" s="1"/>
  <c r="J8" i="38"/>
  <c r="H8" i="38"/>
  <c r="I8" i="38" s="1"/>
  <c r="J9" i="38" s="1"/>
  <c r="F8" i="38"/>
  <c r="E8" i="38"/>
  <c r="E7" i="38" s="1"/>
  <c r="D8" i="38"/>
  <c r="D28" i="38" s="1"/>
  <c r="G28" i="38" s="1"/>
  <c r="F7" i="38"/>
  <c r="B43" i="53" l="1"/>
  <c r="B41" i="53"/>
  <c r="B39" i="53"/>
  <c r="B45" i="53"/>
  <c r="J39" i="38"/>
  <c r="D7" i="38"/>
  <c r="I76" i="44" l="1"/>
  <c r="I78" i="44" s="1"/>
  <c r="G71" i="44"/>
  <c r="G70" i="44"/>
  <c r="G69" i="44"/>
  <c r="G68" i="44"/>
  <c r="G67" i="44"/>
  <c r="G65" i="44"/>
  <c r="G64" i="44"/>
  <c r="G62" i="44"/>
  <c r="F58" i="44"/>
  <c r="E58" i="44"/>
  <c r="D58" i="44"/>
  <c r="C58" i="44"/>
  <c r="F56" i="44"/>
  <c r="E56" i="44"/>
  <c r="D56" i="44"/>
  <c r="C56" i="44"/>
  <c r="G55" i="44"/>
  <c r="G54" i="44"/>
  <c r="G53" i="44"/>
  <c r="G52" i="44"/>
  <c r="G51" i="44"/>
  <c r="G50" i="44"/>
  <c r="G49" i="44"/>
  <c r="G47" i="44"/>
  <c r="G46" i="44"/>
  <c r="G44" i="44"/>
  <c r="G43" i="44"/>
  <c r="G42" i="44"/>
  <c r="G41" i="44"/>
  <c r="F37" i="44"/>
  <c r="E37" i="44"/>
  <c r="D37" i="44"/>
  <c r="C37" i="44"/>
  <c r="F35" i="44"/>
  <c r="E35" i="44"/>
  <c r="D35" i="44"/>
  <c r="C35" i="44"/>
  <c r="G34" i="44"/>
  <c r="G33" i="44"/>
  <c r="G32" i="44"/>
  <c r="G31" i="44"/>
  <c r="F28" i="44"/>
  <c r="E28" i="44"/>
  <c r="D28" i="44"/>
  <c r="C28" i="44"/>
  <c r="F26" i="44"/>
  <c r="E26" i="44"/>
  <c r="D26" i="44"/>
  <c r="D6" i="44" s="1"/>
  <c r="C26" i="44"/>
  <c r="C25" i="44"/>
  <c r="C24" i="44"/>
  <c r="C23" i="44"/>
  <c r="C22" i="44"/>
  <c r="G21" i="44"/>
  <c r="G20" i="44"/>
  <c r="G19" i="44"/>
  <c r="G18" i="44"/>
  <c r="G16" i="44"/>
  <c r="G15" i="44"/>
  <c r="G13" i="44"/>
  <c r="F9" i="44"/>
  <c r="E9" i="44"/>
  <c r="D9" i="44"/>
  <c r="C9" i="44"/>
  <c r="C7" i="44" s="1"/>
  <c r="F7" i="44"/>
  <c r="F72" i="44" s="1"/>
  <c r="E7" i="44"/>
  <c r="E72" i="44" s="1"/>
  <c r="D7" i="44"/>
  <c r="D72" i="44" s="1"/>
  <c r="H78" i="44" s="1"/>
  <c r="J78" i="44" s="1"/>
  <c r="F6" i="44"/>
  <c r="E6" i="44"/>
  <c r="C72" i="44" l="1"/>
  <c r="H76" i="44"/>
  <c r="J76" i="44" s="1"/>
  <c r="J77" i="44" s="1"/>
  <c r="J79" i="44" s="1"/>
  <c r="C6" i="44"/>
  <c r="E84" i="53" l="1"/>
  <c r="D84" i="53"/>
  <c r="E82" i="53" l="1"/>
  <c r="D82" i="53"/>
  <c r="C82" i="53"/>
  <c r="E27" i="53" l="1"/>
  <c r="D27" i="53"/>
  <c r="C27" i="53"/>
  <c r="E35" i="53" l="1"/>
  <c r="D35" i="53"/>
  <c r="C35" i="53"/>
  <c r="F26" i="48"/>
  <c r="F30" i="48" s="1"/>
  <c r="E26" i="48"/>
  <c r="E30" i="48" s="1"/>
  <c r="D26" i="48"/>
  <c r="D30" i="48" s="1"/>
  <c r="C26" i="48"/>
  <c r="C30" i="48" s="1"/>
  <c r="C22" i="48"/>
  <c r="C16" i="48"/>
  <c r="B35" i="53" l="1"/>
  <c r="B12" i="53"/>
  <c r="E51" i="53" l="1"/>
  <c r="D51" i="53"/>
  <c r="C51" i="53"/>
  <c r="E49" i="53"/>
  <c r="D49" i="53"/>
  <c r="C49" i="53"/>
  <c r="B51" i="53" l="1"/>
  <c r="B49" i="53"/>
  <c r="E40" i="53"/>
  <c r="C40" i="53"/>
  <c r="C34" i="53"/>
  <c r="C33" i="53" s="1"/>
  <c r="B15" i="53"/>
  <c r="B14" i="53"/>
  <c r="B13" i="53"/>
  <c r="B11" i="53"/>
  <c r="E10" i="53"/>
  <c r="E9" i="53" s="1"/>
  <c r="D10" i="53"/>
  <c r="D9" i="53" s="1"/>
  <c r="C10" i="53"/>
  <c r="C9" i="53" s="1"/>
  <c r="D40" i="53"/>
  <c r="D83" i="53" l="1"/>
  <c r="C83" i="53"/>
  <c r="B85" i="53"/>
  <c r="E64" i="53"/>
  <c r="D64" i="53"/>
  <c r="D81" i="53"/>
  <c r="E81" i="53"/>
  <c r="C64" i="53"/>
  <c r="E66" i="53"/>
  <c r="C66" i="53"/>
  <c r="C81" i="53"/>
  <c r="B93" i="53"/>
  <c r="B82" i="53"/>
  <c r="B86" i="53"/>
  <c r="B10" i="53"/>
  <c r="B9" i="53" s="1"/>
  <c r="B67" i="53"/>
  <c r="B89" i="53"/>
  <c r="D80" i="53" l="1"/>
  <c r="C80" i="53"/>
  <c r="E63" i="53"/>
  <c r="B84" i="53"/>
  <c r="B83" i="53" s="1"/>
  <c r="E83" i="53"/>
  <c r="E80" i="53" s="1"/>
  <c r="B64" i="53"/>
  <c r="C63" i="53"/>
  <c r="B81" i="53"/>
  <c r="B80" i="53" l="1"/>
  <c r="B68" i="53"/>
  <c r="D66" i="53"/>
  <c r="D63" i="53" s="1"/>
  <c r="B66" i="53" l="1"/>
  <c r="B63" i="53" s="1"/>
  <c r="D76" i="53"/>
  <c r="E73" i="53"/>
  <c r="B78" i="53" l="1"/>
  <c r="D73" i="53"/>
  <c r="D71" i="53"/>
  <c r="E71" i="53"/>
  <c r="C76" i="53"/>
  <c r="C73" i="53" s="1"/>
  <c r="B77" i="53"/>
  <c r="B74" i="53"/>
  <c r="E76" i="53"/>
  <c r="B76" i="53" l="1"/>
  <c r="B75" i="53"/>
  <c r="B73" i="53" s="1"/>
  <c r="E70" i="53"/>
  <c r="D70" i="53"/>
  <c r="C71" i="53"/>
  <c r="C70" i="53" s="1"/>
  <c r="B72" i="53"/>
  <c r="B71" i="53" l="1"/>
  <c r="B70" i="53" s="1"/>
  <c r="D60" i="53"/>
  <c r="E60" i="53"/>
  <c r="D58" i="53"/>
  <c r="E58" i="53"/>
  <c r="D54" i="53"/>
  <c r="E54" i="53"/>
  <c r="D56" i="53"/>
  <c r="E56" i="53"/>
  <c r="B56" i="53"/>
  <c r="D50" i="53"/>
  <c r="E50" i="53"/>
  <c r="D48" i="53"/>
  <c r="E48" i="53"/>
  <c r="D47" i="53" l="1"/>
  <c r="C56" i="53"/>
  <c r="B59" i="53"/>
  <c r="B58" i="53" s="1"/>
  <c r="C58" i="53"/>
  <c r="C54" i="53"/>
  <c r="D53" i="53"/>
  <c r="E53" i="53"/>
  <c r="B61" i="53"/>
  <c r="B60" i="53" s="1"/>
  <c r="C60" i="53"/>
  <c r="E47" i="53"/>
  <c r="C50" i="53"/>
  <c r="C53" i="53" l="1"/>
  <c r="C48" i="53"/>
  <c r="C47" i="53" s="1"/>
  <c r="E34" i="53"/>
  <c r="E33" i="53" s="1"/>
  <c r="E30" i="53"/>
  <c r="E29" i="53" s="1"/>
  <c r="D34" i="53" l="1"/>
  <c r="D33" i="53" s="1"/>
  <c r="C30" i="53"/>
  <c r="C29" i="53" s="1"/>
  <c r="E26" i="53"/>
  <c r="E25" i="53" s="1"/>
  <c r="D26" i="53"/>
  <c r="D25" i="53" s="1"/>
  <c r="B22" i="53"/>
  <c r="B34" i="53" l="1"/>
  <c r="B33" i="53" s="1"/>
  <c r="C26" i="53"/>
  <c r="C25" i="53" s="1"/>
  <c r="B27" i="53"/>
  <c r="B26" i="53" l="1"/>
  <c r="B25" i="53" s="1"/>
  <c r="B54" i="53" l="1"/>
  <c r="B53" i="53" s="1"/>
  <c r="D17" i="53" l="1"/>
  <c r="E17" i="53" l="1"/>
  <c r="C17" i="53"/>
  <c r="B17" i="53" l="1"/>
  <c r="C87" i="53"/>
  <c r="D30" i="53"/>
  <c r="D29" i="53" s="1"/>
  <c r="B31" i="53"/>
  <c r="B87" i="53" l="1"/>
  <c r="B30" i="53"/>
  <c r="B29" i="53" s="1"/>
  <c r="D44" i="53" l="1"/>
  <c r="E44" i="53" l="1"/>
  <c r="C44" i="53"/>
  <c r="B44" i="53" l="1"/>
  <c r="B50" i="53" l="1"/>
  <c r="B48" i="53"/>
  <c r="B47" i="53" l="1"/>
  <c r="E42" i="53"/>
  <c r="D42" i="53"/>
  <c r="E38" i="53"/>
  <c r="D38" i="53"/>
  <c r="D37" i="53" l="1"/>
  <c r="E37" i="53"/>
  <c r="C42" i="53"/>
  <c r="B40" i="53"/>
  <c r="B42" i="53" l="1"/>
  <c r="C38" i="53"/>
  <c r="C37" i="53" s="1"/>
  <c r="B38" i="53"/>
  <c r="B37" i="53" l="1"/>
</calcChain>
</file>

<file path=xl/sharedStrings.xml><?xml version="1.0" encoding="utf-8"?>
<sst xmlns="http://schemas.openxmlformats.org/spreadsheetml/2006/main" count="1328" uniqueCount="390">
  <si>
    <t>รวมทั้งสิ้น</t>
  </si>
  <si>
    <t>แผน</t>
  </si>
  <si>
    <t>ผล</t>
  </si>
  <si>
    <t>งวดที่ 1 (ต.ค. - ม.ค.)</t>
  </si>
  <si>
    <t>งวดที่ 2 (ก.พ. - พ.ค.)</t>
  </si>
  <si>
    <t>งวดที่ 3 (มิ.ย. - ก.ย.)</t>
  </si>
  <si>
    <t>แผน/</t>
  </si>
  <si>
    <t>รวม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</si>
  <si>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</si>
  <si>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</si>
  <si>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</si>
  <si>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</si>
  <si>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</si>
  <si>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</si>
  <si>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</si>
  <si>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</si>
  <si>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</si>
  <si>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</si>
  <si>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</si>
  <si>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</si>
  <si>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</si>
  <si>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ฝ่าย/งาน/โครงการตามแผนยุทธศาสตร์/งบรายจ่าย</t>
  </si>
  <si>
    <t>หน่วยงาน : สำนักงานเขตมีนบุรี</t>
  </si>
  <si>
    <t>งวดที่ 1</t>
  </si>
  <si>
    <t>งวดที่ 2</t>
  </si>
  <si>
    <t>งวดที่ 3</t>
  </si>
  <si>
    <t xml:space="preserve"> </t>
  </si>
  <si>
    <t>แบบ สงม.2</t>
  </si>
  <si>
    <t>ฝ่าย : ทะเบียน</t>
  </si>
  <si>
    <t>ฝ่าย : รายได้</t>
  </si>
  <si>
    <t>ฝ่าย : รักษาความสะอาดและสวนสาธารณะ</t>
  </si>
  <si>
    <t>ฝ่ายปกครอง</t>
  </si>
  <si>
    <t>งบประมาณตามโครงสร้างงาน</t>
  </si>
  <si>
    <t>งานที่ 1 : อำนวยการและบริหารสำนักงานเขต</t>
  </si>
  <si>
    <t>งานที่ 2 : ปกครอง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</si>
  <si>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</si>
  <si>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</si>
  <si>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</si>
  <si>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</si>
  <si>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</si>
  <si>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</si>
  <si>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</si>
  <si>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</si>
  <si>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</si>
  <si>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</si>
  <si>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</si>
  <si>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</si>
  <si>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</si>
  <si>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</si>
  <si>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</si>
  <si>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</si>
  <si>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</si>
  <si>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</si>
  <si>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</si>
  <si>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</si>
  <si>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</si>
  <si>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</si>
  <si>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</si>
  <si>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</si>
  <si>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</si>
  <si>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</si>
  <si>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>รวมงบประมาณตามโครงสร้างงาน</t>
  </si>
  <si>
    <t>รวมงบประมาณสำนักสนับสนุนให้สำนักงานเขต</t>
  </si>
  <si>
    <t>ฝ่าย : เทศกิจ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</si>
  <si>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</si>
  <si>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>- ค่าเครื่องแต่งกาย</t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</si>
  <si>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</si>
  <si>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</si>
  <si>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t>- ค่าอาหารทำการนอกเวลา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</si>
  <si>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</si>
  <si>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ค่าซ่อมแซมยานพาหนะ</t>
  </si>
  <si>
    <t>- ค่าซ่อมแซมครุภัณฑ์</t>
  </si>
  <si>
    <t>- ค่าจ้างเหมาบริการเป็นรายบุคคล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</si>
  <si>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</si>
  <si>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>- ค่าวัสดุสำนักงานประเภทเครื่องเขียน แบบพิมพ์</t>
  </si>
  <si>
    <t>- ค่าวัสดุอุปกรณ์คอมพิวเตอร์</t>
  </si>
  <si>
    <t>- ค่าวัสดุยานพาหนะ</t>
  </si>
  <si>
    <t xml:space="preserve">     3) งบรายจ่ายอื่น</t>
  </si>
  <si>
    <t>ผู้รายงาน......................................................</t>
  </si>
  <si>
    <t>ฝ่าย : การคลัง</t>
  </si>
  <si>
    <t xml:space="preserve">     งานที่ 1 : งานบริหารทั่วไปและบริหารการคลัง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</si>
  <si>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 ใช้สอยและวัสดุ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</si>
  <si>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</si>
  <si>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</si>
  <si>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</si>
  <si>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1 : บริหารทั่วไปฝ่ายรักษาความสะอาด</t>
  </si>
  <si>
    <t>- ค่าซ่อมแซมเครื่องจักรกลและเครื่องทุ่นแรง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</si>
  <si>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</si>
  <si>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</si>
  <si>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ค่าวัสดุอุปกรณ์ในการขนถ่ายสิงปฏิกูล</t>
  </si>
  <si>
    <t>- ค่าเครื่องแบบชุดปฏิบัติงาน</t>
  </si>
  <si>
    <t xml:space="preserve">     งานที่ 2 : กวาดทำความสะอาดที่และทางสาธารณะ</t>
  </si>
  <si>
    <t>- ค่าตอบแทนเจ้าหน้าที่เก็บขนมูลฝอย</t>
  </si>
  <si>
    <t xml:space="preserve">- ค่าวัสดุยานพาหนะ </t>
  </si>
  <si>
    <t xml:space="preserve">     งานที่ 3 : เก็บขยะมูลฝอยและขนถ่ายสิ่งปฏิกูล</t>
  </si>
  <si>
    <t>- ค่าตอบแทนเจ้าหน้าที่เก็บขนไขมัน</t>
  </si>
  <si>
    <t>- ค่าตอบแทนเจ้าหน้าที่เก็บขนสิ่งปฏิกูล</t>
  </si>
  <si>
    <t xml:space="preserve">     งานที่ 1 : บริหารทั่วไปและสอบสวนดำเนินคดี</t>
  </si>
  <si>
    <t>- ค่าเบี้ยประชุม</t>
  </si>
  <si>
    <t>- ค่ารับรอง</t>
  </si>
  <si>
    <t>- ค่าเครื่องแบบชุดปฏิบัติงานเทศกิจ</t>
  </si>
  <si>
    <t xml:space="preserve">     งานที่ 2 : ตรวจและบังคับใช้กฎหมาย</t>
  </si>
  <si>
    <r>
      <rPr>
        <b/>
        <sz val="16"/>
        <color theme="1"/>
        <rFont val="TH SarabunPSK"/>
        <family val="2"/>
      </rPr>
      <t xml:space="preserve">    ค่าใช้สอย</t>
    </r>
  </si>
  <si>
    <t>- ค่าวัสดุอุปกรณ์ในการปลูกและบำรุงรักษาต้นไม้</t>
  </si>
  <si>
    <t xml:space="preserve">     งานที่ 4 : ดูแลสวนและพื้นที่สีเขียว</t>
  </si>
  <si>
    <t>ฝ่าย : การศึกษา</t>
  </si>
  <si>
    <t xml:space="preserve">     งานที่ 1 : บริหารทั่วไปฝ่ายการศึกษา</t>
  </si>
  <si>
    <t>- ค่าใช้จ่ายในการประชุมครู</t>
  </si>
  <si>
    <t xml:space="preserve">     งานที่ 2 : งบประมาณโรงเรียน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</si>
  <si>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</si>
  <si>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</si>
  <si>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</si>
  <si>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</si>
  <si>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ค่าจ่างทำความสะอาดอาคาร</t>
  </si>
  <si>
    <t>- ค่าซ่อมแซมเครื่องคอมพิวเตอร์โรงเรียน</t>
  </si>
  <si>
    <t>- ค่าแบบพิมพ์ต่าง ๆ สำหรับโรงเรียน</t>
  </si>
  <si>
    <t>- ค่าวัสดุการสอนวิทยาศาสตร์</t>
  </si>
  <si>
    <t>- ค่าวัสดุอุปกรณ์การสอน(โครงการขยายโอกาสฯ)</t>
  </si>
  <si>
    <t>- ค่าวัสดุ อุปกรณ์ เครื่องใช่ส่วนตัวของเด็กอนุบาล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</si>
  <si>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</si>
  <si>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</si>
  <si>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 xml:space="preserve">     3) งบอุดหนุน</t>
  </si>
  <si>
    <t>- ทุนอาหารกลางวันนักเรียน</t>
  </si>
  <si>
    <t xml:space="preserve">     4) งบรายจ่ายอื่น</t>
  </si>
  <si>
    <t>- ค่าใช้จ่ายโครงการเกษตรปลอดสารพิษ</t>
  </si>
  <si>
    <t>- ค่าใช้จ่ายในการเปิดโลกกว้างสร้างเส้นทางสู่อาชีพ</t>
  </si>
  <si>
    <t>- ค่าใช้จ่ายในการพัฒนาคุณภาพเครือข่ายโรงเรียน</t>
  </si>
  <si>
    <t xml:space="preserve"> -</t>
  </si>
  <si>
    <t>-</t>
  </si>
  <si>
    <t>งานที่ 1 : บริหารทั่วไปและบริหารการคลัง</t>
  </si>
  <si>
    <t>งานที่ 1 : บริหารทั่วไปและจัดเก็บรายได้</t>
  </si>
  <si>
    <t>งานที่ 1 : บริหารทั่วไปฝ่ายรักษาความสะอาด</t>
  </si>
  <si>
    <t xml:space="preserve">     งานที่ 1 : บริหารทั่วไปและบริการทะเบียน</t>
  </si>
  <si>
    <t xml:space="preserve">     งานที่ 1 : บริหารทั่วไปและจัดเก็บรายได้</t>
  </si>
  <si>
    <t>งบบุคลากร</t>
  </si>
  <si>
    <t xml:space="preserve">                งบดำเนินงาน</t>
  </si>
  <si>
    <t xml:space="preserve">                งบรายจ่ายอื่น</t>
  </si>
  <si>
    <t xml:space="preserve">                 งบดำเนินงาน</t>
  </si>
  <si>
    <t>งานรายจ่ายบุคลากร</t>
  </si>
  <si>
    <t>ค่าตอบแทนใช้สอยและวัสดุ</t>
  </si>
  <si>
    <t xml:space="preserve">     งบดำเนินงาน</t>
  </si>
  <si>
    <t>(ต.ค.2565- ม.ค.2566)</t>
  </si>
  <si>
    <t>(ก.พ.-พ.ค.2566)</t>
  </si>
  <si>
    <t>(มิ.ย.-ก.ย.2566)</t>
  </si>
  <si>
    <t>- ค่าวัสดุเครื่องจักรกลและเครื่องทุ่นแรง</t>
  </si>
  <si>
    <t>โครงการตามแผนยุทธศาสตร์</t>
  </si>
  <si>
    <t xml:space="preserve">                 งบรายจ่ายอื่น</t>
  </si>
  <si>
    <t xml:space="preserve">                 งบเงินอุดหนุน</t>
  </si>
  <si>
    <t>ค่าตอบแทนใช้สอย</t>
  </si>
  <si>
    <t>รายจ่ายอื่น</t>
  </si>
  <si>
    <t>ตามยุทธ</t>
  </si>
  <si>
    <t>บูรณาการ</t>
  </si>
  <si>
    <t>อุดหนุน</t>
  </si>
  <si>
    <t>ชดใช้เงินยืมสะสม</t>
  </si>
  <si>
    <t>แผนการปฏิบัติงานและการใช้จ่ายงบประมาณรายจ่ายประจำปีงบประมาณ พ.ศ. 2567</t>
  </si>
  <si>
    <t>แผน/ผลการปฏิบัติงานและการใช้จ่ายงบประมาณรายจ่ายประจำปีงบประมาณ พ.ศ. 2567</t>
  </si>
  <si>
    <t>(ต.ค.2566- ม.ค.2567)</t>
  </si>
  <si>
    <t>(ก.พ.-พ.ค.2567)</t>
  </si>
  <si>
    <t>(มิ.ย.-ก.ย.2567)</t>
  </si>
  <si>
    <t xml:space="preserve">     1) งบบุคลากร</t>
  </si>
  <si>
    <t xml:space="preserve"> - ค่าเครื่องแบบพนักงานเทศกิจ</t>
  </si>
  <si>
    <t>งบประมาณสำนักสนับสนุนให้สำนักงานเขต</t>
  </si>
  <si>
    <t xml:space="preserve">               ค่าตอบแทนบุคลากรด้านการแทพย์และสาธารณสุข</t>
  </si>
  <si>
    <t xml:space="preserve">               เงินตอบแทนพิเศษของข้าราชการ</t>
  </si>
  <si>
    <t xml:space="preserve">               เงินตอบแทนพิเศษของลูกจ้างประจำ</t>
  </si>
  <si>
    <t xml:space="preserve">               เงินสมทบกองทุนประกันสังคม</t>
  </si>
  <si>
    <t xml:space="preserve">               เงินสมทบกองทุนเงินทดแทน</t>
  </si>
  <si>
    <t>ข้อบัญญัติ งปม</t>
  </si>
  <si>
    <t>เสนอขอ</t>
  </si>
  <si>
    <t>ผลต่าง</t>
  </si>
  <si>
    <t>รอโอน กสพ</t>
  </si>
  <si>
    <t xml:space="preserve">    งบดำเนินงาน</t>
  </si>
  <si>
    <t>- ค่าเครื่องแบบนักเรียน</t>
  </si>
  <si>
    <t>- ค่าหนังสือเรียน</t>
  </si>
  <si>
    <t>- ค่าอุปกรณ์การเรียน</t>
  </si>
  <si>
    <t>- ทุนอาหารเสริม (นม)</t>
  </si>
  <si>
    <t>- ค่าใช้จ่ายในการจัดการเรียนการสอน</t>
  </si>
  <si>
    <t>- ค่าใช้จ่ายในการจัดกิจกรรมพัฒนาคุณภาพผู้เรียน</t>
  </si>
  <si>
    <t>งปมหลังปรับโอน</t>
  </si>
  <si>
    <t>หัก ยอดก่อหนี้ทั้งจำนวน</t>
  </si>
  <si>
    <t>คงเหลือยอด</t>
  </si>
  <si>
    <t>งบประมาณหลังปรับโอน</t>
  </si>
  <si>
    <t>- ค่าตอบแทนอาสาสมัครชักลากมูลฝอย</t>
  </si>
  <si>
    <t>- ค่าวัสดุอุปกรณ์ในการขนถ่ายสิ่งปฏิกูล</t>
  </si>
  <si>
    <t xml:space="preserve">วงเงิน 30% </t>
  </si>
  <si>
    <t>เสนอขอ งวดที่ 1</t>
  </si>
  <si>
    <t>คลัง</t>
  </si>
  <si>
    <t>- ค่าตอบแทนครูผู้สอนศาสนาอิสลามในโรงเรียน</t>
  </si>
  <si>
    <t>สังกัดกรุงเทพมหานคร</t>
  </si>
  <si>
    <t>- ค่าตอบแทนบุคคลภายนอกช่วยปฏิบัติราชการด้าน</t>
  </si>
  <si>
    <t>ด้านการสอนภาษาจีน</t>
  </si>
  <si>
    <t>ด้านการสอนภาษาอาหรับ</t>
  </si>
  <si>
    <t xml:space="preserve">- ค่าตอบแทนบุคคลภายนอกช่วยปฏิบัติราชการ </t>
  </si>
  <si>
    <t>ด้านการสอนภาษาญี่ปุ่น</t>
  </si>
  <si>
    <t>ด้านการสอนภาษาอังกฤษเพื่อทักษะชีวิต</t>
  </si>
  <si>
    <t>- ค่าจ้างเหมาดูแลทรัพย์สินและรักษาความปลอดภัย</t>
  </si>
  <si>
    <t>ในโรงเรียนสังกัดกรุงเทพมหานคร</t>
  </si>
  <si>
    <t>- จ้างเหมาป้องกันและกำจัดปลวกภายในโรงเรียน</t>
  </si>
  <si>
    <t>- ค่าวัสดุในการผลิตสื่อการเรียนการสอน ตาม</t>
  </si>
  <si>
    <t>โครงการศูนย์วิชาการเขต</t>
  </si>
  <si>
    <t>- ค่าเครื่องหมายสัญลักษณ์ของสถานศึกษาสังกัด</t>
  </si>
  <si>
    <t>กรุงเทพมหานคร</t>
  </si>
  <si>
    <t>- ค่าอาหารเช้าของนักเรียนในโรงเรียนสังกัด</t>
  </si>
  <si>
    <t xml:space="preserve">- ค่าใช้จ่ายในการฝึกอบรมนายหมู่ลูกเสือสามัญ   </t>
  </si>
  <si>
    <t>สามัญรุ่นใหญ่ และหัวหน้าหน่วยยุวกาชาด</t>
  </si>
  <si>
    <t>- ค่าใช้จ่ายในการพัฒนาคุณภาพการดำเนินงาน</t>
  </si>
  <si>
    <t>ศูนย์วิชาการเขต</t>
  </si>
  <si>
    <t>- ค่าใช้จ่ายในการจัดประชุมสัมมนาคณะกรรมการ</t>
  </si>
  <si>
    <t>สถานศึกษาขั้นพื้นฐานโรงเรียนสังกัดกรุงเทพมหานคร</t>
  </si>
  <si>
    <t>- ค่าใช้จ่ายในการสัมมนาประธานกรรมการ</t>
  </si>
  <si>
    <t xml:space="preserve"> เครือข่ายผู้ปกครองเพื่อพัฒนาโรงเรียนสังกัด</t>
  </si>
  <si>
    <t xml:space="preserve"> กรุงเทพมหานคร</t>
  </si>
  <si>
    <t>- ค่าใช้จ่ายในการส่งเสริมสนับสนุนให้นักเรียน</t>
  </si>
  <si>
    <t xml:space="preserve">  สร้างสรรค์ผลงานเพื่อการเรียนรู้</t>
  </si>
  <si>
    <t>- ค่าใช้จ่ายตามโครงการเรียนฟรี เรียนดีอย่างมี</t>
  </si>
  <si>
    <t xml:space="preserve">  คุณภาพโรงเรียนสังกัดกรุงเทพมหานคร</t>
  </si>
  <si>
    <t>- ค่าใช้จ่ายในการสนับสนุนการสอนในศูนย์ศึกษา</t>
  </si>
  <si>
    <t xml:space="preserve">  พระพุทธศาสนาวันอาทิตย์</t>
  </si>
  <si>
    <t>ฝ่าย : ปกครอง</t>
  </si>
  <si>
    <t xml:space="preserve">     งานที่ 1 : อำนวยการและบริหารสำนักงานเขต</t>
  </si>
  <si>
    <t>- เงินตอบแทนพิเศษของข้าราชการ</t>
  </si>
  <si>
    <t>- เงินตอบแทนพิเศษของลูกจ้างประจำ</t>
  </si>
  <si>
    <t>- เงินสมทบกองทุนประกันสังคม</t>
  </si>
  <si>
    <t>- ค่าบำรุงรักษาซ่อมแซมเครื่องปรับอากาศ</t>
  </si>
  <si>
    <t>- ค่าบำรุงรักษาซ่อมแซมลิฟท์</t>
  </si>
  <si>
    <t>- ค่าทำความสะอาดเครื่องนอนเวรฯ</t>
  </si>
  <si>
    <t>- ค่าวัสดุไฟฟ้า ประปา งานบ้าน งานครัว และงานสวน</t>
  </si>
  <si>
    <t>- ค่าซื้อหนังสือ วารสารฯ</t>
  </si>
  <si>
    <t>- ค่าวัสดุประชาสัมพันธ์</t>
  </si>
  <si>
    <t xml:space="preserve">     งบรายจ่ายอื่น</t>
  </si>
  <si>
    <t>- ค่าใช้จ่ายในการสัมมนาเพื่อพัฒนาองค์การ</t>
  </si>
  <si>
    <t>สำนักงานเขตมีนบุรี</t>
  </si>
  <si>
    <t>- ค่าใช้จ่ายในการสัมมนาและศึกษาดูงานเพื่อพัฒนา</t>
  </si>
  <si>
    <t>ศักยภาพของลูกจ้างเขตมีนบุรี</t>
  </si>
  <si>
    <t xml:space="preserve">     งานที่ 2 : ปกครอง</t>
  </si>
  <si>
    <t>- ค่าตอบแทนอาสาสมัครป้องกันภัยฝ่ายพลเรือน</t>
  </si>
  <si>
    <t>- ค่าวัสดุอุปกรณ์ สำหรับใช้ในศูนย์ อปพร.</t>
  </si>
  <si>
    <t>- 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</si>
  <si>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</si>
  <si>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- ค่าใช้จ่ายการดำเนินโครงการรณรงค์ป้องกันและ</t>
  </si>
  <si>
    <t>แก้ไขปัญหายาเสพติด TO BE NUMBER ONE</t>
  </si>
  <si>
    <t>- ค่าใช้จ่ายในการสัมมนาศึกษาดูงานผู้นำศาสนาอิสลาม</t>
  </si>
  <si>
    <t>- ค่าใช้จ่ายโครงการเรียนรู้ศาสนาอิสลามและจริยธรรม</t>
  </si>
  <si>
    <t xml:space="preserve">- ค่าใช้จ่ายในการสัมมนาเพื่อพัฒนาศักยภาพ  </t>
  </si>
  <si>
    <t>ข้าราชการครู และบุคลากรทางการศึกษา</t>
  </si>
  <si>
    <t>- ค่าใช้จ่ายโครงการบรรพชาสามเณรภาคฤดูร้อน</t>
  </si>
  <si>
    <t>- ค่าใช้จ่ายโครงการอบรมพระนวกะ</t>
  </si>
  <si>
    <t>แผนการปฏิบัติงานและการใช้จ่ายงบประมาณประจำปีงบประมาณ พ.ศ. 2567</t>
  </si>
  <si>
    <t xml:space="preserve">                                                                     </t>
  </si>
  <si>
    <t>ฝ่าย : สิ่งแวดล้อมและสุขาภิบาล</t>
  </si>
  <si>
    <t xml:space="preserve">     งานที่ 1 : บริหารทั่วไปฝ่ายสิ่งแวดล้อมและสุขาภิบาล</t>
  </si>
  <si>
    <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</si>
  <si>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r>
      <t xml:space="preserve">    </t>
    </r>
    <r>
      <rPr>
        <b/>
        <u/>
        <sz val="16"/>
        <rFont val="TH SarabunPSK"/>
        <family val="2"/>
      </rPr>
      <t>ค่าตอบแทน</t>
    </r>
  </si>
  <si>
    <t>โอนกองทะเบียนทรัพย์สิน 2,000</t>
  </si>
  <si>
    <t xml:space="preserve">     งานที่ 2 : สุขาภิบาลอาหารและอนามัยสิ่งแวดล้อม</t>
  </si>
  <si>
    <t xml:space="preserve"> - ค่าจ้างเหมาบริการเป็นรายบุคคล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</si>
  <si>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งบรายจ่ายอื่น</t>
    </r>
  </si>
  <si>
    <t>- ค่าใช้จ่ายโครงการกรุงเทพฯ เมืองอาหารปลอดภัย</t>
  </si>
  <si>
    <t xml:space="preserve">     งานที่ 3 : ป้องกันและควบคุมโรค</t>
  </si>
  <si>
    <t xml:space="preserve"> - ค่าใช้จ่ายโครงการบูรณาการความร่วมมือในการพัฒนา</t>
  </si>
  <si>
    <t xml:space="preserve">   ประสิทธิภาพแก้ไขปัญหาโรคไข้เลือดออกในพื้นที่</t>
  </si>
  <si>
    <t xml:space="preserve">   กรุงเทพมหานคร</t>
  </si>
  <si>
    <t xml:space="preserve">   2) งบดำเนินงาน</t>
  </si>
  <si>
    <t>โครงการบูรณาการความร่วมมือในการพัฒนาประสิทธิภาพ</t>
  </si>
  <si>
    <t>การแก้ไขปัญหาโรคไข้เลือดออกในพื้นที่กรุงเทพมหานคร</t>
  </si>
  <si>
    <t>แผน/ผลการปฏิบัติงานและการใช้จ่ายงบประมาณรายจ่ายประจำปีงบประมาณ พ.ศ.2567</t>
  </si>
  <si>
    <t xml:space="preserve">            แบบ สงม.2</t>
  </si>
  <si>
    <t>แผนงาน : พัฒนาชุมชน</t>
  </si>
  <si>
    <t xml:space="preserve">        หน่วย : บาท</t>
  </si>
  <si>
    <t>(ต.ค.2566-ม.ค.2567)</t>
  </si>
  <si>
    <t>งานที่ 1 : งานบริหารทั่วไปฝ่ายพัฒนาชุมชน</t>
  </si>
  <si>
    <t>1) งบดำเนินงาน</t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</si>
  <si>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</si>
  <si>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ค่าตอบแทน</t>
    </r>
  </si>
  <si>
    <t xml:space="preserve"> - ค่าอาหารทำการนอกเวลา</t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</si>
  <si>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ค่าใช้สอย</t>
    </r>
  </si>
  <si>
    <t xml:space="preserve"> - ค่าซ่อมแซมยานพาหนะ</t>
  </si>
  <si>
    <t xml:space="preserve"> - ค่าซ่อมแซมครุภัณฑ์</t>
  </si>
  <si>
    <r>
      <rPr>
        <b/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ค่าวัสดุ</t>
    </r>
  </si>
  <si>
    <t xml:space="preserve"> - ค่าวัสดุสำนักงานประเภทเครื่องเขียนแบบพิมพ์</t>
  </si>
  <si>
    <t xml:space="preserve"> - ค่าวัสดุคอมพิวเตอร์</t>
  </si>
  <si>
    <t xml:space="preserve"> - ค่าวัสดุยานพาหนะ</t>
  </si>
  <si>
    <t xml:space="preserve"> - ค่าเครื่องแต่งกาย</t>
  </si>
  <si>
    <t>3) งบรายจ่ายอื่น</t>
  </si>
  <si>
    <t>งานที่ 2 : งานพัฒนาชุมชนและบริการสังคม</t>
  </si>
  <si>
    <t xml:space="preserve"> - ค่าตอบแทนบุคคลภายนอก</t>
  </si>
  <si>
    <t xml:space="preserve"> - ค่าตอบแทนอาสาสมัครปฏิบัติงานด้านเด็ก สตรี ผู้สูงอายุ </t>
  </si>
  <si>
    <t xml:space="preserve">   ผู้พิการ และผู้ด้อยโอกาส</t>
  </si>
  <si>
    <t xml:space="preserve"> - ค่าตอบแทนอาสาสมัครปฏิบัติงานด้านพัฒนาสังคม</t>
  </si>
  <si>
    <t xml:space="preserve"> - ค่าตอบแทนอาสาสมัครผู้ดูแลเด็ก</t>
  </si>
  <si>
    <t xml:space="preserve"> - ค่าตอบแทนวิทยากร</t>
  </si>
  <si>
    <t xml:space="preserve"> - ค่ารับรอง</t>
  </si>
  <si>
    <t xml:space="preserve"> - ค่าซื้อหนังสือ วารสาร 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</si>
  <si>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</si>
  <si>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</si>
  <si>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ค่าอาหารกลางวันและอาหารเสริม (ศูนย์เด็กเล็ก)</t>
  </si>
  <si>
    <t xml:space="preserve"> - ค่าอาหารกลางวันและอาหารเสริม (นม) ศูนย์อบรมเด็กก่อนเกณฑ์ในวัด</t>
  </si>
  <si>
    <t xml:space="preserve"> - ค่าวัสดุอุปกรณ์ในการอบรมสาธิต</t>
  </si>
  <si>
    <t xml:space="preserve"> - ค่าวัสดุเพื่อพัฒนาศูนย์พัฒนาเด็กก่อนวัยเรียน</t>
  </si>
  <si>
    <t xml:space="preserve"> - ค่าใช้จ่ายในการสนับสนุนการดำเนินงานของคณะกรรมการ</t>
  </si>
  <si>
    <t xml:space="preserve">   คณะกรรมการชุมชน</t>
  </si>
  <si>
    <t xml:space="preserve"> - ค่าใช้จ่ายในการสัมมนาและศึกษาดูงานกรรมการชุมชนและผู้เกี่ยวข้อง</t>
  </si>
  <si>
    <t xml:space="preserve"> - ค่าใช้จ่ายในการสัมมนาและศึกษาดูงานอาสาสมัครผู้ดูแลเด็ก 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</si>
  <si>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</si>
  <si>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ค่าใช้จ่ายในการส่งเสริมกิจการสภาเด็กและเยาวชนกรุงเทพมหานคร</t>
  </si>
  <si>
    <t xml:space="preserve"> - ค่าใช้จ่ายในการดำเนินงานศูนย์บริการและถ่ายทอดเทคโนโยลีการเกษตร</t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</si>
  <si>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</si>
  <si>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ค่าใช้จ่ายในการจัดงานวันสำคัญอนุรักษ์สืบสานวัฒนธรรมประเพณี</t>
  </si>
  <si>
    <t xml:space="preserve"> - ค่าใช้จ่ายโครงการรู้ใช้ รู้เก็บ คนกรุงเทพฯ ชีวิตมั่นคง</t>
  </si>
  <si>
    <t xml:space="preserve"> - ค่าใช้จ่ายโครงการพัฒนาและเสริมสร้างศักยภาพเด็กก่อนวัยเรียนในศูนย์</t>
  </si>
  <si>
    <t xml:space="preserve"> - ค่าใช้จ่ายในการจัดงานสืบสานตำนานสงกรานต์เมืองมีน ประจำปี 2567</t>
  </si>
  <si>
    <t xml:space="preserve"> - ค่าใช้จ่ายในการจ้างงานคนพิการเพื่อปฏิบัติงาน</t>
  </si>
  <si>
    <t xml:space="preserve"> - ค่าใช้จ่ายในการจัดกิจกรรมครอบครัวรักการอ่าน</t>
  </si>
  <si>
    <t xml:space="preserve"> - ค่าใช้จ่ายในการจัดสวัสดิการ การสงเคราะห์ช่วยเหลือเด็ก สตรี</t>
  </si>
  <si>
    <t xml:space="preserve">  ครอบครัว ผู้ด้อยโอกาส ผู้สูงอายุและคนพิการ</t>
  </si>
  <si>
    <t>รวมงบประมาณตามโครงสร้าง</t>
  </si>
  <si>
    <t>ผู้รายงาน.............................................................</t>
  </si>
  <si>
    <t>2) งบดำเนินงาน</t>
  </si>
  <si>
    <t xml:space="preserve">   และผู้เกี่ยวข้องเขตมีนบุรี</t>
  </si>
  <si>
    <t xml:space="preserve">   พัฒนาเด็กก่อนวัยเรียนกรุงเทพมหานคร</t>
  </si>
  <si>
    <t>รวมโครงการตามแผนยุทธศาสตร์</t>
  </si>
  <si>
    <t>โครงการจัดสวัสดิการ การสงเคราะห์ช่วยเหลือเด็ก สตรี</t>
  </si>
  <si>
    <t>ครอบครัว ผู้ด้อยโอกาส ผู้สูงอายุและคนพิการ</t>
  </si>
  <si>
    <t>ค่าใช้จ่ายในการจ้างงานคนพิการเพื่อปฏิบัติงาน</t>
  </si>
  <si>
    <t>ค่าใช้จ่ายในการจัดกิจกรรมครอบครัวรักการอ่าน</t>
  </si>
  <si>
    <t>ฝ่าย : โยธา</t>
  </si>
  <si>
    <t xml:space="preserve">     งานที่ 1 : บริหารทั่วไปฝ่ายโยธา</t>
  </si>
  <si>
    <t xml:space="preserve"> - ค่าวัสดุสำนักงานประเภทเครื่องเขียน แบบพิมพ์</t>
  </si>
  <si>
    <t xml:space="preserve"> - ค่าวัสดุอุปกรณ์คอมพิวเตอร์</t>
  </si>
  <si>
    <t xml:space="preserve">     งานที่ 2 : อนุญาตก่อสร้าง ควบคุมอาคารและผังเมือง</t>
  </si>
  <si>
    <t>ค่าวัสดุ</t>
  </si>
  <si>
    <t xml:space="preserve">     งานที่ 3 : บำรุงรักษาซ่อมแซม</t>
  </si>
  <si>
    <t xml:space="preserve"> - ค่าซ่อมแซมถนน ตรอก ซอย สะพานและสิ่งสาธารณประโยชน์</t>
  </si>
  <si>
    <t xml:space="preserve"> - ค่าซ่อมแซมไฟฟ้าสาธารณะ</t>
  </si>
  <si>
    <t xml:space="preserve"> - ค่าวัสดุก่อสร้าง</t>
  </si>
  <si>
    <t xml:space="preserve"> - ค่าวัสดุสำหรับหน่วยบริการเร่งด่วนกรุงเทพมหานคร(BEST)</t>
  </si>
  <si>
    <t xml:space="preserve">     งานที่ 4 : ระบายน้ำและแก้ไขปัญหาน้ำท่วม</t>
  </si>
  <si>
    <t>ชดใช้ กรก</t>
  </si>
  <si>
    <t xml:space="preserve"> - ค่าซ่อมแซมเครื่องจักรกลและเครื่องทุ่นแรง</t>
  </si>
  <si>
    <t xml:space="preserve"> - ค่าจ้างเหมาล้างทำความสะอาดท่อระบายน้ำ</t>
  </si>
  <si>
    <t xml:space="preserve"> - ค่าวัสดุเครื่องจักรกลฯ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</si>
  <si>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</si>
  <si>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ค่าวัสดุอุปกรณ์บำรุงรักษาระบบระบายน้ำฯ</t>
  </si>
  <si>
    <t xml:space="preserve"> - ค่าวัสดุป้องกันอุบัติภัย</t>
  </si>
  <si>
    <t>ค่าตอบแทน</t>
  </si>
  <si>
    <t>ค่าใช้สอย</t>
  </si>
  <si>
    <t>ฝ่าย</t>
  </si>
  <si>
    <t>งบดำเนินงาน</t>
  </si>
  <si>
    <t>งบประมาณ</t>
  </si>
  <si>
    <t>ก่อนปรับโอน</t>
  </si>
  <si>
    <t>ปกครอง</t>
  </si>
  <si>
    <t>ทะเบียน</t>
  </si>
  <si>
    <t>ฝ่ายรักษาฯ</t>
  </si>
  <si>
    <t>ฝ่ายพัฒนาชุมชน</t>
  </si>
  <si>
    <t>ฝ่ายสิ่งแวดล้อม</t>
  </si>
  <si>
    <t>ฝ่ายศึกษา</t>
  </si>
  <si>
    <t xml:space="preserve"> - งานอำนวยการและบริหารสำนักงานเขต</t>
  </si>
  <si>
    <t xml:space="preserve"> - งานปกครอง</t>
  </si>
  <si>
    <t xml:space="preserve"> - งานบริหารทั่วไปฝ่ายรักษาความสะอาด</t>
  </si>
  <si>
    <t xml:space="preserve"> - งานทำความสะอาดที่และทางสาธารณะ</t>
  </si>
  <si>
    <t xml:space="preserve"> - งานเก็บขยะมูลฝอยและขนถ่ายสิ่งปฏิกูล</t>
  </si>
  <si>
    <t xml:space="preserve"> - งานดูแลสวนและพื้นที่สีเขียว</t>
  </si>
  <si>
    <t xml:space="preserve"> - งานบริหารทั่วไปและสอบสวนดำเนินคดี</t>
  </si>
  <si>
    <t xml:space="preserve"> - งานตรวจและบังคับใช้กฎหมาย</t>
  </si>
  <si>
    <t xml:space="preserve"> -งานบริหารทั่วไปฝ่ายโยธา</t>
  </si>
  <si>
    <t xml:space="preserve"> -งานอนุญาตก่อสร้าง ควบคุมอาคารและผังเมือง</t>
  </si>
  <si>
    <t xml:space="preserve"> -งานบำรุงรักษาซ่อมแซม</t>
  </si>
  <si>
    <t xml:space="preserve"> -งานระบายน้ำและแก้ไขปัญหาน้ำท่วม</t>
  </si>
  <si>
    <t xml:space="preserve"> -งานบริหารทั่วไปฝ่ายพัฒนาชุมชน</t>
  </si>
  <si>
    <t xml:space="preserve"> -งานพัฒนาชุมชนและบริหารสังคม</t>
  </si>
  <si>
    <t xml:space="preserve"> - งานบริหารทั่วไปฝ่ายสิ่งแวดล้อมฯ</t>
  </si>
  <si>
    <t xml:space="preserve"> - งานสุขาภิบาลอาหารและอนามัยสิ่งแวดล้อม</t>
  </si>
  <si>
    <t xml:space="preserve"> - งานบริหารทั่วไปฝ่ายการศึกษา</t>
  </si>
  <si>
    <t xml:space="preserve"> - งานงบประมาณโรงเรียน</t>
  </si>
  <si>
    <t xml:space="preserve"> - งานป้องกันและควบคุมโรค</t>
  </si>
  <si>
    <t xml:space="preserve"> - ค่าตอบแทนอาสาสมัครห้องสมุด/บ้านหนังสือ</t>
  </si>
  <si>
    <t xml:space="preserve">    ค่าตอบแทน ใช้สอยและวัสดุ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</si>
  <si>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ค่าตอบแทน</t>
    </r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</si>
  <si>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ค่าใช้สอย</t>
    </r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</si>
  <si>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ค่าวัสดุ</t>
    </r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</si>
  <si>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ค่าตอบแทน ใช้สอยและวัสดุ</t>
    </r>
  </si>
  <si>
    <r>
      <rPr>
        <b/>
        <sz val="16"/>
        <rFont val="TH SarabunPSK"/>
        <family val="2"/>
        <charset val="222"/>
      </rPr>
      <t xml:space="preserve">    </t>
    </r>
    <r>
      <rPr>
        <b/>
        <u/>
        <sz val="16"/>
        <rFont val="TH SarabunPSK"/>
        <family val="2"/>
      </rPr>
      <t>ค่าวัสดุ</t>
    </r>
  </si>
  <si>
    <t>รวมงบประมาณโครงการตามแผนยุทธศาสตร์</t>
  </si>
  <si>
    <t xml:space="preserve">     งานที่ 1 : การจัดบริการของสำนักงานเขต</t>
  </si>
  <si>
    <t xml:space="preserve"> - เงินตอบแทนพิเศษของข้าราชการ</t>
  </si>
  <si>
    <t xml:space="preserve"> - ค่าตอบแทนบุคลากรด้านการแทพย์และสาธารณสุข</t>
  </si>
  <si>
    <t xml:space="preserve"> - เงินตอบแทนพิเศษของลูกจ้างประจำ</t>
  </si>
  <si>
    <t xml:space="preserve"> - เงินสมทบกองทุนประกันสังคม</t>
  </si>
  <si>
    <t xml:space="preserve"> - เงินสมทบกองทุนเงินทดแทน</t>
  </si>
  <si>
    <t>การจัดบริการของสำนักงานเขต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</si>
</sst>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sz val="16"/>
      <color rgb="FF7030A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  <charset val="222"/>
    </font>
    <font>
      <b/>
      <sz val="16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left"/>
    </xf>
    <xf numFmtId="49" fontId="4" fillId="0" borderId="8" xfId="0" applyNumberFormat="1" applyFont="1" applyBorder="1" applyAlignment="1">
      <alignment vertical="top"/>
    </xf>
    <xf numFmtId="0" fontId="4" fillId="0" borderId="8" xfId="0" applyFont="1" applyBorder="1"/>
    <xf numFmtId="0" fontId="4" fillId="0" borderId="5" xfId="0" applyFont="1" applyBorder="1"/>
    <xf numFmtId="0" fontId="4" fillId="0" borderId="10" xfId="0" applyFont="1" applyBorder="1"/>
    <xf numFmtId="49" fontId="4" fillId="0" borderId="0" xfId="0" applyNumberFormat="1" applyFont="1" applyAlignment="1">
      <alignment vertical="top"/>
    </xf>
    <xf numFmtId="0" fontId="4" fillId="0" borderId="11" xfId="0" applyFont="1" applyBorder="1"/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9" fontId="2" fillId="4" borderId="2" xfId="3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88" fontId="2" fillId="4" borderId="1" xfId="1" applyNumberFormat="1" applyFont="1" applyFill="1" applyBorder="1" applyAlignment="1">
      <alignment horizontal="center" vertical="center"/>
    </xf>
    <xf numFmtId="9" fontId="7" fillId="4" borderId="7" xfId="3" applyFont="1" applyFill="1" applyBorder="1" applyAlignment="1">
      <alignment horizontal="left" vertical="center" indent="5"/>
    </xf>
    <xf numFmtId="9" fontId="2" fillId="0" borderId="2" xfId="3" applyFont="1" applyBorder="1" applyAlignment="1">
      <alignment vertical="center"/>
    </xf>
    <xf numFmtId="188" fontId="2" fillId="0" borderId="1" xfId="1" applyNumberFormat="1" applyFont="1" applyBorder="1" applyAlignment="1">
      <alignment horizontal="center" vertical="center"/>
    </xf>
    <xf numFmtId="9" fontId="2" fillId="0" borderId="7" xfId="3" applyFont="1" applyBorder="1" applyAlignment="1">
      <alignment vertical="center"/>
    </xf>
    <xf numFmtId="9" fontId="7" fillId="0" borderId="2" xfId="3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88" fontId="1" fillId="0" borderId="1" xfId="1" applyNumberFormat="1" applyFont="1" applyBorder="1" applyAlignment="1">
      <alignment horizontal="center" vertical="top"/>
    </xf>
    <xf numFmtId="9" fontId="1" fillId="0" borderId="12" xfId="3" quotePrefix="1" applyFont="1" applyBorder="1" applyAlignment="1">
      <alignment vertical="top"/>
    </xf>
    <xf numFmtId="188" fontId="2" fillId="0" borderId="7" xfId="1" applyNumberFormat="1" applyFont="1" applyBorder="1" applyAlignment="1">
      <alignment horizontal="center" vertical="center"/>
    </xf>
    <xf numFmtId="9" fontId="7" fillId="0" borderId="12" xfId="3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188" fontId="1" fillId="0" borderId="7" xfId="1" applyNumberFormat="1" applyFont="1" applyBorder="1" applyAlignment="1">
      <alignment horizontal="center" vertical="top"/>
    </xf>
    <xf numFmtId="9" fontId="7" fillId="0" borderId="12" xfId="3" applyFont="1" applyFill="1" applyBorder="1" applyAlignment="1">
      <alignment vertical="top"/>
    </xf>
    <xf numFmtId="9" fontId="7" fillId="0" borderId="12" xfId="3" quotePrefix="1" applyFont="1" applyFill="1" applyBorder="1" applyAlignment="1">
      <alignment vertical="top"/>
    </xf>
    <xf numFmtId="9" fontId="1" fillId="0" borderId="7" xfId="3" quotePrefix="1" applyFont="1" applyBorder="1" applyAlignment="1">
      <alignment vertical="top"/>
    </xf>
    <xf numFmtId="0" fontId="2" fillId="0" borderId="7" xfId="0" applyFont="1" applyBorder="1" applyAlignment="1">
      <alignment vertical="center"/>
    </xf>
    <xf numFmtId="9" fontId="2" fillId="3" borderId="2" xfId="3" quotePrefix="1" applyFont="1" applyFill="1" applyBorder="1" applyAlignment="1">
      <alignment vertical="center"/>
    </xf>
    <xf numFmtId="9" fontId="2" fillId="3" borderId="7" xfId="3" quotePrefix="1" applyFont="1" applyFill="1" applyBorder="1" applyAlignment="1">
      <alignment vertical="center"/>
    </xf>
    <xf numFmtId="0" fontId="1" fillId="5" borderId="0" xfId="0" applyFont="1" applyFill="1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center"/>
    </xf>
    <xf numFmtId="9" fontId="2" fillId="0" borderId="1" xfId="3" applyFont="1" applyBorder="1" applyAlignment="1">
      <alignment horizontal="center" vertical="center"/>
    </xf>
    <xf numFmtId="188" fontId="3" fillId="3" borderId="1" xfId="0" applyNumberFormat="1" applyFont="1" applyFill="1" applyBorder="1" applyAlignment="1">
      <alignment horizontal="center" vertical="center"/>
    </xf>
    <xf numFmtId="188" fontId="3" fillId="4" borderId="1" xfId="1" applyNumberFormat="1" applyFont="1" applyFill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center" vertical="top"/>
    </xf>
    <xf numFmtId="188" fontId="4" fillId="0" borderId="1" xfId="1" applyNumberFormat="1" applyFont="1" applyBorder="1" applyAlignment="1">
      <alignment horizontal="center" vertical="top"/>
    </xf>
    <xf numFmtId="188" fontId="3" fillId="0" borderId="7" xfId="1" applyNumberFormat="1" applyFont="1" applyBorder="1" applyAlignment="1">
      <alignment horizontal="center" vertical="center"/>
    </xf>
    <xf numFmtId="188" fontId="4" fillId="0" borderId="7" xfId="1" applyNumberFormat="1" applyFont="1" applyBorder="1" applyAlignment="1">
      <alignment horizontal="center" vertical="top"/>
    </xf>
    <xf numFmtId="188" fontId="3" fillId="2" borderId="1" xfId="1" applyNumberFormat="1" applyFont="1" applyFill="1" applyBorder="1" applyAlignment="1">
      <alignment horizontal="center" vertical="center"/>
    </xf>
    <xf numFmtId="188" fontId="3" fillId="3" borderId="1" xfId="1" applyNumberFormat="1" applyFont="1" applyFill="1" applyBorder="1" applyAlignment="1">
      <alignment horizontal="center" vertical="center"/>
    </xf>
    <xf numFmtId="188" fontId="1" fillId="0" borderId="0" xfId="1" applyNumberFormat="1" applyFont="1"/>
    <xf numFmtId="0" fontId="1" fillId="0" borderId="0" xfId="0" applyFont="1" applyAlignment="1">
      <alignment horizontal="center"/>
    </xf>
    <xf numFmtId="188" fontId="3" fillId="0" borderId="7" xfId="1" applyNumberFormat="1" applyFont="1" applyBorder="1" applyAlignment="1">
      <alignment horizontal="center" vertical="top"/>
    </xf>
    <xf numFmtId="188" fontId="3" fillId="4" borderId="1" xfId="1" applyNumberFormat="1" applyFont="1" applyFill="1" applyBorder="1" applyAlignment="1">
      <alignment horizontal="center" vertical="top"/>
    </xf>
    <xf numFmtId="188" fontId="4" fillId="0" borderId="1" xfId="1" applyNumberFormat="1" applyFont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top"/>
    </xf>
    <xf numFmtId="188" fontId="3" fillId="0" borderId="1" xfId="1" applyNumberFormat="1" applyFont="1" applyFill="1" applyBorder="1" applyAlignment="1">
      <alignment horizontal="center" vertical="top"/>
    </xf>
    <xf numFmtId="188" fontId="4" fillId="0" borderId="7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88" fontId="3" fillId="2" borderId="7" xfId="1" applyNumberFormat="1" applyFont="1" applyFill="1" applyBorder="1" applyAlignment="1">
      <alignment horizontal="center" vertical="center"/>
    </xf>
    <xf numFmtId="9" fontId="7" fillId="0" borderId="7" xfId="3" quotePrefix="1" applyFont="1" applyFill="1" applyBorder="1" applyAlignment="1">
      <alignment vertical="top"/>
    </xf>
    <xf numFmtId="188" fontId="2" fillId="4" borderId="1" xfId="1" applyNumberFormat="1" applyFont="1" applyFill="1" applyBorder="1" applyAlignment="1">
      <alignment horizontal="center" vertical="top"/>
    </xf>
    <xf numFmtId="188" fontId="1" fillId="0" borderId="1" xfId="1" applyNumberFormat="1" applyFont="1" applyFill="1" applyBorder="1" applyAlignment="1">
      <alignment horizontal="center" vertical="top"/>
    </xf>
    <xf numFmtId="188" fontId="2" fillId="0" borderId="7" xfId="1" applyNumberFormat="1" applyFont="1" applyBorder="1" applyAlignment="1">
      <alignment horizontal="center" vertical="top"/>
    </xf>
    <xf numFmtId="188" fontId="2" fillId="5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4" borderId="7" xfId="1" applyNumberFormat="1" applyFont="1" applyFill="1" applyBorder="1" applyAlignment="1">
      <alignment horizontal="center" vertical="center"/>
    </xf>
    <xf numFmtId="188" fontId="3" fillId="2" borderId="1" xfId="1" applyNumberFormat="1" applyFont="1" applyFill="1" applyBorder="1" applyAlignment="1">
      <alignment horizontal="center" vertical="top"/>
    </xf>
    <xf numFmtId="188" fontId="3" fillId="2" borderId="7" xfId="1" applyNumberFormat="1" applyFont="1" applyFill="1" applyBorder="1" applyAlignment="1">
      <alignment horizontal="center" vertical="top"/>
    </xf>
    <xf numFmtId="188" fontId="2" fillId="0" borderId="0" xfId="1" applyNumberFormat="1" applyFont="1" applyFill="1" applyBorder="1" applyAlignment="1">
      <alignment horizontal="center" vertical="center"/>
    </xf>
    <xf numFmtId="9" fontId="7" fillId="0" borderId="7" xfId="3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2"/>
    </xf>
    <xf numFmtId="43" fontId="4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3" fontId="4" fillId="4" borderId="1" xfId="1" applyFont="1" applyFill="1" applyBorder="1" applyAlignment="1">
      <alignment horizontal="center"/>
    </xf>
    <xf numFmtId="0" fontId="1" fillId="0" borderId="12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88" fontId="2" fillId="0" borderId="1" xfId="1" applyNumberFormat="1" applyFont="1" applyFill="1" applyBorder="1" applyAlignment="1">
      <alignment horizontal="center" vertical="top"/>
    </xf>
    <xf numFmtId="9" fontId="1" fillId="0" borderId="2" xfId="3" quotePrefix="1" applyFont="1" applyBorder="1" applyAlignment="1">
      <alignment vertical="top"/>
    </xf>
    <xf numFmtId="9" fontId="1" fillId="0" borderId="12" xfId="3" applyFont="1" applyBorder="1" applyAlignment="1">
      <alignment vertical="top"/>
    </xf>
    <xf numFmtId="9" fontId="1" fillId="0" borderId="8" xfId="3" quotePrefix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188" fontId="2" fillId="0" borderId="8" xfId="1" applyNumberFormat="1" applyFont="1" applyFill="1" applyBorder="1" applyAlignment="1">
      <alignment horizontal="center" vertical="top"/>
    </xf>
    <xf numFmtId="188" fontId="1" fillId="0" borderId="8" xfId="1" applyNumberFormat="1" applyFont="1" applyBorder="1" applyAlignment="1">
      <alignment horizontal="center" vertical="top"/>
    </xf>
    <xf numFmtId="188" fontId="2" fillId="0" borderId="1" xfId="1" applyNumberFormat="1" applyFont="1" applyFill="1" applyBorder="1" applyAlignment="1">
      <alignment horizontal="center" vertical="center"/>
    </xf>
    <xf numFmtId="43" fontId="2" fillId="0" borderId="0" xfId="1" applyFont="1"/>
    <xf numFmtId="41" fontId="3" fillId="0" borderId="1" xfId="1" applyNumberFormat="1" applyFont="1" applyBorder="1" applyAlignment="1">
      <alignment horizontal="center" vertical="top"/>
    </xf>
    <xf numFmtId="41" fontId="3" fillId="0" borderId="1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/>
    <xf numFmtId="188" fontId="6" fillId="0" borderId="0" xfId="0" applyNumberFormat="1" applyFont="1"/>
    <xf numFmtId="188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9" fontId="1" fillId="0" borderId="12" xfId="3" quotePrefix="1" applyFont="1" applyBorder="1" applyAlignment="1">
      <alignment vertical="center"/>
    </xf>
    <xf numFmtId="188" fontId="1" fillId="5" borderId="0" xfId="0" applyNumberFormat="1" applyFont="1" applyFill="1"/>
    <xf numFmtId="188" fontId="1" fillId="0" borderId="0" xfId="0" applyNumberFormat="1" applyFont="1"/>
    <xf numFmtId="0" fontId="12" fillId="0" borderId="0" xfId="0" applyFont="1" applyAlignment="1">
      <alignment horizontal="center"/>
    </xf>
    <xf numFmtId="38" fontId="6" fillId="0" borderId="0" xfId="0" applyNumberFormat="1" applyFont="1"/>
    <xf numFmtId="188" fontId="2" fillId="0" borderId="0" xfId="0" applyNumberFormat="1" applyFont="1"/>
    <xf numFmtId="38" fontId="6" fillId="0" borderId="13" xfId="0" applyNumberFormat="1" applyFont="1" applyBorder="1"/>
    <xf numFmtId="9" fontId="2" fillId="6" borderId="2" xfId="3" applyFont="1" applyFill="1" applyBorder="1" applyAlignment="1">
      <alignment vertical="center"/>
    </xf>
    <xf numFmtId="9" fontId="7" fillId="6" borderId="7" xfId="3" applyFont="1" applyFill="1" applyBorder="1" applyAlignment="1">
      <alignment horizontal="left" vertical="center" indent="5"/>
    </xf>
    <xf numFmtId="0" fontId="2" fillId="5" borderId="1" xfId="0" applyFont="1" applyFill="1" applyBorder="1" applyAlignment="1">
      <alignment horizontal="center" vertical="center"/>
    </xf>
    <xf numFmtId="9" fontId="2" fillId="7" borderId="2" xfId="3" applyFont="1" applyFill="1" applyBorder="1" applyAlignment="1">
      <alignment vertical="center"/>
    </xf>
    <xf numFmtId="9" fontId="7" fillId="7" borderId="7" xfId="3" applyFont="1" applyFill="1" applyBorder="1" applyAlignment="1">
      <alignment horizontal="left" vertical="center" indent="5"/>
    </xf>
    <xf numFmtId="9" fontId="7" fillId="8" borderId="7" xfId="3" applyFont="1" applyFill="1" applyBorder="1" applyAlignment="1">
      <alignment horizontal="left" vertical="center" indent="5"/>
    </xf>
    <xf numFmtId="9" fontId="1" fillId="0" borderId="12" xfId="3" quotePrefix="1" applyFont="1" applyFill="1" applyBorder="1" applyAlignment="1">
      <alignment vertical="center"/>
    </xf>
    <xf numFmtId="188" fontId="1" fillId="0" borderId="0" xfId="0" applyNumberFormat="1" applyFont="1" applyAlignment="1">
      <alignment vertical="top"/>
    </xf>
    <xf numFmtId="9" fontId="2" fillId="8" borderId="12" xfId="3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9" fontId="2" fillId="2" borderId="7" xfId="3" applyFont="1" applyFill="1" applyBorder="1" applyAlignment="1">
      <alignment horizontal="center" vertical="center"/>
    </xf>
    <xf numFmtId="9" fontId="2" fillId="0" borderId="1" xfId="3" applyFont="1" applyBorder="1" applyAlignment="1">
      <alignment vertical="center"/>
    </xf>
    <xf numFmtId="0" fontId="2" fillId="3" borderId="12" xfId="0" applyFont="1" applyFill="1" applyBorder="1" applyAlignment="1">
      <alignment horizontal="left" vertical="center" shrinkToFit="1"/>
    </xf>
    <xf numFmtId="9" fontId="2" fillId="4" borderId="2" xfId="3" applyFont="1" applyFill="1" applyBorder="1" applyAlignment="1">
      <alignment vertical="center" shrinkToFit="1"/>
    </xf>
    <xf numFmtId="9" fontId="7" fillId="4" borderId="7" xfId="3" applyFont="1" applyFill="1" applyBorder="1" applyAlignment="1">
      <alignment horizontal="left" vertical="center" shrinkToFit="1"/>
    </xf>
    <xf numFmtId="9" fontId="2" fillId="2" borderId="2" xfId="3" applyFont="1" applyFill="1" applyBorder="1" applyAlignment="1">
      <alignment vertical="center" shrinkToFit="1"/>
    </xf>
    <xf numFmtId="9" fontId="2" fillId="2" borderId="7" xfId="3" applyFont="1" applyFill="1" applyBorder="1" applyAlignment="1">
      <alignment vertical="center" shrinkToFit="1"/>
    </xf>
    <xf numFmtId="9" fontId="7" fillId="0" borderId="2" xfId="3" applyFont="1" applyBorder="1" applyAlignment="1">
      <alignment vertical="center" shrinkToFit="1"/>
    </xf>
    <xf numFmtId="9" fontId="7" fillId="0" borderId="12" xfId="3" applyFont="1" applyBorder="1" applyAlignment="1">
      <alignment vertical="center" shrinkToFit="1"/>
    </xf>
    <xf numFmtId="9" fontId="7" fillId="0" borderId="12" xfId="3" applyFont="1" applyFill="1" applyBorder="1" applyAlignment="1">
      <alignment vertical="center" shrinkToFit="1"/>
    </xf>
    <xf numFmtId="9" fontId="1" fillId="0" borderId="7" xfId="3" quotePrefix="1" applyFont="1" applyBorder="1" applyAlignment="1">
      <alignment vertical="center"/>
    </xf>
    <xf numFmtId="9" fontId="7" fillId="0" borderId="12" xfId="3" quotePrefix="1" applyFont="1" applyFill="1" applyBorder="1" applyAlignment="1">
      <alignment vertical="center" shrinkToFit="1"/>
    </xf>
    <xf numFmtId="9" fontId="1" fillId="0" borderId="12" xfId="3" quotePrefix="1" applyFont="1" applyBorder="1" applyAlignment="1">
      <alignment vertical="center" wrapText="1"/>
    </xf>
    <xf numFmtId="9" fontId="2" fillId="2" borderId="12" xfId="3" applyFont="1" applyFill="1" applyBorder="1" applyAlignment="1">
      <alignment vertical="center" shrinkToFit="1"/>
    </xf>
    <xf numFmtId="9" fontId="7" fillId="0" borderId="7" xfId="3" applyFont="1" applyBorder="1" applyAlignment="1">
      <alignment vertical="center" shrinkToFit="1"/>
    </xf>
    <xf numFmtId="9" fontId="1" fillId="0" borderId="12" xfId="3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shrinkToFit="1"/>
    </xf>
    <xf numFmtId="0" fontId="1" fillId="2" borderId="7" xfId="0" quotePrefix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/>
    </xf>
    <xf numFmtId="9" fontId="1" fillId="0" borderId="2" xfId="3" quotePrefix="1" applyFont="1" applyFill="1" applyBorder="1" applyAlignment="1">
      <alignment vertical="center" wrapText="1"/>
    </xf>
    <xf numFmtId="17" fontId="2" fillId="5" borderId="1" xfId="0" applyNumberFormat="1" applyFont="1" applyFill="1" applyBorder="1" applyAlignment="1">
      <alignment horizontal="center" vertical="center"/>
    </xf>
    <xf numFmtId="9" fontId="1" fillId="5" borderId="12" xfId="3" quotePrefix="1" applyFont="1" applyFill="1" applyBorder="1" applyAlignment="1">
      <alignment vertical="top"/>
    </xf>
    <xf numFmtId="188" fontId="3" fillId="0" borderId="1" xfId="1" applyNumberFormat="1" applyFont="1" applyBorder="1" applyAlignment="1">
      <alignment horizontal="left" vertical="top"/>
    </xf>
    <xf numFmtId="41" fontId="3" fillId="2" borderId="1" xfId="1" applyNumberFormat="1" applyFont="1" applyFill="1" applyBorder="1" applyAlignment="1">
      <alignment horizontal="center" vertical="center"/>
    </xf>
    <xf numFmtId="188" fontId="13" fillId="0" borderId="0" xfId="1" applyNumberFormat="1" applyFont="1"/>
    <xf numFmtId="188" fontId="1" fillId="0" borderId="0" xfId="1" applyNumberFormat="1" applyFont="1" applyAlignment="1">
      <alignment horizontal="right"/>
    </xf>
    <xf numFmtId="9" fontId="1" fillId="0" borderId="2" xfId="3" quotePrefix="1" applyFont="1" applyBorder="1" applyAlignment="1">
      <alignment vertical="center" wrapText="1"/>
    </xf>
    <xf numFmtId="49" fontId="1" fillId="0" borderId="12" xfId="3" quotePrefix="1" applyNumberFormat="1" applyFont="1" applyBorder="1" applyAlignment="1">
      <alignment vertical="center" wrapText="1"/>
    </xf>
    <xf numFmtId="49" fontId="1" fillId="0" borderId="12" xfId="3" quotePrefix="1" applyNumberFormat="1" applyFont="1" applyBorder="1" applyAlignment="1">
      <alignment horizontal="left" vertical="center" wrapText="1"/>
    </xf>
    <xf numFmtId="9" fontId="7" fillId="0" borderId="2" xfId="3" quotePrefix="1" applyFont="1" applyFill="1" applyBorder="1" applyAlignment="1">
      <alignment vertical="center" shrinkToFit="1"/>
    </xf>
    <xf numFmtId="0" fontId="1" fillId="0" borderId="2" xfId="0" quotePrefix="1" applyFont="1" applyBorder="1" applyAlignment="1">
      <alignment vertical="center"/>
    </xf>
    <xf numFmtId="0" fontId="1" fillId="0" borderId="10" xfId="0" applyFont="1" applyBorder="1"/>
    <xf numFmtId="188" fontId="12" fillId="0" borderId="0" xfId="1" applyNumberFormat="1" applyFont="1" applyAlignment="1">
      <alignment horizontal="left"/>
    </xf>
    <xf numFmtId="49" fontId="1" fillId="0" borderId="12" xfId="3" quotePrefix="1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top"/>
    </xf>
    <xf numFmtId="9" fontId="1" fillId="0" borderId="1" xfId="3" quotePrefix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88" fontId="3" fillId="0" borderId="2" xfId="1" applyNumberFormat="1" applyFont="1" applyBorder="1" applyAlignment="1">
      <alignment horizontal="center" vertical="top"/>
    </xf>
    <xf numFmtId="188" fontId="4" fillId="0" borderId="2" xfId="1" applyNumberFormat="1" applyFont="1" applyBorder="1" applyAlignment="1">
      <alignment horizontal="center" vertical="top"/>
    </xf>
    <xf numFmtId="188" fontId="3" fillId="0" borderId="12" xfId="1" applyNumberFormat="1" applyFont="1" applyBorder="1" applyAlignment="1">
      <alignment horizontal="center" vertical="top"/>
    </xf>
    <xf numFmtId="188" fontId="4" fillId="0" borderId="12" xfId="1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9" fontId="1" fillId="0" borderId="12" xfId="3" quotePrefix="1" applyNumberFormat="1" applyFont="1" applyFill="1" applyBorder="1" applyAlignment="1">
      <alignment vertical="center" wrapText="1"/>
    </xf>
    <xf numFmtId="188" fontId="4" fillId="0" borderId="2" xfId="1" applyNumberFormat="1" applyFont="1" applyBorder="1" applyAlignment="1">
      <alignment horizontal="center" vertical="center"/>
    </xf>
    <xf numFmtId="0" fontId="1" fillId="0" borderId="12" xfId="0" quotePrefix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88" fontId="3" fillId="0" borderId="2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8" fontId="3" fillId="0" borderId="12" xfId="1" applyNumberFormat="1" applyFont="1" applyBorder="1" applyAlignment="1">
      <alignment horizontal="center" vertical="center"/>
    </xf>
    <xf numFmtId="188" fontId="4" fillId="0" borderId="12" xfId="1" applyNumberFormat="1" applyFont="1" applyBorder="1" applyAlignment="1">
      <alignment horizontal="center" vertical="center"/>
    </xf>
    <xf numFmtId="9" fontId="1" fillId="0" borderId="12" xfId="3" quotePrefix="1" applyFont="1" applyFill="1" applyBorder="1" applyAlignment="1">
      <alignment vertical="top"/>
    </xf>
    <xf numFmtId="9" fontId="1" fillId="0" borderId="2" xfId="3" quotePrefix="1" applyFont="1" applyBorder="1" applyAlignment="1">
      <alignment vertical="center"/>
    </xf>
    <xf numFmtId="188" fontId="1" fillId="0" borderId="1" xfId="1" applyNumberFormat="1" applyFont="1" applyBorder="1" applyAlignment="1">
      <alignment horizontal="center" vertical="center"/>
    </xf>
    <xf numFmtId="9" fontId="1" fillId="0" borderId="12" xfId="3" applyFont="1" applyFill="1" applyBorder="1" applyAlignment="1">
      <alignment vertical="center"/>
    </xf>
    <xf numFmtId="9" fontId="1" fillId="0" borderId="7" xfId="3" applyFont="1" applyFill="1" applyBorder="1" applyAlignment="1">
      <alignment vertical="center"/>
    </xf>
    <xf numFmtId="188" fontId="2" fillId="2" borderId="1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3" fontId="3" fillId="0" borderId="0" xfId="0" applyNumberFormat="1" applyFont="1" applyAlignment="1">
      <alignment horizontal="center" vertical="center"/>
    </xf>
    <xf numFmtId="188" fontId="3" fillId="5" borderId="1" xfId="1" applyNumberFormat="1" applyFont="1" applyFill="1" applyBorder="1" applyAlignment="1">
      <alignment horizontal="center" vertical="center"/>
    </xf>
    <xf numFmtId="188" fontId="3" fillId="5" borderId="1" xfId="1" applyNumberFormat="1" applyFont="1" applyFill="1" applyBorder="1" applyAlignment="1">
      <alignment horizontal="center" vertical="top"/>
    </xf>
    <xf numFmtId="188" fontId="3" fillId="5" borderId="7" xfId="1" applyNumberFormat="1" applyFont="1" applyFill="1" applyBorder="1" applyAlignment="1">
      <alignment horizontal="center" vertical="center"/>
    </xf>
    <xf numFmtId="188" fontId="3" fillId="5" borderId="7" xfId="1" applyNumberFormat="1" applyFont="1" applyFill="1" applyBorder="1" applyAlignment="1">
      <alignment horizontal="center" vertical="top"/>
    </xf>
    <xf numFmtId="9" fontId="2" fillId="4" borderId="7" xfId="3" applyFont="1" applyFill="1" applyBorder="1" applyAlignment="1">
      <alignment horizontal="left" vertical="center" indent="5"/>
    </xf>
    <xf numFmtId="9" fontId="2" fillId="0" borderId="12" xfId="3" applyFont="1" applyBorder="1" applyAlignment="1">
      <alignment vertical="center"/>
    </xf>
    <xf numFmtId="9" fontId="2" fillId="0" borderId="2" xfId="3" applyFont="1" applyBorder="1" applyAlignment="1">
      <alignment vertical="top"/>
    </xf>
    <xf numFmtId="9" fontId="14" fillId="0" borderId="12" xfId="3" applyFont="1" applyFill="1" applyBorder="1" applyAlignment="1">
      <alignment vertical="top"/>
    </xf>
    <xf numFmtId="188" fontId="4" fillId="0" borderId="1" xfId="1" applyNumberFormat="1" applyFont="1" applyBorder="1" applyAlignment="1">
      <alignment horizontal="right" vertical="top"/>
    </xf>
    <xf numFmtId="0" fontId="15" fillId="0" borderId="0" xfId="0" applyFont="1" applyAlignment="1">
      <alignment vertical="top"/>
    </xf>
    <xf numFmtId="188" fontId="3" fillId="0" borderId="2" xfId="1" applyNumberFormat="1" applyFont="1" applyFill="1" applyBorder="1" applyAlignment="1">
      <alignment horizontal="center" vertical="top"/>
    </xf>
    <xf numFmtId="188" fontId="4" fillId="0" borderId="2" xfId="1" applyNumberFormat="1" applyFont="1" applyFill="1" applyBorder="1" applyAlignment="1">
      <alignment horizontal="center" vertical="top"/>
    </xf>
    <xf numFmtId="9" fontId="1" fillId="0" borderId="7" xfId="3" quotePrefix="1" applyFont="1" applyFill="1" applyBorder="1" applyAlignment="1">
      <alignment vertical="top"/>
    </xf>
    <xf numFmtId="188" fontId="4" fillId="0" borderId="1" xfId="1" applyNumberFormat="1" applyFont="1" applyFill="1" applyBorder="1" applyAlignment="1">
      <alignment horizontal="center" vertical="top"/>
    </xf>
    <xf numFmtId="9" fontId="2" fillId="4" borderId="12" xfId="3" applyFont="1" applyFill="1" applyBorder="1" applyAlignment="1">
      <alignment vertical="center"/>
    </xf>
    <xf numFmtId="188" fontId="3" fillId="4" borderId="7" xfId="1" applyNumberFormat="1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88" fontId="3" fillId="0" borderId="7" xfId="1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88" fontId="1" fillId="0" borderId="7" xfId="1" applyNumberFormat="1" applyFont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188" fontId="1" fillId="0" borderId="1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88" fontId="1" fillId="0" borderId="7" xfId="1" applyNumberFormat="1" applyFont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188" fontId="1" fillId="0" borderId="12" xfId="1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188" fontId="1" fillId="5" borderId="7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88" fontId="1" fillId="5" borderId="1" xfId="1" applyNumberFormat="1" applyFont="1" applyFill="1" applyBorder="1" applyAlignment="1">
      <alignment horizontal="center" vertical="center"/>
    </xf>
    <xf numFmtId="188" fontId="1" fillId="5" borderId="1" xfId="1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9" fontId="2" fillId="2" borderId="2" xfId="3" applyFont="1" applyFill="1" applyBorder="1" applyAlignment="1">
      <alignment vertical="center"/>
    </xf>
    <xf numFmtId="9" fontId="7" fillId="2" borderId="7" xfId="3" applyFont="1" applyFill="1" applyBorder="1" applyAlignment="1">
      <alignment horizontal="left" vertical="center" indent="5"/>
    </xf>
    <xf numFmtId="9" fontId="2" fillId="2" borderId="7" xfId="3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88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18" fillId="0" borderId="12" xfId="0" applyFont="1" applyBorder="1" applyAlignment="1">
      <alignment horizontal="center"/>
    </xf>
    <xf numFmtId="0" fontId="18" fillId="0" borderId="7" xfId="0" applyFont="1" applyBorder="1"/>
    <xf numFmtId="0" fontId="18" fillId="0" borderId="2" xfId="0" applyFont="1" applyBorder="1" applyAlignment="1">
      <alignment horizontal="center"/>
    </xf>
    <xf numFmtId="188" fontId="18" fillId="0" borderId="1" xfId="1" applyNumberFormat="1" applyFont="1" applyBorder="1" applyAlignment="1">
      <alignment horizontal="center"/>
    </xf>
    <xf numFmtId="188" fontId="18" fillId="0" borderId="2" xfId="1" applyNumberFormat="1" applyFont="1" applyBorder="1" applyAlignment="1">
      <alignment horizontal="center"/>
    </xf>
    <xf numFmtId="188" fontId="18" fillId="0" borderId="2" xfId="1" applyNumberFormat="1" applyFont="1" applyBorder="1"/>
    <xf numFmtId="188" fontId="18" fillId="0" borderId="12" xfId="1" applyNumberFormat="1" applyFont="1" applyBorder="1" applyAlignment="1">
      <alignment horizontal="center"/>
    </xf>
    <xf numFmtId="188" fontId="18" fillId="0" borderId="7" xfId="1" applyNumberFormat="1" applyFont="1" applyBorder="1" applyAlignment="1">
      <alignment horizontal="center"/>
    </xf>
    <xf numFmtId="188" fontId="18" fillId="0" borderId="7" xfId="1" applyNumberFormat="1" applyFont="1" applyBorder="1"/>
    <xf numFmtId="188" fontId="18" fillId="0" borderId="0" xfId="1" applyNumberFormat="1" applyFont="1"/>
    <xf numFmtId="188" fontId="18" fillId="0" borderId="3" xfId="1" applyNumberFormat="1" applyFont="1" applyBorder="1" applyAlignment="1"/>
    <xf numFmtId="0" fontId="18" fillId="0" borderId="12" xfId="0" applyFont="1" applyBorder="1"/>
    <xf numFmtId="188" fontId="18" fillId="0" borderId="12" xfId="1" applyNumberFormat="1" applyFont="1" applyBorder="1"/>
    <xf numFmtId="188" fontId="19" fillId="0" borderId="12" xfId="1" applyNumberFormat="1" applyFont="1" applyBorder="1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188" fontId="2" fillId="9" borderId="7" xfId="1" applyNumberFormat="1" applyFont="1" applyFill="1" applyBorder="1" applyAlignment="1">
      <alignment vertical="center"/>
    </xf>
    <xf numFmtId="188" fontId="2" fillId="9" borderId="1" xfId="1" applyNumberFormat="1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188" fontId="1" fillId="9" borderId="1" xfId="1" applyNumberFormat="1" applyFont="1" applyFill="1" applyBorder="1" applyAlignment="1">
      <alignment vertical="center"/>
    </xf>
    <xf numFmtId="188" fontId="1" fillId="9" borderId="12" xfId="1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88" fontId="1" fillId="0" borderId="8" xfId="1" applyNumberFormat="1" applyFont="1" applyBorder="1" applyAlignment="1">
      <alignment vertical="center"/>
    </xf>
    <xf numFmtId="188" fontId="1" fillId="0" borderId="0" xfId="1" applyNumberFormat="1" applyFont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188" fontId="2" fillId="9" borderId="1" xfId="0" applyNumberFormat="1" applyFont="1" applyFill="1" applyBorder="1" applyAlignment="1">
      <alignment horizontal="center" vertical="center"/>
    </xf>
    <xf numFmtId="188" fontId="2" fillId="9" borderId="7" xfId="0" applyNumberFormat="1" applyFont="1" applyFill="1" applyBorder="1" applyAlignment="1">
      <alignment horizontal="center" vertical="center"/>
    </xf>
    <xf numFmtId="188" fontId="1" fillId="0" borderId="8" xfId="1" applyNumberFormat="1" applyFont="1" applyBorder="1" applyAlignment="1">
      <alignment horizontal="center" vertical="center"/>
    </xf>
    <xf numFmtId="188" fontId="1" fillId="0" borderId="0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9" borderId="7" xfId="0" applyFont="1" applyFill="1" applyBorder="1" applyAlignment="1">
      <alignment horizontal="center" vertical="center"/>
    </xf>
    <xf numFmtId="188" fontId="1" fillId="9" borderId="7" xfId="1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9" fontId="3" fillId="4" borderId="2" xfId="3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88" fontId="4" fillId="0" borderId="0" xfId="0" applyNumberFormat="1" applyFont="1"/>
    <xf numFmtId="9" fontId="10" fillId="4" borderId="7" xfId="3" applyFont="1" applyFill="1" applyBorder="1" applyAlignment="1">
      <alignment horizontal="left" vertical="center" indent="5"/>
    </xf>
    <xf numFmtId="9" fontId="2" fillId="4" borderId="7" xfId="3" applyFont="1" applyFill="1" applyBorder="1" applyAlignment="1">
      <alignment vertical="center" shrinkToFit="1"/>
    </xf>
    <xf numFmtId="9" fontId="3" fillId="0" borderId="2" xfId="3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88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10" fillId="0" borderId="12" xfId="3" applyFont="1" applyBorder="1" applyAlignment="1">
      <alignment vertical="top"/>
    </xf>
    <xf numFmtId="9" fontId="4" fillId="0" borderId="12" xfId="3" quotePrefix="1" applyFont="1" applyBorder="1" applyAlignment="1">
      <alignment vertical="top"/>
    </xf>
    <xf numFmtId="9" fontId="10" fillId="0" borderId="12" xfId="3" applyFont="1" applyFill="1" applyBorder="1" applyAlignment="1">
      <alignment vertical="top"/>
    </xf>
    <xf numFmtId="9" fontId="4" fillId="0" borderId="12" xfId="3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9" fontId="4" fillId="0" borderId="8" xfId="3" applyFont="1" applyFill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188" fontId="3" fillId="0" borderId="8" xfId="1" applyNumberFormat="1" applyFont="1" applyBorder="1" applyAlignment="1">
      <alignment horizontal="center" vertical="top"/>
    </xf>
    <xf numFmtId="188" fontId="4" fillId="0" borderId="8" xfId="1" applyNumberFormat="1" applyFont="1" applyBorder="1" applyAlignment="1">
      <alignment horizontal="center" vertical="top"/>
    </xf>
    <xf numFmtId="9" fontId="4" fillId="0" borderId="0" xfId="3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188" fontId="3" fillId="0" borderId="0" xfId="1" applyNumberFormat="1" applyFont="1" applyBorder="1" applyAlignment="1">
      <alignment horizontal="center" vertical="top"/>
    </xf>
    <xf numFmtId="188" fontId="4" fillId="0" borderId="0" xfId="1" applyNumberFormat="1" applyFont="1" applyBorder="1" applyAlignment="1">
      <alignment horizontal="center" vertical="top"/>
    </xf>
    <xf numFmtId="9" fontId="3" fillId="4" borderId="12" xfId="3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188" fontId="3" fillId="0" borderId="0" xfId="0" applyNumberFormat="1" applyFont="1"/>
    <xf numFmtId="9" fontId="3" fillId="4" borderId="7" xfId="3" applyFont="1" applyFill="1" applyBorder="1" applyAlignment="1">
      <alignment vertical="center"/>
    </xf>
    <xf numFmtId="9" fontId="10" fillId="0" borderId="2" xfId="3" applyFont="1" applyBorder="1" applyAlignment="1">
      <alignment vertical="top"/>
    </xf>
    <xf numFmtId="9" fontId="21" fillId="0" borderId="12" xfId="3" quotePrefix="1" applyFont="1" applyBorder="1" applyAlignment="1">
      <alignment vertical="top"/>
    </xf>
    <xf numFmtId="9" fontId="4" fillId="0" borderId="7" xfId="3" applyFont="1" applyFill="1" applyBorder="1" applyAlignment="1">
      <alignment vertical="top"/>
    </xf>
    <xf numFmtId="9" fontId="4" fillId="0" borderId="10" xfId="3" applyFont="1" applyFill="1" applyBorder="1" applyAlignment="1">
      <alignment vertical="top"/>
    </xf>
    <xf numFmtId="188" fontId="3" fillId="4" borderId="7" xfId="1" applyNumberFormat="1" applyFont="1" applyFill="1" applyBorder="1" applyAlignment="1">
      <alignment horizontal="center" vertical="top"/>
    </xf>
    <xf numFmtId="188" fontId="4" fillId="0" borderId="15" xfId="1" applyNumberFormat="1" applyFont="1" applyBorder="1" applyAlignment="1">
      <alignment horizontal="center" vertical="top"/>
    </xf>
    <xf numFmtId="188" fontId="4" fillId="0" borderId="14" xfId="1" applyNumberFormat="1" applyFont="1" applyBorder="1" applyAlignment="1">
      <alignment horizontal="center" vertical="top"/>
    </xf>
    <xf numFmtId="0" fontId="4" fillId="5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43" fontId="4" fillId="4" borderId="1" xfId="1" applyFont="1" applyFill="1" applyBorder="1" applyAlignment="1">
      <alignment horizontal="center" vertical="center"/>
    </xf>
    <xf numFmtId="9" fontId="1" fillId="0" borderId="1" xfId="3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 indent="6"/>
    </xf>
    <xf numFmtId="0" fontId="4" fillId="0" borderId="0" xfId="0" applyFont="1" applyAlignment="1">
      <alignment horizontal="left" indent="6"/>
    </xf>
    <xf numFmtId="0" fontId="4" fillId="0" borderId="11" xfId="0" applyFont="1" applyBorder="1" applyAlignment="1">
      <alignment horizontal="left" indent="6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horizontal="left" indent="7"/>
    </xf>
    <xf numFmtId="0" fontId="4" fillId="0" borderId="0" xfId="0" applyFont="1" applyAlignment="1">
      <alignment horizontal="left" indent="7"/>
    </xf>
    <xf numFmtId="0" fontId="4" fillId="0" borderId="11" xfId="0" applyFont="1" applyBorder="1" applyAlignment="1">
      <alignment horizontal="left" indent="7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88" fontId="18" fillId="0" borderId="1" xfId="1" applyNumberFormat="1" applyFont="1" applyBorder="1" applyAlignment="1">
      <alignment horizontal="center"/>
    </xf>
  </cellXfs>
  <cellStyles count="6">
    <cellStyle name="จุลภาค" xfId="1" builtinId="3"/>
    <cellStyle name="จุลภาค 2" xfId="2" xr:uid="{EF30A348-CDB3-407B-B91F-B8ACCEB180DE}"/>
    <cellStyle name="จุลภาค 2 2" xfId="5" xr:uid="{70DC0205-13D6-4793-92E6-1158EF800FAA}"/>
    <cellStyle name="จุลภาค 3" xfId="4" xr:uid="{8828054C-F3E0-430C-84E8-960C06980995}"/>
    <cellStyle name="ปกติ" xfId="0" builtinId="0"/>
    <cellStyle name="เปอร์เซ็นต์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899A664-4C67-467D-9BFB-5ECF946958C6}"/>
            </a:ext>
          </a:extLst>
        </xdr:cNvPr>
        <xdr:cNvSpPr txBox="1"/>
      </xdr:nvSpPr>
      <xdr:spPr>
        <a:xfrm>
          <a:off x="7747000" y="10572"/>
          <a:ext cx="1119715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99453C-1539-4373-ADD2-A5CB0276884C}"/>
            </a:ext>
          </a:extLst>
        </xdr:cNvPr>
        <xdr:cNvSpPr txBox="1"/>
      </xdr:nvSpPr>
      <xdr:spPr>
        <a:xfrm>
          <a:off x="7747000" y="10572"/>
          <a:ext cx="1119715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2B00EB24-1F0F-41D9-905A-EBA54D2F78D0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4E252CDA-9FB2-43ED-8880-AFD01F9C3CFE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F8317B02-DD0B-4A5A-B16E-5ACD5FB8B094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A76145F-69E5-4F25-A551-2D5EE8B1471B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9A9860B-6657-4537-8507-2ACBF093F7EE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5C5FDF-7ECF-4997-A57E-A1D421A3CC9C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35FF5C78-C69C-4ED4-82B4-8EE2FA327437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D722BC8E-548F-4EBF-A277-346BDA32C0DE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E12AEB-C8F6-4FD0-8F4E-1E7866724629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44A0EFBF-5DAD-472E-8D9C-9F1602E96741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12E50EC7-33BA-46C8-BB75-15CA0434E1B6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186B68FC-DF10-4BF0-8A9B-FF8107C6777A}"/>
            </a:ext>
          </a:extLst>
        </xdr:cNvPr>
        <xdr:cNvSpPr txBox="1"/>
      </xdr:nvSpPr>
      <xdr:spPr>
        <a:xfrm>
          <a:off x="5557405" y="0"/>
          <a:ext cx="0" cy="5559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A54FA225-9BE1-4917-BE9F-F65CB0B6FDC3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E54B2DD0-C1B6-4294-909E-E6C4A8C3DFEB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421D47EA-6230-4DC2-A46B-5A67DE11B42A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3939DA47-B238-4746-907A-4EED4DE93711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35898500-83DE-4027-BC18-9B3D47ED7F67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D9C03969-998B-4885-8626-F756BFCA6789}"/>
            </a:ext>
          </a:extLst>
        </xdr:cNvPr>
        <xdr:cNvSpPr txBox="1"/>
      </xdr:nvSpPr>
      <xdr:spPr>
        <a:xfrm>
          <a:off x="52482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89508BA6-EA7A-4521-B0A3-2E59507759FE}"/>
            </a:ext>
          </a:extLst>
        </xdr:cNvPr>
        <xdr:cNvSpPr txBox="1"/>
      </xdr:nvSpPr>
      <xdr:spPr>
        <a:xfrm>
          <a:off x="5438775" y="0"/>
          <a:ext cx="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19620EAD-87C2-4D31-B9CE-2F96A0BBC0C7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A4F9E90-D823-4350-A123-3BB360384FE1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DA2CD271-6DEB-47DB-B407-8B0CD99D12C2}"/>
            </a:ext>
          </a:extLst>
        </xdr:cNvPr>
        <xdr:cNvSpPr txBox="1"/>
      </xdr:nvSpPr>
      <xdr:spPr>
        <a:xfrm>
          <a:off x="5438775" y="0"/>
          <a:ext cx="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5D445F45-2AD5-44C4-9B86-4D13DCE340A7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C451A7D2-83A2-4D57-A40E-FDE383568F82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5D173961-6EF9-47B5-83ED-974EDE61A96A}"/>
            </a:ext>
          </a:extLst>
        </xdr:cNvPr>
        <xdr:cNvSpPr txBox="1"/>
      </xdr:nvSpPr>
      <xdr:spPr>
        <a:xfrm>
          <a:off x="55530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2E390F93-C7E9-4685-A54E-904C9EB2C6DD}"/>
            </a:ext>
          </a:extLst>
        </xdr:cNvPr>
        <xdr:cNvSpPr txBox="1"/>
      </xdr:nvSpPr>
      <xdr:spPr>
        <a:xfrm>
          <a:off x="534352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DC644176-DF6A-464B-B59F-8E1460BBF1B3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A604412E-913D-4609-AEEE-22EFA19E63A7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BC5FA9-903D-4AF3-9819-B904EB14B34B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4E321B30-3FDD-4D8C-B733-45AABB687B92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833E0DFE-ED1B-48EE-ACE5-32B292B15C67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99A61B51-65B7-444D-A05B-28AFB058FB70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D091FF5-9EFD-4A7D-8414-A52198ACE57F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55BEE0BF-8081-4302-BA8F-2C5138D7B2B0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17AFBCBA-07EE-4509-92BE-A62E6F93C71C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C12B26DF-150F-42C7-8160-402AA6C721B8}"/>
            </a:ext>
          </a:extLst>
        </xdr:cNvPr>
        <xdr:cNvSpPr txBox="1"/>
      </xdr:nvSpPr>
      <xdr:spPr>
        <a:xfrm>
          <a:off x="52006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BD49D903-00E4-4082-8B4B-ACE28C951175}"/>
            </a:ext>
          </a:extLst>
        </xdr:cNvPr>
        <xdr:cNvSpPr txBox="1"/>
      </xdr:nvSpPr>
      <xdr:spPr>
        <a:xfrm>
          <a:off x="5438775" y="0"/>
          <a:ext cx="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77BD4139-6626-4CA0-804E-FAA3D00CB76A}"/>
            </a:ext>
          </a:extLst>
        </xdr:cNvPr>
        <xdr:cNvSpPr txBox="1"/>
      </xdr:nvSpPr>
      <xdr:spPr>
        <a:xfrm>
          <a:off x="62388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FEF0D94-21AD-471A-9A37-BD0A86B024A7}"/>
            </a:ext>
          </a:extLst>
        </xdr:cNvPr>
        <xdr:cNvSpPr txBox="1"/>
      </xdr:nvSpPr>
      <xdr:spPr>
        <a:xfrm>
          <a:off x="6238875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472ABBAD-8F72-4CB9-8120-364CB86ED52F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82E3E4B7-07A6-4E40-B01E-0804B1CDCD9D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A3234FE0-8566-4342-8865-9F0E5FB5D933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2EE2B45E-F5D6-479A-BB32-360975AF9F68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44D1DC-2654-4A8C-8FC3-494E3083602F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1CB0036B-59A3-4551-A552-82EB51BE3A21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599FB2B2-9BF9-432A-BD24-046F7FAFD17A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409C2F09-E473-4BCF-94F1-FDB78055B2EE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C86AFFFC-97E5-49AB-8BD0-537557167137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91773B67-E173-4629-B8E4-97EC50430CA8}"/>
            </a:ext>
          </a:extLst>
        </xdr:cNvPr>
        <xdr:cNvSpPr txBox="1"/>
      </xdr:nvSpPr>
      <xdr:spPr>
        <a:xfrm>
          <a:off x="6229350" y="0"/>
          <a:ext cx="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9841-4DCC-4017-8AD0-4178F2801239}">
  <dimension ref="A2:J105"/>
  <sheetViews>
    <sheetView tabSelected="1" workbookViewId="0">
      <pane ySplit="7" topLeftCell="A8" activePane="bottomLeft" state="frozen"/>
      <selection pane="bottomLeft" activeCell="G11" sqref="G11"/>
    </sheetView>
  </sheetViews>
  <sheetFormatPr defaultColWidth="9" defaultRowHeight="21" outlineLevelRow="1" x14ac:dyDescent="0.2"/>
  <cols>
    <col min="1" max="1" width="46.125" style="82" customWidth="1"/>
    <col min="2" max="5" width="17.625" style="82" customWidth="1"/>
    <col min="6" max="6" width="14.75" style="82" bestFit="1" customWidth="1"/>
    <col min="7" max="16384" width="9" style="82"/>
  </cols>
  <sheetData>
    <row r="2" spans="1:10" x14ac:dyDescent="0.2">
      <c r="A2" s="347" t="s">
        <v>154</v>
      </c>
      <c r="B2" s="347"/>
      <c r="C2" s="347"/>
      <c r="D2" s="347"/>
      <c r="E2" s="347"/>
    </row>
    <row r="3" spans="1:10" x14ac:dyDescent="0.2">
      <c r="A3" s="347" t="s">
        <v>22</v>
      </c>
      <c r="B3" s="347"/>
      <c r="C3" s="347"/>
      <c r="D3" s="347"/>
      <c r="E3" s="347"/>
    </row>
    <row r="4" spans="1:10" ht="19.5" customHeight="1" x14ac:dyDescent="0.2"/>
    <row r="5" spans="1:10" ht="19.5" customHeight="1" x14ac:dyDescent="0.2">
      <c r="E5" s="83" t="s">
        <v>20</v>
      </c>
    </row>
    <row r="6" spans="1:10" x14ac:dyDescent="0.2">
      <c r="A6" s="348" t="s">
        <v>21</v>
      </c>
      <c r="B6" s="85" t="s">
        <v>0</v>
      </c>
      <c r="C6" s="84" t="s">
        <v>3</v>
      </c>
      <c r="D6" s="84" t="s">
        <v>4</v>
      </c>
      <c r="E6" s="84" t="s">
        <v>5</v>
      </c>
    </row>
    <row r="7" spans="1:10" x14ac:dyDescent="0.2">
      <c r="A7" s="348"/>
      <c r="B7" s="85" t="s">
        <v>1</v>
      </c>
      <c r="C7" s="84" t="s">
        <v>1</v>
      </c>
      <c r="D7" s="84" t="s">
        <v>1</v>
      </c>
      <c r="E7" s="84" t="s">
        <v>1</v>
      </c>
    </row>
    <row r="8" spans="1:10" outlineLevel="1" x14ac:dyDescent="0.2">
      <c r="A8" s="86" t="s">
        <v>138</v>
      </c>
      <c r="B8" s="87"/>
      <c r="C8" s="88"/>
      <c r="D8" s="88"/>
      <c r="E8" s="88"/>
    </row>
    <row r="9" spans="1:10" s="91" customFormat="1" x14ac:dyDescent="0.2">
      <c r="A9" s="89" t="s">
        <v>134</v>
      </c>
      <c r="B9" s="90">
        <f>SUM(B10)</f>
        <v>3718000</v>
      </c>
      <c r="C9" s="90">
        <f t="shared" ref="C9:E9" si="0">SUM(C10)</f>
        <v>3718000</v>
      </c>
      <c r="D9" s="90">
        <f t="shared" si="0"/>
        <v>0</v>
      </c>
      <c r="E9" s="90">
        <f t="shared" si="0"/>
        <v>0</v>
      </c>
      <c r="F9" s="81"/>
      <c r="G9" s="81"/>
      <c r="H9" s="81"/>
      <c r="I9" s="81"/>
      <c r="J9" s="81"/>
    </row>
    <row r="10" spans="1:10" s="95" customFormat="1" x14ac:dyDescent="0.2">
      <c r="A10" s="92" t="s">
        <v>139</v>
      </c>
      <c r="B10" s="94">
        <f>SUM(B11:B15)</f>
        <v>3718000</v>
      </c>
      <c r="C10" s="94">
        <f t="shared" ref="C10:E10" si="1">SUM(C11:C15)</f>
        <v>3718000</v>
      </c>
      <c r="D10" s="94">
        <f t="shared" si="1"/>
        <v>0</v>
      </c>
      <c r="E10" s="94">
        <f t="shared" si="1"/>
        <v>0</v>
      </c>
      <c r="F10" s="81"/>
      <c r="G10" s="81"/>
      <c r="H10" s="81"/>
      <c r="I10" s="81"/>
      <c r="J10" s="81"/>
    </row>
    <row r="11" spans="1:10" outlineLevel="1" x14ac:dyDescent="0.2">
      <c r="A11" s="96" t="s">
        <v>163</v>
      </c>
      <c r="B11" s="97">
        <f>C11+D11+E11</f>
        <v>61900</v>
      </c>
      <c r="C11" s="98">
        <v>61900</v>
      </c>
      <c r="D11" s="98">
        <v>0</v>
      </c>
      <c r="E11" s="98">
        <v>0</v>
      </c>
    </row>
    <row r="12" spans="1:10" outlineLevel="1" x14ac:dyDescent="0.2">
      <c r="A12" s="96" t="s">
        <v>162</v>
      </c>
      <c r="B12" s="97">
        <f>C12+D12+E12</f>
        <v>133200</v>
      </c>
      <c r="C12" s="98">
        <v>133200</v>
      </c>
      <c r="D12" s="98"/>
      <c r="E12" s="98"/>
    </row>
    <row r="13" spans="1:10" outlineLevel="1" x14ac:dyDescent="0.2">
      <c r="A13" s="96" t="s">
        <v>164</v>
      </c>
      <c r="B13" s="97">
        <f t="shared" ref="B13:B15" si="2">C13+D13+E13</f>
        <v>1475200</v>
      </c>
      <c r="C13" s="98">
        <v>1475200</v>
      </c>
      <c r="D13" s="98">
        <v>0</v>
      </c>
      <c r="E13" s="98">
        <v>0</v>
      </c>
    </row>
    <row r="14" spans="1:10" outlineLevel="1" x14ac:dyDescent="0.2">
      <c r="A14" s="96" t="s">
        <v>165</v>
      </c>
      <c r="B14" s="97">
        <f t="shared" si="2"/>
        <v>1915200</v>
      </c>
      <c r="C14" s="98">
        <v>1915200</v>
      </c>
      <c r="D14" s="98">
        <v>0</v>
      </c>
      <c r="E14" s="98">
        <v>0</v>
      </c>
    </row>
    <row r="15" spans="1:10" outlineLevel="1" x14ac:dyDescent="0.2">
      <c r="A15" s="96" t="s">
        <v>166</v>
      </c>
      <c r="B15" s="97">
        <f t="shared" si="2"/>
        <v>132500</v>
      </c>
      <c r="C15" s="98">
        <v>132500</v>
      </c>
      <c r="D15" s="98">
        <v>0</v>
      </c>
      <c r="E15" s="98">
        <v>0</v>
      </c>
    </row>
    <row r="16" spans="1:10" s="81" customFormat="1" x14ac:dyDescent="0.2">
      <c r="A16" s="86" t="s">
        <v>31</v>
      </c>
      <c r="B16" s="87"/>
      <c r="C16" s="88"/>
      <c r="D16" s="88"/>
      <c r="E16" s="88"/>
    </row>
    <row r="17" spans="1:10" s="95" customFormat="1" x14ac:dyDescent="0.2">
      <c r="A17" s="89" t="s">
        <v>32</v>
      </c>
      <c r="B17" s="90">
        <f>SUM(C17+D17+E17)</f>
        <v>7316285</v>
      </c>
      <c r="C17" s="90">
        <f t="shared" ref="C17:E17" si="3">C18+C21</f>
        <v>3503640</v>
      </c>
      <c r="D17" s="90">
        <f t="shared" si="3"/>
        <v>2801645</v>
      </c>
      <c r="E17" s="90">
        <f t="shared" si="3"/>
        <v>1011000</v>
      </c>
      <c r="F17" s="81"/>
      <c r="G17" s="81"/>
      <c r="H17" s="81"/>
      <c r="I17" s="81"/>
      <c r="J17" s="81"/>
    </row>
    <row r="18" spans="1:10" outlineLevel="1" x14ac:dyDescent="0.2">
      <c r="A18" s="92" t="s">
        <v>33</v>
      </c>
      <c r="B18" s="94">
        <f>SUM(B19:B20)</f>
        <v>5276885</v>
      </c>
      <c r="C18" s="94">
        <f t="shared" ref="C18:E18" si="4">SUM(C19:C20)</f>
        <v>3139740</v>
      </c>
      <c r="D18" s="94">
        <f t="shared" si="4"/>
        <v>1858645</v>
      </c>
      <c r="E18" s="94">
        <f t="shared" si="4"/>
        <v>278500</v>
      </c>
    </row>
    <row r="19" spans="1:10" s="100" customFormat="1" outlineLevel="1" x14ac:dyDescent="0.2">
      <c r="A19" s="96" t="s">
        <v>135</v>
      </c>
      <c r="B19" s="97">
        <f>C19+D19+E19</f>
        <v>4200800</v>
      </c>
      <c r="C19" s="98">
        <f>ปกครอง!D16</f>
        <v>3139740</v>
      </c>
      <c r="D19" s="98">
        <f>ปกครอง!E16</f>
        <v>782560</v>
      </c>
      <c r="E19" s="98">
        <f>ปกครอง!F16</f>
        <v>278500</v>
      </c>
      <c r="F19" s="82"/>
      <c r="G19" s="82"/>
      <c r="H19" s="82"/>
      <c r="I19" s="82"/>
      <c r="J19" s="82"/>
    </row>
    <row r="20" spans="1:10" s="100" customFormat="1" outlineLevel="1" x14ac:dyDescent="0.2">
      <c r="A20" s="96" t="s">
        <v>136</v>
      </c>
      <c r="B20" s="97">
        <f>C20+D20+E20</f>
        <v>1076085</v>
      </c>
      <c r="C20" s="98">
        <f>ปกครอง!D38</f>
        <v>0</v>
      </c>
      <c r="D20" s="98">
        <f>ปกครอง!E38</f>
        <v>1076085</v>
      </c>
      <c r="E20" s="98">
        <f>ปกครอง!F38</f>
        <v>0</v>
      </c>
      <c r="F20" s="82"/>
      <c r="G20" s="82"/>
      <c r="H20" s="82"/>
      <c r="I20" s="82"/>
      <c r="J20" s="82"/>
    </row>
    <row r="21" spans="1:10" outlineLevel="1" x14ac:dyDescent="0.2">
      <c r="A21" s="92" t="s">
        <v>34</v>
      </c>
      <c r="B21" s="94">
        <f>SUM(B22:B23)</f>
        <v>2039400</v>
      </c>
      <c r="C21" s="94">
        <f>SUM(C22:C23)</f>
        <v>363900</v>
      </c>
      <c r="D21" s="94">
        <f t="shared" ref="D21:E21" si="5">SUM(D22:D23)</f>
        <v>943000</v>
      </c>
      <c r="E21" s="94">
        <f t="shared" si="5"/>
        <v>732500</v>
      </c>
    </row>
    <row r="22" spans="1:10" outlineLevel="1" x14ac:dyDescent="0.2">
      <c r="A22" s="96" t="s">
        <v>135</v>
      </c>
      <c r="B22" s="97">
        <f>C22+D22+E22</f>
        <v>352000</v>
      </c>
      <c r="C22" s="98">
        <f>ปกครอง!D46</f>
        <v>118400</v>
      </c>
      <c r="D22" s="98">
        <f>ปกครอง!E46</f>
        <v>116000</v>
      </c>
      <c r="E22" s="98">
        <f>ปกครอง!F46</f>
        <v>117600</v>
      </c>
      <c r="F22" s="82" t="s">
        <v>26</v>
      </c>
    </row>
    <row r="23" spans="1:10" outlineLevel="1" x14ac:dyDescent="0.2">
      <c r="A23" s="96" t="s">
        <v>136</v>
      </c>
      <c r="B23" s="97">
        <f>C23+D23+E23</f>
        <v>1687400</v>
      </c>
      <c r="C23" s="98">
        <f>ปกครอง!D53</f>
        <v>245500</v>
      </c>
      <c r="D23" s="98">
        <f>ปกครอง!E53</f>
        <v>827000</v>
      </c>
      <c r="E23" s="98">
        <f>ปกครอง!F53</f>
        <v>614900</v>
      </c>
    </row>
    <row r="24" spans="1:10" outlineLevel="1" x14ac:dyDescent="0.2">
      <c r="A24" s="86" t="s">
        <v>35</v>
      </c>
      <c r="B24" s="87"/>
      <c r="C24" s="88"/>
      <c r="D24" s="88"/>
      <c r="E24" s="88"/>
    </row>
    <row r="25" spans="1:10" s="91" customFormat="1" x14ac:dyDescent="0.2">
      <c r="A25" s="89" t="s">
        <v>32</v>
      </c>
      <c r="B25" s="90">
        <f>B26</f>
        <v>1250900</v>
      </c>
      <c r="C25" s="90">
        <f t="shared" ref="C25:E25" si="6">C26</f>
        <v>943980</v>
      </c>
      <c r="D25" s="90">
        <f t="shared" si="6"/>
        <v>162480</v>
      </c>
      <c r="E25" s="90">
        <f t="shared" si="6"/>
        <v>144440</v>
      </c>
      <c r="F25" s="81"/>
      <c r="G25" s="81"/>
      <c r="H25" s="81"/>
      <c r="I25" s="81"/>
      <c r="J25" s="81"/>
    </row>
    <row r="26" spans="1:10" s="100" customFormat="1" outlineLevel="1" x14ac:dyDescent="0.2">
      <c r="A26" s="92" t="s">
        <v>36</v>
      </c>
      <c r="B26" s="94">
        <f>SUM(B27:B27)</f>
        <v>1250900</v>
      </c>
      <c r="C26" s="94">
        <f>SUM(C27:C27)</f>
        <v>943980</v>
      </c>
      <c r="D26" s="94">
        <f>SUM(D27:D27)</f>
        <v>162480</v>
      </c>
      <c r="E26" s="94">
        <f>SUM(E27:E27)</f>
        <v>144440</v>
      </c>
      <c r="F26" s="82"/>
      <c r="G26" s="82"/>
      <c r="H26" s="82"/>
      <c r="I26" s="82"/>
      <c r="J26" s="82"/>
    </row>
    <row r="27" spans="1:10" outlineLevel="1" x14ac:dyDescent="0.2">
      <c r="A27" s="96" t="s">
        <v>137</v>
      </c>
      <c r="B27" s="97">
        <f>C27+D27+E27</f>
        <v>1250900</v>
      </c>
      <c r="C27" s="98">
        <f>ทะเบียน!D12</f>
        <v>943980</v>
      </c>
      <c r="D27" s="98">
        <f>ทะเบียน!E12</f>
        <v>162480</v>
      </c>
      <c r="E27" s="98">
        <f>ทะเบียน!F12</f>
        <v>144440</v>
      </c>
    </row>
    <row r="28" spans="1:10" outlineLevel="1" x14ac:dyDescent="0.2">
      <c r="A28" s="86" t="s">
        <v>37</v>
      </c>
      <c r="B28" s="87"/>
      <c r="C28" s="88"/>
      <c r="D28" s="88"/>
      <c r="E28" s="88"/>
    </row>
    <row r="29" spans="1:10" s="91" customFormat="1" x14ac:dyDescent="0.2">
      <c r="A29" s="89" t="s">
        <v>32</v>
      </c>
      <c r="B29" s="90">
        <f>B30</f>
        <v>740500</v>
      </c>
      <c r="C29" s="90">
        <f t="shared" ref="C29:E29" si="7">C30</f>
        <v>393800</v>
      </c>
      <c r="D29" s="90">
        <f t="shared" si="7"/>
        <v>255900</v>
      </c>
      <c r="E29" s="90">
        <f t="shared" si="7"/>
        <v>90800</v>
      </c>
      <c r="F29" s="81"/>
      <c r="G29" s="81"/>
      <c r="H29" s="81"/>
      <c r="I29" s="81"/>
      <c r="J29" s="81"/>
    </row>
    <row r="30" spans="1:10" s="100" customFormat="1" outlineLevel="1" x14ac:dyDescent="0.2">
      <c r="A30" s="92" t="s">
        <v>129</v>
      </c>
      <c r="B30" s="93">
        <f>SUM(B31:B31)</f>
        <v>740500</v>
      </c>
      <c r="C30" s="94">
        <f>SUM(C31:C31)</f>
        <v>393800</v>
      </c>
      <c r="D30" s="94">
        <f>SUM(D31:D31)</f>
        <v>255900</v>
      </c>
      <c r="E30" s="94">
        <f>SUM(E31:E31)</f>
        <v>90800</v>
      </c>
      <c r="F30" s="82"/>
      <c r="G30" s="82"/>
      <c r="H30" s="82"/>
      <c r="I30" s="82"/>
      <c r="J30" s="82"/>
    </row>
    <row r="31" spans="1:10" outlineLevel="1" x14ac:dyDescent="0.2">
      <c r="A31" s="96" t="s">
        <v>137</v>
      </c>
      <c r="B31" s="97">
        <f>C31+D31+E31</f>
        <v>740500</v>
      </c>
      <c r="C31" s="98">
        <f>คลัง!D14</f>
        <v>393800</v>
      </c>
      <c r="D31" s="98">
        <f>คลัง!E14</f>
        <v>255900</v>
      </c>
      <c r="E31" s="98">
        <f>คลัง!F14</f>
        <v>90800</v>
      </c>
    </row>
    <row r="32" spans="1:10" outlineLevel="1" x14ac:dyDescent="0.2">
      <c r="A32" s="86" t="s">
        <v>38</v>
      </c>
      <c r="B32" s="87"/>
      <c r="C32" s="88"/>
      <c r="D32" s="88"/>
      <c r="E32" s="88"/>
    </row>
    <row r="33" spans="1:10" s="91" customFormat="1" x14ac:dyDescent="0.2">
      <c r="A33" s="89" t="s">
        <v>32</v>
      </c>
      <c r="B33" s="90">
        <f>B34</f>
        <v>1000700</v>
      </c>
      <c r="C33" s="90">
        <f t="shared" ref="C33:E33" si="8">C34</f>
        <v>698000</v>
      </c>
      <c r="D33" s="90">
        <f t="shared" si="8"/>
        <v>302700</v>
      </c>
      <c r="E33" s="90">
        <f t="shared" si="8"/>
        <v>0</v>
      </c>
      <c r="F33" s="81"/>
      <c r="G33" s="81"/>
      <c r="H33" s="81"/>
      <c r="I33" s="81"/>
      <c r="J33" s="81"/>
    </row>
    <row r="34" spans="1:10" s="100" customFormat="1" outlineLevel="1" x14ac:dyDescent="0.2">
      <c r="A34" s="92" t="s">
        <v>130</v>
      </c>
      <c r="B34" s="93">
        <f>SUM(B35:B35)</f>
        <v>1000700</v>
      </c>
      <c r="C34" s="94">
        <f>SUM(C35:C35)</f>
        <v>698000</v>
      </c>
      <c r="D34" s="94">
        <f>SUM(D35:D35)</f>
        <v>302700</v>
      </c>
      <c r="E34" s="94">
        <f>SUM(E35:E35)</f>
        <v>0</v>
      </c>
      <c r="F34" s="82"/>
      <c r="G34" s="82"/>
      <c r="H34" s="82"/>
      <c r="I34" s="82"/>
      <c r="J34" s="82"/>
    </row>
    <row r="35" spans="1:10" outlineLevel="1" x14ac:dyDescent="0.2">
      <c r="A35" s="96" t="s">
        <v>137</v>
      </c>
      <c r="B35" s="97">
        <f>C35+D35+E35</f>
        <v>1000700</v>
      </c>
      <c r="C35" s="98">
        <f>รายได้!D14</f>
        <v>698000</v>
      </c>
      <c r="D35" s="98">
        <f>รายได้!E14</f>
        <v>302700</v>
      </c>
      <c r="E35" s="98">
        <f>รายได้!F14</f>
        <v>0</v>
      </c>
    </row>
    <row r="36" spans="1:10" outlineLevel="1" x14ac:dyDescent="0.2">
      <c r="A36" s="86" t="s">
        <v>39</v>
      </c>
      <c r="B36" s="87"/>
      <c r="C36" s="88"/>
      <c r="D36" s="88"/>
      <c r="E36" s="88"/>
    </row>
    <row r="37" spans="1:10" s="91" customFormat="1" x14ac:dyDescent="0.2">
      <c r="A37" s="89" t="s">
        <v>32</v>
      </c>
      <c r="B37" s="90">
        <f>B38+B40+B42+B44</f>
        <v>22392600</v>
      </c>
      <c r="C37" s="90">
        <f>C38+C40+C42+C44</f>
        <v>7884108</v>
      </c>
      <c r="D37" s="90">
        <f>D38+D40+D42+D44</f>
        <v>9436308</v>
      </c>
      <c r="E37" s="90">
        <f>E38+E40+E42+E44</f>
        <v>5072184</v>
      </c>
      <c r="F37" s="81"/>
      <c r="G37" s="81"/>
      <c r="H37" s="81"/>
      <c r="I37" s="81"/>
      <c r="J37" s="81"/>
    </row>
    <row r="38" spans="1:10" s="100" customFormat="1" outlineLevel="1" x14ac:dyDescent="0.2">
      <c r="A38" s="92" t="s">
        <v>131</v>
      </c>
      <c r="B38" s="94">
        <f>SUM(B39:B39)</f>
        <v>11075300</v>
      </c>
      <c r="C38" s="94">
        <f>SUM(C39:C39)</f>
        <v>4021400</v>
      </c>
      <c r="D38" s="94">
        <f>SUM(D39:D39)</f>
        <v>4102900</v>
      </c>
      <c r="E38" s="94">
        <f>SUM(E39:E39)</f>
        <v>2951000</v>
      </c>
      <c r="F38" s="82"/>
      <c r="G38" s="82"/>
      <c r="H38" s="82"/>
      <c r="I38" s="82"/>
      <c r="J38" s="82"/>
    </row>
    <row r="39" spans="1:10" outlineLevel="1" x14ac:dyDescent="0.2">
      <c r="A39" s="96" t="s">
        <v>137</v>
      </c>
      <c r="B39" s="97">
        <f>C39+D39+E39</f>
        <v>11075300</v>
      </c>
      <c r="C39" s="97">
        <f>รักษา!D9</f>
        <v>4021400</v>
      </c>
      <c r="D39" s="97">
        <f>รักษา!E9</f>
        <v>4102900</v>
      </c>
      <c r="E39" s="97">
        <f>รักษา!F9</f>
        <v>2951000</v>
      </c>
    </row>
    <row r="40" spans="1:10" s="100" customFormat="1" outlineLevel="1" x14ac:dyDescent="0.2">
      <c r="A40" s="92" t="s">
        <v>40</v>
      </c>
      <c r="B40" s="94">
        <f>SUM(B41:B41)</f>
        <v>766600</v>
      </c>
      <c r="C40" s="94">
        <f>SUM(C41:C41)</f>
        <v>622800</v>
      </c>
      <c r="D40" s="94">
        <f>SUM(D41:D41)</f>
        <v>143800</v>
      </c>
      <c r="E40" s="94">
        <f>SUM(E41:E41)</f>
        <v>0</v>
      </c>
      <c r="F40" s="82"/>
      <c r="G40" s="82"/>
      <c r="H40" s="82"/>
      <c r="I40" s="82"/>
      <c r="J40" s="82"/>
    </row>
    <row r="41" spans="1:10" outlineLevel="1" x14ac:dyDescent="0.2">
      <c r="A41" s="96" t="s">
        <v>137</v>
      </c>
      <c r="B41" s="97">
        <f>C41+D41+E41</f>
        <v>766600</v>
      </c>
      <c r="C41" s="97">
        <f>รักษา!D28</f>
        <v>622800</v>
      </c>
      <c r="D41" s="97">
        <f>รักษา!E28</f>
        <v>143800</v>
      </c>
      <c r="E41" s="97">
        <f>รักษา!F28</f>
        <v>0</v>
      </c>
    </row>
    <row r="42" spans="1:10" s="100" customFormat="1" outlineLevel="1" x14ac:dyDescent="0.2">
      <c r="A42" s="92" t="s">
        <v>41</v>
      </c>
      <c r="B42" s="94">
        <f>SUM(B43:B43)</f>
        <v>6906200</v>
      </c>
      <c r="C42" s="94">
        <f>SUM(C43:C43)</f>
        <v>2128708</v>
      </c>
      <c r="D42" s="94">
        <f>SUM(D43:D43)</f>
        <v>2976408</v>
      </c>
      <c r="E42" s="94">
        <f>SUM(E43:E43)</f>
        <v>1801084</v>
      </c>
      <c r="F42" s="82"/>
      <c r="G42" s="82"/>
      <c r="H42" s="82"/>
      <c r="I42" s="82"/>
      <c r="J42" s="82"/>
    </row>
    <row r="43" spans="1:10" outlineLevel="1" x14ac:dyDescent="0.2">
      <c r="A43" s="96" t="s">
        <v>137</v>
      </c>
      <c r="B43" s="97">
        <f>C43+D43+E43</f>
        <v>6906200</v>
      </c>
      <c r="C43" s="97">
        <f>รักษา!D37</f>
        <v>2128708</v>
      </c>
      <c r="D43" s="97">
        <f>รักษา!E37</f>
        <v>2976408</v>
      </c>
      <c r="E43" s="97">
        <f>รักษา!F37</f>
        <v>1801084</v>
      </c>
    </row>
    <row r="44" spans="1:10" s="100" customFormat="1" outlineLevel="1" x14ac:dyDescent="0.2">
      <c r="A44" s="92" t="s">
        <v>42</v>
      </c>
      <c r="B44" s="94">
        <f>SUM(B45:B45)</f>
        <v>3644500</v>
      </c>
      <c r="C44" s="94">
        <f>SUM(C45:C45)</f>
        <v>1111200</v>
      </c>
      <c r="D44" s="94">
        <f>SUM(D45:D45)</f>
        <v>2213200</v>
      </c>
      <c r="E44" s="94">
        <f>SUM(E45:E45)</f>
        <v>320100</v>
      </c>
      <c r="F44" s="82"/>
      <c r="G44" s="82"/>
      <c r="H44" s="82"/>
      <c r="I44" s="82"/>
      <c r="J44" s="82"/>
    </row>
    <row r="45" spans="1:10" outlineLevel="1" x14ac:dyDescent="0.2">
      <c r="A45" s="96" t="s">
        <v>137</v>
      </c>
      <c r="B45" s="97">
        <f>C45+D45+E45</f>
        <v>3644500</v>
      </c>
      <c r="C45" s="97">
        <f>รักษา!D58</f>
        <v>1111200</v>
      </c>
      <c r="D45" s="97">
        <f>รักษา!E58</f>
        <v>2213200</v>
      </c>
      <c r="E45" s="97">
        <f>รักษา!F58</f>
        <v>320100</v>
      </c>
    </row>
    <row r="46" spans="1:10" outlineLevel="1" x14ac:dyDescent="0.2">
      <c r="A46" s="86" t="s">
        <v>43</v>
      </c>
      <c r="B46" s="87"/>
      <c r="C46" s="88"/>
      <c r="D46" s="88"/>
      <c r="E46" s="88"/>
    </row>
    <row r="47" spans="1:10" s="91" customFormat="1" outlineLevel="1" x14ac:dyDescent="0.2">
      <c r="A47" s="89" t="s">
        <v>32</v>
      </c>
      <c r="B47" s="90">
        <f>B48+B50</f>
        <v>4148200</v>
      </c>
      <c r="C47" s="90">
        <f>C48+C50</f>
        <v>1333000</v>
      </c>
      <c r="D47" s="90">
        <f>D48+D50</f>
        <v>1717200</v>
      </c>
      <c r="E47" s="90">
        <f>E48+E50</f>
        <v>1098000</v>
      </c>
      <c r="F47" s="81"/>
      <c r="G47" s="81"/>
      <c r="H47" s="81"/>
      <c r="I47" s="81"/>
      <c r="J47" s="81"/>
    </row>
    <row r="48" spans="1:10" s="81" customFormat="1" x14ac:dyDescent="0.2">
      <c r="A48" s="92" t="s">
        <v>44</v>
      </c>
      <c r="B48" s="94">
        <f>SUM(B49:B49)</f>
        <v>3786700</v>
      </c>
      <c r="C48" s="94">
        <f>SUM(C49:C49)</f>
        <v>1261200</v>
      </c>
      <c r="D48" s="94">
        <f>SUM(D49:D49)</f>
        <v>1427500</v>
      </c>
      <c r="E48" s="94">
        <f>SUM(E49:E49)</f>
        <v>1098000</v>
      </c>
    </row>
    <row r="49" spans="1:10" s="91" customFormat="1" x14ac:dyDescent="0.2">
      <c r="A49" s="96" t="s">
        <v>137</v>
      </c>
      <c r="B49" s="97">
        <f>C49+D49+E49</f>
        <v>3786700</v>
      </c>
      <c r="C49" s="97">
        <f>เทศกิจ!D11</f>
        <v>1261200</v>
      </c>
      <c r="D49" s="97">
        <f>เทศกิจ!E11</f>
        <v>1427500</v>
      </c>
      <c r="E49" s="97">
        <f>เทศกิจ!F11</f>
        <v>1098000</v>
      </c>
      <c r="F49" s="81"/>
      <c r="G49" s="81"/>
      <c r="H49" s="81"/>
      <c r="I49" s="81"/>
      <c r="J49" s="81"/>
    </row>
    <row r="50" spans="1:10" s="95" customFormat="1" x14ac:dyDescent="0.2">
      <c r="A50" s="92" t="s">
        <v>45</v>
      </c>
      <c r="B50" s="94">
        <f>SUM(B51:B51)</f>
        <v>361500</v>
      </c>
      <c r="C50" s="94">
        <f>SUM(C51:C51)</f>
        <v>71800</v>
      </c>
      <c r="D50" s="94">
        <f>SUM(D51:D51)</f>
        <v>289700</v>
      </c>
      <c r="E50" s="94">
        <f>SUM(E51:E51)</f>
        <v>0</v>
      </c>
      <c r="F50" s="81"/>
      <c r="G50" s="81"/>
      <c r="H50" s="81"/>
      <c r="I50" s="81"/>
      <c r="J50" s="81"/>
    </row>
    <row r="51" spans="1:10" outlineLevel="1" x14ac:dyDescent="0.2">
      <c r="A51" s="96" t="s">
        <v>137</v>
      </c>
      <c r="B51" s="97">
        <f>C51+D51+E51</f>
        <v>361500</v>
      </c>
      <c r="C51" s="97">
        <f>เทศกิจ!D31</f>
        <v>71800</v>
      </c>
      <c r="D51" s="97">
        <f>เทศกิจ!E31</f>
        <v>289700</v>
      </c>
      <c r="E51" s="97">
        <f>เทศกิจ!F31</f>
        <v>0</v>
      </c>
    </row>
    <row r="52" spans="1:10" outlineLevel="1" x14ac:dyDescent="0.2">
      <c r="A52" s="86" t="s">
        <v>46</v>
      </c>
      <c r="B52" s="87"/>
      <c r="C52" s="88"/>
      <c r="D52" s="88"/>
      <c r="E52" s="88"/>
    </row>
    <row r="53" spans="1:10" s="100" customFormat="1" outlineLevel="1" x14ac:dyDescent="0.2">
      <c r="A53" s="89" t="s">
        <v>32</v>
      </c>
      <c r="B53" s="90">
        <f>B54+B56+B58+B60</f>
        <v>21169600</v>
      </c>
      <c r="C53" s="90">
        <f>C54+C56+C58+C60</f>
        <v>10360850</v>
      </c>
      <c r="D53" s="90">
        <f>D54+D56+D58+D60</f>
        <v>6946250</v>
      </c>
      <c r="E53" s="90">
        <f>E54+E56+E58+E60</f>
        <v>3862500</v>
      </c>
      <c r="F53" s="82"/>
      <c r="G53" s="82"/>
      <c r="H53" s="82"/>
      <c r="I53" s="82"/>
      <c r="J53" s="82"/>
    </row>
    <row r="54" spans="1:10" outlineLevel="1" x14ac:dyDescent="0.2">
      <c r="A54" s="92" t="s">
        <v>47</v>
      </c>
      <c r="B54" s="94">
        <f>SUM(B55:B55)</f>
        <v>1233000</v>
      </c>
      <c r="C54" s="94">
        <f>SUM(C55:C55)</f>
        <v>393100</v>
      </c>
      <c r="D54" s="94">
        <f>SUM(D55:D55)</f>
        <v>454500</v>
      </c>
      <c r="E54" s="94">
        <f>SUM(E55:E55)</f>
        <v>385400</v>
      </c>
    </row>
    <row r="55" spans="1:10" outlineLevel="1" x14ac:dyDescent="0.2">
      <c r="A55" s="96" t="s">
        <v>137</v>
      </c>
      <c r="B55" s="97">
        <f>C55+D55+E55</f>
        <v>1233000</v>
      </c>
      <c r="C55" s="97">
        <f>โยธา!D10</f>
        <v>393100</v>
      </c>
      <c r="D55" s="97">
        <f>โยธา!E10</f>
        <v>454500</v>
      </c>
      <c r="E55" s="97">
        <f>โยธา!F10</f>
        <v>385400</v>
      </c>
    </row>
    <row r="56" spans="1:10" outlineLevel="1" x14ac:dyDescent="0.2">
      <c r="A56" s="92" t="s">
        <v>48</v>
      </c>
      <c r="B56" s="94">
        <f>SUM(B57:B57)</f>
        <v>2200</v>
      </c>
      <c r="C56" s="94">
        <f>SUM(C57:C57)</f>
        <v>2200</v>
      </c>
      <c r="D56" s="94">
        <f>SUM(D57:D57)</f>
        <v>0</v>
      </c>
      <c r="E56" s="94">
        <f>SUM(E57:E57)</f>
        <v>0</v>
      </c>
    </row>
    <row r="57" spans="1:10" s="91" customFormat="1" x14ac:dyDescent="0.2">
      <c r="A57" s="96" t="s">
        <v>137</v>
      </c>
      <c r="B57" s="97">
        <v>2200</v>
      </c>
      <c r="C57" s="97">
        <f>โยธา!C31</f>
        <v>2200</v>
      </c>
      <c r="D57" s="97">
        <f>โยธา!E31</f>
        <v>0</v>
      </c>
      <c r="E57" s="97">
        <f>โยธา!F31</f>
        <v>0</v>
      </c>
      <c r="F57" s="81"/>
      <c r="G57" s="81"/>
      <c r="H57" s="81"/>
      <c r="I57" s="81"/>
      <c r="J57" s="81"/>
    </row>
    <row r="58" spans="1:10" s="100" customFormat="1" outlineLevel="1" x14ac:dyDescent="0.2">
      <c r="A58" s="92" t="s">
        <v>49</v>
      </c>
      <c r="B58" s="94">
        <f>SUM(B59:B59)</f>
        <v>15452200</v>
      </c>
      <c r="C58" s="94">
        <f>SUM(C59:C59)</f>
        <v>6452200</v>
      </c>
      <c r="D58" s="94">
        <f>SUM(D59:D59)</f>
        <v>6000000</v>
      </c>
      <c r="E58" s="94">
        <f>SUM(E59:E59)</f>
        <v>3000000</v>
      </c>
      <c r="F58" s="82"/>
      <c r="G58" s="82"/>
      <c r="H58" s="82"/>
      <c r="I58" s="82"/>
      <c r="J58" s="82"/>
    </row>
    <row r="59" spans="1:10" outlineLevel="1" x14ac:dyDescent="0.2">
      <c r="A59" s="96" t="s">
        <v>137</v>
      </c>
      <c r="B59" s="97">
        <f>C59+D59+E59</f>
        <v>15452200</v>
      </c>
      <c r="C59" s="98">
        <f>โยธา!D38</f>
        <v>6452200</v>
      </c>
      <c r="D59" s="98">
        <f>โยธา!E38</f>
        <v>6000000</v>
      </c>
      <c r="E59" s="98">
        <f>โยธา!F38</f>
        <v>3000000</v>
      </c>
    </row>
    <row r="60" spans="1:10" s="100" customFormat="1" outlineLevel="1" x14ac:dyDescent="0.2">
      <c r="A60" s="92" t="s">
        <v>50</v>
      </c>
      <c r="B60" s="94">
        <f>SUM(B61:B61)</f>
        <v>4482200</v>
      </c>
      <c r="C60" s="94">
        <f>SUM(C61:C61)</f>
        <v>3513350</v>
      </c>
      <c r="D60" s="94">
        <f>SUM(D61:D61)</f>
        <v>491750</v>
      </c>
      <c r="E60" s="94">
        <f>SUM(E61:E61)</f>
        <v>477100</v>
      </c>
      <c r="F60" s="82"/>
      <c r="G60" s="82"/>
      <c r="H60" s="82"/>
      <c r="I60" s="82"/>
      <c r="J60" s="82"/>
    </row>
    <row r="61" spans="1:10" outlineLevel="1" x14ac:dyDescent="0.2">
      <c r="A61" s="96" t="s">
        <v>137</v>
      </c>
      <c r="B61" s="97">
        <f>C61+D61+E61</f>
        <v>4482200</v>
      </c>
      <c r="C61" s="98">
        <f>โยธา!D53</f>
        <v>3513350</v>
      </c>
      <c r="D61" s="98">
        <f>โยธา!E53</f>
        <v>491750</v>
      </c>
      <c r="E61" s="98">
        <f>โยธา!F53</f>
        <v>477100</v>
      </c>
    </row>
    <row r="62" spans="1:10" outlineLevel="1" x14ac:dyDescent="0.2">
      <c r="A62" s="86" t="s">
        <v>51</v>
      </c>
      <c r="B62" s="87"/>
      <c r="C62" s="88"/>
      <c r="D62" s="88"/>
      <c r="E62" s="88"/>
    </row>
    <row r="63" spans="1:10" s="100" customFormat="1" outlineLevel="1" x14ac:dyDescent="0.2">
      <c r="A63" s="89" t="s">
        <v>32</v>
      </c>
      <c r="B63" s="90">
        <f>B64+B66</f>
        <v>59901481</v>
      </c>
      <c r="C63" s="90">
        <f>C64+C66</f>
        <v>20708850</v>
      </c>
      <c r="D63" s="90">
        <f>D64+D66</f>
        <v>21209031</v>
      </c>
      <c r="E63" s="90">
        <f>E64+E66</f>
        <v>17983600</v>
      </c>
      <c r="F63" s="82"/>
      <c r="G63" s="82"/>
      <c r="H63" s="82"/>
      <c r="I63" s="82"/>
      <c r="J63" s="82"/>
    </row>
    <row r="64" spans="1:10" outlineLevel="1" x14ac:dyDescent="0.2">
      <c r="A64" s="92" t="s">
        <v>52</v>
      </c>
      <c r="B64" s="94">
        <f>SUM(B65:B65)</f>
        <v>1330500</v>
      </c>
      <c r="C64" s="94">
        <f>SUM(C65:C65)</f>
        <v>428300</v>
      </c>
      <c r="D64" s="94">
        <f>SUM(D65:D65)</f>
        <v>560200</v>
      </c>
      <c r="E64" s="94">
        <f>SUM(E65:E65)</f>
        <v>342000</v>
      </c>
    </row>
    <row r="65" spans="1:10" outlineLevel="1" x14ac:dyDescent="0.2">
      <c r="A65" s="96" t="s">
        <v>137</v>
      </c>
      <c r="B65" s="97">
        <f>SUM(C65+D65+E65)</f>
        <v>1330500</v>
      </c>
      <c r="C65" s="98">
        <f>พัฒนาชุมชน!D9</f>
        <v>428300</v>
      </c>
      <c r="D65" s="98">
        <f>พัฒนาชุมชน!E9</f>
        <v>560200</v>
      </c>
      <c r="E65" s="98">
        <f>พัฒนาชุมชน!F9</f>
        <v>342000</v>
      </c>
    </row>
    <row r="66" spans="1:10" s="100" customFormat="1" outlineLevel="1" x14ac:dyDescent="0.2">
      <c r="A66" s="92" t="s">
        <v>53</v>
      </c>
      <c r="B66" s="94">
        <f>SUM(B67:B68)</f>
        <v>58570981</v>
      </c>
      <c r="C66" s="94">
        <f>SUM(C67:C68)</f>
        <v>20280550</v>
      </c>
      <c r="D66" s="94">
        <f>SUM(D67:D68)</f>
        <v>20648831</v>
      </c>
      <c r="E66" s="94">
        <f>SUM(E67:E68)</f>
        <v>17641600</v>
      </c>
      <c r="F66" s="82"/>
      <c r="G66" s="82"/>
      <c r="H66" s="82"/>
      <c r="I66" s="82"/>
      <c r="J66" s="82"/>
    </row>
    <row r="67" spans="1:10" outlineLevel="1" x14ac:dyDescent="0.2">
      <c r="A67" s="96" t="s">
        <v>137</v>
      </c>
      <c r="B67" s="97">
        <f>C67+D67+E67</f>
        <v>47104300</v>
      </c>
      <c r="C67" s="98">
        <f>พัฒนาชุมชน!D31</f>
        <v>17349400</v>
      </c>
      <c r="D67" s="98">
        <f>พัฒนาชุมชน!E31</f>
        <v>14859200</v>
      </c>
      <c r="E67" s="98">
        <f>พัฒนาชุมชน!F31</f>
        <v>14895700</v>
      </c>
    </row>
    <row r="68" spans="1:10" outlineLevel="1" x14ac:dyDescent="0.2">
      <c r="A68" s="96" t="s">
        <v>146</v>
      </c>
      <c r="B68" s="97">
        <f>C68+D68+E68</f>
        <v>11466681</v>
      </c>
      <c r="C68" s="98">
        <f>พัฒนาชุมชน!D56</f>
        <v>2931150</v>
      </c>
      <c r="D68" s="98">
        <f>พัฒนาชุมชน!E56</f>
        <v>5789631</v>
      </c>
      <c r="E68" s="98">
        <f>พัฒนาชุมชน!F56</f>
        <v>2745900</v>
      </c>
    </row>
    <row r="69" spans="1:10" s="95" customFormat="1" x14ac:dyDescent="0.2">
      <c r="A69" s="86" t="s">
        <v>54</v>
      </c>
      <c r="B69" s="87"/>
      <c r="C69" s="88"/>
      <c r="D69" s="88"/>
      <c r="E69" s="88"/>
      <c r="F69" s="81"/>
      <c r="G69" s="81"/>
      <c r="H69" s="81"/>
      <c r="I69" s="81"/>
      <c r="J69" s="81"/>
    </row>
    <row r="70" spans="1:10" x14ac:dyDescent="0.2">
      <c r="A70" s="89" t="s">
        <v>32</v>
      </c>
      <c r="B70" s="90">
        <f>B71+B73+B76</f>
        <v>1280500</v>
      </c>
      <c r="C70" s="90">
        <f>C71+C73+C76</f>
        <v>915400</v>
      </c>
      <c r="D70" s="90">
        <f>D71+D73+D76</f>
        <v>365100</v>
      </c>
      <c r="E70" s="90">
        <f>E71+E73+E76</f>
        <v>0</v>
      </c>
    </row>
    <row r="71" spans="1:10" outlineLevel="1" x14ac:dyDescent="0.2">
      <c r="A71" s="92" t="s">
        <v>55</v>
      </c>
      <c r="B71" s="93">
        <f>SUM(B72:B72)</f>
        <v>353100</v>
      </c>
      <c r="C71" s="93">
        <f t="shared" ref="C71:E71" si="9">SUM(C72:C72)</f>
        <v>67600</v>
      </c>
      <c r="D71" s="93">
        <f t="shared" si="9"/>
        <v>285500</v>
      </c>
      <c r="E71" s="93">
        <f t="shared" si="9"/>
        <v>0</v>
      </c>
    </row>
    <row r="72" spans="1:10" outlineLevel="1" x14ac:dyDescent="0.2">
      <c r="A72" s="96" t="s">
        <v>137</v>
      </c>
      <c r="B72" s="97">
        <f>C72+D72+E72</f>
        <v>353100</v>
      </c>
      <c r="C72" s="98">
        <f>สิ่งแวดล้อม!D10</f>
        <v>67600</v>
      </c>
      <c r="D72" s="98">
        <f>สิ่งแวดล้อม!E10</f>
        <v>285500</v>
      </c>
      <c r="E72" s="98">
        <f>สิ่งแวดล้อม!F10</f>
        <v>0</v>
      </c>
    </row>
    <row r="73" spans="1:10" s="100" customFormat="1" outlineLevel="1" x14ac:dyDescent="0.2">
      <c r="A73" s="92" t="s">
        <v>56</v>
      </c>
      <c r="B73" s="94">
        <f>SUM(B74:B75)</f>
        <v>927400</v>
      </c>
      <c r="C73" s="94">
        <f t="shared" ref="C73:E73" si="10">SUM(C74:C75)</f>
        <v>847800</v>
      </c>
      <c r="D73" s="94">
        <f t="shared" si="10"/>
        <v>79600</v>
      </c>
      <c r="E73" s="94">
        <f t="shared" si="10"/>
        <v>0</v>
      </c>
      <c r="F73" s="82"/>
      <c r="G73" s="82"/>
      <c r="H73" s="82"/>
      <c r="I73" s="82"/>
      <c r="J73" s="82"/>
    </row>
    <row r="74" spans="1:10" outlineLevel="1" x14ac:dyDescent="0.2">
      <c r="A74" s="96" t="s">
        <v>137</v>
      </c>
      <c r="B74" s="97">
        <f>C74+D74+E74</f>
        <v>802800</v>
      </c>
      <c r="C74" s="98">
        <f>สิ่งแวดล้อม!D25</f>
        <v>802800</v>
      </c>
      <c r="D74" s="98">
        <f>สิ่งแวดล้อม!E25</f>
        <v>0</v>
      </c>
      <c r="E74" s="98">
        <f>สิ่งแวดล้อม!F25</f>
        <v>0</v>
      </c>
    </row>
    <row r="75" spans="1:10" outlineLevel="1" x14ac:dyDescent="0.2">
      <c r="A75" s="96" t="s">
        <v>146</v>
      </c>
      <c r="B75" s="97">
        <f>C75+D75+E75</f>
        <v>124600</v>
      </c>
      <c r="C75" s="98">
        <f>สิ่งแวดล้อม!D31</f>
        <v>45000</v>
      </c>
      <c r="D75" s="98">
        <f>สิ่งแวดล้อม!E31</f>
        <v>79600</v>
      </c>
      <c r="E75" s="98">
        <f>สิ่งแวดล้อม!F31</f>
        <v>0</v>
      </c>
    </row>
    <row r="76" spans="1:10" s="91" customFormat="1" outlineLevel="1" x14ac:dyDescent="0.2">
      <c r="A76" s="92" t="s">
        <v>57</v>
      </c>
      <c r="B76" s="94">
        <f>SUM(B77:B78)</f>
        <v>0</v>
      </c>
      <c r="C76" s="94">
        <f t="shared" ref="C76:E76" si="11">SUM(C77:C78)</f>
        <v>0</v>
      </c>
      <c r="D76" s="94">
        <f t="shared" si="11"/>
        <v>0</v>
      </c>
      <c r="E76" s="94">
        <f t="shared" si="11"/>
        <v>0</v>
      </c>
      <c r="F76" s="81"/>
      <c r="G76" s="81"/>
      <c r="H76" s="81"/>
      <c r="I76" s="81"/>
      <c r="J76" s="81"/>
    </row>
    <row r="77" spans="1:10" s="81" customFormat="1" x14ac:dyDescent="0.2">
      <c r="A77" s="96" t="s">
        <v>137</v>
      </c>
      <c r="B77" s="97">
        <f>C77+D77+E77</f>
        <v>0</v>
      </c>
      <c r="C77" s="98">
        <f>สิ่งแวดล้อม!D38</f>
        <v>0</v>
      </c>
      <c r="D77" s="98">
        <f>สิ่งแวดล้อม!E38</f>
        <v>0</v>
      </c>
      <c r="E77" s="98">
        <f>สิ่งแวดล้อม!F38</f>
        <v>0</v>
      </c>
    </row>
    <row r="78" spans="1:10" s="91" customFormat="1" x14ac:dyDescent="0.2">
      <c r="A78" s="96" t="s">
        <v>146</v>
      </c>
      <c r="B78" s="97">
        <f>C78+D78+E78</f>
        <v>0</v>
      </c>
      <c r="C78" s="98">
        <f>สิ่งแวดล้อม!D47</f>
        <v>0</v>
      </c>
      <c r="D78" s="98">
        <f>สิ่งแวดล้อม!E47</f>
        <v>0</v>
      </c>
      <c r="E78" s="98">
        <f>สิ่งแวดล้อม!F47</f>
        <v>0</v>
      </c>
      <c r="F78" s="81"/>
      <c r="G78" s="81"/>
      <c r="H78" s="81"/>
      <c r="I78" s="81"/>
      <c r="J78" s="81"/>
    </row>
    <row r="79" spans="1:10" x14ac:dyDescent="0.2">
      <c r="A79" s="86" t="s">
        <v>58</v>
      </c>
      <c r="B79" s="87"/>
      <c r="C79" s="88"/>
      <c r="D79" s="88"/>
      <c r="E79" s="88"/>
    </row>
    <row r="80" spans="1:10" outlineLevel="1" x14ac:dyDescent="0.2">
      <c r="A80" s="89" t="s">
        <v>32</v>
      </c>
      <c r="B80" s="90">
        <f>B81+B83</f>
        <v>113634790</v>
      </c>
      <c r="C80" s="90">
        <f>C81+C83</f>
        <v>40220290</v>
      </c>
      <c r="D80" s="90">
        <f t="shared" ref="D80:E80" si="12">D81+D83</f>
        <v>51187000</v>
      </c>
      <c r="E80" s="90">
        <f t="shared" si="12"/>
        <v>22227500</v>
      </c>
    </row>
    <row r="81" spans="1:10" s="100" customFormat="1" outlineLevel="1" x14ac:dyDescent="0.2">
      <c r="A81" s="92" t="s">
        <v>59</v>
      </c>
      <c r="B81" s="93">
        <f>SUM(B82:B82)</f>
        <v>646990</v>
      </c>
      <c r="C81" s="94">
        <f>SUM(C82:C82)</f>
        <v>71590</v>
      </c>
      <c r="D81" s="94">
        <f>SUM(D82:D82)</f>
        <v>157400</v>
      </c>
      <c r="E81" s="94">
        <f>SUM(E82:E82)</f>
        <v>418000</v>
      </c>
      <c r="F81" s="82"/>
      <c r="G81" s="82"/>
      <c r="H81" s="82"/>
      <c r="I81" s="82"/>
      <c r="J81" s="82"/>
    </row>
    <row r="82" spans="1:10" outlineLevel="1" x14ac:dyDescent="0.2">
      <c r="A82" s="96" t="s">
        <v>137</v>
      </c>
      <c r="B82" s="97">
        <f>C82+D82+E82</f>
        <v>646990</v>
      </c>
      <c r="C82" s="97">
        <f>ศึกษา!D10</f>
        <v>71590</v>
      </c>
      <c r="D82" s="97">
        <f>ศึกษา!E10</f>
        <v>157400</v>
      </c>
      <c r="E82" s="97">
        <f>ศึกษา!F10</f>
        <v>418000</v>
      </c>
    </row>
    <row r="83" spans="1:10" s="100" customFormat="1" outlineLevel="1" x14ac:dyDescent="0.2">
      <c r="A83" s="92" t="s">
        <v>60</v>
      </c>
      <c r="B83" s="94">
        <f>SUM(B84:B86)</f>
        <v>112987800</v>
      </c>
      <c r="C83" s="94">
        <f>SUM(C84:C86)</f>
        <v>40148700</v>
      </c>
      <c r="D83" s="94">
        <f>SUM(D84:D86)</f>
        <v>51029600</v>
      </c>
      <c r="E83" s="94">
        <f>SUM(E84:E86)</f>
        <v>21809500</v>
      </c>
      <c r="F83" s="82"/>
      <c r="G83" s="82"/>
      <c r="H83" s="82"/>
      <c r="I83" s="82"/>
      <c r="J83" s="82"/>
    </row>
    <row r="84" spans="1:10" outlineLevel="1" x14ac:dyDescent="0.2">
      <c r="A84" s="96" t="s">
        <v>137</v>
      </c>
      <c r="B84" s="97">
        <f>C84+D84+E84</f>
        <v>44014300</v>
      </c>
      <c r="C84" s="98">
        <f>ศึกษา!D25</f>
        <v>22568900</v>
      </c>
      <c r="D84" s="98">
        <f>ศึกษา!E25</f>
        <v>15465400</v>
      </c>
      <c r="E84" s="98">
        <f>ศึกษา!F25</f>
        <v>5980000</v>
      </c>
    </row>
    <row r="85" spans="1:10" outlineLevel="1" x14ac:dyDescent="0.2">
      <c r="A85" s="96" t="s">
        <v>147</v>
      </c>
      <c r="B85" s="97">
        <f>C85+D85+E85</f>
        <v>52034900</v>
      </c>
      <c r="C85" s="98">
        <f>ศึกษา!D65</f>
        <v>16926000</v>
      </c>
      <c r="D85" s="98">
        <f>ศึกษา!E65</f>
        <v>19484700</v>
      </c>
      <c r="E85" s="98">
        <f>ศึกษา!F65</f>
        <v>15624200</v>
      </c>
      <c r="F85" s="82" t="s">
        <v>153</v>
      </c>
    </row>
    <row r="86" spans="1:10" s="95" customFormat="1" x14ac:dyDescent="0.2">
      <c r="A86" s="96" t="s">
        <v>146</v>
      </c>
      <c r="B86" s="97">
        <f>C86+D86+E86</f>
        <v>16938600</v>
      </c>
      <c r="C86" s="98">
        <f>ศึกษา!D71</f>
        <v>653800</v>
      </c>
      <c r="D86" s="98">
        <f>ศึกษา!E71</f>
        <v>16079500</v>
      </c>
      <c r="E86" s="98">
        <f>ศึกษา!F71</f>
        <v>205300</v>
      </c>
      <c r="F86" s="208" t="s">
        <v>7</v>
      </c>
      <c r="G86" s="81"/>
      <c r="H86" s="81"/>
      <c r="I86" s="81"/>
      <c r="J86" s="81"/>
    </row>
    <row r="87" spans="1:10" x14ac:dyDescent="0.2">
      <c r="A87" s="103" t="s">
        <v>61</v>
      </c>
      <c r="B87" s="94">
        <f>SUM(C87+D87+E87)</f>
        <v>232835556</v>
      </c>
      <c r="C87" s="94">
        <f>C17+C25+C29+C33+C37+C47+C53+C63+C70+C80</f>
        <v>86961918</v>
      </c>
      <c r="D87" s="94">
        <f t="shared" ref="D87:E87" si="13">D17+D25+D29+D33+D37+D47+D53+D63+D70+D80</f>
        <v>94383614</v>
      </c>
      <c r="E87" s="94">
        <f t="shared" si="13"/>
        <v>51490024</v>
      </c>
      <c r="F87" s="105" t="s">
        <v>148</v>
      </c>
    </row>
    <row r="88" spans="1:10" s="81" customFormat="1" x14ac:dyDescent="0.2">
      <c r="A88" s="104" t="s">
        <v>145</v>
      </c>
      <c r="B88" s="88">
        <f>SUM(C88+D88+E88)</f>
        <v>2390400</v>
      </c>
      <c r="C88" s="88">
        <f>SUM(C89:C93)</f>
        <v>1157760</v>
      </c>
      <c r="D88" s="88">
        <f t="shared" ref="D88:E88" si="14">SUM(D89:D93)</f>
        <v>663760</v>
      </c>
      <c r="E88" s="88">
        <f t="shared" si="14"/>
        <v>568880</v>
      </c>
    </row>
    <row r="89" spans="1:10" s="91" customFormat="1" x14ac:dyDescent="0.35">
      <c r="A89" s="107" t="s">
        <v>323</v>
      </c>
      <c r="B89" s="108">
        <f>C89+D89+E89</f>
        <v>1134000</v>
      </c>
      <c r="C89" s="108">
        <f>พัฒนาชุมชน!D74</f>
        <v>378000</v>
      </c>
      <c r="D89" s="108">
        <f>พัฒนาชุมชน!E74</f>
        <v>378000</v>
      </c>
      <c r="E89" s="108">
        <f>พัฒนาชุมชน!F74</f>
        <v>378000</v>
      </c>
      <c r="F89" s="81"/>
      <c r="G89" s="81"/>
      <c r="H89" s="81"/>
      <c r="I89" s="81"/>
      <c r="J89" s="81"/>
    </row>
    <row r="90" spans="1:10" s="91" customFormat="1" x14ac:dyDescent="0.35">
      <c r="A90" s="107" t="s">
        <v>324</v>
      </c>
      <c r="B90" s="108">
        <v>520000</v>
      </c>
      <c r="C90" s="108">
        <f>พัฒนาชุมชน!D75</f>
        <v>520000</v>
      </c>
      <c r="D90" s="108" t="str">
        <f>พัฒนาชุมชน!E75</f>
        <v xml:space="preserve"> -</v>
      </c>
      <c r="E90" s="108" t="str">
        <f>พัฒนาชุมชน!F75</f>
        <v xml:space="preserve"> -</v>
      </c>
      <c r="F90" s="81"/>
      <c r="G90" s="81"/>
      <c r="H90" s="81"/>
      <c r="I90" s="81"/>
      <c r="J90" s="81"/>
    </row>
    <row r="91" spans="1:10" s="91" customFormat="1" x14ac:dyDescent="0.35">
      <c r="A91" s="107" t="s">
        <v>321</v>
      </c>
      <c r="B91" s="108">
        <f t="shared" ref="B91" si="15">C91+D91+E91</f>
        <v>522000</v>
      </c>
      <c r="C91" s="108">
        <f>พัฒนาชุมชน!D76</f>
        <v>174000</v>
      </c>
      <c r="D91" s="108">
        <f>พัฒนาชุมชน!E76</f>
        <v>200000</v>
      </c>
      <c r="E91" s="108">
        <f>พัฒนาชุมชน!F76</f>
        <v>148000</v>
      </c>
      <c r="F91" s="81"/>
      <c r="G91" s="81"/>
      <c r="H91" s="81"/>
      <c r="I91" s="81"/>
      <c r="J91" s="81"/>
    </row>
    <row r="92" spans="1:10" s="91" customFormat="1" x14ac:dyDescent="0.35">
      <c r="A92" s="107" t="s">
        <v>322</v>
      </c>
      <c r="B92" s="108"/>
      <c r="C92" s="108"/>
      <c r="D92" s="108"/>
      <c r="E92" s="108"/>
      <c r="F92" s="81"/>
      <c r="G92" s="81"/>
      <c r="H92" s="81"/>
      <c r="I92" s="81"/>
      <c r="J92" s="81"/>
    </row>
    <row r="93" spans="1:10" s="95" customFormat="1" x14ac:dyDescent="0.2">
      <c r="A93" s="101" t="s">
        <v>263</v>
      </c>
      <c r="B93" s="345">
        <f>C93+D93+E93</f>
        <v>214400</v>
      </c>
      <c r="C93" s="345">
        <f>สิ่งแวดล้อม!D51</f>
        <v>85760</v>
      </c>
      <c r="D93" s="345">
        <f>สิ่งแวดล้อม!E51</f>
        <v>85760</v>
      </c>
      <c r="E93" s="345">
        <f>สิ่งแวดล้อม!F51</f>
        <v>42880</v>
      </c>
      <c r="F93" s="81"/>
      <c r="G93" s="81"/>
      <c r="H93" s="81"/>
      <c r="I93" s="81"/>
      <c r="J93" s="81"/>
    </row>
    <row r="94" spans="1:10" s="95" customFormat="1" x14ac:dyDescent="0.2">
      <c r="A94" s="101" t="s">
        <v>264</v>
      </c>
      <c r="B94" s="90"/>
      <c r="C94" s="90"/>
      <c r="D94" s="90"/>
      <c r="E94" s="90"/>
      <c r="F94" s="81"/>
      <c r="G94" s="81"/>
      <c r="H94" s="81"/>
      <c r="I94" s="81"/>
      <c r="J94" s="81"/>
    </row>
    <row r="95" spans="1:10" outlineLevel="1" x14ac:dyDescent="0.2">
      <c r="A95" s="104" t="s">
        <v>382</v>
      </c>
      <c r="B95" s="88">
        <f>SUM(C95:E95)</f>
        <v>2390400</v>
      </c>
      <c r="C95" s="88">
        <f>C88</f>
        <v>1157760</v>
      </c>
      <c r="D95" s="88">
        <f>D88</f>
        <v>663760</v>
      </c>
      <c r="E95" s="88">
        <f>E88</f>
        <v>568880</v>
      </c>
      <c r="F95" s="105" t="s">
        <v>149</v>
      </c>
    </row>
    <row r="96" spans="1:10" s="100" customFormat="1" ht="23.25" outlineLevel="1" x14ac:dyDescent="0.2">
      <c r="A96" s="106" t="s">
        <v>0</v>
      </c>
      <c r="B96" s="88">
        <f>SUM(C96:E96)</f>
        <v>235225956</v>
      </c>
      <c r="C96" s="88">
        <f>SUM(C87+C95)</f>
        <v>88119678</v>
      </c>
      <c r="D96" s="88">
        <f t="shared" ref="D96:E96" si="16">SUM(D87+D95)</f>
        <v>95047374</v>
      </c>
      <c r="E96" s="88">
        <f t="shared" si="16"/>
        <v>52058904</v>
      </c>
      <c r="F96" s="105" t="s">
        <v>150</v>
      </c>
      <c r="G96" s="82"/>
      <c r="H96" s="82"/>
      <c r="I96" s="82"/>
      <c r="J96" s="82"/>
    </row>
    <row r="97" spans="1:10" s="100" customFormat="1" outlineLevel="1" x14ac:dyDescent="0.2">
      <c r="A97" s="82"/>
      <c r="B97" s="99" t="s">
        <v>26</v>
      </c>
      <c r="C97" s="82"/>
      <c r="D97" s="82"/>
      <c r="E97" s="82"/>
      <c r="F97" s="105" t="s">
        <v>151</v>
      </c>
      <c r="G97" s="82"/>
      <c r="H97" s="82"/>
      <c r="I97" s="82"/>
      <c r="J97" s="82"/>
    </row>
    <row r="98" spans="1:10" outlineLevel="1" x14ac:dyDescent="0.2">
      <c r="B98" s="99"/>
      <c r="C98" s="102" t="s">
        <v>26</v>
      </c>
    </row>
    <row r="99" spans="1:10" outlineLevel="1" x14ac:dyDescent="0.2">
      <c r="B99" s="99" t="s">
        <v>26</v>
      </c>
    </row>
    <row r="100" spans="1:10" outlineLevel="1" x14ac:dyDescent="0.2">
      <c r="B100" s="99" t="s">
        <v>26</v>
      </c>
    </row>
    <row r="101" spans="1:10" outlineLevel="1" x14ac:dyDescent="0.2">
      <c r="B101" s="99" t="s">
        <v>26</v>
      </c>
    </row>
    <row r="102" spans="1:10" s="91" customFormat="1" outlineLevel="1" x14ac:dyDescent="0.2">
      <c r="A102" s="82"/>
      <c r="B102" s="99" t="s">
        <v>26</v>
      </c>
      <c r="C102" s="82"/>
      <c r="D102" s="82"/>
      <c r="E102" s="82"/>
      <c r="F102" s="82"/>
      <c r="G102" s="81"/>
      <c r="H102" s="81"/>
      <c r="I102" s="81"/>
      <c r="J102" s="81"/>
    </row>
    <row r="103" spans="1:10" s="81" customFormat="1" outlineLevel="1" x14ac:dyDescent="0.2">
      <c r="A103" s="82"/>
      <c r="B103" s="82"/>
      <c r="C103" s="82"/>
      <c r="D103" s="82"/>
      <c r="E103" s="82"/>
    </row>
    <row r="104" spans="1:10" s="81" customFormat="1" outlineLevel="1" x14ac:dyDescent="0.2">
      <c r="A104" s="82"/>
      <c r="B104" s="82"/>
      <c r="C104" s="82"/>
      <c r="D104" s="82"/>
      <c r="E104" s="82"/>
    </row>
    <row r="105" spans="1:10" x14ac:dyDescent="0.2">
      <c r="F105" s="81"/>
    </row>
  </sheetData>
  <mergeCells count="3">
    <mergeCell ref="A2:E2"/>
    <mergeCell ref="A3:E3"/>
    <mergeCell ref="A6:A7"/>
  </mergeCells>
  <pageMargins left="0.19685039370078741" right="0.19685039370078741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1427-4600-4A21-A806-EFC0FD7389EB}">
  <dimension ref="A1:G75"/>
  <sheetViews>
    <sheetView topLeftCell="A49" zoomScale="110" zoomScaleNormal="110" workbookViewId="0">
      <selection activeCell="D75" sqref="D75"/>
    </sheetView>
  </sheetViews>
  <sheetFormatPr defaultColWidth="9" defaultRowHeight="21" x14ac:dyDescent="0.35"/>
  <cols>
    <col min="1" max="1" width="53.375" style="5" customWidth="1"/>
    <col min="2" max="2" width="11.875" style="5" customWidth="1"/>
    <col min="3" max="3" width="16.625" style="300" customWidth="1"/>
    <col min="4" max="6" width="17.875" style="5" customWidth="1"/>
    <col min="7" max="7" width="19.625" style="5" customWidth="1"/>
    <col min="8" max="16384" width="9" style="5"/>
  </cols>
  <sheetData>
    <row r="1" spans="1:7" x14ac:dyDescent="0.35">
      <c r="A1" s="347" t="s">
        <v>155</v>
      </c>
      <c r="B1" s="347"/>
      <c r="C1" s="347"/>
      <c r="D1" s="347"/>
      <c r="E1" s="347"/>
      <c r="F1" s="347"/>
    </row>
    <row r="2" spans="1:7" x14ac:dyDescent="0.35">
      <c r="A2" s="299" t="s">
        <v>22</v>
      </c>
      <c r="B2" s="299"/>
      <c r="F2" s="301" t="s">
        <v>27</v>
      </c>
    </row>
    <row r="3" spans="1:7" x14ac:dyDescent="0.35">
      <c r="A3" s="302" t="s">
        <v>325</v>
      </c>
      <c r="B3" s="302"/>
      <c r="F3" s="301" t="s">
        <v>20</v>
      </c>
    </row>
    <row r="4" spans="1:7" x14ac:dyDescent="0.35">
      <c r="A4" s="302"/>
      <c r="B4" s="302"/>
      <c r="C4" s="83"/>
      <c r="D4" s="83"/>
      <c r="E4" s="83"/>
      <c r="F4" s="83"/>
    </row>
    <row r="5" spans="1:7" x14ac:dyDescent="0.35">
      <c r="A5" s="386" t="s">
        <v>19</v>
      </c>
      <c r="B5" s="303" t="s">
        <v>6</v>
      </c>
      <c r="C5" s="348" t="s">
        <v>0</v>
      </c>
      <c r="D5" s="303" t="s">
        <v>23</v>
      </c>
      <c r="E5" s="303" t="s">
        <v>24</v>
      </c>
      <c r="F5" s="84" t="s">
        <v>25</v>
      </c>
    </row>
    <row r="6" spans="1:7" x14ac:dyDescent="0.35">
      <c r="A6" s="387"/>
      <c r="B6" s="304" t="s">
        <v>2</v>
      </c>
      <c r="C6" s="348"/>
      <c r="D6" s="305" t="s">
        <v>156</v>
      </c>
      <c r="E6" s="305" t="s">
        <v>157</v>
      </c>
      <c r="F6" s="305" t="s">
        <v>158</v>
      </c>
    </row>
    <row r="7" spans="1:7" x14ac:dyDescent="0.35">
      <c r="A7" s="306" t="s">
        <v>32</v>
      </c>
      <c r="B7" s="307"/>
      <c r="C7" s="51"/>
      <c r="D7" s="258"/>
      <c r="E7" s="258"/>
      <c r="F7" s="258"/>
    </row>
    <row r="8" spans="1:7" x14ac:dyDescent="0.35">
      <c r="A8" s="308" t="s">
        <v>326</v>
      </c>
      <c r="B8" s="309" t="s">
        <v>1</v>
      </c>
      <c r="C8" s="63"/>
      <c r="D8" s="52"/>
      <c r="E8" s="52"/>
      <c r="F8" s="52"/>
      <c r="G8" s="310">
        <f>SUM(D8:F8)</f>
        <v>0</v>
      </c>
    </row>
    <row r="9" spans="1:7" x14ac:dyDescent="0.35">
      <c r="A9" s="311"/>
      <c r="B9" s="309" t="s">
        <v>2</v>
      </c>
      <c r="C9" s="52"/>
      <c r="D9" s="52"/>
      <c r="E9" s="52"/>
      <c r="F9" s="52"/>
    </row>
    <row r="10" spans="1:7" x14ac:dyDescent="0.35">
      <c r="A10" s="151" t="s">
        <v>171</v>
      </c>
      <c r="B10" s="309" t="s">
        <v>1</v>
      </c>
      <c r="C10" s="52">
        <f>SUM(C14:C22)</f>
        <v>1233000</v>
      </c>
      <c r="D10" s="52">
        <f>SUM(D14:D22)</f>
        <v>393100</v>
      </c>
      <c r="E10" s="52">
        <f>SUM(E14:E22)</f>
        <v>454500</v>
      </c>
      <c r="F10" s="52">
        <f>SUM(F14:F22)</f>
        <v>385400</v>
      </c>
    </row>
    <row r="11" spans="1:7" x14ac:dyDescent="0.35">
      <c r="A11" s="312"/>
      <c r="B11" s="309" t="s">
        <v>2</v>
      </c>
      <c r="C11" s="52"/>
      <c r="D11" s="52"/>
      <c r="E11" s="52"/>
      <c r="F11" s="52"/>
    </row>
    <row r="12" spans="1:7" s="316" customFormat="1" x14ac:dyDescent="0.2">
      <c r="A12" s="313" t="s">
        <v>376</v>
      </c>
      <c r="B12" s="314"/>
      <c r="C12" s="54"/>
      <c r="D12" s="55"/>
      <c r="E12" s="55"/>
      <c r="F12" s="55"/>
      <c r="G12" s="315">
        <f>SUM(D12:F12)</f>
        <v>0</v>
      </c>
    </row>
    <row r="13" spans="1:7" s="316" customFormat="1" x14ac:dyDescent="0.2">
      <c r="A13" s="317" t="s">
        <v>377</v>
      </c>
      <c r="B13" s="314"/>
      <c r="C13" s="54"/>
      <c r="D13" s="55"/>
      <c r="E13" s="55"/>
      <c r="F13" s="55"/>
    </row>
    <row r="14" spans="1:7" s="316" customFormat="1" x14ac:dyDescent="0.2">
      <c r="A14" s="318" t="s">
        <v>68</v>
      </c>
      <c r="B14" s="314" t="s">
        <v>1</v>
      </c>
      <c r="C14" s="54">
        <v>994400</v>
      </c>
      <c r="D14" s="55">
        <v>331500</v>
      </c>
      <c r="E14" s="55">
        <v>331500</v>
      </c>
      <c r="F14" s="55">
        <v>331400</v>
      </c>
    </row>
    <row r="15" spans="1:7" s="316" customFormat="1" x14ac:dyDescent="0.2">
      <c r="A15" s="319" t="s">
        <v>378</v>
      </c>
      <c r="B15" s="314"/>
      <c r="C15" s="54"/>
      <c r="D15" s="55"/>
      <c r="E15" s="55"/>
      <c r="F15" s="55"/>
    </row>
    <row r="16" spans="1:7" s="316" customFormat="1" x14ac:dyDescent="0.2">
      <c r="A16" s="320" t="s">
        <v>276</v>
      </c>
      <c r="B16" s="314" t="s">
        <v>1</v>
      </c>
      <c r="C16" s="54">
        <v>36200</v>
      </c>
      <c r="D16" s="55">
        <v>36200</v>
      </c>
      <c r="E16" s="55"/>
      <c r="F16" s="55"/>
    </row>
    <row r="17" spans="1:7" s="316" customFormat="1" x14ac:dyDescent="0.2">
      <c r="A17" s="320" t="s">
        <v>277</v>
      </c>
      <c r="B17" s="314" t="s">
        <v>1</v>
      </c>
      <c r="C17" s="54">
        <v>30000</v>
      </c>
      <c r="D17" s="55"/>
      <c r="E17" s="55"/>
      <c r="F17" s="55">
        <v>30000</v>
      </c>
    </row>
    <row r="18" spans="1:7" s="316" customFormat="1" x14ac:dyDescent="0.2">
      <c r="A18" s="319" t="s">
        <v>379</v>
      </c>
      <c r="B18" s="314"/>
      <c r="C18" s="54"/>
      <c r="D18" s="55"/>
      <c r="E18" s="55"/>
      <c r="F18" s="55"/>
    </row>
    <row r="19" spans="1:7" s="316" customFormat="1" x14ac:dyDescent="0.2">
      <c r="A19" s="320" t="s">
        <v>327</v>
      </c>
      <c r="B19" s="314" t="s">
        <v>1</v>
      </c>
      <c r="C19" s="54">
        <v>123000</v>
      </c>
      <c r="D19" s="55"/>
      <c r="E19" s="55">
        <v>123000</v>
      </c>
      <c r="F19" s="321"/>
    </row>
    <row r="20" spans="1:7" s="316" customFormat="1" x14ac:dyDescent="0.2">
      <c r="A20" s="320" t="s">
        <v>328</v>
      </c>
      <c r="B20" s="314" t="s">
        <v>1</v>
      </c>
      <c r="C20" s="54">
        <v>21000</v>
      </c>
      <c r="D20" s="55">
        <v>21000</v>
      </c>
      <c r="E20" s="55"/>
      <c r="F20" s="55"/>
    </row>
    <row r="21" spans="1:7" s="316" customFormat="1" x14ac:dyDescent="0.2">
      <c r="A21" s="320" t="s">
        <v>281</v>
      </c>
      <c r="B21" s="314" t="s">
        <v>1</v>
      </c>
      <c r="C21" s="54">
        <v>24000</v>
      </c>
      <c r="D21" s="55"/>
      <c r="E21" s="55"/>
      <c r="F21" s="55">
        <v>24000</v>
      </c>
    </row>
    <row r="22" spans="1:7" s="316" customFormat="1" x14ac:dyDescent="0.2">
      <c r="A22" s="320" t="s">
        <v>282</v>
      </c>
      <c r="B22" s="322" t="s">
        <v>1</v>
      </c>
      <c r="C22" s="187">
        <v>4400</v>
      </c>
      <c r="D22" s="188">
        <v>4400</v>
      </c>
      <c r="E22" s="188"/>
      <c r="F22" s="188"/>
    </row>
    <row r="23" spans="1:7" s="316" customFormat="1" x14ac:dyDescent="0.2">
      <c r="A23" s="323"/>
      <c r="B23" s="324"/>
      <c r="C23" s="325"/>
      <c r="D23" s="326"/>
      <c r="E23" s="326"/>
      <c r="F23" s="326"/>
    </row>
    <row r="24" spans="1:7" s="316" customFormat="1" x14ac:dyDescent="0.2">
      <c r="A24" s="327"/>
      <c r="B24" s="328"/>
      <c r="C24" s="329"/>
      <c r="D24" s="330"/>
      <c r="E24" s="330"/>
      <c r="F24" s="330"/>
    </row>
    <row r="25" spans="1:7" s="316" customFormat="1" x14ac:dyDescent="0.2">
      <c r="A25" s="327"/>
      <c r="B25" s="328"/>
      <c r="C25" s="329"/>
      <c r="D25" s="330"/>
      <c r="E25" s="330"/>
      <c r="F25" s="330"/>
    </row>
    <row r="26" spans="1:7" s="316" customFormat="1" x14ac:dyDescent="0.2">
      <c r="A26" s="327"/>
      <c r="B26" s="328"/>
      <c r="C26" s="329"/>
      <c r="D26" s="330"/>
      <c r="E26" s="330"/>
      <c r="F26" s="330"/>
    </row>
    <row r="27" spans="1:7" s="316" customFormat="1" x14ac:dyDescent="0.2">
      <c r="A27" s="327"/>
      <c r="B27" s="328"/>
      <c r="C27" s="329"/>
      <c r="D27" s="330"/>
      <c r="E27" s="330"/>
      <c r="F27" s="330"/>
    </row>
    <row r="28" spans="1:7" s="316" customFormat="1" x14ac:dyDescent="0.2">
      <c r="A28" s="327"/>
      <c r="B28" s="328"/>
      <c r="C28" s="329"/>
      <c r="D28" s="330"/>
      <c r="E28" s="330"/>
      <c r="F28" s="330"/>
    </row>
    <row r="29" spans="1:7" s="300" customFormat="1" x14ac:dyDescent="0.35">
      <c r="A29" s="331" t="s">
        <v>329</v>
      </c>
      <c r="B29" s="332" t="s">
        <v>1</v>
      </c>
      <c r="C29" s="224"/>
      <c r="D29" s="224"/>
      <c r="E29" s="224"/>
      <c r="F29" s="224"/>
      <c r="G29" s="333">
        <f>SUM(D29:F29)</f>
        <v>0</v>
      </c>
    </row>
    <row r="30" spans="1:7" s="300" customFormat="1" ht="23.25" customHeight="1" x14ac:dyDescent="0.35">
      <c r="A30" s="311"/>
      <c r="B30" s="309" t="s">
        <v>2</v>
      </c>
      <c r="C30" s="52"/>
      <c r="D30" s="52"/>
      <c r="E30" s="52"/>
      <c r="F30" s="52"/>
    </row>
    <row r="31" spans="1:7" s="316" customFormat="1" x14ac:dyDescent="0.2">
      <c r="A31" s="308" t="s">
        <v>140</v>
      </c>
      <c r="B31" s="309" t="s">
        <v>1</v>
      </c>
      <c r="C31" s="52">
        <v>2200</v>
      </c>
      <c r="D31" s="52">
        <v>2200</v>
      </c>
      <c r="E31" s="52"/>
      <c r="F31" s="52"/>
    </row>
    <row r="32" spans="1:7" s="316" customFormat="1" x14ac:dyDescent="0.2">
      <c r="A32" s="334"/>
      <c r="B32" s="309" t="s">
        <v>2</v>
      </c>
      <c r="C32" s="52"/>
      <c r="D32" s="52"/>
      <c r="E32" s="52"/>
      <c r="F32" s="52"/>
    </row>
    <row r="33" spans="1:7" s="316" customFormat="1" x14ac:dyDescent="0.2">
      <c r="A33" s="335" t="s">
        <v>380</v>
      </c>
      <c r="B33" s="314"/>
      <c r="C33" s="54"/>
      <c r="D33" s="55"/>
      <c r="E33" s="55"/>
      <c r="F33" s="55"/>
      <c r="G33" s="315">
        <f>SUM(D33:F33)</f>
        <v>0</v>
      </c>
    </row>
    <row r="34" spans="1:7" s="316" customFormat="1" x14ac:dyDescent="0.2">
      <c r="A34" s="336" t="s">
        <v>381</v>
      </c>
      <c r="B34" s="314"/>
      <c r="C34" s="54"/>
      <c r="D34" s="55"/>
      <c r="E34" s="55"/>
      <c r="F34" s="55"/>
    </row>
    <row r="35" spans="1:7" s="300" customFormat="1" x14ac:dyDescent="0.35">
      <c r="A35" s="337" t="s">
        <v>282</v>
      </c>
      <c r="B35" s="314" t="s">
        <v>1</v>
      </c>
      <c r="C35" s="54">
        <v>2200</v>
      </c>
      <c r="D35" s="55">
        <v>2200</v>
      </c>
      <c r="E35" s="55"/>
      <c r="F35" s="55"/>
    </row>
    <row r="36" spans="1:7" x14ac:dyDescent="0.35">
      <c r="A36" s="308" t="s">
        <v>331</v>
      </c>
      <c r="B36" s="309" t="s">
        <v>1</v>
      </c>
      <c r="C36" s="63"/>
      <c r="D36" s="52"/>
      <c r="E36" s="52"/>
      <c r="F36" s="52"/>
      <c r="G36" s="310">
        <f>SUM(D36:F36)</f>
        <v>0</v>
      </c>
    </row>
    <row r="37" spans="1:7" x14ac:dyDescent="0.35">
      <c r="A37" s="334"/>
      <c r="B37" s="309" t="s">
        <v>2</v>
      </c>
      <c r="C37" s="63"/>
      <c r="D37" s="52"/>
      <c r="E37" s="52"/>
      <c r="F37" s="52"/>
    </row>
    <row r="38" spans="1:7" s="316" customFormat="1" x14ac:dyDescent="0.2">
      <c r="A38" s="308" t="s">
        <v>140</v>
      </c>
      <c r="B38" s="309" t="s">
        <v>1</v>
      </c>
      <c r="C38" s="52">
        <f>SUM(C42:C47)</f>
        <v>15452200</v>
      </c>
      <c r="D38" s="52">
        <f t="shared" ref="D38:F38" si="0">SUM(D42:D47)</f>
        <v>6452200</v>
      </c>
      <c r="E38" s="52">
        <f t="shared" si="0"/>
        <v>6000000</v>
      </c>
      <c r="F38" s="52">
        <f t="shared" si="0"/>
        <v>3000000</v>
      </c>
    </row>
    <row r="39" spans="1:7" s="316" customFormat="1" ht="18.75" customHeight="1" x14ac:dyDescent="0.2">
      <c r="A39" s="334"/>
      <c r="B39" s="309" t="s">
        <v>2</v>
      </c>
      <c r="C39" s="52"/>
      <c r="D39" s="52"/>
      <c r="E39" s="52"/>
      <c r="F39" s="52"/>
    </row>
    <row r="40" spans="1:7" x14ac:dyDescent="0.35">
      <c r="A40" s="335" t="s">
        <v>380</v>
      </c>
      <c r="B40" s="314"/>
      <c r="C40" s="54"/>
      <c r="D40" s="55"/>
      <c r="E40" s="55"/>
      <c r="F40" s="55"/>
      <c r="G40" s="310">
        <f>SUM(D40:F40)</f>
        <v>0</v>
      </c>
    </row>
    <row r="41" spans="1:7" x14ac:dyDescent="0.35">
      <c r="A41" s="319" t="s">
        <v>378</v>
      </c>
      <c r="B41" s="314"/>
      <c r="C41" s="54"/>
      <c r="D41" s="55"/>
      <c r="E41" s="55"/>
      <c r="F41" s="55"/>
    </row>
    <row r="42" spans="1:7" x14ac:dyDescent="0.35">
      <c r="A42" s="320" t="s">
        <v>332</v>
      </c>
      <c r="B42" s="314" t="s">
        <v>1</v>
      </c>
      <c r="C42" s="54">
        <v>5000000</v>
      </c>
      <c r="D42" s="55">
        <v>2500000</v>
      </c>
      <c r="E42" s="55">
        <v>2500000</v>
      </c>
      <c r="F42" s="55"/>
    </row>
    <row r="43" spans="1:7" x14ac:dyDescent="0.35">
      <c r="A43" s="320" t="s">
        <v>333</v>
      </c>
      <c r="B43" s="314" t="s">
        <v>1</v>
      </c>
      <c r="C43" s="54">
        <v>9000000</v>
      </c>
      <c r="D43" s="55">
        <v>3000000</v>
      </c>
      <c r="E43" s="55">
        <v>3000000</v>
      </c>
      <c r="F43" s="55">
        <v>3000000</v>
      </c>
    </row>
    <row r="44" spans="1:7" x14ac:dyDescent="0.35">
      <c r="A44" s="319" t="s">
        <v>379</v>
      </c>
      <c r="B44" s="314"/>
      <c r="C44" s="54"/>
      <c r="D44" s="55"/>
      <c r="E44" s="55"/>
      <c r="F44" s="55"/>
    </row>
    <row r="45" spans="1:7" x14ac:dyDescent="0.35">
      <c r="A45" s="320" t="s">
        <v>334</v>
      </c>
      <c r="B45" s="314" t="s">
        <v>1</v>
      </c>
      <c r="C45" s="54">
        <v>450000</v>
      </c>
      <c r="D45" s="55">
        <v>450000</v>
      </c>
      <c r="E45" s="55"/>
      <c r="F45" s="55"/>
    </row>
    <row r="46" spans="1:7" x14ac:dyDescent="0.35">
      <c r="A46" s="320" t="s">
        <v>282</v>
      </c>
      <c r="B46" s="314" t="s">
        <v>1</v>
      </c>
      <c r="C46" s="54">
        <v>2200</v>
      </c>
      <c r="D46" s="55">
        <v>2200</v>
      </c>
      <c r="E46" s="55"/>
      <c r="F46" s="55"/>
    </row>
    <row r="47" spans="1:7" x14ac:dyDescent="0.35">
      <c r="A47" s="337" t="s">
        <v>335</v>
      </c>
      <c r="B47" s="314" t="s">
        <v>1</v>
      </c>
      <c r="C47" s="54">
        <v>1000000</v>
      </c>
      <c r="D47" s="55">
        <v>500000</v>
      </c>
      <c r="E47" s="55">
        <v>500000</v>
      </c>
      <c r="F47" s="55"/>
    </row>
    <row r="48" spans="1:7" x14ac:dyDescent="0.35">
      <c r="A48" s="338"/>
      <c r="B48" s="324"/>
      <c r="C48" s="325"/>
      <c r="D48" s="326"/>
      <c r="E48" s="326"/>
      <c r="F48" s="326"/>
    </row>
    <row r="49" spans="1:7" x14ac:dyDescent="0.35">
      <c r="A49" s="338"/>
      <c r="B49" s="328"/>
      <c r="C49" s="329"/>
      <c r="D49" s="330"/>
      <c r="E49" s="330"/>
      <c r="F49" s="330"/>
    </row>
    <row r="50" spans="1:7" x14ac:dyDescent="0.35">
      <c r="A50" s="338"/>
      <c r="B50" s="328"/>
      <c r="C50" s="329"/>
      <c r="D50" s="330"/>
      <c r="E50" s="330"/>
      <c r="F50" s="330"/>
    </row>
    <row r="51" spans="1:7" x14ac:dyDescent="0.35">
      <c r="A51" s="308" t="s">
        <v>336</v>
      </c>
      <c r="B51" s="332" t="s">
        <v>1</v>
      </c>
      <c r="C51" s="339"/>
      <c r="D51" s="224"/>
      <c r="E51" s="224"/>
      <c r="F51" s="224"/>
      <c r="G51" s="310">
        <f>SUM(D51:F51)</f>
        <v>0</v>
      </c>
    </row>
    <row r="52" spans="1:7" x14ac:dyDescent="0.35">
      <c r="A52" s="334"/>
      <c r="B52" s="309" t="s">
        <v>2</v>
      </c>
      <c r="C52" s="63"/>
      <c r="D52" s="52"/>
      <c r="E52" s="52"/>
      <c r="F52" s="52"/>
    </row>
    <row r="53" spans="1:7" s="316" customFormat="1" x14ac:dyDescent="0.2">
      <c r="A53" s="308" t="s">
        <v>140</v>
      </c>
      <c r="B53" s="309" t="s">
        <v>1</v>
      </c>
      <c r="C53" s="52">
        <f>SUM(C57:C67)</f>
        <v>4482200</v>
      </c>
      <c r="D53" s="52">
        <f t="shared" ref="D53:F53" si="1">SUM(D57:D67)</f>
        <v>3513350</v>
      </c>
      <c r="E53" s="52">
        <f t="shared" si="1"/>
        <v>491750</v>
      </c>
      <c r="F53" s="52">
        <f t="shared" si="1"/>
        <v>477100</v>
      </c>
    </row>
    <row r="54" spans="1:7" s="316" customFormat="1" x14ac:dyDescent="0.2">
      <c r="A54" s="334"/>
      <c r="B54" s="309" t="s">
        <v>2</v>
      </c>
      <c r="C54" s="52"/>
      <c r="D54" s="52"/>
      <c r="E54" s="52"/>
      <c r="F54" s="52"/>
    </row>
    <row r="55" spans="1:7" x14ac:dyDescent="0.35">
      <c r="A55" s="335" t="s">
        <v>380</v>
      </c>
      <c r="B55" s="314"/>
      <c r="C55" s="54"/>
      <c r="D55" s="55"/>
      <c r="E55" s="55"/>
      <c r="F55" s="55"/>
      <c r="G55" s="310">
        <f>SUM(D55:F55)</f>
        <v>0</v>
      </c>
    </row>
    <row r="56" spans="1:7" x14ac:dyDescent="0.35">
      <c r="A56" s="317" t="s">
        <v>377</v>
      </c>
      <c r="B56" s="314"/>
      <c r="C56" s="54"/>
      <c r="D56" s="55"/>
      <c r="E56" s="55"/>
      <c r="F56" s="55"/>
    </row>
    <row r="57" spans="1:7" x14ac:dyDescent="0.35">
      <c r="A57" s="318" t="s">
        <v>68</v>
      </c>
      <c r="B57" s="314" t="s">
        <v>1</v>
      </c>
      <c r="C57" s="54">
        <v>1029300</v>
      </c>
      <c r="D57" s="55">
        <v>400000</v>
      </c>
      <c r="E57" s="55">
        <v>200000</v>
      </c>
      <c r="F57" s="55">
        <v>429300</v>
      </c>
    </row>
    <row r="58" spans="1:7" x14ac:dyDescent="0.35">
      <c r="A58" s="319" t="s">
        <v>378</v>
      </c>
      <c r="B58" s="314"/>
      <c r="C58" s="54"/>
      <c r="D58" s="55"/>
      <c r="E58" s="55"/>
      <c r="F58" s="55"/>
    </row>
    <row r="59" spans="1:7" x14ac:dyDescent="0.35">
      <c r="A59" s="320" t="s">
        <v>276</v>
      </c>
      <c r="B59" s="314" t="s">
        <v>1</v>
      </c>
      <c r="C59" s="54">
        <v>251500</v>
      </c>
      <c r="D59" s="55">
        <v>125750</v>
      </c>
      <c r="E59" s="55">
        <v>125750</v>
      </c>
      <c r="F59" s="55"/>
      <c r="G59" s="5" t="s">
        <v>337</v>
      </c>
    </row>
    <row r="60" spans="1:7" x14ac:dyDescent="0.35">
      <c r="A60" s="320" t="s">
        <v>338</v>
      </c>
      <c r="B60" s="314" t="s">
        <v>1</v>
      </c>
      <c r="C60" s="54">
        <v>5000</v>
      </c>
      <c r="D60" s="340"/>
      <c r="E60" s="55">
        <v>5000</v>
      </c>
      <c r="F60" s="341"/>
    </row>
    <row r="61" spans="1:7" x14ac:dyDescent="0.35">
      <c r="A61" s="320" t="s">
        <v>339</v>
      </c>
      <c r="B61" s="314" t="s">
        <v>1</v>
      </c>
      <c r="C61" s="54">
        <v>2860000</v>
      </c>
      <c r="D61" s="55">
        <v>2860000</v>
      </c>
      <c r="E61" s="55"/>
      <c r="F61" s="55"/>
    </row>
    <row r="62" spans="1:7" x14ac:dyDescent="0.35">
      <c r="A62" s="319" t="s">
        <v>379</v>
      </c>
      <c r="B62" s="314"/>
      <c r="C62" s="54"/>
      <c r="D62" s="55"/>
      <c r="E62" s="55"/>
      <c r="F62" s="55"/>
    </row>
    <row r="63" spans="1:7" x14ac:dyDescent="0.35">
      <c r="A63" s="320" t="s">
        <v>340</v>
      </c>
      <c r="B63" s="314" t="s">
        <v>1</v>
      </c>
      <c r="C63" s="54">
        <v>3000</v>
      </c>
      <c r="D63" s="55"/>
      <c r="E63" s="55">
        <v>3000</v>
      </c>
      <c r="F63" s="55"/>
    </row>
    <row r="64" spans="1:7" x14ac:dyDescent="0.35">
      <c r="A64" s="320" t="s">
        <v>341</v>
      </c>
      <c r="B64" s="314" t="s">
        <v>1</v>
      </c>
      <c r="C64" s="54">
        <v>108000</v>
      </c>
      <c r="D64" s="55"/>
      <c r="E64" s="55">
        <v>108000</v>
      </c>
      <c r="F64" s="55"/>
    </row>
    <row r="65" spans="1:7" x14ac:dyDescent="0.35">
      <c r="A65" s="320" t="s">
        <v>342</v>
      </c>
      <c r="B65" s="314" t="s">
        <v>1</v>
      </c>
      <c r="C65" s="54">
        <v>50000</v>
      </c>
      <c r="D65" s="55"/>
      <c r="E65" s="55">
        <v>50000</v>
      </c>
      <c r="F65" s="55"/>
    </row>
    <row r="66" spans="1:7" ht="21" customHeight="1" x14ac:dyDescent="0.35">
      <c r="A66" s="320" t="s">
        <v>282</v>
      </c>
      <c r="B66" s="314" t="s">
        <v>1</v>
      </c>
      <c r="C66" s="54">
        <v>127600</v>
      </c>
      <c r="D66" s="55">
        <v>127600</v>
      </c>
      <c r="E66" s="55"/>
      <c r="F66" s="55"/>
    </row>
    <row r="67" spans="1:7" s="342" customFormat="1" ht="21" customHeight="1" x14ac:dyDescent="0.35">
      <c r="A67" s="320" t="s">
        <v>343</v>
      </c>
      <c r="B67" s="314" t="s">
        <v>1</v>
      </c>
      <c r="C67" s="54">
        <v>47800</v>
      </c>
      <c r="D67" s="55"/>
      <c r="E67" s="55"/>
      <c r="F67" s="55">
        <v>47800</v>
      </c>
    </row>
    <row r="68" spans="1:7" x14ac:dyDescent="0.35">
      <c r="A68" s="382" t="s">
        <v>61</v>
      </c>
      <c r="B68" s="343" t="s">
        <v>1</v>
      </c>
      <c r="C68" s="58"/>
      <c r="D68" s="58"/>
      <c r="E68" s="58"/>
      <c r="F68" s="58"/>
    </row>
    <row r="69" spans="1:7" x14ac:dyDescent="0.35">
      <c r="A69" s="383"/>
      <c r="B69" s="343" t="s">
        <v>2</v>
      </c>
      <c r="C69" s="58"/>
      <c r="D69" s="58"/>
      <c r="E69" s="58"/>
      <c r="F69" s="58"/>
    </row>
    <row r="70" spans="1:7" ht="21" customHeight="1" x14ac:dyDescent="0.35">
      <c r="A70" s="384" t="s">
        <v>0</v>
      </c>
      <c r="B70" s="258" t="s">
        <v>1</v>
      </c>
      <c r="C70" s="59">
        <f>C10+C31+C38+C53</f>
        <v>21169600</v>
      </c>
      <c r="D70" s="59">
        <f>D10+D31+D38+D53</f>
        <v>10360850</v>
      </c>
      <c r="E70" s="59">
        <f>E10+E31+E38+E53</f>
        <v>6946250</v>
      </c>
      <c r="F70" s="59">
        <f>F10+F31+F38+F53</f>
        <v>3862500</v>
      </c>
      <c r="G70" s="310">
        <f>SUM(D70:F70)</f>
        <v>21169600</v>
      </c>
    </row>
    <row r="71" spans="1:7" ht="21" customHeight="1" x14ac:dyDescent="0.35">
      <c r="A71" s="385"/>
      <c r="B71" s="258" t="s">
        <v>2</v>
      </c>
      <c r="C71" s="59"/>
      <c r="D71" s="59"/>
      <c r="E71" s="59"/>
      <c r="F71" s="59"/>
    </row>
    <row r="72" spans="1:7" x14ac:dyDescent="0.35">
      <c r="A72" s="344"/>
      <c r="B72" s="344"/>
    </row>
    <row r="73" spans="1:7" x14ac:dyDescent="0.35">
      <c r="A73" s="302" t="s">
        <v>78</v>
      </c>
      <c r="B73" s="344"/>
    </row>
    <row r="75" spans="1:7" ht="28.5" customHeight="1" x14ac:dyDescent="0.35"/>
  </sheetData>
  <mergeCells count="5">
    <mergeCell ref="A68:A69"/>
    <mergeCell ref="A70:A71"/>
    <mergeCell ref="A1:F1"/>
    <mergeCell ref="A5:A6"/>
    <mergeCell ref="C5:C6"/>
  </mergeCells>
  <pageMargins left="0.19685039370078741" right="0.19685039370078741" top="0.70866141732283472" bottom="0.5905511811023622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A9E7-0EBB-414F-8809-296F30320DEA}">
  <dimension ref="A1:G140"/>
  <sheetViews>
    <sheetView topLeftCell="A72" zoomScale="110" zoomScaleNormal="110" workbookViewId="0">
      <selection activeCell="D72" sqref="D72"/>
    </sheetView>
  </sheetViews>
  <sheetFormatPr defaultColWidth="9" defaultRowHeight="19.5" x14ac:dyDescent="0.2"/>
  <cols>
    <col min="1" max="1" width="58.25" style="229" customWidth="1"/>
    <col min="2" max="2" width="12.375" style="229" customWidth="1"/>
    <col min="3" max="3" width="14.25" style="229" customWidth="1"/>
    <col min="4" max="6" width="18.5" style="229" customWidth="1"/>
    <col min="7" max="7" width="9" style="229" hidden="1" customWidth="1"/>
    <col min="8" max="16384" width="9" style="229"/>
  </cols>
  <sheetData>
    <row r="1" spans="1:6" ht="24" customHeight="1" x14ac:dyDescent="0.2">
      <c r="A1" s="371" t="s">
        <v>265</v>
      </c>
      <c r="B1" s="371"/>
      <c r="C1" s="371"/>
      <c r="D1" s="371"/>
      <c r="E1" s="371"/>
      <c r="F1" s="371"/>
    </row>
    <row r="2" spans="1:6" ht="24" customHeight="1" x14ac:dyDescent="0.2">
      <c r="A2" s="2" t="s">
        <v>22</v>
      </c>
      <c r="F2" s="230" t="s">
        <v>266</v>
      </c>
    </row>
    <row r="3" spans="1:6" ht="24" customHeight="1" x14ac:dyDescent="0.2">
      <c r="A3" s="2" t="s">
        <v>267</v>
      </c>
      <c r="B3" s="231"/>
      <c r="F3" s="231" t="s">
        <v>268</v>
      </c>
    </row>
    <row r="4" spans="1:6" ht="24" customHeight="1" x14ac:dyDescent="0.2">
      <c r="A4" s="195" t="s">
        <v>19</v>
      </c>
      <c r="B4" s="195" t="s">
        <v>6</v>
      </c>
      <c r="C4" s="195" t="s">
        <v>0</v>
      </c>
      <c r="D4" s="129" t="s">
        <v>23</v>
      </c>
      <c r="E4" s="232" t="s">
        <v>24</v>
      </c>
      <c r="F4" s="129" t="s">
        <v>25</v>
      </c>
    </row>
    <row r="5" spans="1:6" ht="24" customHeight="1" x14ac:dyDescent="0.2">
      <c r="A5" s="233"/>
      <c r="B5" s="197" t="s">
        <v>2</v>
      </c>
      <c r="C5" s="197"/>
      <c r="D5" s="234" t="s">
        <v>269</v>
      </c>
      <c r="E5" s="197" t="s">
        <v>157</v>
      </c>
      <c r="F5" s="197" t="s">
        <v>158</v>
      </c>
    </row>
    <row r="6" spans="1:6" ht="24" customHeight="1" x14ac:dyDescent="0.2">
      <c r="A6" s="275" t="s">
        <v>32</v>
      </c>
      <c r="B6" s="276"/>
      <c r="C6" s="277">
        <f>SUM(D6+E6+F6)</f>
        <v>59901481</v>
      </c>
      <c r="D6" s="278">
        <f>D7+D29</f>
        <v>20708850</v>
      </c>
      <c r="E6" s="278">
        <f t="shared" ref="E6:F6" si="0">E7+E29</f>
        <v>21209031</v>
      </c>
      <c r="F6" s="278">
        <f t="shared" si="0"/>
        <v>17983600</v>
      </c>
    </row>
    <row r="7" spans="1:6" s="235" customFormat="1" ht="24" customHeight="1" x14ac:dyDescent="0.2">
      <c r="A7" s="279" t="s">
        <v>270</v>
      </c>
      <c r="B7" s="280" t="s">
        <v>1</v>
      </c>
      <c r="C7" s="277">
        <f>SUM(D7+E7+F7)</f>
        <v>1330500</v>
      </c>
      <c r="D7" s="277">
        <f>D9</f>
        <v>428300</v>
      </c>
      <c r="E7" s="277">
        <f t="shared" ref="E7:F7" si="1">E9</f>
        <v>560200</v>
      </c>
      <c r="F7" s="277">
        <f t="shared" si="1"/>
        <v>342000</v>
      </c>
    </row>
    <row r="8" spans="1:6" ht="24" customHeight="1" x14ac:dyDescent="0.2">
      <c r="A8" s="281"/>
      <c r="B8" s="282" t="s">
        <v>2</v>
      </c>
      <c r="C8" s="283"/>
      <c r="D8" s="283"/>
      <c r="E8" s="283"/>
      <c r="F8" s="283"/>
    </row>
    <row r="9" spans="1:6" ht="24" customHeight="1" x14ac:dyDescent="0.2">
      <c r="A9" s="279" t="s">
        <v>317</v>
      </c>
      <c r="B9" s="282" t="s">
        <v>1</v>
      </c>
      <c r="C9" s="277">
        <f>SUM(D9+E9+F9)</f>
        <v>1330500</v>
      </c>
      <c r="D9" s="277">
        <f t="shared" ref="D9:F9" si="2">SUM(D13:D21)</f>
        <v>428300</v>
      </c>
      <c r="E9" s="277">
        <f t="shared" si="2"/>
        <v>560200</v>
      </c>
      <c r="F9" s="277">
        <f t="shared" si="2"/>
        <v>342000</v>
      </c>
    </row>
    <row r="10" spans="1:6" ht="24" customHeight="1" x14ac:dyDescent="0.2">
      <c r="A10" s="233"/>
      <c r="B10" s="129" t="s">
        <v>2</v>
      </c>
      <c r="C10" s="236"/>
      <c r="D10" s="236"/>
      <c r="E10" s="236"/>
      <c r="F10" s="236"/>
    </row>
    <row r="11" spans="1:6" ht="24" customHeight="1" x14ac:dyDescent="0.2">
      <c r="A11" s="237" t="s">
        <v>272</v>
      </c>
      <c r="B11" s="129"/>
      <c r="C11" s="236"/>
      <c r="D11" s="236"/>
      <c r="E11" s="236"/>
      <c r="F11" s="236"/>
    </row>
    <row r="12" spans="1:6" ht="24" customHeight="1" x14ac:dyDescent="0.2">
      <c r="A12" s="237" t="s">
        <v>273</v>
      </c>
      <c r="B12" s="129"/>
      <c r="C12" s="236"/>
      <c r="D12" s="236"/>
      <c r="E12" s="236"/>
      <c r="F12" s="236"/>
    </row>
    <row r="13" spans="1:6" ht="24" customHeight="1" x14ac:dyDescent="0.2">
      <c r="A13" s="238" t="s">
        <v>274</v>
      </c>
      <c r="B13" s="129" t="s">
        <v>1</v>
      </c>
      <c r="C13" s="236">
        <f>SUM(D13:F13)</f>
        <v>1026000</v>
      </c>
      <c r="D13" s="236">
        <v>342000</v>
      </c>
      <c r="E13" s="236">
        <v>342000</v>
      </c>
      <c r="F13" s="236">
        <v>342000</v>
      </c>
    </row>
    <row r="14" spans="1:6" ht="24" customHeight="1" x14ac:dyDescent="0.2">
      <c r="A14" s="237" t="s">
        <v>275</v>
      </c>
      <c r="B14" s="129"/>
      <c r="C14" s="236"/>
      <c r="D14" s="236"/>
      <c r="E14" s="236"/>
      <c r="F14" s="236"/>
    </row>
    <row r="15" spans="1:6" ht="24" customHeight="1" x14ac:dyDescent="0.2">
      <c r="A15" s="238" t="s">
        <v>276</v>
      </c>
      <c r="B15" s="129" t="s">
        <v>1</v>
      </c>
      <c r="C15" s="236">
        <f>SUM(D14:E15)</f>
        <v>67400</v>
      </c>
      <c r="D15" s="236">
        <v>33700</v>
      </c>
      <c r="E15" s="236">
        <v>33700</v>
      </c>
      <c r="F15" s="203" t="s">
        <v>127</v>
      </c>
    </row>
    <row r="16" spans="1:6" ht="24" customHeight="1" x14ac:dyDescent="0.2">
      <c r="A16" s="238" t="s">
        <v>277</v>
      </c>
      <c r="B16" s="197" t="s">
        <v>1</v>
      </c>
      <c r="C16" s="236">
        <v>52000</v>
      </c>
      <c r="D16" s="239">
        <v>26000</v>
      </c>
      <c r="E16" s="239">
        <v>26000</v>
      </c>
      <c r="F16" s="234" t="s">
        <v>127</v>
      </c>
    </row>
    <row r="17" spans="1:6" ht="24" customHeight="1" x14ac:dyDescent="0.2">
      <c r="A17" s="237" t="s">
        <v>278</v>
      </c>
      <c r="B17" s="197"/>
      <c r="C17" s="239"/>
      <c r="D17" s="239"/>
      <c r="E17" s="239"/>
      <c r="F17" s="239"/>
    </row>
    <row r="18" spans="1:6" ht="24" customHeight="1" x14ac:dyDescent="0.2">
      <c r="A18" s="238" t="s">
        <v>279</v>
      </c>
      <c r="B18" s="129" t="s">
        <v>1</v>
      </c>
      <c r="C18" s="203">
        <f>SUM(D18:F18)</f>
        <v>113700</v>
      </c>
      <c r="D18" s="203" t="s">
        <v>127</v>
      </c>
      <c r="E18" s="203">
        <v>113700</v>
      </c>
      <c r="F18" s="203" t="s">
        <v>127</v>
      </c>
    </row>
    <row r="19" spans="1:6" ht="24" customHeight="1" x14ac:dyDescent="0.2">
      <c r="A19" s="238" t="s">
        <v>280</v>
      </c>
      <c r="B19" s="129" t="s">
        <v>1</v>
      </c>
      <c r="C19" s="203">
        <f>SUM(D19:F19)</f>
        <v>20000</v>
      </c>
      <c r="D19" s="203">
        <v>20000</v>
      </c>
      <c r="E19" s="203" t="s">
        <v>127</v>
      </c>
      <c r="F19" s="203" t="s">
        <v>127</v>
      </c>
    </row>
    <row r="20" spans="1:6" ht="24" customHeight="1" x14ac:dyDescent="0.2">
      <c r="A20" s="238" t="s">
        <v>281</v>
      </c>
      <c r="B20" s="129" t="s">
        <v>1</v>
      </c>
      <c r="C20" s="203">
        <f>SUM(D20:F20)</f>
        <v>44800</v>
      </c>
      <c r="D20" s="203" t="s">
        <v>127</v>
      </c>
      <c r="E20" s="203">
        <v>44800</v>
      </c>
      <c r="F20" s="203" t="s">
        <v>127</v>
      </c>
    </row>
    <row r="21" spans="1:6" ht="24" customHeight="1" x14ac:dyDescent="0.2">
      <c r="A21" s="233" t="s">
        <v>282</v>
      </c>
      <c r="B21" s="197" t="s">
        <v>1</v>
      </c>
      <c r="C21" s="234">
        <f>SUM(D21:F21)</f>
        <v>6600</v>
      </c>
      <c r="D21" s="234">
        <v>6600</v>
      </c>
      <c r="E21" s="203" t="s">
        <v>127</v>
      </c>
      <c r="F21" s="203" t="s">
        <v>127</v>
      </c>
    </row>
    <row r="22" spans="1:6" ht="24" customHeight="1" x14ac:dyDescent="0.2">
      <c r="A22" s="275" t="s">
        <v>32</v>
      </c>
      <c r="B22" s="276"/>
      <c r="C22" s="278">
        <f>SUM(C13:C21)</f>
        <v>1330500</v>
      </c>
      <c r="D22" s="278">
        <f t="shared" ref="D22:F22" si="3">SUM(D13:D21)</f>
        <v>428300</v>
      </c>
      <c r="E22" s="278">
        <f t="shared" si="3"/>
        <v>560200</v>
      </c>
      <c r="F22" s="278">
        <f t="shared" si="3"/>
        <v>342000</v>
      </c>
    </row>
    <row r="23" spans="1:6" ht="24" customHeight="1" x14ac:dyDescent="0.2">
      <c r="A23" s="279" t="s">
        <v>283</v>
      </c>
      <c r="B23" s="282" t="s">
        <v>1</v>
      </c>
      <c r="C23" s="284" t="s">
        <v>127</v>
      </c>
      <c r="D23" s="284" t="s">
        <v>127</v>
      </c>
      <c r="E23" s="284" t="s">
        <v>127</v>
      </c>
      <c r="F23" s="284" t="s">
        <v>127</v>
      </c>
    </row>
    <row r="24" spans="1:6" ht="24" customHeight="1" x14ac:dyDescent="0.2">
      <c r="A24" s="233"/>
      <c r="B24" s="129" t="s">
        <v>2</v>
      </c>
      <c r="C24" s="236"/>
      <c r="D24" s="236"/>
      <c r="E24" s="236"/>
      <c r="F24" s="236"/>
    </row>
    <row r="25" spans="1:6" ht="24" customHeight="1" x14ac:dyDescent="0.2">
      <c r="A25" s="240" t="s">
        <v>127</v>
      </c>
      <c r="B25" s="129" t="s">
        <v>1</v>
      </c>
      <c r="C25" s="241" t="s">
        <v>127</v>
      </c>
      <c r="D25" s="241" t="s">
        <v>127</v>
      </c>
      <c r="E25" s="241" t="s">
        <v>127</v>
      </c>
      <c r="F25" s="241" t="s">
        <v>127</v>
      </c>
    </row>
    <row r="26" spans="1:6" ht="22.5" customHeight="1" x14ac:dyDescent="0.2">
      <c r="A26" s="233"/>
      <c r="B26" s="129" t="s">
        <v>2</v>
      </c>
      <c r="C26" s="236"/>
      <c r="D26" s="236"/>
      <c r="E26" s="236"/>
      <c r="F26" s="236"/>
    </row>
    <row r="27" spans="1:6" ht="22.5" customHeight="1" x14ac:dyDescent="0.2">
      <c r="A27" s="285"/>
      <c r="B27" s="286"/>
      <c r="C27" s="287"/>
      <c r="D27" s="287"/>
      <c r="E27" s="287"/>
      <c r="F27" s="287"/>
    </row>
    <row r="28" spans="1:6" ht="22.5" customHeight="1" x14ac:dyDescent="0.2">
      <c r="A28" s="230"/>
      <c r="B28" s="231"/>
      <c r="C28" s="288"/>
      <c r="D28" s="288"/>
      <c r="E28" s="288"/>
      <c r="F28" s="288"/>
    </row>
    <row r="29" spans="1:6" s="235" customFormat="1" ht="24" customHeight="1" x14ac:dyDescent="0.2">
      <c r="A29" s="289" t="s">
        <v>284</v>
      </c>
      <c r="B29" s="282" t="s">
        <v>1</v>
      </c>
      <c r="C29" s="290">
        <f>SUM(D29+E29+F29)</f>
        <v>58570981</v>
      </c>
      <c r="D29" s="278">
        <f>SUM(D31+D56)</f>
        <v>20280550</v>
      </c>
      <c r="E29" s="278">
        <f>SUM(E31+E56)</f>
        <v>20648831</v>
      </c>
      <c r="F29" s="278">
        <f>SUM(F31+F56)</f>
        <v>17641600</v>
      </c>
    </row>
    <row r="30" spans="1:6" ht="24" customHeight="1" x14ac:dyDescent="0.2">
      <c r="A30" s="281"/>
      <c r="B30" s="282" t="s">
        <v>2</v>
      </c>
      <c r="C30" s="283"/>
      <c r="D30" s="283"/>
      <c r="E30" s="283"/>
      <c r="F30" s="283"/>
    </row>
    <row r="31" spans="1:6" ht="24" customHeight="1" x14ac:dyDescent="0.2">
      <c r="A31" s="279" t="s">
        <v>271</v>
      </c>
      <c r="B31" s="282" t="s">
        <v>1</v>
      </c>
      <c r="C31" s="291">
        <f>SUM(D31+E31+F31)</f>
        <v>47104300</v>
      </c>
      <c r="D31" s="278">
        <f>SUM(D35:D53)</f>
        <v>17349400</v>
      </c>
      <c r="E31" s="278">
        <f t="shared" ref="E31:F31" si="4">SUM(E35:E53)</f>
        <v>14859200</v>
      </c>
      <c r="F31" s="278">
        <f t="shared" si="4"/>
        <v>14895700</v>
      </c>
    </row>
    <row r="32" spans="1:6" ht="24" customHeight="1" x14ac:dyDescent="0.2">
      <c r="A32" s="233"/>
      <c r="B32" s="197"/>
      <c r="C32" s="236"/>
      <c r="D32" s="239"/>
      <c r="E32" s="239"/>
      <c r="F32" s="234"/>
    </row>
    <row r="33" spans="1:6" ht="24" customHeight="1" x14ac:dyDescent="0.2">
      <c r="A33" s="237" t="s">
        <v>272</v>
      </c>
      <c r="B33" s="129"/>
      <c r="C33" s="236"/>
      <c r="D33" s="236"/>
      <c r="E33" s="236"/>
      <c r="F33" s="236"/>
    </row>
    <row r="34" spans="1:6" ht="24" customHeight="1" x14ac:dyDescent="0.2">
      <c r="A34" s="237" t="s">
        <v>273</v>
      </c>
      <c r="B34" s="129"/>
      <c r="C34" s="236"/>
      <c r="D34" s="236"/>
      <c r="E34" s="236"/>
      <c r="F34" s="236"/>
    </row>
    <row r="35" spans="1:6" ht="24" customHeight="1" x14ac:dyDescent="0.2">
      <c r="A35" s="238" t="s">
        <v>285</v>
      </c>
      <c r="B35" s="197" t="s">
        <v>1</v>
      </c>
      <c r="C35" s="239">
        <f>SUM(D35:F35)</f>
        <v>1512000</v>
      </c>
      <c r="D35" s="239">
        <v>504000</v>
      </c>
      <c r="E35" s="239">
        <v>504000</v>
      </c>
      <c r="F35" s="239">
        <v>504000</v>
      </c>
    </row>
    <row r="36" spans="1:6" ht="24" customHeight="1" x14ac:dyDescent="0.2">
      <c r="A36" s="238" t="s">
        <v>286</v>
      </c>
      <c r="B36" s="197" t="s">
        <v>1</v>
      </c>
      <c r="C36" s="239">
        <f t="shared" ref="C36:C41" si="5">SUM(D36:F36)</f>
        <v>528400</v>
      </c>
      <c r="D36" s="239">
        <v>176200</v>
      </c>
      <c r="E36" s="239">
        <v>176100</v>
      </c>
      <c r="F36" s="239">
        <v>176100</v>
      </c>
    </row>
    <row r="37" spans="1:6" ht="24" customHeight="1" x14ac:dyDescent="0.2">
      <c r="A37" s="238" t="s">
        <v>287</v>
      </c>
      <c r="B37" s="197"/>
      <c r="C37" s="239"/>
      <c r="D37" s="239"/>
      <c r="E37" s="239"/>
      <c r="F37" s="239"/>
    </row>
    <row r="38" spans="1:6" ht="24" customHeight="1" x14ac:dyDescent="0.2">
      <c r="A38" s="238" t="s">
        <v>288</v>
      </c>
      <c r="B38" s="197" t="s">
        <v>1</v>
      </c>
      <c r="C38" s="239">
        <f>SUM(D38:F38)</f>
        <v>599000</v>
      </c>
      <c r="D38" s="239">
        <v>199700</v>
      </c>
      <c r="E38" s="239">
        <v>199700</v>
      </c>
      <c r="F38" s="239">
        <v>199600</v>
      </c>
    </row>
    <row r="39" spans="1:6" ht="24" customHeight="1" x14ac:dyDescent="0.2">
      <c r="A39" s="238" t="s">
        <v>289</v>
      </c>
      <c r="B39" s="197" t="s">
        <v>1</v>
      </c>
      <c r="C39" s="239">
        <f t="shared" si="5"/>
        <v>16412800</v>
      </c>
      <c r="D39" s="239">
        <v>5471000</v>
      </c>
      <c r="E39" s="239">
        <v>5470900</v>
      </c>
      <c r="F39" s="239">
        <v>5470900</v>
      </c>
    </row>
    <row r="40" spans="1:6" ht="24" customHeight="1" x14ac:dyDescent="0.2">
      <c r="A40" s="238" t="s">
        <v>375</v>
      </c>
      <c r="B40" s="197" t="s">
        <v>1</v>
      </c>
      <c r="C40" s="239">
        <f t="shared" si="5"/>
        <v>3905000</v>
      </c>
      <c r="D40" s="239">
        <v>1301700</v>
      </c>
      <c r="E40" s="239">
        <v>1301700</v>
      </c>
      <c r="F40" s="239">
        <v>1301600</v>
      </c>
    </row>
    <row r="41" spans="1:6" ht="24" customHeight="1" x14ac:dyDescent="0.2">
      <c r="A41" s="238" t="s">
        <v>290</v>
      </c>
      <c r="B41" s="197" t="s">
        <v>1</v>
      </c>
      <c r="C41" s="239">
        <f t="shared" si="5"/>
        <v>10910000</v>
      </c>
      <c r="D41" s="239">
        <v>3636700</v>
      </c>
      <c r="E41" s="239">
        <v>3636700</v>
      </c>
      <c r="F41" s="239">
        <v>3636600</v>
      </c>
    </row>
    <row r="42" spans="1:6" ht="24" customHeight="1" x14ac:dyDescent="0.2">
      <c r="A42" s="237" t="s">
        <v>275</v>
      </c>
      <c r="B42" s="197"/>
      <c r="C42" s="239"/>
      <c r="D42" s="239"/>
      <c r="E42" s="239"/>
      <c r="F42" s="239"/>
    </row>
    <row r="43" spans="1:6" ht="24" customHeight="1" x14ac:dyDescent="0.2">
      <c r="A43" s="238" t="s">
        <v>291</v>
      </c>
      <c r="B43" s="197" t="s">
        <v>1</v>
      </c>
      <c r="C43" s="239">
        <f>SUM(D43:F43)</f>
        <v>21200</v>
      </c>
      <c r="D43" s="239">
        <v>7100</v>
      </c>
      <c r="E43" s="239">
        <v>7100</v>
      </c>
      <c r="F43" s="239">
        <v>7000</v>
      </c>
    </row>
    <row r="44" spans="1:6" ht="24" customHeight="1" x14ac:dyDescent="0.2">
      <c r="A44" s="238" t="s">
        <v>255</v>
      </c>
      <c r="B44" s="197" t="s">
        <v>1</v>
      </c>
      <c r="C44" s="239">
        <f>SUM(D44:F44)</f>
        <v>1209600</v>
      </c>
      <c r="D44" s="239">
        <v>1209600</v>
      </c>
      <c r="E44" s="234" t="s">
        <v>127</v>
      </c>
      <c r="F44" s="234" t="s">
        <v>127</v>
      </c>
    </row>
    <row r="45" spans="1:6" ht="24" customHeight="1" x14ac:dyDescent="0.2">
      <c r="A45" s="237" t="s">
        <v>278</v>
      </c>
      <c r="B45" s="197"/>
      <c r="C45" s="239"/>
      <c r="D45" s="239"/>
      <c r="E45" s="234"/>
      <c r="F45" s="234"/>
    </row>
    <row r="46" spans="1:6" ht="24" customHeight="1" x14ac:dyDescent="0.2">
      <c r="A46" s="238" t="s">
        <v>282</v>
      </c>
      <c r="B46" s="197" t="s">
        <v>1</v>
      </c>
      <c r="C46" s="239">
        <f>SUM(D46:F46)</f>
        <v>4400</v>
      </c>
      <c r="D46" s="239">
        <v>4400</v>
      </c>
      <c r="E46" s="234" t="s">
        <v>127</v>
      </c>
      <c r="F46" s="234" t="s">
        <v>127</v>
      </c>
    </row>
    <row r="47" spans="1:6" ht="24" customHeight="1" x14ac:dyDescent="0.2">
      <c r="A47" s="238" t="s">
        <v>292</v>
      </c>
      <c r="B47" s="197" t="s">
        <v>1</v>
      </c>
      <c r="C47" s="239">
        <f t="shared" ref="C47:C53" si="6">SUM(D47:F47)</f>
        <v>468000</v>
      </c>
      <c r="D47" s="234">
        <v>468000</v>
      </c>
      <c r="E47" s="234" t="s">
        <v>127</v>
      </c>
      <c r="F47" s="234" t="s">
        <v>127</v>
      </c>
    </row>
    <row r="48" spans="1:6" ht="24" customHeight="1" x14ac:dyDescent="0.2">
      <c r="A48" s="238" t="s">
        <v>293</v>
      </c>
      <c r="B48" s="129" t="s">
        <v>1</v>
      </c>
      <c r="C48" s="239">
        <f>SUM(D48:F48)</f>
        <v>660600</v>
      </c>
      <c r="D48" s="203">
        <v>660600</v>
      </c>
      <c r="E48" s="203" t="s">
        <v>127</v>
      </c>
      <c r="F48" s="203" t="s">
        <v>127</v>
      </c>
    </row>
    <row r="49" spans="1:6" ht="24" customHeight="1" x14ac:dyDescent="0.2">
      <c r="A49" s="238" t="s">
        <v>294</v>
      </c>
      <c r="B49" s="197" t="s">
        <v>1</v>
      </c>
      <c r="C49" s="239">
        <f t="shared" si="6"/>
        <v>110500</v>
      </c>
      <c r="D49" s="239">
        <v>110500</v>
      </c>
      <c r="E49" s="234" t="s">
        <v>127</v>
      </c>
      <c r="F49" s="234" t="s">
        <v>127</v>
      </c>
    </row>
    <row r="50" spans="1:6" ht="24" customHeight="1" x14ac:dyDescent="0.2">
      <c r="A50" s="238" t="s">
        <v>295</v>
      </c>
      <c r="B50" s="197" t="s">
        <v>1</v>
      </c>
      <c r="C50" s="239">
        <f t="shared" si="6"/>
        <v>8667000</v>
      </c>
      <c r="D50" s="234">
        <v>2889000</v>
      </c>
      <c r="E50" s="234">
        <v>2889000</v>
      </c>
      <c r="F50" s="234">
        <v>2889000</v>
      </c>
    </row>
    <row r="51" spans="1:6" ht="24" customHeight="1" x14ac:dyDescent="0.2">
      <c r="A51" s="238" t="s">
        <v>296</v>
      </c>
      <c r="B51" s="197" t="s">
        <v>1</v>
      </c>
      <c r="C51" s="239">
        <f t="shared" si="6"/>
        <v>932700</v>
      </c>
      <c r="D51" s="234">
        <v>310900</v>
      </c>
      <c r="E51" s="234">
        <v>310900</v>
      </c>
      <c r="F51" s="234">
        <v>310900</v>
      </c>
    </row>
    <row r="52" spans="1:6" ht="24" customHeight="1" x14ac:dyDescent="0.2">
      <c r="A52" s="238" t="s">
        <v>297</v>
      </c>
      <c r="B52" s="197" t="s">
        <v>1</v>
      </c>
      <c r="C52" s="239">
        <f t="shared" si="6"/>
        <v>800000</v>
      </c>
      <c r="D52" s="234">
        <v>400000</v>
      </c>
      <c r="E52" s="234" t="s">
        <v>127</v>
      </c>
      <c r="F52" s="234">
        <v>400000</v>
      </c>
    </row>
    <row r="53" spans="1:6" ht="24" customHeight="1" x14ac:dyDescent="0.2">
      <c r="A53" s="233" t="s">
        <v>298</v>
      </c>
      <c r="B53" s="197" t="s">
        <v>1</v>
      </c>
      <c r="C53" s="239">
        <f t="shared" si="6"/>
        <v>363100</v>
      </c>
      <c r="D53" s="234" t="s">
        <v>127</v>
      </c>
      <c r="E53" s="234">
        <v>363100</v>
      </c>
      <c r="F53" s="234" t="s">
        <v>127</v>
      </c>
    </row>
    <row r="54" spans="1:6" ht="24" customHeight="1" x14ac:dyDescent="0.2">
      <c r="A54" s="285"/>
      <c r="B54" s="286"/>
      <c r="C54" s="287"/>
      <c r="D54" s="292"/>
      <c r="E54" s="292"/>
      <c r="F54" s="292"/>
    </row>
    <row r="55" spans="1:6" ht="24" customHeight="1" x14ac:dyDescent="0.2">
      <c r="A55" s="230"/>
      <c r="B55" s="231"/>
      <c r="C55" s="288"/>
      <c r="D55" s="293"/>
      <c r="E55" s="293"/>
      <c r="F55" s="293"/>
    </row>
    <row r="56" spans="1:6" s="235" customFormat="1" ht="24" customHeight="1" x14ac:dyDescent="0.2">
      <c r="A56" s="275" t="s">
        <v>283</v>
      </c>
      <c r="B56" s="282" t="s">
        <v>1</v>
      </c>
      <c r="C56" s="290">
        <f>SUM(D56+E56+F56)</f>
        <v>11466681</v>
      </c>
      <c r="D56" s="290">
        <f>SUM(D58:D71)</f>
        <v>2931150</v>
      </c>
      <c r="E56" s="290">
        <f t="shared" ref="E56:F56" si="7">SUM(E58:E71)</f>
        <v>5789631</v>
      </c>
      <c r="F56" s="290">
        <f t="shared" si="7"/>
        <v>2745900</v>
      </c>
    </row>
    <row r="57" spans="1:6" ht="24" customHeight="1" x14ac:dyDescent="0.2">
      <c r="A57" s="294"/>
      <c r="B57" s="197" t="s">
        <v>2</v>
      </c>
      <c r="C57" s="236"/>
      <c r="D57" s="203"/>
      <c r="E57" s="236"/>
      <c r="F57" s="203"/>
    </row>
    <row r="58" spans="1:6" ht="24" customHeight="1" x14ac:dyDescent="0.2">
      <c r="A58" s="238" t="s">
        <v>299</v>
      </c>
      <c r="B58" s="197" t="s">
        <v>1</v>
      </c>
      <c r="C58" s="242">
        <f>SUM(D58:F58)</f>
        <v>4980000</v>
      </c>
      <c r="D58" s="234">
        <v>1660000</v>
      </c>
      <c r="E58" s="234">
        <v>1660000</v>
      </c>
      <c r="F58" s="234">
        <v>1660000</v>
      </c>
    </row>
    <row r="59" spans="1:6" ht="24" customHeight="1" x14ac:dyDescent="0.2">
      <c r="A59" s="238" t="s">
        <v>300</v>
      </c>
      <c r="B59" s="197"/>
      <c r="C59" s="242"/>
      <c r="D59" s="234"/>
      <c r="E59" s="234"/>
      <c r="F59" s="234"/>
    </row>
    <row r="60" spans="1:6" ht="24" customHeight="1" x14ac:dyDescent="0.2">
      <c r="A60" s="238" t="s">
        <v>301</v>
      </c>
      <c r="B60" s="197" t="s">
        <v>1</v>
      </c>
      <c r="C60" s="242">
        <v>796400</v>
      </c>
      <c r="D60" s="234" t="s">
        <v>127</v>
      </c>
      <c r="E60" s="234">
        <v>796400</v>
      </c>
      <c r="F60" s="234" t="s">
        <v>127</v>
      </c>
    </row>
    <row r="61" spans="1:6" ht="24" customHeight="1" x14ac:dyDescent="0.2">
      <c r="A61" s="238" t="s">
        <v>302</v>
      </c>
      <c r="B61" s="197" t="s">
        <v>1</v>
      </c>
      <c r="C61" s="242">
        <v>784400</v>
      </c>
      <c r="D61" s="234" t="s">
        <v>127</v>
      </c>
      <c r="E61" s="234">
        <v>784400</v>
      </c>
      <c r="F61" s="234" t="s">
        <v>127</v>
      </c>
    </row>
    <row r="62" spans="1:6" ht="24" customHeight="1" x14ac:dyDescent="0.2">
      <c r="A62" s="238" t="s">
        <v>318</v>
      </c>
      <c r="B62" s="197"/>
      <c r="C62" s="242"/>
      <c r="D62" s="234"/>
      <c r="E62" s="234"/>
      <c r="F62" s="234"/>
    </row>
    <row r="63" spans="1:6" ht="24" customHeight="1" x14ac:dyDescent="0.2">
      <c r="A63" s="238" t="s">
        <v>303</v>
      </c>
      <c r="B63" s="197" t="s">
        <v>1</v>
      </c>
      <c r="C63" s="242">
        <f>SUM(D63:F63)</f>
        <v>2185200</v>
      </c>
      <c r="D63" s="236">
        <v>732400</v>
      </c>
      <c r="E63" s="236">
        <v>776400</v>
      </c>
      <c r="F63" s="203">
        <v>676400</v>
      </c>
    </row>
    <row r="64" spans="1:6" ht="24" customHeight="1" x14ac:dyDescent="0.2">
      <c r="A64" s="238" t="s">
        <v>304</v>
      </c>
      <c r="B64" s="197" t="s">
        <v>1</v>
      </c>
      <c r="C64" s="242">
        <f t="shared" ref="C64:C67" si="8">SUM(D64:F64)</f>
        <v>202000</v>
      </c>
      <c r="D64" s="239">
        <v>55200</v>
      </c>
      <c r="E64" s="239">
        <v>98400</v>
      </c>
      <c r="F64" s="239">
        <v>48400</v>
      </c>
    </row>
    <row r="65" spans="1:6" ht="24" customHeight="1" x14ac:dyDescent="0.2">
      <c r="A65" s="238" t="s">
        <v>305</v>
      </c>
      <c r="B65" s="197" t="s">
        <v>1</v>
      </c>
      <c r="C65" s="242">
        <f t="shared" si="8"/>
        <v>115100</v>
      </c>
      <c r="D65" s="239">
        <v>71450</v>
      </c>
      <c r="E65" s="239">
        <v>14550</v>
      </c>
      <c r="F65" s="239">
        <v>29100</v>
      </c>
    </row>
    <row r="66" spans="1:6" ht="24" customHeight="1" x14ac:dyDescent="0.2">
      <c r="A66" s="238" t="s">
        <v>306</v>
      </c>
      <c r="B66" s="197" t="s">
        <v>1</v>
      </c>
      <c r="C66" s="242">
        <f t="shared" si="8"/>
        <v>486100</v>
      </c>
      <c r="D66" s="234">
        <v>162100</v>
      </c>
      <c r="E66" s="239">
        <v>162000</v>
      </c>
      <c r="F66" s="234">
        <v>162000</v>
      </c>
    </row>
    <row r="67" spans="1:6" ht="24" customHeight="1" x14ac:dyDescent="0.2">
      <c r="A67" s="238" t="s">
        <v>307</v>
      </c>
      <c r="B67" s="197" t="s">
        <v>1</v>
      </c>
      <c r="C67" s="242">
        <f t="shared" si="8"/>
        <v>500000</v>
      </c>
      <c r="D67" s="234">
        <v>230000</v>
      </c>
      <c r="E67" s="239">
        <v>100000</v>
      </c>
      <c r="F67" s="234">
        <v>170000</v>
      </c>
    </row>
    <row r="68" spans="1:6" ht="24" customHeight="1" x14ac:dyDescent="0.2">
      <c r="A68" s="238" t="s">
        <v>308</v>
      </c>
      <c r="B68" s="197" t="s">
        <v>1</v>
      </c>
      <c r="C68" s="242">
        <v>20000</v>
      </c>
      <c r="D68" s="234">
        <v>20000</v>
      </c>
      <c r="E68" s="234" t="s">
        <v>127</v>
      </c>
      <c r="F68" s="234" t="s">
        <v>127</v>
      </c>
    </row>
    <row r="69" spans="1:6" ht="24" customHeight="1" x14ac:dyDescent="0.2">
      <c r="A69" s="238" t="s">
        <v>309</v>
      </c>
      <c r="B69" s="129" t="s">
        <v>1</v>
      </c>
      <c r="C69" s="242">
        <v>655481</v>
      </c>
      <c r="D69" s="234" t="s">
        <v>127</v>
      </c>
      <c r="E69" s="234">
        <v>655481</v>
      </c>
      <c r="F69" s="234" t="s">
        <v>127</v>
      </c>
    </row>
    <row r="70" spans="1:6" ht="24" customHeight="1" x14ac:dyDescent="0.2">
      <c r="A70" s="238" t="s">
        <v>319</v>
      </c>
      <c r="B70" s="197"/>
      <c r="C70" s="242"/>
      <c r="D70" s="234"/>
      <c r="E70" s="239"/>
      <c r="F70" s="234"/>
    </row>
    <row r="71" spans="1:6" ht="24" customHeight="1" x14ac:dyDescent="0.2">
      <c r="A71" s="233" t="s">
        <v>310</v>
      </c>
      <c r="B71" s="129" t="s">
        <v>1</v>
      </c>
      <c r="C71" s="242">
        <v>742000</v>
      </c>
      <c r="D71" s="234" t="s">
        <v>127</v>
      </c>
      <c r="E71" s="234">
        <v>742000</v>
      </c>
      <c r="F71" s="234" t="s">
        <v>127</v>
      </c>
    </row>
    <row r="72" spans="1:6" ht="24" customHeight="1" x14ac:dyDescent="0.2">
      <c r="A72" s="279" t="s">
        <v>145</v>
      </c>
      <c r="B72" s="295" t="s">
        <v>1</v>
      </c>
      <c r="C72" s="291">
        <f>SUM(D72+E72+F72)</f>
        <v>2176000</v>
      </c>
      <c r="D72" s="277">
        <f t="shared" ref="D72:E72" si="9">SUM(D74:D77)</f>
        <v>1072000</v>
      </c>
      <c r="E72" s="277">
        <f t="shared" si="9"/>
        <v>578000</v>
      </c>
      <c r="F72" s="277">
        <f>SUM(F74:F77)</f>
        <v>526000</v>
      </c>
    </row>
    <row r="73" spans="1:6" ht="24" customHeight="1" x14ac:dyDescent="0.2">
      <c r="A73" s="281"/>
      <c r="B73" s="280" t="s">
        <v>2</v>
      </c>
      <c r="C73" s="296"/>
      <c r="D73" s="296"/>
      <c r="E73" s="296"/>
      <c r="F73" s="296"/>
    </row>
    <row r="74" spans="1:6" s="235" customFormat="1" ht="24" customHeight="1" x14ac:dyDescent="0.2">
      <c r="A74" s="243" t="s">
        <v>311</v>
      </c>
      <c r="B74" s="129" t="s">
        <v>1</v>
      </c>
      <c r="C74" s="242">
        <f>SUM(D74:F74)</f>
        <v>1134000</v>
      </c>
      <c r="D74" s="236">
        <v>378000</v>
      </c>
      <c r="E74" s="236">
        <v>378000</v>
      </c>
      <c r="F74" s="203">
        <v>378000</v>
      </c>
    </row>
    <row r="75" spans="1:6" s="235" customFormat="1" ht="24" customHeight="1" x14ac:dyDescent="0.2">
      <c r="A75" s="240" t="s">
        <v>312</v>
      </c>
      <c r="B75" s="244" t="s">
        <v>1</v>
      </c>
      <c r="C75" s="242">
        <f>SUM(D75:F75)</f>
        <v>520000</v>
      </c>
      <c r="D75" s="245">
        <v>520000</v>
      </c>
      <c r="E75" s="245" t="s">
        <v>127</v>
      </c>
      <c r="F75" s="245" t="s">
        <v>127</v>
      </c>
    </row>
    <row r="76" spans="1:6" ht="24" customHeight="1" x14ac:dyDescent="0.2">
      <c r="A76" s="240" t="s">
        <v>313</v>
      </c>
      <c r="B76" s="246" t="s">
        <v>1</v>
      </c>
      <c r="C76" s="242">
        <f t="shared" ref="C76" si="10">SUM(D76:F76)</f>
        <v>522000</v>
      </c>
      <c r="D76" s="247">
        <v>174000</v>
      </c>
      <c r="E76" s="248">
        <v>200000</v>
      </c>
      <c r="F76" s="247">
        <v>148000</v>
      </c>
    </row>
    <row r="77" spans="1:6" ht="24" customHeight="1" x14ac:dyDescent="0.2">
      <c r="A77" s="249" t="s">
        <v>314</v>
      </c>
      <c r="B77" s="250"/>
      <c r="C77" s="250"/>
      <c r="D77" s="250"/>
      <c r="E77" s="250"/>
      <c r="F77" s="250"/>
    </row>
    <row r="78" spans="1:6" ht="24" customHeight="1" x14ac:dyDescent="0.2">
      <c r="A78" s="297"/>
      <c r="B78" s="298"/>
      <c r="C78" s="298"/>
      <c r="D78" s="298"/>
      <c r="E78" s="298"/>
      <c r="F78" s="298"/>
    </row>
    <row r="79" spans="1:6" ht="24" customHeight="1" x14ac:dyDescent="0.2">
      <c r="A79" s="251"/>
    </row>
    <row r="80" spans="1:6" ht="24" customHeight="1" x14ac:dyDescent="0.2">
      <c r="A80" s="251"/>
    </row>
    <row r="81" spans="1:6" ht="24" customHeight="1" x14ac:dyDescent="0.2">
      <c r="A81" s="251"/>
    </row>
    <row r="82" spans="1:6" ht="24" customHeight="1" x14ac:dyDescent="0.2">
      <c r="A82" s="251"/>
    </row>
    <row r="83" spans="1:6" ht="24" customHeight="1" x14ac:dyDescent="0.2">
      <c r="A83" s="289" t="s">
        <v>315</v>
      </c>
      <c r="B83" s="276" t="s">
        <v>1</v>
      </c>
      <c r="C83" s="278">
        <f>SUM(D83+E83+F83)</f>
        <v>59901481</v>
      </c>
      <c r="D83" s="278">
        <f>SUM(D7+D29)</f>
        <v>20708850</v>
      </c>
      <c r="E83" s="278">
        <f t="shared" ref="E83:F83" si="11">SUM(E7+E29)</f>
        <v>21209031</v>
      </c>
      <c r="F83" s="278">
        <f t="shared" si="11"/>
        <v>17983600</v>
      </c>
    </row>
    <row r="84" spans="1:6" ht="24" customHeight="1" x14ac:dyDescent="0.2">
      <c r="A84" s="281"/>
      <c r="B84" s="276" t="s">
        <v>2</v>
      </c>
      <c r="C84" s="278"/>
      <c r="D84" s="278"/>
      <c r="E84" s="278"/>
      <c r="F84" s="278"/>
    </row>
    <row r="85" spans="1:6" ht="24" customHeight="1" x14ac:dyDescent="0.2">
      <c r="A85" s="289" t="s">
        <v>320</v>
      </c>
      <c r="B85" s="295" t="s">
        <v>1</v>
      </c>
      <c r="C85" s="277">
        <f>SUM(D85:F85)</f>
        <v>2176000</v>
      </c>
      <c r="D85" s="277">
        <f>D72</f>
        <v>1072000</v>
      </c>
      <c r="E85" s="277">
        <f t="shared" ref="E85:F85" si="12">E72</f>
        <v>578000</v>
      </c>
      <c r="F85" s="277">
        <f t="shared" si="12"/>
        <v>526000</v>
      </c>
    </row>
    <row r="86" spans="1:6" ht="24" customHeight="1" x14ac:dyDescent="0.2">
      <c r="A86" s="281"/>
      <c r="B86" s="276" t="s">
        <v>2</v>
      </c>
      <c r="C86" s="278"/>
      <c r="D86" s="278"/>
      <c r="E86" s="278"/>
      <c r="F86" s="278"/>
    </row>
    <row r="87" spans="1:6" ht="24" customHeight="1" x14ac:dyDescent="0.2">
      <c r="A87" s="388" t="s">
        <v>0</v>
      </c>
      <c r="B87" s="295" t="s">
        <v>1</v>
      </c>
      <c r="C87" s="277">
        <f>SUM(D87+E87+F87)</f>
        <v>62077481</v>
      </c>
      <c r="D87" s="277">
        <f>SUM(D83:D85)</f>
        <v>21780850</v>
      </c>
      <c r="E87" s="277">
        <f t="shared" ref="E87:F87" si="13">SUM(E83:E85)</f>
        <v>21787031</v>
      </c>
      <c r="F87" s="277">
        <f t="shared" si="13"/>
        <v>18509600</v>
      </c>
    </row>
    <row r="88" spans="1:6" ht="24" customHeight="1" x14ac:dyDescent="0.2">
      <c r="A88" s="389"/>
      <c r="B88" s="295" t="s">
        <v>2</v>
      </c>
      <c r="C88" s="277"/>
      <c r="D88" s="277"/>
      <c r="E88" s="277"/>
      <c r="F88" s="277"/>
    </row>
    <row r="91" spans="1:6" ht="24" customHeight="1" x14ac:dyDescent="0.2">
      <c r="A91" s="251" t="s">
        <v>316</v>
      </c>
    </row>
    <row r="95" spans="1:6" s="230" customFormat="1" ht="24" customHeight="1" x14ac:dyDescent="0.2"/>
    <row r="96" spans="1:6" s="230" customFormat="1" ht="24" customHeight="1" x14ac:dyDescent="0.2"/>
    <row r="97" s="230" customFormat="1" ht="24" customHeight="1" x14ac:dyDescent="0.2"/>
    <row r="98" s="230" customFormat="1" ht="24" customHeight="1" x14ac:dyDescent="0.2"/>
    <row r="99" s="230" customFormat="1" ht="24" customHeight="1" x14ac:dyDescent="0.2"/>
    <row r="100" s="230" customFormat="1" ht="24" customHeight="1" x14ac:dyDescent="0.2"/>
    <row r="101" s="230" customFormat="1" ht="24" customHeight="1" x14ac:dyDescent="0.2"/>
    <row r="102" s="230" customFormat="1" ht="24" customHeight="1" x14ac:dyDescent="0.2"/>
    <row r="103" s="230" customFormat="1" ht="24" customHeight="1" x14ac:dyDescent="0.2"/>
    <row r="104" s="230" customFormat="1" ht="24" customHeight="1" x14ac:dyDescent="0.2"/>
    <row r="105" s="230" customFormat="1" ht="24" customHeight="1" x14ac:dyDescent="0.2"/>
    <row r="106" s="230" customFormat="1" ht="24" customHeight="1" x14ac:dyDescent="0.2"/>
    <row r="107" s="230" customFormat="1" ht="24" customHeight="1" x14ac:dyDescent="0.2"/>
    <row r="108" s="230" customFormat="1" ht="24" customHeight="1" x14ac:dyDescent="0.2"/>
    <row r="109" s="230" customFormat="1" ht="24" customHeight="1" x14ac:dyDescent="0.2"/>
    <row r="110" s="230" customFormat="1" ht="24" customHeight="1" x14ac:dyDescent="0.2"/>
    <row r="111" s="230" customFormat="1" ht="24" customHeight="1" x14ac:dyDescent="0.2"/>
    <row r="112" s="229" customFormat="1" x14ac:dyDescent="0.2"/>
    <row r="113" s="229" customFormat="1" x14ac:dyDescent="0.2"/>
    <row r="114" s="229" customFormat="1" x14ac:dyDescent="0.2"/>
    <row r="115" s="229" customFormat="1" x14ac:dyDescent="0.2"/>
    <row r="116" s="229" customFormat="1" x14ac:dyDescent="0.2"/>
    <row r="117" s="229" customFormat="1" x14ac:dyDescent="0.2"/>
    <row r="118" s="229" customFormat="1" x14ac:dyDescent="0.2"/>
    <row r="119" s="229" customFormat="1" ht="24" customHeight="1" x14ac:dyDescent="0.2"/>
    <row r="120" s="229" customFormat="1" x14ac:dyDescent="0.2"/>
    <row r="121" s="229" customFormat="1" ht="24" customHeight="1" x14ac:dyDescent="0.2"/>
    <row r="122" s="229" customFormat="1" ht="24" customHeight="1" x14ac:dyDescent="0.2"/>
    <row r="123" s="229" customFormat="1" ht="24" customHeight="1" x14ac:dyDescent="0.2"/>
    <row r="124" s="229" customFormat="1" x14ac:dyDescent="0.2"/>
    <row r="125" s="229" customFormat="1" x14ac:dyDescent="0.2"/>
    <row r="126" s="229" customFormat="1" x14ac:dyDescent="0.2"/>
    <row r="127" s="229" customFormat="1" x14ac:dyDescent="0.2"/>
    <row r="128" s="229" customFormat="1" x14ac:dyDescent="0.2"/>
    <row r="129" s="229" customFormat="1" x14ac:dyDescent="0.2"/>
    <row r="130" s="229" customFormat="1" x14ac:dyDescent="0.2"/>
    <row r="131" s="229" customFormat="1" x14ac:dyDescent="0.2"/>
    <row r="132" s="229" customFormat="1" x14ac:dyDescent="0.2"/>
    <row r="133" s="229" customFormat="1" x14ac:dyDescent="0.2"/>
    <row r="134" s="229" customFormat="1" x14ac:dyDescent="0.2"/>
    <row r="135" s="229" customFormat="1" x14ac:dyDescent="0.2"/>
    <row r="136" s="229" customFormat="1" x14ac:dyDescent="0.2"/>
    <row r="137" s="229" customFormat="1" x14ac:dyDescent="0.2"/>
    <row r="138" s="229" customFormat="1" x14ac:dyDescent="0.2"/>
    <row r="139" s="229" customFormat="1" x14ac:dyDescent="0.2"/>
    <row r="140" s="229" customFormat="1" x14ac:dyDescent="0.2"/>
  </sheetData>
  <mergeCells count="2">
    <mergeCell ref="A1:F1"/>
    <mergeCell ref="A87:A8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C461-E222-4574-BC6F-C48A59781C55}">
  <dimension ref="A1:K64"/>
  <sheetViews>
    <sheetView topLeftCell="A40" zoomScale="110" zoomScaleNormal="110" workbookViewId="0">
      <selection activeCell="A49" sqref="A49:XFD51"/>
    </sheetView>
  </sheetViews>
  <sheetFormatPr defaultColWidth="9" defaultRowHeight="21" customHeight="1" x14ac:dyDescent="0.35"/>
  <cols>
    <col min="1" max="1" width="50.875" style="43" customWidth="1"/>
    <col min="2" max="2" width="13.625" style="43" customWidth="1"/>
    <col min="3" max="3" width="17.25" style="46" customWidth="1"/>
    <col min="4" max="6" width="20.625" style="43" customWidth="1"/>
    <col min="7" max="7" width="17.625" style="43" customWidth="1"/>
    <col min="8" max="8" width="11.75" style="43" bestFit="1" customWidth="1"/>
    <col min="9" max="9" width="16.375" style="43" bestFit="1" customWidth="1"/>
    <col min="10" max="10" width="16.25" style="43" customWidth="1"/>
    <col min="11" max="11" width="11.75" style="43" bestFit="1" customWidth="1"/>
    <col min="12" max="12" width="16.375" style="43" bestFit="1" customWidth="1"/>
    <col min="13" max="13" width="12.125" style="43" customWidth="1"/>
    <col min="14" max="14" width="11" style="43" customWidth="1"/>
    <col min="15" max="15" width="10.375" style="43" bestFit="1" customWidth="1"/>
    <col min="16" max="16384" width="9" style="43"/>
  </cols>
  <sheetData>
    <row r="1" spans="1:11" x14ac:dyDescent="0.35">
      <c r="A1" s="371" t="s">
        <v>155</v>
      </c>
      <c r="B1" s="371"/>
      <c r="C1" s="371"/>
      <c r="D1" s="371"/>
      <c r="E1" s="371"/>
      <c r="F1" s="371"/>
    </row>
    <row r="2" spans="1:11" x14ac:dyDescent="0.35">
      <c r="A2" s="2" t="s">
        <v>248</v>
      </c>
      <c r="B2" s="2"/>
      <c r="F2" s="47" t="s">
        <v>27</v>
      </c>
    </row>
    <row r="3" spans="1:11" x14ac:dyDescent="0.35">
      <c r="A3" s="1" t="s">
        <v>249</v>
      </c>
      <c r="B3" s="1"/>
      <c r="F3" s="47" t="s">
        <v>20</v>
      </c>
    </row>
    <row r="4" spans="1:11" x14ac:dyDescent="0.35">
      <c r="A4" s="1"/>
      <c r="B4" s="1"/>
      <c r="C4" s="127"/>
      <c r="D4" s="127"/>
      <c r="E4" s="127"/>
      <c r="F4" s="127"/>
    </row>
    <row r="5" spans="1:11" x14ac:dyDescent="0.35">
      <c r="A5" s="37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7" t="s">
        <v>25</v>
      </c>
    </row>
    <row r="6" spans="1:11" x14ac:dyDescent="0.35">
      <c r="A6" s="373"/>
      <c r="B6" s="15" t="s">
        <v>2</v>
      </c>
      <c r="C6" s="374"/>
      <c r="D6" s="18" t="s">
        <v>141</v>
      </c>
      <c r="E6" s="18" t="s">
        <v>142</v>
      </c>
      <c r="F6" s="18" t="s">
        <v>143</v>
      </c>
    </row>
    <row r="7" spans="1:11" ht="29.25" customHeight="1" x14ac:dyDescent="0.35">
      <c r="A7" s="19" t="s">
        <v>32</v>
      </c>
      <c r="B7" s="20"/>
      <c r="C7" s="51">
        <f>D7+E7</f>
        <v>1280500</v>
      </c>
      <c r="D7" s="51">
        <f>D8+D23</f>
        <v>915400</v>
      </c>
      <c r="E7" s="51">
        <f>E8+E23</f>
        <v>365100</v>
      </c>
      <c r="F7" s="51">
        <f t="shared" ref="F7" si="0">F10+F25</f>
        <v>0</v>
      </c>
      <c r="H7" s="61"/>
      <c r="I7" s="61"/>
      <c r="J7" s="61"/>
      <c r="K7" s="61"/>
    </row>
    <row r="8" spans="1:11" x14ac:dyDescent="0.35">
      <c r="A8" s="21" t="s">
        <v>250</v>
      </c>
      <c r="B8" s="22" t="s">
        <v>1</v>
      </c>
      <c r="C8" s="63">
        <f>SUM(C14:C22)</f>
        <v>353100</v>
      </c>
      <c r="D8" s="63">
        <f>SUM(D14:D22)</f>
        <v>67600</v>
      </c>
      <c r="E8" s="63">
        <f>SUM(E14:E22)</f>
        <v>285500</v>
      </c>
      <c r="F8" s="63">
        <f>SUM(F14:F22)</f>
        <v>0</v>
      </c>
      <c r="G8" s="173"/>
      <c r="H8" s="60"/>
      <c r="I8" s="60"/>
      <c r="J8" s="60"/>
      <c r="K8" s="60"/>
    </row>
    <row r="9" spans="1:11" x14ac:dyDescent="0.35">
      <c r="A9" s="213"/>
      <c r="B9" s="22" t="s">
        <v>2</v>
      </c>
      <c r="C9" s="52"/>
      <c r="D9" s="52"/>
      <c r="E9" s="52"/>
      <c r="F9" s="52"/>
      <c r="G9" s="174"/>
      <c r="H9" s="173"/>
      <c r="J9" s="132"/>
    </row>
    <row r="10" spans="1:11" s="46" customFormat="1" ht="22.5" customHeight="1" x14ac:dyDescent="0.35">
      <c r="A10" s="214" t="s">
        <v>262</v>
      </c>
      <c r="B10" s="17" t="s">
        <v>1</v>
      </c>
      <c r="C10" s="66">
        <f>SUM(C14:C22)</f>
        <v>353100</v>
      </c>
      <c r="D10" s="66">
        <f>SUM(D14:D22)</f>
        <v>67600</v>
      </c>
      <c r="E10" s="66">
        <f>SUM(E14:E22)</f>
        <v>285500</v>
      </c>
      <c r="F10" s="62">
        <v>0</v>
      </c>
    </row>
    <row r="11" spans="1:11" s="46" customFormat="1" ht="22.5" customHeight="1" x14ac:dyDescent="0.35">
      <c r="A11" s="27"/>
      <c r="B11" s="17" t="s">
        <v>2</v>
      </c>
      <c r="C11" s="62"/>
      <c r="D11" s="62"/>
      <c r="E11" s="62"/>
      <c r="F11" s="62"/>
    </row>
    <row r="12" spans="1:11" s="48" customFormat="1" ht="22.5" customHeight="1" x14ac:dyDescent="0.2">
      <c r="A12" s="215" t="s">
        <v>251</v>
      </c>
      <c r="B12" s="29"/>
      <c r="C12" s="54"/>
      <c r="D12" s="55"/>
      <c r="E12" s="55"/>
      <c r="F12" s="55"/>
    </row>
    <row r="13" spans="1:11" s="48" customFormat="1" ht="22.5" customHeight="1" x14ac:dyDescent="0.2">
      <c r="A13" s="216" t="s">
        <v>252</v>
      </c>
      <c r="B13" s="29"/>
      <c r="C13" s="54"/>
      <c r="D13" s="55"/>
      <c r="E13" s="55"/>
      <c r="F13" s="55"/>
    </row>
    <row r="14" spans="1:11" s="48" customFormat="1" ht="22.5" customHeight="1" x14ac:dyDescent="0.2">
      <c r="A14" s="31" t="s">
        <v>68</v>
      </c>
      <c r="B14" s="29" t="s">
        <v>1</v>
      </c>
      <c r="C14" s="54">
        <v>13500</v>
      </c>
      <c r="D14" s="55">
        <v>5000</v>
      </c>
      <c r="E14" s="55">
        <v>8500</v>
      </c>
      <c r="F14" s="55">
        <v>0</v>
      </c>
      <c r="G14" s="144"/>
    </row>
    <row r="15" spans="1:11" s="48" customFormat="1" ht="22.5" customHeight="1" x14ac:dyDescent="0.35">
      <c r="A15" s="36" t="s">
        <v>69</v>
      </c>
      <c r="B15" s="29"/>
      <c r="C15" s="54"/>
      <c r="D15" s="55"/>
      <c r="E15" s="55"/>
      <c r="F15" s="55"/>
      <c r="G15" s="46"/>
      <c r="H15" s="46"/>
      <c r="I15" s="46"/>
      <c r="J15" s="46"/>
    </row>
    <row r="16" spans="1:11" s="48" customFormat="1" ht="22.5" customHeight="1" x14ac:dyDescent="0.35">
      <c r="A16" s="31" t="s">
        <v>70</v>
      </c>
      <c r="B16" s="29" t="s">
        <v>1</v>
      </c>
      <c r="C16" s="54">
        <v>36200</v>
      </c>
      <c r="D16" s="55">
        <v>36200</v>
      </c>
      <c r="E16" s="217">
        <v>0</v>
      </c>
      <c r="F16" s="217">
        <v>0</v>
      </c>
      <c r="G16" s="46"/>
      <c r="H16" s="46"/>
      <c r="I16" s="46"/>
      <c r="J16" s="46"/>
    </row>
    <row r="17" spans="1:10" s="48" customFormat="1" ht="22.5" customHeight="1" x14ac:dyDescent="0.35">
      <c r="A17" s="31" t="s">
        <v>71</v>
      </c>
      <c r="B17" s="29" t="s">
        <v>1</v>
      </c>
      <c r="C17" s="54">
        <v>22000</v>
      </c>
      <c r="D17" s="55">
        <v>22000</v>
      </c>
      <c r="E17" s="55">
        <v>0</v>
      </c>
      <c r="F17" s="55">
        <v>0</v>
      </c>
      <c r="G17" s="46"/>
      <c r="H17" s="46"/>
      <c r="I17" s="46"/>
      <c r="J17" s="46"/>
    </row>
    <row r="18" spans="1:10" s="48" customFormat="1" ht="22.5" customHeight="1" x14ac:dyDescent="0.35">
      <c r="A18" s="37" t="s">
        <v>73</v>
      </c>
      <c r="B18" s="29"/>
      <c r="C18" s="54"/>
      <c r="D18" s="55"/>
      <c r="E18" s="55"/>
      <c r="F18" s="55"/>
      <c r="G18" s="46"/>
      <c r="H18" s="46"/>
      <c r="I18" s="46"/>
      <c r="J18" s="46"/>
    </row>
    <row r="19" spans="1:10" s="48" customFormat="1" ht="22.5" customHeight="1" x14ac:dyDescent="0.35">
      <c r="A19" s="31" t="s">
        <v>74</v>
      </c>
      <c r="B19" s="29" t="s">
        <v>1</v>
      </c>
      <c r="C19" s="54">
        <v>133000</v>
      </c>
      <c r="D19" s="55">
        <v>0</v>
      </c>
      <c r="E19" s="55">
        <v>133000</v>
      </c>
      <c r="F19" s="55">
        <v>0</v>
      </c>
      <c r="G19" s="218" t="s">
        <v>253</v>
      </c>
      <c r="H19" s="46"/>
      <c r="I19" s="46"/>
      <c r="J19" s="46"/>
    </row>
    <row r="20" spans="1:10" s="48" customFormat="1" ht="22.5" customHeight="1" x14ac:dyDescent="0.35">
      <c r="A20" s="31" t="s">
        <v>75</v>
      </c>
      <c r="B20" s="29" t="s">
        <v>1</v>
      </c>
      <c r="C20" s="54">
        <v>120000</v>
      </c>
      <c r="D20" s="55">
        <v>0</v>
      </c>
      <c r="E20" s="55">
        <v>120000</v>
      </c>
      <c r="F20" s="55">
        <v>0</v>
      </c>
      <c r="G20" s="46"/>
      <c r="H20" s="46"/>
      <c r="I20" s="46"/>
      <c r="J20" s="46"/>
    </row>
    <row r="21" spans="1:10" s="48" customFormat="1" ht="22.5" customHeight="1" x14ac:dyDescent="0.35">
      <c r="A21" s="201" t="s">
        <v>76</v>
      </c>
      <c r="B21" s="29" t="s">
        <v>1</v>
      </c>
      <c r="C21" s="219">
        <v>24000</v>
      </c>
      <c r="D21" s="220">
        <v>0</v>
      </c>
      <c r="E21" s="220">
        <v>24000</v>
      </c>
      <c r="F21" s="220">
        <v>0</v>
      </c>
      <c r="G21" s="46"/>
      <c r="H21" s="46"/>
      <c r="I21" s="46"/>
      <c r="J21" s="46"/>
    </row>
    <row r="22" spans="1:10" ht="22.5" customHeight="1" x14ac:dyDescent="0.35">
      <c r="A22" s="221" t="s">
        <v>65</v>
      </c>
      <c r="B22" s="29" t="s">
        <v>1</v>
      </c>
      <c r="C22" s="66">
        <v>4400</v>
      </c>
      <c r="D22" s="222">
        <v>4400</v>
      </c>
      <c r="E22" s="222"/>
      <c r="F22" s="222"/>
      <c r="G22" s="46"/>
      <c r="H22" s="46"/>
      <c r="I22" s="46"/>
      <c r="J22" s="46"/>
    </row>
    <row r="23" spans="1:10" ht="22.5" customHeight="1" x14ac:dyDescent="0.35">
      <c r="A23" s="223" t="s">
        <v>254</v>
      </c>
      <c r="B23" s="22" t="s">
        <v>1</v>
      </c>
      <c r="C23" s="224">
        <f>C25+C31</f>
        <v>927400</v>
      </c>
      <c r="D23" s="224">
        <f>D25+D31</f>
        <v>847800</v>
      </c>
      <c r="E23" s="224">
        <f>E25+E31</f>
        <v>79600</v>
      </c>
      <c r="F23" s="224">
        <f>F29+F34</f>
        <v>0</v>
      </c>
      <c r="G23" s="46"/>
      <c r="H23" s="46"/>
      <c r="I23" s="46"/>
      <c r="J23" s="46"/>
    </row>
    <row r="24" spans="1:10" ht="22.5" customHeight="1" x14ac:dyDescent="0.35">
      <c r="A24" s="213"/>
      <c r="B24" s="22" t="s">
        <v>2</v>
      </c>
      <c r="C24" s="52"/>
      <c r="D24" s="52"/>
      <c r="E24" s="52"/>
      <c r="F24" s="52"/>
      <c r="G24" s="46"/>
      <c r="H24" s="46"/>
      <c r="I24" s="46"/>
      <c r="J24" s="46"/>
    </row>
    <row r="25" spans="1:10" ht="22.5" customHeight="1" x14ac:dyDescent="0.35">
      <c r="A25" s="214" t="s">
        <v>262</v>
      </c>
      <c r="B25" s="17" t="s">
        <v>1</v>
      </c>
      <c r="C25" s="227">
        <f>C29</f>
        <v>802800</v>
      </c>
      <c r="D25" s="227">
        <f>D29</f>
        <v>802800</v>
      </c>
      <c r="E25" s="227">
        <v>0</v>
      </c>
      <c r="F25" s="53">
        <v>0</v>
      </c>
      <c r="G25" s="46"/>
      <c r="H25" s="46"/>
      <c r="I25" s="46"/>
      <c r="J25" s="46"/>
    </row>
    <row r="26" spans="1:10" ht="22.5" customHeight="1" x14ac:dyDescent="0.35">
      <c r="A26" s="27"/>
      <c r="B26" s="17" t="s">
        <v>2</v>
      </c>
      <c r="C26" s="53"/>
      <c r="D26" s="53"/>
      <c r="E26" s="53"/>
      <c r="F26" s="53"/>
      <c r="G26" s="46"/>
      <c r="H26" s="46"/>
      <c r="I26" s="46"/>
      <c r="J26" s="46"/>
    </row>
    <row r="27" spans="1:10" ht="22.5" customHeight="1" x14ac:dyDescent="0.35">
      <c r="A27" s="28" t="s">
        <v>64</v>
      </c>
      <c r="B27" s="17"/>
      <c r="C27" s="53"/>
      <c r="D27" s="56"/>
      <c r="E27" s="56"/>
      <c r="F27" s="56"/>
      <c r="G27" s="46"/>
      <c r="H27" s="46"/>
      <c r="I27" s="46"/>
      <c r="J27" s="46"/>
    </row>
    <row r="28" spans="1:10" ht="22.5" customHeight="1" x14ac:dyDescent="0.35">
      <c r="A28" s="33" t="s">
        <v>69</v>
      </c>
      <c r="B28" s="29"/>
      <c r="C28" s="54"/>
      <c r="D28" s="57"/>
      <c r="E28" s="57"/>
      <c r="F28" s="57"/>
      <c r="G28" s="46"/>
      <c r="H28" s="46"/>
      <c r="I28" s="46"/>
      <c r="J28" s="46"/>
    </row>
    <row r="29" spans="1:10" ht="22.5" customHeight="1" x14ac:dyDescent="0.35">
      <c r="A29" s="31" t="s">
        <v>255</v>
      </c>
      <c r="B29" s="29" t="s">
        <v>1</v>
      </c>
      <c r="C29" s="187">
        <v>802800</v>
      </c>
      <c r="D29" s="188">
        <v>802800</v>
      </c>
      <c r="E29" s="188">
        <v>0</v>
      </c>
      <c r="F29" s="188">
        <v>0</v>
      </c>
      <c r="G29" s="46"/>
      <c r="H29" s="46"/>
      <c r="I29" s="46"/>
      <c r="J29" s="46"/>
    </row>
    <row r="30" spans="1:10" ht="22.5" customHeight="1" x14ac:dyDescent="0.35">
      <c r="A30" s="31"/>
      <c r="B30" s="29"/>
      <c r="C30" s="187"/>
      <c r="D30" s="188"/>
      <c r="E30" s="188"/>
      <c r="F30" s="188"/>
      <c r="G30" s="46"/>
      <c r="H30" s="46"/>
      <c r="I30" s="46"/>
      <c r="J30" s="46"/>
    </row>
    <row r="31" spans="1:10" ht="22.5" customHeight="1" x14ac:dyDescent="0.35">
      <c r="A31" s="49" t="s">
        <v>77</v>
      </c>
      <c r="B31" s="50" t="s">
        <v>1</v>
      </c>
      <c r="C31" s="225">
        <f>C34</f>
        <v>124600</v>
      </c>
      <c r="D31" s="225">
        <f t="shared" ref="D31:F31" si="1">D34</f>
        <v>45000</v>
      </c>
      <c r="E31" s="225">
        <f t="shared" si="1"/>
        <v>79600</v>
      </c>
      <c r="F31" s="225">
        <f t="shared" si="1"/>
        <v>0</v>
      </c>
      <c r="G31" s="46"/>
      <c r="H31" s="46"/>
      <c r="I31" s="46"/>
      <c r="J31" s="46"/>
    </row>
    <row r="32" spans="1:10" ht="22.5" customHeight="1" x14ac:dyDescent="0.35">
      <c r="A32" s="39"/>
      <c r="B32" s="17" t="s">
        <v>2</v>
      </c>
      <c r="C32" s="225"/>
      <c r="D32" s="225"/>
      <c r="E32" s="225"/>
      <c r="F32" s="225"/>
      <c r="G32" s="46"/>
      <c r="H32" s="46"/>
      <c r="I32" s="46"/>
      <c r="J32" s="46"/>
    </row>
    <row r="33" spans="1:10" ht="22.5" customHeight="1" x14ac:dyDescent="0.35">
      <c r="A33" s="28" t="s">
        <v>256</v>
      </c>
      <c r="B33" s="29"/>
      <c r="C33" s="54"/>
      <c r="D33" s="55"/>
      <c r="E33" s="55"/>
      <c r="F33" s="55"/>
      <c r="G33" s="46"/>
      <c r="H33" s="46"/>
      <c r="I33" s="46"/>
      <c r="J33" s="46"/>
    </row>
    <row r="34" spans="1:10" ht="22.5" customHeight="1" x14ac:dyDescent="0.35">
      <c r="A34" s="143" t="s">
        <v>257</v>
      </c>
      <c r="B34" s="29" t="s">
        <v>1</v>
      </c>
      <c r="C34" s="54">
        <v>124600</v>
      </c>
      <c r="D34" s="55">
        <v>45000</v>
      </c>
      <c r="E34" s="55">
        <v>79600</v>
      </c>
      <c r="F34" s="55">
        <v>0</v>
      </c>
      <c r="G34" s="46"/>
      <c r="H34" s="46"/>
      <c r="I34" s="46"/>
      <c r="J34" s="46"/>
    </row>
    <row r="35" spans="1:10" ht="22.5" customHeight="1" x14ac:dyDescent="0.35">
      <c r="A35" s="37"/>
      <c r="B35" s="29"/>
      <c r="C35" s="54"/>
      <c r="D35" s="55"/>
      <c r="E35" s="55"/>
      <c r="F35" s="55"/>
      <c r="G35" s="46"/>
      <c r="H35" s="46"/>
      <c r="I35" s="46"/>
      <c r="J35" s="46"/>
    </row>
    <row r="36" spans="1:10" ht="22.5" customHeight="1" x14ac:dyDescent="0.35">
      <c r="A36" s="21" t="s">
        <v>258</v>
      </c>
      <c r="B36" s="22" t="s">
        <v>1</v>
      </c>
      <c r="C36" s="52">
        <v>0</v>
      </c>
      <c r="D36" s="52">
        <v>0</v>
      </c>
      <c r="E36" s="52">
        <v>0</v>
      </c>
      <c r="F36" s="52">
        <v>0</v>
      </c>
      <c r="G36" s="46"/>
      <c r="H36" s="46"/>
      <c r="I36" s="46"/>
      <c r="J36" s="46"/>
    </row>
    <row r="37" spans="1:10" ht="22.5" customHeight="1" x14ac:dyDescent="0.35">
      <c r="A37" s="24"/>
      <c r="B37" s="22" t="s">
        <v>2</v>
      </c>
      <c r="C37" s="52"/>
      <c r="D37" s="52"/>
      <c r="E37" s="52"/>
      <c r="F37" s="52"/>
      <c r="G37" s="46"/>
      <c r="H37" s="46"/>
      <c r="I37" s="46"/>
      <c r="J37" s="46"/>
    </row>
    <row r="38" spans="1:10" ht="22.5" customHeight="1" x14ac:dyDescent="0.35">
      <c r="A38" s="25" t="s">
        <v>66</v>
      </c>
      <c r="B38" s="17" t="s">
        <v>1</v>
      </c>
      <c r="C38" s="53">
        <v>0</v>
      </c>
      <c r="D38" s="53">
        <v>0</v>
      </c>
      <c r="E38" s="53">
        <v>0</v>
      </c>
      <c r="F38" s="53">
        <v>0</v>
      </c>
      <c r="G38" s="48"/>
      <c r="H38" s="48"/>
      <c r="I38" s="48"/>
      <c r="J38" s="48"/>
    </row>
    <row r="39" spans="1:10" ht="22.5" customHeight="1" x14ac:dyDescent="0.35">
      <c r="A39" s="37"/>
      <c r="B39" s="17"/>
      <c r="C39" s="53"/>
      <c r="D39" s="53"/>
      <c r="E39" s="53"/>
      <c r="F39" s="53"/>
      <c r="G39" s="48"/>
      <c r="H39" s="48"/>
      <c r="I39" s="48"/>
      <c r="J39" s="48"/>
    </row>
    <row r="40" spans="1:10" ht="22.5" customHeight="1" x14ac:dyDescent="0.35">
      <c r="A40" s="28" t="s">
        <v>64</v>
      </c>
      <c r="B40" s="17"/>
      <c r="C40" s="53"/>
      <c r="D40" s="56"/>
      <c r="E40" s="56"/>
      <c r="F40" s="56"/>
      <c r="G40" s="48"/>
      <c r="H40" s="48"/>
      <c r="I40" s="48"/>
      <c r="J40" s="48"/>
    </row>
    <row r="41" spans="1:10" ht="22.5" customHeight="1" x14ac:dyDescent="0.35">
      <c r="A41" s="33" t="s">
        <v>67</v>
      </c>
      <c r="B41" s="29"/>
      <c r="C41" s="54"/>
      <c r="D41" s="57"/>
      <c r="E41" s="57"/>
      <c r="F41" s="57"/>
      <c r="G41" s="48"/>
      <c r="H41" s="48"/>
      <c r="I41" s="48"/>
      <c r="J41" s="48"/>
    </row>
    <row r="42" spans="1:10" ht="22.5" customHeight="1" x14ac:dyDescent="0.35">
      <c r="A42" s="38" t="s">
        <v>26</v>
      </c>
      <c r="B42" s="29" t="s">
        <v>1</v>
      </c>
      <c r="C42" s="53">
        <v>0</v>
      </c>
      <c r="D42" s="53">
        <v>0</v>
      </c>
      <c r="E42" s="53">
        <v>0</v>
      </c>
      <c r="F42" s="53">
        <v>0</v>
      </c>
      <c r="G42" s="48"/>
      <c r="H42" s="48"/>
      <c r="I42" s="48"/>
      <c r="J42" s="48"/>
    </row>
    <row r="43" spans="1:10" ht="22.5" customHeight="1" x14ac:dyDescent="0.35">
      <c r="A43" s="33" t="s">
        <v>69</v>
      </c>
      <c r="B43" s="29"/>
      <c r="C43" s="54"/>
      <c r="D43" s="55"/>
      <c r="E43" s="55"/>
      <c r="F43" s="55"/>
      <c r="G43" s="48"/>
      <c r="H43" s="48"/>
      <c r="I43" s="48"/>
      <c r="J43" s="48"/>
    </row>
    <row r="44" spans="1:10" ht="22.5" customHeight="1" x14ac:dyDescent="0.35">
      <c r="A44" s="31" t="s">
        <v>26</v>
      </c>
      <c r="B44" s="29" t="s">
        <v>1</v>
      </c>
      <c r="C44" s="53">
        <v>0</v>
      </c>
      <c r="D44" s="53">
        <v>0</v>
      </c>
      <c r="E44" s="53">
        <v>0</v>
      </c>
      <c r="F44" s="53">
        <v>0</v>
      </c>
      <c r="G44" s="48"/>
      <c r="H44" s="48"/>
      <c r="I44" s="48"/>
      <c r="J44" s="48"/>
    </row>
    <row r="45" spans="1:10" ht="22.5" customHeight="1" x14ac:dyDescent="0.35">
      <c r="A45" s="37" t="s">
        <v>73</v>
      </c>
      <c r="B45" s="29"/>
      <c r="C45" s="54"/>
      <c r="D45" s="55"/>
      <c r="E45" s="55"/>
      <c r="F45" s="55"/>
      <c r="G45" s="48"/>
      <c r="H45" s="48"/>
      <c r="I45" s="48"/>
      <c r="J45" s="48"/>
    </row>
    <row r="46" spans="1:10" ht="22.5" customHeight="1" x14ac:dyDescent="0.35">
      <c r="A46" s="31"/>
      <c r="B46" s="29" t="s">
        <v>1</v>
      </c>
      <c r="C46" s="53">
        <v>0</v>
      </c>
      <c r="D46" s="53">
        <v>0</v>
      </c>
      <c r="E46" s="53">
        <v>0</v>
      </c>
      <c r="F46" s="53">
        <v>0</v>
      </c>
      <c r="G46" s="48"/>
      <c r="H46" s="48"/>
      <c r="I46" s="48"/>
      <c r="J46" s="48"/>
    </row>
    <row r="47" spans="1:10" ht="22.5" customHeight="1" x14ac:dyDescent="0.35">
      <c r="A47" s="49" t="s">
        <v>77</v>
      </c>
      <c r="B47" s="50" t="s">
        <v>1</v>
      </c>
      <c r="C47" s="53">
        <v>0</v>
      </c>
      <c r="D47" s="53">
        <v>0</v>
      </c>
      <c r="E47" s="53">
        <v>0</v>
      </c>
      <c r="F47" s="53">
        <v>0</v>
      </c>
      <c r="G47" s="48"/>
      <c r="H47" s="48"/>
      <c r="I47" s="48"/>
      <c r="J47" s="48"/>
    </row>
    <row r="48" spans="1:10" ht="22.5" customHeight="1" x14ac:dyDescent="0.35">
      <c r="A48" s="39"/>
      <c r="B48" s="17" t="s">
        <v>2</v>
      </c>
      <c r="C48" s="53">
        <v>0</v>
      </c>
      <c r="D48" s="53">
        <v>0</v>
      </c>
      <c r="E48" s="53">
        <v>0</v>
      </c>
      <c r="F48" s="53">
        <v>0</v>
      </c>
      <c r="G48" s="48"/>
      <c r="H48" s="48"/>
      <c r="I48" s="48"/>
      <c r="J48" s="48"/>
    </row>
    <row r="49" spans="1:10" ht="22.5" customHeight="1" x14ac:dyDescent="0.35">
      <c r="A49" s="40" t="s">
        <v>145</v>
      </c>
      <c r="B49" s="3" t="s">
        <v>1</v>
      </c>
      <c r="C49" s="59">
        <f>C53</f>
        <v>214400</v>
      </c>
      <c r="D49" s="59">
        <f>D53</f>
        <v>85760</v>
      </c>
      <c r="E49" s="59">
        <f t="shared" ref="E49:F49" si="2">E53</f>
        <v>85760</v>
      </c>
      <c r="F49" s="59">
        <f t="shared" si="2"/>
        <v>42880</v>
      </c>
      <c r="G49" s="48"/>
      <c r="H49" s="48"/>
      <c r="I49" s="48"/>
      <c r="J49" s="48"/>
    </row>
    <row r="50" spans="1:10" ht="22.5" customHeight="1" x14ac:dyDescent="0.35">
      <c r="A50" s="41"/>
      <c r="B50" s="3" t="s">
        <v>2</v>
      </c>
      <c r="C50" s="59"/>
      <c r="D50" s="59"/>
      <c r="E50" s="59"/>
      <c r="F50" s="59"/>
      <c r="G50" s="48"/>
      <c r="H50" s="48"/>
      <c r="I50" s="48"/>
      <c r="J50" s="48"/>
    </row>
    <row r="51" spans="1:10" ht="22.5" customHeight="1" x14ac:dyDescent="0.35">
      <c r="A51" s="28" t="s">
        <v>256</v>
      </c>
      <c r="B51" s="226" t="s">
        <v>1</v>
      </c>
      <c r="C51" s="187">
        <f>C53</f>
        <v>214400</v>
      </c>
      <c r="D51" s="188">
        <f t="shared" ref="D51:F51" si="3">D53</f>
        <v>85760</v>
      </c>
      <c r="E51" s="188">
        <f t="shared" si="3"/>
        <v>85760</v>
      </c>
      <c r="F51" s="188">
        <f t="shared" si="3"/>
        <v>42880</v>
      </c>
      <c r="G51" s="46"/>
      <c r="H51" s="46"/>
      <c r="I51" s="46"/>
      <c r="J51" s="46"/>
    </row>
    <row r="52" spans="1:10" ht="22.5" customHeight="1" x14ac:dyDescent="0.35">
      <c r="A52" s="33"/>
      <c r="B52" s="226" t="s">
        <v>2</v>
      </c>
      <c r="C52" s="187"/>
      <c r="D52" s="188"/>
      <c r="E52" s="188"/>
      <c r="F52" s="188"/>
      <c r="G52" s="46"/>
      <c r="H52" s="46"/>
      <c r="I52" s="46"/>
      <c r="J52" s="46"/>
    </row>
    <row r="53" spans="1:10" ht="22.5" customHeight="1" x14ac:dyDescent="0.35">
      <c r="A53" s="143" t="s">
        <v>259</v>
      </c>
      <c r="B53" s="226" t="s">
        <v>1</v>
      </c>
      <c r="C53" s="53">
        <v>214400</v>
      </c>
      <c r="D53" s="64">
        <v>85760</v>
      </c>
      <c r="E53" s="64">
        <v>85760</v>
      </c>
      <c r="F53" s="64">
        <v>42880</v>
      </c>
      <c r="G53" s="48"/>
      <c r="H53" s="48"/>
      <c r="I53" s="48"/>
      <c r="J53" s="48"/>
    </row>
    <row r="54" spans="1:10" ht="22.5" customHeight="1" x14ac:dyDescent="0.35">
      <c r="A54" s="143" t="s">
        <v>260</v>
      </c>
      <c r="B54" s="226" t="s">
        <v>2</v>
      </c>
      <c r="C54" s="53"/>
      <c r="D54" s="64"/>
      <c r="E54" s="64"/>
      <c r="F54" s="64"/>
      <c r="G54" s="48"/>
      <c r="H54" s="48"/>
      <c r="I54" s="48"/>
      <c r="J54" s="48"/>
    </row>
    <row r="55" spans="1:10" ht="22.5" customHeight="1" x14ac:dyDescent="0.35">
      <c r="A55" s="143" t="s">
        <v>261</v>
      </c>
      <c r="B55" s="228"/>
      <c r="C55" s="53"/>
      <c r="D55" s="64"/>
      <c r="E55" s="64"/>
      <c r="F55" s="64"/>
      <c r="G55" s="132"/>
      <c r="H55" s="132"/>
      <c r="I55" s="132"/>
      <c r="J55" s="132"/>
    </row>
    <row r="56" spans="1:10" ht="22.5" customHeight="1" x14ac:dyDescent="0.35">
      <c r="A56" s="379" t="s">
        <v>0</v>
      </c>
      <c r="B56" s="3" t="s">
        <v>1</v>
      </c>
      <c r="C56" s="59">
        <f>D56+E56+F56</f>
        <v>1494900</v>
      </c>
      <c r="D56" s="59">
        <f>D49+D7</f>
        <v>1001160</v>
      </c>
      <c r="E56" s="59">
        <f>E49+E7</f>
        <v>450860</v>
      </c>
      <c r="F56" s="59">
        <f>F49+F7</f>
        <v>42880</v>
      </c>
    </row>
    <row r="57" spans="1:10" ht="22.5" customHeight="1" x14ac:dyDescent="0.35">
      <c r="A57" s="380"/>
      <c r="B57" s="3" t="s">
        <v>2</v>
      </c>
      <c r="C57" s="59"/>
      <c r="D57" s="59"/>
      <c r="E57" s="59"/>
      <c r="F57" s="59"/>
    </row>
    <row r="58" spans="1:10" x14ac:dyDescent="0.35">
      <c r="A58" s="16"/>
      <c r="B58" s="16"/>
      <c r="G58" s="124"/>
      <c r="H58" s="133"/>
      <c r="I58" s="133"/>
      <c r="J58" s="133"/>
    </row>
    <row r="59" spans="1:10" x14ac:dyDescent="0.35">
      <c r="A59" s="1" t="s">
        <v>78</v>
      </c>
      <c r="B59" s="16"/>
      <c r="C59" s="135"/>
      <c r="G59" s="128"/>
      <c r="H59" s="181"/>
      <c r="I59" s="125"/>
      <c r="J59" s="125"/>
    </row>
    <row r="60" spans="1:10" x14ac:dyDescent="0.35">
      <c r="G60" s="128"/>
      <c r="H60" s="181"/>
      <c r="I60" s="124"/>
      <c r="J60" s="125"/>
    </row>
    <row r="61" spans="1:10" x14ac:dyDescent="0.35">
      <c r="G61" s="128"/>
      <c r="H61" s="125"/>
      <c r="I61" s="125"/>
      <c r="J61" s="125"/>
    </row>
    <row r="62" spans="1:10" ht="21.75" thickBot="1" x14ac:dyDescent="0.4">
      <c r="G62" s="128"/>
      <c r="H62" s="125"/>
      <c r="I62" s="124"/>
      <c r="J62" s="136"/>
    </row>
    <row r="63" spans="1:10" ht="21.75" thickTop="1" x14ac:dyDescent="0.35">
      <c r="G63" s="124"/>
      <c r="H63" s="124"/>
      <c r="I63" s="124"/>
      <c r="J63" s="124"/>
    </row>
    <row r="64" spans="1:10" x14ac:dyDescent="0.35"/>
  </sheetData>
  <mergeCells count="4">
    <mergeCell ref="A1:F1"/>
    <mergeCell ref="A5:A6"/>
    <mergeCell ref="C5:C6"/>
    <mergeCell ref="A56:A57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BAE8-3AE9-4A60-AF0D-78D7AED91182}">
  <dimension ref="A1:L104"/>
  <sheetViews>
    <sheetView topLeftCell="A56" zoomScale="110" zoomScaleNormal="110" zoomScaleSheetLayoutView="110" workbookViewId="0">
      <selection activeCell="F65" sqref="F65"/>
    </sheetView>
  </sheetViews>
  <sheetFormatPr defaultColWidth="9" defaultRowHeight="21" x14ac:dyDescent="0.35"/>
  <cols>
    <col min="1" max="1" width="42" style="43" customWidth="1"/>
    <col min="2" max="2" width="11.875" style="43" customWidth="1"/>
    <col min="3" max="3" width="15" style="46" customWidth="1"/>
    <col min="4" max="6" width="21.125" style="43" customWidth="1"/>
    <col min="7" max="7" width="17.625" style="43" customWidth="1"/>
    <col min="8" max="8" width="11.75" style="43" bestFit="1" customWidth="1"/>
    <col min="9" max="9" width="16.375" style="43" bestFit="1" customWidth="1"/>
    <col min="10" max="10" width="16.25" style="43" customWidth="1"/>
    <col min="11" max="11" width="11.75" style="43" bestFit="1" customWidth="1"/>
    <col min="12" max="12" width="16.375" style="43" bestFit="1" customWidth="1"/>
    <col min="13" max="13" width="12.125" style="43" customWidth="1"/>
    <col min="14" max="14" width="11" style="43" customWidth="1"/>
    <col min="15" max="15" width="10.375" style="43" bestFit="1" customWidth="1"/>
    <col min="16" max="16384" width="9" style="43"/>
  </cols>
  <sheetData>
    <row r="1" spans="1:11" x14ac:dyDescent="0.35">
      <c r="A1" s="371" t="s">
        <v>155</v>
      </c>
      <c r="B1" s="371"/>
      <c r="C1" s="371"/>
      <c r="D1" s="371"/>
      <c r="E1" s="371"/>
      <c r="F1" s="371"/>
    </row>
    <row r="2" spans="1:11" x14ac:dyDescent="0.35">
      <c r="A2" s="2" t="s">
        <v>22</v>
      </c>
      <c r="B2" s="2"/>
      <c r="F2" s="47" t="s">
        <v>27</v>
      </c>
    </row>
    <row r="3" spans="1:11" x14ac:dyDescent="0.35">
      <c r="A3" s="1" t="s">
        <v>105</v>
      </c>
      <c r="B3" s="1"/>
      <c r="F3" s="47" t="s">
        <v>20</v>
      </c>
    </row>
    <row r="4" spans="1:11" ht="14.25" customHeight="1" x14ac:dyDescent="0.35">
      <c r="A4" s="1"/>
      <c r="B4" s="1"/>
      <c r="C4" s="127"/>
      <c r="D4" s="127"/>
      <c r="E4" s="127"/>
      <c r="F4" s="127"/>
    </row>
    <row r="5" spans="1:11" x14ac:dyDescent="0.35">
      <c r="A5" s="39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7" t="s">
        <v>25</v>
      </c>
    </row>
    <row r="6" spans="1:11" x14ac:dyDescent="0.35">
      <c r="A6" s="393"/>
      <c r="B6" s="15" t="s">
        <v>2</v>
      </c>
      <c r="C6" s="374"/>
      <c r="D6" s="18" t="s">
        <v>156</v>
      </c>
      <c r="E6" s="18" t="s">
        <v>157</v>
      </c>
      <c r="F6" s="18" t="s">
        <v>158</v>
      </c>
    </row>
    <row r="7" spans="1:11" x14ac:dyDescent="0.35">
      <c r="A7" s="150" t="s">
        <v>32</v>
      </c>
      <c r="B7" s="20"/>
      <c r="C7" s="51"/>
      <c r="D7" s="51"/>
      <c r="E7" s="51"/>
      <c r="F7" s="51"/>
      <c r="H7" s="61"/>
      <c r="I7" s="61"/>
      <c r="J7" s="61"/>
      <c r="K7" s="61"/>
    </row>
    <row r="8" spans="1:11" x14ac:dyDescent="0.35">
      <c r="A8" s="151" t="s">
        <v>106</v>
      </c>
      <c r="B8" s="22" t="s">
        <v>1</v>
      </c>
      <c r="C8" s="58">
        <f>SUM(D8:F8)</f>
        <v>646990</v>
      </c>
      <c r="D8" s="63">
        <f>D10</f>
        <v>71590</v>
      </c>
      <c r="E8" s="63">
        <f t="shared" ref="E8:F8" si="0">E10</f>
        <v>157400</v>
      </c>
      <c r="F8" s="63">
        <f t="shared" si="0"/>
        <v>418000</v>
      </c>
      <c r="G8" s="173"/>
      <c r="H8" s="60"/>
      <c r="I8" s="60"/>
      <c r="J8" s="60"/>
      <c r="K8" s="60"/>
    </row>
    <row r="9" spans="1:11" x14ac:dyDescent="0.35">
      <c r="A9" s="152"/>
      <c r="B9" s="22" t="s">
        <v>2</v>
      </c>
      <c r="C9" s="52"/>
      <c r="D9" s="52"/>
      <c r="E9" s="52"/>
      <c r="F9" s="52"/>
      <c r="G9" s="174"/>
      <c r="H9" s="173"/>
      <c r="J9" s="132"/>
    </row>
    <row r="10" spans="1:11" s="46" customFormat="1" x14ac:dyDescent="0.35">
      <c r="A10" s="153" t="s">
        <v>171</v>
      </c>
      <c r="B10" s="4" t="s">
        <v>1</v>
      </c>
      <c r="C10" s="58">
        <f>SUM(C14:C22)</f>
        <v>646990</v>
      </c>
      <c r="D10" s="58">
        <f>SUM(D14:D22)</f>
        <v>71590</v>
      </c>
      <c r="E10" s="58">
        <f>SUM(E14:E22)</f>
        <v>157400</v>
      </c>
      <c r="F10" s="58">
        <f>SUM(F14:F22)</f>
        <v>418000</v>
      </c>
    </row>
    <row r="11" spans="1:11" s="46" customFormat="1" x14ac:dyDescent="0.35">
      <c r="A11" s="154"/>
      <c r="B11" s="4" t="s">
        <v>2</v>
      </c>
      <c r="C11" s="58"/>
      <c r="D11" s="58"/>
      <c r="E11" s="58"/>
      <c r="F11" s="58"/>
    </row>
    <row r="12" spans="1:11" s="46" customFormat="1" x14ac:dyDescent="0.35">
      <c r="A12" s="155" t="s">
        <v>64</v>
      </c>
      <c r="B12" s="17"/>
      <c r="C12" s="53"/>
      <c r="D12" s="53"/>
      <c r="E12" s="53"/>
      <c r="F12" s="53"/>
    </row>
    <row r="13" spans="1:11" s="48" customFormat="1" x14ac:dyDescent="0.2">
      <c r="A13" s="156" t="s">
        <v>67</v>
      </c>
      <c r="B13" s="34"/>
      <c r="C13" s="54"/>
      <c r="D13" s="57"/>
      <c r="E13" s="57"/>
      <c r="F13" s="57"/>
    </row>
    <row r="14" spans="1:11" s="48" customFormat="1" x14ac:dyDescent="0.2">
      <c r="A14" s="130" t="s">
        <v>68</v>
      </c>
      <c r="B14" s="29" t="s">
        <v>1</v>
      </c>
      <c r="C14" s="54">
        <v>418000</v>
      </c>
      <c r="D14" s="55" t="s">
        <v>128</v>
      </c>
      <c r="E14" s="55" t="s">
        <v>128</v>
      </c>
      <c r="F14" s="55">
        <v>418000</v>
      </c>
    </row>
    <row r="15" spans="1:11" s="48" customFormat="1" x14ac:dyDescent="0.2">
      <c r="A15" s="157" t="s">
        <v>69</v>
      </c>
      <c r="B15" s="29"/>
      <c r="C15" s="54"/>
      <c r="D15" s="55"/>
      <c r="E15" s="55"/>
      <c r="F15" s="55"/>
    </row>
    <row r="16" spans="1:11" s="48" customFormat="1" x14ac:dyDescent="0.2">
      <c r="A16" s="130" t="s">
        <v>70</v>
      </c>
      <c r="B16" s="29" t="s">
        <v>1</v>
      </c>
      <c r="C16" s="54">
        <f>SUM(D16:F16)</f>
        <v>54300</v>
      </c>
      <c r="D16" s="55"/>
      <c r="E16" s="55">
        <v>54300</v>
      </c>
      <c r="F16" s="55" t="s">
        <v>128</v>
      </c>
    </row>
    <row r="17" spans="1:12" s="48" customFormat="1" x14ac:dyDescent="0.2">
      <c r="A17" s="130" t="s">
        <v>71</v>
      </c>
      <c r="B17" s="29" t="s">
        <v>1</v>
      </c>
      <c r="C17" s="54">
        <v>42800</v>
      </c>
      <c r="D17" s="55">
        <v>0</v>
      </c>
      <c r="E17" s="55">
        <v>42800</v>
      </c>
      <c r="F17" s="55" t="s">
        <v>128</v>
      </c>
    </row>
    <row r="18" spans="1:12" s="48" customFormat="1" x14ac:dyDescent="0.2">
      <c r="A18" s="159" t="s">
        <v>73</v>
      </c>
      <c r="B18" s="29"/>
      <c r="C18" s="54"/>
      <c r="D18" s="55"/>
      <c r="E18" s="55"/>
      <c r="F18" s="55"/>
    </row>
    <row r="19" spans="1:12" s="42" customFormat="1" x14ac:dyDescent="0.35">
      <c r="A19" s="130" t="s">
        <v>74</v>
      </c>
      <c r="B19" s="29" t="s">
        <v>1</v>
      </c>
      <c r="C19" s="54">
        <v>53700</v>
      </c>
      <c r="D19" s="55" t="s">
        <v>128</v>
      </c>
      <c r="E19" s="55">
        <v>53700</v>
      </c>
      <c r="F19" s="55" t="s">
        <v>128</v>
      </c>
      <c r="G19" s="48"/>
      <c r="H19" s="48"/>
      <c r="I19" s="48"/>
      <c r="J19" s="48"/>
    </row>
    <row r="20" spans="1:12" s="48" customFormat="1" x14ac:dyDescent="0.2">
      <c r="A20" s="130" t="s">
        <v>75</v>
      </c>
      <c r="B20" s="29" t="s">
        <v>1</v>
      </c>
      <c r="C20" s="54">
        <v>35590</v>
      </c>
      <c r="D20" s="55">
        <v>35590</v>
      </c>
      <c r="E20" s="55" t="s">
        <v>128</v>
      </c>
      <c r="F20" s="55" t="s">
        <v>128</v>
      </c>
    </row>
    <row r="21" spans="1:12" s="48" customFormat="1" x14ac:dyDescent="0.2">
      <c r="A21" s="130" t="s">
        <v>76</v>
      </c>
      <c r="B21" s="29" t="s">
        <v>1</v>
      </c>
      <c r="C21" s="54">
        <f t="shared" ref="C21" si="1">SUM(D21:F21)</f>
        <v>36000</v>
      </c>
      <c r="D21" s="55">
        <v>36000</v>
      </c>
      <c r="E21" s="55" t="s">
        <v>128</v>
      </c>
      <c r="F21" s="55" t="s">
        <v>128</v>
      </c>
    </row>
    <row r="22" spans="1:12" s="48" customFormat="1" x14ac:dyDescent="0.2">
      <c r="A22" s="158" t="s">
        <v>65</v>
      </c>
      <c r="B22" s="29" t="s">
        <v>1</v>
      </c>
      <c r="C22" s="54">
        <v>6600</v>
      </c>
      <c r="D22" s="55" t="s">
        <v>128</v>
      </c>
      <c r="E22" s="55">
        <v>6600</v>
      </c>
      <c r="F22" s="55" t="s">
        <v>128</v>
      </c>
    </row>
    <row r="23" spans="1:12" ht="24.75" customHeight="1" x14ac:dyDescent="0.35">
      <c r="A23" s="151" t="s">
        <v>108</v>
      </c>
      <c r="B23" s="22" t="s">
        <v>1</v>
      </c>
      <c r="C23" s="52"/>
      <c r="D23" s="52"/>
      <c r="E23" s="52"/>
      <c r="F23" s="52"/>
    </row>
    <row r="24" spans="1:12" ht="28.5" customHeight="1" x14ac:dyDescent="0.35">
      <c r="A24" s="152"/>
      <c r="B24" s="22" t="s">
        <v>2</v>
      </c>
      <c r="C24" s="52"/>
      <c r="D24" s="52"/>
      <c r="E24" s="52"/>
      <c r="F24" s="52"/>
      <c r="K24" s="132" t="s">
        <v>26</v>
      </c>
      <c r="L24" s="132" t="s">
        <v>26</v>
      </c>
    </row>
    <row r="25" spans="1:12" x14ac:dyDescent="0.35">
      <c r="A25" s="161" t="s">
        <v>140</v>
      </c>
      <c r="B25" s="68" t="s">
        <v>1</v>
      </c>
      <c r="C25" s="69">
        <f>SUM(C29:C63)</f>
        <v>44014300</v>
      </c>
      <c r="D25" s="69">
        <f>SUM(D29:D63)</f>
        <v>22568900</v>
      </c>
      <c r="E25" s="69">
        <f>SUM(E29:E63)</f>
        <v>15465400</v>
      </c>
      <c r="F25" s="69">
        <f>SUM(F29:F63)</f>
        <v>5980000</v>
      </c>
    </row>
    <row r="26" spans="1:12" x14ac:dyDescent="0.35">
      <c r="A26" s="154"/>
      <c r="B26" s="4" t="s">
        <v>2</v>
      </c>
      <c r="C26" s="58"/>
      <c r="D26" s="58"/>
      <c r="E26" s="58"/>
      <c r="F26" s="58"/>
    </row>
    <row r="27" spans="1:12" x14ac:dyDescent="0.35">
      <c r="A27" s="155" t="s">
        <v>64</v>
      </c>
      <c r="B27" s="44"/>
      <c r="C27" s="53"/>
      <c r="D27" s="56"/>
      <c r="E27" s="56"/>
      <c r="F27" s="56"/>
    </row>
    <row r="28" spans="1:12" x14ac:dyDescent="0.35">
      <c r="A28" s="162" t="s">
        <v>67</v>
      </c>
      <c r="B28" s="34"/>
      <c r="C28" s="54"/>
      <c r="D28" s="57"/>
      <c r="E28" s="57"/>
      <c r="F28" s="57"/>
    </row>
    <row r="29" spans="1:12" ht="21" customHeight="1" x14ac:dyDescent="0.35">
      <c r="A29" s="175" t="s">
        <v>187</v>
      </c>
      <c r="B29" s="186" t="s">
        <v>1</v>
      </c>
      <c r="C29" s="187">
        <v>4224000</v>
      </c>
      <c r="D29" s="188">
        <v>1400000</v>
      </c>
      <c r="E29" s="188">
        <v>1412000</v>
      </c>
      <c r="F29" s="188">
        <v>1412000</v>
      </c>
    </row>
    <row r="30" spans="1:12" ht="21" customHeight="1" x14ac:dyDescent="0.35">
      <c r="A30" s="160" t="s">
        <v>188</v>
      </c>
      <c r="B30" s="34"/>
      <c r="C30" s="62"/>
      <c r="D30" s="57"/>
      <c r="E30" s="57"/>
      <c r="F30" s="57"/>
    </row>
    <row r="31" spans="1:12" ht="21" customHeight="1" x14ac:dyDescent="0.35">
      <c r="A31" s="130" t="s">
        <v>109</v>
      </c>
      <c r="B31" s="34" t="s">
        <v>1</v>
      </c>
      <c r="C31" s="62">
        <f t="shared" ref="C31:C56" si="2">SUM(D31:F31)</f>
        <v>1280000</v>
      </c>
      <c r="D31" s="57">
        <v>330000</v>
      </c>
      <c r="E31" s="57">
        <v>450000</v>
      </c>
      <c r="F31" s="57">
        <v>500000</v>
      </c>
    </row>
    <row r="32" spans="1:12" ht="21" customHeight="1" x14ac:dyDescent="0.35">
      <c r="A32" s="176" t="s">
        <v>189</v>
      </c>
      <c r="B32" s="186" t="s">
        <v>1</v>
      </c>
      <c r="C32" s="189">
        <v>3300000</v>
      </c>
      <c r="D32" s="190">
        <v>1100000</v>
      </c>
      <c r="E32" s="188">
        <v>1100000</v>
      </c>
      <c r="F32" s="190">
        <v>1100000</v>
      </c>
    </row>
    <row r="33" spans="1:6" ht="21" customHeight="1" x14ac:dyDescent="0.35">
      <c r="A33" s="176" t="s">
        <v>190</v>
      </c>
      <c r="B33" s="34"/>
      <c r="C33" s="62"/>
      <c r="D33" s="57"/>
      <c r="E33" s="57"/>
      <c r="F33" s="57"/>
    </row>
    <row r="34" spans="1:6" ht="21" customHeight="1" x14ac:dyDescent="0.35">
      <c r="A34" s="176" t="s">
        <v>189</v>
      </c>
      <c r="B34" s="186" t="s">
        <v>1</v>
      </c>
      <c r="C34" s="187">
        <v>2004000</v>
      </c>
      <c r="D34" s="188">
        <v>668000</v>
      </c>
      <c r="E34" s="190">
        <v>668000</v>
      </c>
      <c r="F34" s="188">
        <v>668000</v>
      </c>
    </row>
    <row r="35" spans="1:6" ht="21" customHeight="1" x14ac:dyDescent="0.35">
      <c r="A35" s="176" t="s">
        <v>191</v>
      </c>
      <c r="B35" s="34"/>
      <c r="C35" s="62"/>
      <c r="D35" s="57"/>
      <c r="E35" s="57"/>
      <c r="F35" s="57"/>
    </row>
    <row r="36" spans="1:6" ht="21" customHeight="1" x14ac:dyDescent="0.35">
      <c r="A36" s="177" t="s">
        <v>192</v>
      </c>
      <c r="B36" s="186" t="s">
        <v>1</v>
      </c>
      <c r="C36" s="189">
        <v>360000</v>
      </c>
      <c r="D36" s="190">
        <v>120000</v>
      </c>
      <c r="E36" s="190">
        <v>120000</v>
      </c>
      <c r="F36" s="190">
        <v>120000</v>
      </c>
    </row>
    <row r="37" spans="1:6" ht="21" customHeight="1" x14ac:dyDescent="0.35">
      <c r="A37" s="177" t="s">
        <v>193</v>
      </c>
      <c r="B37" s="34"/>
      <c r="C37" s="62"/>
      <c r="D37" s="57"/>
      <c r="E37" s="57"/>
      <c r="F37" s="57"/>
    </row>
    <row r="38" spans="1:6" ht="21" customHeight="1" x14ac:dyDescent="0.35">
      <c r="A38" s="176" t="s">
        <v>189</v>
      </c>
      <c r="B38" s="186"/>
      <c r="C38" s="189">
        <v>6540000</v>
      </c>
      <c r="D38" s="190">
        <v>2180000</v>
      </c>
      <c r="E38" s="190">
        <v>2180000</v>
      </c>
      <c r="F38" s="190">
        <v>2180000</v>
      </c>
    </row>
    <row r="39" spans="1:6" ht="21" customHeight="1" x14ac:dyDescent="0.35">
      <c r="A39" s="176" t="s">
        <v>194</v>
      </c>
      <c r="B39" s="191"/>
      <c r="C39" s="62"/>
      <c r="D39" s="57"/>
      <c r="E39" s="57"/>
      <c r="F39" s="57"/>
    </row>
    <row r="40" spans="1:6" x14ac:dyDescent="0.35">
      <c r="A40" s="178" t="s">
        <v>69</v>
      </c>
      <c r="B40" s="186"/>
      <c r="C40" s="54"/>
      <c r="D40" s="55"/>
      <c r="E40" s="55"/>
      <c r="F40" s="55"/>
    </row>
    <row r="41" spans="1:6" ht="21" customHeight="1" x14ac:dyDescent="0.35">
      <c r="A41" s="143" t="s">
        <v>110</v>
      </c>
      <c r="B41" s="34" t="s">
        <v>1</v>
      </c>
      <c r="C41" s="54">
        <f t="shared" si="2"/>
        <v>260000</v>
      </c>
      <c r="D41" s="55">
        <v>0</v>
      </c>
      <c r="E41" s="55">
        <v>260000</v>
      </c>
      <c r="F41" s="64">
        <v>0</v>
      </c>
    </row>
    <row r="42" spans="1:6" ht="21" customHeight="1" x14ac:dyDescent="0.35">
      <c r="A42" s="143" t="s">
        <v>111</v>
      </c>
      <c r="B42" s="29" t="s">
        <v>1</v>
      </c>
      <c r="C42" s="54">
        <v>6500000</v>
      </c>
      <c r="D42" s="55">
        <v>3500000</v>
      </c>
      <c r="E42" s="55">
        <v>3000000</v>
      </c>
      <c r="F42" s="64">
        <v>0</v>
      </c>
    </row>
    <row r="43" spans="1:6" ht="21" customHeight="1" x14ac:dyDescent="0.35">
      <c r="A43" s="143" t="s">
        <v>112</v>
      </c>
      <c r="B43" s="34" t="s">
        <v>1</v>
      </c>
      <c r="C43" s="62">
        <f t="shared" si="2"/>
        <v>40000</v>
      </c>
      <c r="D43" s="57">
        <v>0</v>
      </c>
      <c r="E43" s="57">
        <v>40000</v>
      </c>
      <c r="F43" s="67">
        <v>0</v>
      </c>
    </row>
    <row r="44" spans="1:6" ht="21" customHeight="1" x14ac:dyDescent="0.35">
      <c r="A44" s="143" t="s">
        <v>113</v>
      </c>
      <c r="B44" s="29" t="s">
        <v>1</v>
      </c>
      <c r="C44" s="54">
        <v>3175200</v>
      </c>
      <c r="D44" s="55">
        <v>3175200</v>
      </c>
      <c r="E44" s="55">
        <v>0</v>
      </c>
      <c r="F44" s="55">
        <v>0</v>
      </c>
    </row>
    <row r="45" spans="1:6" ht="21" customHeight="1" x14ac:dyDescent="0.35">
      <c r="A45" s="163" t="s">
        <v>195</v>
      </c>
      <c r="B45" s="186" t="s">
        <v>1</v>
      </c>
      <c r="C45" s="187">
        <v>7022400</v>
      </c>
      <c r="D45" s="188">
        <v>7022400</v>
      </c>
      <c r="E45" s="188">
        <v>0</v>
      </c>
      <c r="F45" s="188">
        <v>0</v>
      </c>
    </row>
    <row r="46" spans="1:6" ht="21" customHeight="1" x14ac:dyDescent="0.35">
      <c r="A46" s="163" t="s">
        <v>196</v>
      </c>
      <c r="B46" s="34"/>
      <c r="C46" s="62"/>
      <c r="D46" s="57"/>
      <c r="E46" s="57"/>
      <c r="F46" s="57"/>
    </row>
    <row r="47" spans="1:6" ht="23.25" customHeight="1" x14ac:dyDescent="0.35">
      <c r="A47" s="143" t="s">
        <v>114</v>
      </c>
      <c r="B47" s="29" t="s">
        <v>1</v>
      </c>
      <c r="C47" s="54">
        <f t="shared" ref="C47" si="3">SUM(D47:F47)</f>
        <v>965000</v>
      </c>
      <c r="D47" s="64">
        <v>0</v>
      </c>
      <c r="E47" s="55">
        <v>965000</v>
      </c>
      <c r="F47" s="64">
        <v>0</v>
      </c>
    </row>
    <row r="48" spans="1:6" ht="23.25" customHeight="1" x14ac:dyDescent="0.35">
      <c r="A48" s="182" t="s">
        <v>72</v>
      </c>
      <c r="B48" s="29" t="s">
        <v>1</v>
      </c>
      <c r="C48" s="54">
        <v>2138400</v>
      </c>
      <c r="D48" s="64">
        <v>2138400</v>
      </c>
      <c r="E48" s="55"/>
      <c r="F48" s="64"/>
    </row>
    <row r="49" spans="1:6" ht="23.25" customHeight="1" x14ac:dyDescent="0.35">
      <c r="A49" s="192" t="s">
        <v>197</v>
      </c>
      <c r="B49" s="186" t="s">
        <v>1</v>
      </c>
      <c r="C49" s="187">
        <v>934900</v>
      </c>
      <c r="D49" s="188">
        <v>934900</v>
      </c>
      <c r="E49" s="188"/>
      <c r="F49" s="193"/>
    </row>
    <row r="50" spans="1:6" ht="23.25" customHeight="1" x14ac:dyDescent="0.35">
      <c r="A50" s="192" t="s">
        <v>188</v>
      </c>
      <c r="B50" s="34"/>
      <c r="C50" s="62"/>
      <c r="D50" s="57"/>
      <c r="E50" s="57"/>
      <c r="F50" s="67"/>
    </row>
    <row r="51" spans="1:6" ht="23.25" customHeight="1" x14ac:dyDescent="0.35">
      <c r="A51" s="159" t="s">
        <v>73</v>
      </c>
      <c r="B51" s="34"/>
      <c r="C51" s="62"/>
      <c r="D51" s="57"/>
      <c r="E51" s="57"/>
      <c r="F51" s="57"/>
    </row>
    <row r="52" spans="1:6" ht="23.25" customHeight="1" x14ac:dyDescent="0.35">
      <c r="A52" s="130" t="s">
        <v>115</v>
      </c>
      <c r="B52" s="29" t="s">
        <v>1</v>
      </c>
      <c r="C52" s="54">
        <v>40000</v>
      </c>
      <c r="D52" s="55">
        <v>0</v>
      </c>
      <c r="E52" s="55">
        <v>40000</v>
      </c>
      <c r="F52" s="55">
        <v>0</v>
      </c>
    </row>
    <row r="53" spans="1:6" ht="23.25" customHeight="1" x14ac:dyDescent="0.35">
      <c r="A53" s="130" t="s">
        <v>172</v>
      </c>
      <c r="B53" s="29" t="s">
        <v>1</v>
      </c>
      <c r="C53" s="54">
        <v>1195600</v>
      </c>
      <c r="D53" s="55"/>
      <c r="E53" s="55">
        <v>1195600</v>
      </c>
      <c r="F53" s="55"/>
    </row>
    <row r="54" spans="1:6" ht="23.25" customHeight="1" x14ac:dyDescent="0.35">
      <c r="A54" s="130" t="s">
        <v>116</v>
      </c>
      <c r="B54" s="29" t="s">
        <v>1</v>
      </c>
      <c r="C54" s="54">
        <f t="shared" si="2"/>
        <v>26000</v>
      </c>
      <c r="D54" s="55">
        <v>0</v>
      </c>
      <c r="E54" s="55">
        <v>26000</v>
      </c>
      <c r="F54" s="55">
        <v>0</v>
      </c>
    </row>
    <row r="55" spans="1:6" ht="23.25" customHeight="1" x14ac:dyDescent="0.35">
      <c r="A55" s="130" t="s">
        <v>173</v>
      </c>
      <c r="B55" s="29" t="s">
        <v>1</v>
      </c>
      <c r="C55" s="54">
        <v>2088100</v>
      </c>
      <c r="D55" s="55">
        <v>0</v>
      </c>
      <c r="E55" s="55">
        <v>2088100</v>
      </c>
      <c r="F55" s="55"/>
    </row>
    <row r="56" spans="1:6" ht="23.25" customHeight="1" x14ac:dyDescent="0.35">
      <c r="A56" s="130" t="s">
        <v>117</v>
      </c>
      <c r="B56" s="29" t="s">
        <v>1</v>
      </c>
      <c r="C56" s="54">
        <f t="shared" si="2"/>
        <v>60000</v>
      </c>
      <c r="D56" s="55">
        <v>0</v>
      </c>
      <c r="E56" s="55">
        <v>60000</v>
      </c>
      <c r="F56" s="55">
        <v>0</v>
      </c>
    </row>
    <row r="57" spans="1:6" ht="23.25" customHeight="1" x14ac:dyDescent="0.35">
      <c r="A57" s="130" t="s">
        <v>174</v>
      </c>
      <c r="B57" s="29" t="s">
        <v>1</v>
      </c>
      <c r="C57" s="54">
        <v>1211700</v>
      </c>
      <c r="D57" s="55">
        <v>0</v>
      </c>
      <c r="E57" s="55">
        <v>1211700</v>
      </c>
      <c r="F57" s="55"/>
    </row>
    <row r="58" spans="1:6" ht="23.25" customHeight="1" x14ac:dyDescent="0.35">
      <c r="A58" s="130" t="s">
        <v>118</v>
      </c>
      <c r="B58" s="29" t="s">
        <v>1</v>
      </c>
      <c r="C58" s="54">
        <v>320400</v>
      </c>
      <c r="D58" s="55">
        <v>0</v>
      </c>
      <c r="E58" s="55">
        <v>320400</v>
      </c>
      <c r="F58" s="55">
        <v>0</v>
      </c>
    </row>
    <row r="59" spans="1:6" ht="23.25" customHeight="1" x14ac:dyDescent="0.35">
      <c r="A59" s="130" t="s">
        <v>119</v>
      </c>
      <c r="B59" s="29" t="s">
        <v>1</v>
      </c>
      <c r="C59" s="54">
        <v>138600</v>
      </c>
      <c r="D59" s="64">
        <v>0</v>
      </c>
      <c r="E59" s="55">
        <v>138600</v>
      </c>
      <c r="F59" s="64">
        <v>0</v>
      </c>
    </row>
    <row r="60" spans="1:6" ht="23.25" customHeight="1" x14ac:dyDescent="0.35">
      <c r="A60" s="130" t="s">
        <v>120</v>
      </c>
      <c r="B60" s="29" t="s">
        <v>1</v>
      </c>
      <c r="C60" s="54">
        <v>36200</v>
      </c>
      <c r="D60" s="55">
        <v>0</v>
      </c>
      <c r="E60" s="55">
        <v>36200</v>
      </c>
      <c r="F60" s="55">
        <v>0</v>
      </c>
    </row>
    <row r="61" spans="1:6" ht="23.25" customHeight="1" x14ac:dyDescent="0.35">
      <c r="A61" s="160" t="s">
        <v>198</v>
      </c>
      <c r="B61" s="29" t="s">
        <v>1</v>
      </c>
      <c r="C61" s="54">
        <v>39000</v>
      </c>
      <c r="D61" s="55"/>
      <c r="E61" s="55">
        <v>39000</v>
      </c>
      <c r="F61" s="55"/>
    </row>
    <row r="62" spans="1:6" ht="23.25" customHeight="1" x14ac:dyDescent="0.35">
      <c r="A62" s="160" t="s">
        <v>199</v>
      </c>
      <c r="B62" s="29"/>
      <c r="C62" s="54"/>
      <c r="D62" s="55"/>
      <c r="E62" s="55"/>
      <c r="F62" s="55"/>
    </row>
    <row r="63" spans="1:6" ht="23.25" customHeight="1" x14ac:dyDescent="0.35">
      <c r="A63" s="160" t="s">
        <v>200</v>
      </c>
      <c r="B63" s="186" t="s">
        <v>1</v>
      </c>
      <c r="C63" s="187">
        <v>114800</v>
      </c>
      <c r="D63" s="188">
        <v>0</v>
      </c>
      <c r="E63" s="188">
        <v>114800</v>
      </c>
      <c r="F63" s="188">
        <v>0</v>
      </c>
    </row>
    <row r="64" spans="1:6" ht="23.25" customHeight="1" x14ac:dyDescent="0.35">
      <c r="A64" s="160" t="s">
        <v>201</v>
      </c>
      <c r="B64" s="34"/>
      <c r="C64" s="62"/>
      <c r="D64" s="57"/>
      <c r="E64" s="57"/>
      <c r="F64" s="57"/>
    </row>
    <row r="65" spans="1:10" x14ac:dyDescent="0.35">
      <c r="A65" s="164" t="s">
        <v>121</v>
      </c>
      <c r="B65" s="147" t="s">
        <v>1</v>
      </c>
      <c r="C65" s="77">
        <f>SUM(C67:C69)</f>
        <v>52034900</v>
      </c>
      <c r="D65" s="77">
        <f t="shared" ref="D65:F65" si="4">SUM(D67:D69)</f>
        <v>16926000</v>
      </c>
      <c r="E65" s="77">
        <f t="shared" si="4"/>
        <v>19484700</v>
      </c>
      <c r="F65" s="77">
        <f t="shared" si="4"/>
        <v>15624200</v>
      </c>
    </row>
    <row r="66" spans="1:10" x14ac:dyDescent="0.35">
      <c r="A66" s="165"/>
      <c r="B66" s="4" t="s">
        <v>2</v>
      </c>
      <c r="C66" s="58"/>
      <c r="D66" s="58"/>
      <c r="E66" s="58"/>
      <c r="F66" s="58"/>
    </row>
    <row r="67" spans="1:10" x14ac:dyDescent="0.35">
      <c r="A67" s="179" t="s">
        <v>175</v>
      </c>
      <c r="B67" s="29" t="s">
        <v>1</v>
      </c>
      <c r="C67" s="54">
        <v>5159700</v>
      </c>
      <c r="D67" s="55">
        <v>1300000</v>
      </c>
      <c r="E67" s="55">
        <v>3859700</v>
      </c>
      <c r="F67" s="55">
        <v>0</v>
      </c>
    </row>
    <row r="68" spans="1:10" x14ac:dyDescent="0.35">
      <c r="A68" s="109" t="s">
        <v>122</v>
      </c>
      <c r="B68" s="29" t="s">
        <v>1</v>
      </c>
      <c r="C68" s="54">
        <v>22281200</v>
      </c>
      <c r="D68" s="55">
        <v>7428000</v>
      </c>
      <c r="E68" s="55">
        <v>7427000</v>
      </c>
      <c r="F68" s="55">
        <v>7426200</v>
      </c>
    </row>
    <row r="69" spans="1:10" x14ac:dyDescent="0.35">
      <c r="A69" s="194" t="s">
        <v>202</v>
      </c>
      <c r="B69" s="29" t="s">
        <v>1</v>
      </c>
      <c r="C69" s="54">
        <v>24594000</v>
      </c>
      <c r="D69" s="55">
        <v>8198000</v>
      </c>
      <c r="E69" s="55">
        <v>8198000</v>
      </c>
      <c r="F69" s="55">
        <v>8198000</v>
      </c>
    </row>
    <row r="70" spans="1:10" x14ac:dyDescent="0.35">
      <c r="A70" s="194" t="s">
        <v>201</v>
      </c>
      <c r="B70" s="34"/>
      <c r="C70" s="62"/>
      <c r="D70" s="57"/>
      <c r="E70" s="57"/>
      <c r="F70" s="57"/>
    </row>
    <row r="71" spans="1:10" x14ac:dyDescent="0.35">
      <c r="A71" s="166" t="s">
        <v>123</v>
      </c>
      <c r="B71" s="148" t="s">
        <v>1</v>
      </c>
      <c r="C71" s="78">
        <f>SUM(C73:C98)</f>
        <v>16938600</v>
      </c>
      <c r="D71" s="78">
        <f>SUM(D73:D98)</f>
        <v>653800</v>
      </c>
      <c r="E71" s="78">
        <f>SUM(E73:E98)</f>
        <v>16079500</v>
      </c>
      <c r="F71" s="78">
        <f>SUM(F73:F98)</f>
        <v>205300</v>
      </c>
    </row>
    <row r="72" spans="1:10" x14ac:dyDescent="0.35">
      <c r="A72" s="167"/>
      <c r="B72" s="4" t="s">
        <v>2</v>
      </c>
      <c r="C72" s="58"/>
      <c r="D72" s="58"/>
      <c r="E72" s="58"/>
      <c r="F72" s="58"/>
    </row>
    <row r="73" spans="1:10" ht="21" customHeight="1" x14ac:dyDescent="0.35">
      <c r="A73" s="168" t="s">
        <v>107</v>
      </c>
      <c r="B73" s="129" t="s">
        <v>1</v>
      </c>
      <c r="C73" s="53">
        <v>12800</v>
      </c>
      <c r="D73" s="64">
        <v>0</v>
      </c>
      <c r="E73" s="64">
        <v>12800</v>
      </c>
      <c r="F73" s="64">
        <v>0</v>
      </c>
      <c r="G73" s="180"/>
    </row>
    <row r="74" spans="1:10" x14ac:dyDescent="0.35">
      <c r="A74" s="160" t="s">
        <v>203</v>
      </c>
      <c r="B74" s="186" t="s">
        <v>1</v>
      </c>
      <c r="C74" s="187">
        <f t="shared" ref="C74:C79" si="5">SUM(D74:F74)</f>
        <v>226000</v>
      </c>
      <c r="D74" s="188">
        <v>0</v>
      </c>
      <c r="E74" s="188">
        <v>226000</v>
      </c>
      <c r="F74" s="188">
        <v>0</v>
      </c>
      <c r="G74" s="48"/>
      <c r="H74" s="48"/>
      <c r="I74" s="48"/>
      <c r="J74" s="48"/>
    </row>
    <row r="75" spans="1:10" x14ac:dyDescent="0.35">
      <c r="A75" s="160" t="s">
        <v>204</v>
      </c>
      <c r="B75" s="34"/>
      <c r="C75" s="62"/>
      <c r="D75" s="57"/>
      <c r="E75" s="57"/>
      <c r="F75" s="57"/>
      <c r="G75" s="48"/>
      <c r="H75" s="48"/>
      <c r="I75" s="48"/>
      <c r="J75" s="48"/>
    </row>
    <row r="76" spans="1:10" x14ac:dyDescent="0.35">
      <c r="A76" s="160" t="s">
        <v>243</v>
      </c>
      <c r="B76" s="191" t="s">
        <v>1</v>
      </c>
      <c r="C76" s="189">
        <v>1441700</v>
      </c>
      <c r="D76" s="188">
        <v>0</v>
      </c>
      <c r="E76" s="190">
        <v>1441700</v>
      </c>
      <c r="F76" s="188">
        <v>0</v>
      </c>
      <c r="G76" s="48"/>
      <c r="H76" s="48"/>
      <c r="I76" s="48"/>
      <c r="J76" s="48"/>
    </row>
    <row r="77" spans="1:10" x14ac:dyDescent="0.35">
      <c r="A77" s="160" t="s">
        <v>244</v>
      </c>
      <c r="B77" s="191"/>
      <c r="C77" s="189"/>
      <c r="D77" s="190"/>
      <c r="E77" s="190"/>
      <c r="F77" s="190"/>
      <c r="G77" s="48"/>
      <c r="H77" s="48"/>
      <c r="I77" s="48"/>
      <c r="J77" s="48"/>
    </row>
    <row r="78" spans="1:10" x14ac:dyDescent="0.35">
      <c r="A78" s="160" t="s">
        <v>231</v>
      </c>
      <c r="B78" s="191"/>
      <c r="C78" s="189"/>
      <c r="D78" s="190"/>
      <c r="E78" s="190"/>
      <c r="F78" s="190"/>
      <c r="G78" s="48"/>
      <c r="H78" s="48"/>
      <c r="I78" s="48"/>
      <c r="J78" s="48"/>
    </row>
    <row r="79" spans="1:10" x14ac:dyDescent="0.35">
      <c r="A79" s="160" t="s">
        <v>205</v>
      </c>
      <c r="B79" s="186" t="s">
        <v>1</v>
      </c>
      <c r="C79" s="187">
        <f t="shared" si="5"/>
        <v>34600</v>
      </c>
      <c r="D79" s="188">
        <v>0</v>
      </c>
      <c r="E79" s="188">
        <v>34600</v>
      </c>
      <c r="F79" s="188">
        <v>0</v>
      </c>
    </row>
    <row r="80" spans="1:10" x14ac:dyDescent="0.35">
      <c r="A80" s="160" t="s">
        <v>206</v>
      </c>
      <c r="B80" s="34"/>
      <c r="C80" s="62"/>
      <c r="D80" s="57"/>
      <c r="E80" s="57"/>
      <c r="F80" s="57"/>
    </row>
    <row r="81" spans="1:6" x14ac:dyDescent="0.35">
      <c r="A81" s="163" t="s">
        <v>176</v>
      </c>
      <c r="B81" s="29"/>
      <c r="C81" s="54">
        <v>6860300</v>
      </c>
      <c r="D81" s="55">
        <v>0</v>
      </c>
      <c r="E81" s="55">
        <v>6860300</v>
      </c>
      <c r="F81" s="55">
        <v>0</v>
      </c>
    </row>
    <row r="82" spans="1:6" x14ac:dyDescent="0.35">
      <c r="A82" s="163" t="s">
        <v>177</v>
      </c>
      <c r="B82" s="29"/>
      <c r="C82" s="54">
        <v>1731500</v>
      </c>
      <c r="D82" s="55">
        <v>0</v>
      </c>
      <c r="E82" s="55">
        <v>1731500</v>
      </c>
      <c r="F82" s="55">
        <v>0</v>
      </c>
    </row>
    <row r="83" spans="1:6" ht="23.25" customHeight="1" x14ac:dyDescent="0.35">
      <c r="A83" s="163" t="s">
        <v>207</v>
      </c>
      <c r="B83" s="195" t="s">
        <v>1</v>
      </c>
      <c r="C83" s="196">
        <v>85800</v>
      </c>
      <c r="D83" s="193">
        <v>85800</v>
      </c>
      <c r="E83" s="193">
        <v>0</v>
      </c>
      <c r="F83" s="193">
        <v>0</v>
      </c>
    </row>
    <row r="84" spans="1:6" ht="23.25" customHeight="1" x14ac:dyDescent="0.35">
      <c r="A84" s="163" t="s">
        <v>208</v>
      </c>
      <c r="B84" s="197"/>
      <c r="C84" s="56"/>
      <c r="D84" s="67"/>
      <c r="E84" s="67"/>
      <c r="F84" s="67"/>
    </row>
    <row r="85" spans="1:6" x14ac:dyDescent="0.35">
      <c r="A85" s="163" t="s">
        <v>209</v>
      </c>
      <c r="B85" s="195" t="s">
        <v>1</v>
      </c>
      <c r="C85" s="196">
        <v>29900</v>
      </c>
      <c r="D85" s="193">
        <v>29900</v>
      </c>
      <c r="E85" s="193">
        <v>0</v>
      </c>
      <c r="F85" s="193">
        <v>0</v>
      </c>
    </row>
    <row r="86" spans="1:6" x14ac:dyDescent="0.35">
      <c r="A86" s="163" t="s">
        <v>210</v>
      </c>
      <c r="B86" s="198"/>
      <c r="C86" s="199"/>
      <c r="D86" s="200"/>
      <c r="E86" s="200"/>
      <c r="F86" s="200"/>
    </row>
    <row r="87" spans="1:6" x14ac:dyDescent="0.35">
      <c r="A87" s="163" t="s">
        <v>211</v>
      </c>
      <c r="B87" s="197"/>
      <c r="C87" s="56"/>
      <c r="D87" s="67"/>
      <c r="E87" s="67"/>
      <c r="F87" s="67"/>
    </row>
    <row r="88" spans="1:6" x14ac:dyDescent="0.35">
      <c r="A88" s="163" t="s">
        <v>212</v>
      </c>
      <c r="B88" s="195" t="s">
        <v>1</v>
      </c>
      <c r="C88" s="196">
        <v>162300</v>
      </c>
      <c r="D88" s="193">
        <v>162300</v>
      </c>
      <c r="E88" s="193">
        <v>0</v>
      </c>
      <c r="F88" s="193">
        <v>0</v>
      </c>
    </row>
    <row r="89" spans="1:6" x14ac:dyDescent="0.35">
      <c r="A89" s="163" t="s">
        <v>213</v>
      </c>
      <c r="B89" s="197"/>
      <c r="C89" s="56"/>
      <c r="D89" s="67"/>
      <c r="E89" s="67"/>
      <c r="F89" s="67"/>
    </row>
    <row r="90" spans="1:6" x14ac:dyDescent="0.35">
      <c r="A90" s="163" t="s">
        <v>214</v>
      </c>
      <c r="B90" s="195" t="s">
        <v>1</v>
      </c>
      <c r="C90" s="196">
        <v>4918800</v>
      </c>
      <c r="D90" s="193">
        <v>0</v>
      </c>
      <c r="E90" s="193">
        <v>4918800</v>
      </c>
      <c r="F90" s="193">
        <v>0</v>
      </c>
    </row>
    <row r="91" spans="1:6" x14ac:dyDescent="0.35">
      <c r="A91" s="163" t="s">
        <v>215</v>
      </c>
      <c r="B91" s="197"/>
      <c r="C91" s="56"/>
      <c r="D91" s="67"/>
      <c r="E91" s="67"/>
      <c r="F91" s="67"/>
    </row>
    <row r="92" spans="1:6" x14ac:dyDescent="0.35">
      <c r="A92" s="160" t="s">
        <v>216</v>
      </c>
      <c r="B92" s="195" t="s">
        <v>1</v>
      </c>
      <c r="C92" s="196">
        <f t="shared" ref="C92:C94" si="6">SUM(D92:F92)</f>
        <v>314400</v>
      </c>
      <c r="D92" s="193">
        <v>104800</v>
      </c>
      <c r="E92" s="193">
        <v>104800</v>
      </c>
      <c r="F92" s="193">
        <v>104800</v>
      </c>
    </row>
    <row r="93" spans="1:6" x14ac:dyDescent="0.35">
      <c r="A93" s="160" t="s">
        <v>217</v>
      </c>
      <c r="B93" s="197"/>
      <c r="C93" s="56"/>
      <c r="D93" s="67"/>
      <c r="E93" s="67"/>
      <c r="F93" s="67"/>
    </row>
    <row r="94" spans="1:6" x14ac:dyDescent="0.35">
      <c r="A94" s="130" t="s">
        <v>126</v>
      </c>
      <c r="B94" s="129" t="s">
        <v>1</v>
      </c>
      <c r="C94" s="54">
        <f t="shared" si="6"/>
        <v>180000</v>
      </c>
      <c r="D94" s="64">
        <v>0</v>
      </c>
      <c r="E94" s="64">
        <v>180000</v>
      </c>
      <c r="F94" s="64">
        <v>0</v>
      </c>
    </row>
    <row r="95" spans="1:6" x14ac:dyDescent="0.35">
      <c r="A95" s="130" t="s">
        <v>125</v>
      </c>
      <c r="B95" s="129" t="s">
        <v>1</v>
      </c>
      <c r="C95" s="54">
        <v>522000</v>
      </c>
      <c r="D95" s="64">
        <v>261000</v>
      </c>
      <c r="E95" s="64">
        <v>261000</v>
      </c>
      <c r="F95" s="64">
        <v>0</v>
      </c>
    </row>
    <row r="96" spans="1:6" x14ac:dyDescent="0.35">
      <c r="A96" s="143" t="s">
        <v>124</v>
      </c>
      <c r="B96" s="29" t="s">
        <v>1</v>
      </c>
      <c r="C96" s="54">
        <f t="shared" ref="C96" si="7">SUM(D96:F96)</f>
        <v>10000</v>
      </c>
      <c r="D96" s="64">
        <v>10000</v>
      </c>
      <c r="E96" s="64">
        <v>0</v>
      </c>
      <c r="F96" s="64">
        <v>0</v>
      </c>
    </row>
    <row r="97" spans="1:10" x14ac:dyDescent="0.35">
      <c r="A97" s="143" t="s">
        <v>245</v>
      </c>
      <c r="B97" s="34" t="s">
        <v>1</v>
      </c>
      <c r="C97" s="62">
        <v>308000</v>
      </c>
      <c r="D97" s="64">
        <v>0</v>
      </c>
      <c r="E97" s="67">
        <v>308000</v>
      </c>
      <c r="F97" s="64">
        <v>0</v>
      </c>
    </row>
    <row r="98" spans="1:10" x14ac:dyDescent="0.35">
      <c r="A98" s="143" t="s">
        <v>246</v>
      </c>
      <c r="B98" s="34" t="s">
        <v>1</v>
      </c>
      <c r="C98" s="62">
        <v>100500</v>
      </c>
      <c r="D98" s="64">
        <v>0</v>
      </c>
      <c r="E98" s="64">
        <v>0</v>
      </c>
      <c r="F98" s="67">
        <v>100500</v>
      </c>
    </row>
    <row r="99" spans="1:10" x14ac:dyDescent="0.35">
      <c r="A99" s="390" t="s">
        <v>61</v>
      </c>
      <c r="B99" s="68" t="s">
        <v>1</v>
      </c>
      <c r="C99" s="69"/>
      <c r="D99" s="69"/>
      <c r="E99" s="69"/>
      <c r="F99" s="69"/>
      <c r="G99" s="124"/>
      <c r="H99" s="133"/>
      <c r="I99" s="133"/>
      <c r="J99" s="133"/>
    </row>
    <row r="100" spans="1:10" x14ac:dyDescent="0.35">
      <c r="A100" s="391"/>
      <c r="B100" s="4" t="s">
        <v>2</v>
      </c>
      <c r="C100" s="58"/>
      <c r="D100" s="58"/>
      <c r="E100" s="58"/>
      <c r="F100" s="58"/>
      <c r="G100" s="128"/>
      <c r="H100" s="181"/>
      <c r="I100" s="125"/>
      <c r="J100" s="125"/>
    </row>
    <row r="101" spans="1:10" x14ac:dyDescent="0.35">
      <c r="A101" s="377" t="s">
        <v>0</v>
      </c>
      <c r="B101" s="22" t="s">
        <v>1</v>
      </c>
      <c r="C101" s="52">
        <f>+C10+C25+C65+C71</f>
        <v>113634790</v>
      </c>
      <c r="D101" s="52">
        <f>+D10+D25+D65+D71</f>
        <v>40220290</v>
      </c>
      <c r="E101" s="52">
        <f>+E10+E25+E65+E71</f>
        <v>51187000</v>
      </c>
      <c r="F101" s="52">
        <f>+F10+F25+F65+F71</f>
        <v>22227500</v>
      </c>
      <c r="G101" s="128"/>
      <c r="H101" s="125" t="s">
        <v>26</v>
      </c>
      <c r="I101" s="124"/>
      <c r="J101" s="134"/>
    </row>
    <row r="102" spans="1:10" x14ac:dyDescent="0.35">
      <c r="A102" s="378"/>
      <c r="B102" s="22" t="s">
        <v>2</v>
      </c>
      <c r="C102" s="52"/>
      <c r="D102" s="52"/>
      <c r="E102" s="52"/>
      <c r="F102" s="52"/>
    </row>
    <row r="103" spans="1:10" x14ac:dyDescent="0.35">
      <c r="A103" s="1"/>
      <c r="B103" s="16"/>
    </row>
    <row r="104" spans="1:10" x14ac:dyDescent="0.35">
      <c r="A104" s="1" t="s">
        <v>78</v>
      </c>
      <c r="B104" s="16"/>
    </row>
  </sheetData>
  <mergeCells count="5">
    <mergeCell ref="A99:A100"/>
    <mergeCell ref="A101:A102"/>
    <mergeCell ref="A1:F1"/>
    <mergeCell ref="A5:A6"/>
    <mergeCell ref="C5:C6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BF88-4809-40A9-B3E7-79B164E14993}">
  <dimension ref="A1:I46"/>
  <sheetViews>
    <sheetView workbookViewId="0">
      <selection activeCell="H17" sqref="H17"/>
    </sheetView>
  </sheetViews>
  <sheetFormatPr defaultRowHeight="26.25" x14ac:dyDescent="0.4"/>
  <cols>
    <col min="1" max="1" width="38.875" style="259" customWidth="1"/>
    <col min="2" max="2" width="15.75" style="259" customWidth="1"/>
    <col min="3" max="6" width="14.875" style="270" customWidth="1"/>
    <col min="7" max="7" width="12.25" style="270" customWidth="1"/>
    <col min="8" max="9" width="15.25" style="270" customWidth="1"/>
    <col min="10" max="16384" width="9" style="259"/>
  </cols>
  <sheetData>
    <row r="1" spans="1:9" x14ac:dyDescent="0.4">
      <c r="A1" s="260"/>
      <c r="B1" s="263" t="s">
        <v>348</v>
      </c>
      <c r="C1" s="394" t="s">
        <v>347</v>
      </c>
      <c r="D1" s="394"/>
      <c r="E1" s="394"/>
      <c r="F1" s="394"/>
      <c r="G1" s="265"/>
      <c r="H1" s="265"/>
      <c r="I1" s="266"/>
    </row>
    <row r="2" spans="1:9" x14ac:dyDescent="0.4">
      <c r="A2" s="261" t="s">
        <v>346</v>
      </c>
      <c r="B2" s="261" t="s">
        <v>349</v>
      </c>
      <c r="C2" s="394" t="s">
        <v>139</v>
      </c>
      <c r="D2" s="394"/>
      <c r="E2" s="394"/>
      <c r="F2" s="394"/>
      <c r="G2" s="267"/>
      <c r="H2" s="267" t="s">
        <v>152</v>
      </c>
      <c r="I2" s="267" t="s">
        <v>149</v>
      </c>
    </row>
    <row r="3" spans="1:9" x14ac:dyDescent="0.4">
      <c r="A3" s="262"/>
      <c r="B3" s="271"/>
      <c r="C3" s="271" t="s">
        <v>344</v>
      </c>
      <c r="D3" s="264" t="s">
        <v>345</v>
      </c>
      <c r="E3" s="264" t="s">
        <v>330</v>
      </c>
      <c r="F3" s="264" t="s">
        <v>7</v>
      </c>
      <c r="G3" s="268"/>
      <c r="H3" s="268"/>
      <c r="I3" s="269"/>
    </row>
    <row r="4" spans="1:9" x14ac:dyDescent="0.4">
      <c r="A4" s="272" t="s">
        <v>350</v>
      </c>
      <c r="B4" s="272"/>
      <c r="C4" s="273"/>
      <c r="D4" s="273"/>
      <c r="E4" s="273"/>
      <c r="F4" s="273"/>
      <c r="G4" s="273"/>
      <c r="H4" s="273"/>
      <c r="I4" s="273"/>
    </row>
    <row r="5" spans="1:9" x14ac:dyDescent="0.4">
      <c r="A5" s="272" t="s">
        <v>356</v>
      </c>
      <c r="B5" s="272"/>
      <c r="C5" s="273">
        <v>384400</v>
      </c>
      <c r="D5" s="273">
        <v>3301800</v>
      </c>
      <c r="E5" s="273">
        <v>514600</v>
      </c>
      <c r="F5" s="273">
        <f>SUM(C5:E5)</f>
        <v>4200800</v>
      </c>
      <c r="G5" s="273"/>
      <c r="H5" s="273"/>
      <c r="I5" s="273">
        <v>1076085</v>
      </c>
    </row>
    <row r="6" spans="1:9" x14ac:dyDescent="0.4">
      <c r="A6" s="272" t="s">
        <v>357</v>
      </c>
      <c r="B6" s="272"/>
      <c r="C6" s="273">
        <v>292000</v>
      </c>
      <c r="D6" s="273">
        <v>60000</v>
      </c>
      <c r="E6" s="273">
        <v>0</v>
      </c>
      <c r="F6" s="273">
        <f>SUM(C6:E6)</f>
        <v>352000</v>
      </c>
      <c r="G6" s="273"/>
      <c r="H6" s="273"/>
      <c r="I6" s="273">
        <v>1687400</v>
      </c>
    </row>
    <row r="7" spans="1:9" x14ac:dyDescent="0.4">
      <c r="A7" s="261" t="s">
        <v>7</v>
      </c>
      <c r="B7" s="272"/>
      <c r="C7" s="274">
        <f>SUM(C5:C6)</f>
        <v>676400</v>
      </c>
      <c r="D7" s="274">
        <f t="shared" ref="D7:F7" si="0">SUM(D5:D6)</f>
        <v>3361800</v>
      </c>
      <c r="E7" s="274">
        <f t="shared" si="0"/>
        <v>514600</v>
      </c>
      <c r="F7" s="274">
        <f t="shared" si="0"/>
        <v>4552800</v>
      </c>
      <c r="G7" s="273"/>
      <c r="H7" s="273"/>
      <c r="I7" s="273"/>
    </row>
    <row r="8" spans="1:9" x14ac:dyDescent="0.4">
      <c r="A8" s="272" t="s">
        <v>351</v>
      </c>
      <c r="B8" s="272"/>
      <c r="C8" s="273">
        <v>427800</v>
      </c>
      <c r="D8" s="273">
        <v>589700</v>
      </c>
      <c r="E8" s="273">
        <v>233400</v>
      </c>
      <c r="F8" s="273">
        <f>SUM(C8:E8)</f>
        <v>1250900</v>
      </c>
      <c r="G8" s="273"/>
      <c r="H8" s="273"/>
      <c r="I8" s="273"/>
    </row>
    <row r="9" spans="1:9" x14ac:dyDescent="0.4">
      <c r="A9" s="272" t="s">
        <v>37</v>
      </c>
      <c r="B9" s="272"/>
      <c r="C9" s="273">
        <v>280900</v>
      </c>
      <c r="D9" s="273">
        <v>254900</v>
      </c>
      <c r="E9" s="273">
        <v>204700</v>
      </c>
      <c r="F9" s="273">
        <f t="shared" ref="F9:F20" si="1">SUM(C9:E9)</f>
        <v>740500</v>
      </c>
      <c r="G9" s="273"/>
      <c r="H9" s="273"/>
      <c r="I9" s="273"/>
    </row>
    <row r="10" spans="1:9" x14ac:dyDescent="0.4">
      <c r="A10" s="272" t="s">
        <v>38</v>
      </c>
      <c r="B10" s="272"/>
      <c r="C10" s="273">
        <v>126000</v>
      </c>
      <c r="D10" s="273">
        <v>653800</v>
      </c>
      <c r="E10" s="273">
        <v>220900</v>
      </c>
      <c r="F10" s="273">
        <f t="shared" si="1"/>
        <v>1000700</v>
      </c>
      <c r="G10" s="273"/>
      <c r="H10" s="273"/>
      <c r="I10" s="273"/>
    </row>
    <row r="11" spans="1:9" x14ac:dyDescent="0.4">
      <c r="A11" s="272" t="s">
        <v>352</v>
      </c>
      <c r="B11" s="272"/>
      <c r="C11" s="273"/>
      <c r="D11" s="273"/>
      <c r="E11" s="273"/>
      <c r="F11" s="273"/>
      <c r="G11" s="273"/>
      <c r="H11" s="273"/>
      <c r="I11" s="273"/>
    </row>
    <row r="12" spans="1:9" x14ac:dyDescent="0.4">
      <c r="A12" s="272" t="s">
        <v>358</v>
      </c>
      <c r="B12" s="272"/>
      <c r="C12" s="273">
        <v>10750600</v>
      </c>
      <c r="D12" s="273">
        <v>89400</v>
      </c>
      <c r="E12" s="273">
        <v>235300</v>
      </c>
      <c r="F12" s="273">
        <f t="shared" si="1"/>
        <v>11075300</v>
      </c>
      <c r="G12" s="273"/>
      <c r="H12" s="273"/>
      <c r="I12" s="273"/>
    </row>
    <row r="13" spans="1:9" x14ac:dyDescent="0.4">
      <c r="A13" s="272" t="s">
        <v>359</v>
      </c>
      <c r="B13" s="272"/>
      <c r="C13" s="273">
        <v>766600</v>
      </c>
      <c r="D13" s="273">
        <v>0</v>
      </c>
      <c r="E13" s="273">
        <v>0</v>
      </c>
      <c r="F13" s="273">
        <f t="shared" si="1"/>
        <v>766600</v>
      </c>
      <c r="G13" s="273"/>
      <c r="H13" s="273"/>
      <c r="I13" s="273"/>
    </row>
    <row r="14" spans="1:9" x14ac:dyDescent="0.4">
      <c r="A14" s="272" t="s">
        <v>360</v>
      </c>
      <c r="B14" s="272"/>
      <c r="C14" s="273">
        <v>5206700</v>
      </c>
      <c r="D14" s="273">
        <v>623400</v>
      </c>
      <c r="E14" s="273">
        <v>1076100</v>
      </c>
      <c r="F14" s="273">
        <f t="shared" si="1"/>
        <v>6906200</v>
      </c>
      <c r="G14" s="273"/>
      <c r="H14" s="273"/>
      <c r="I14" s="273"/>
    </row>
    <row r="15" spans="1:9" x14ac:dyDescent="0.4">
      <c r="A15" s="272" t="s">
        <v>361</v>
      </c>
      <c r="B15" s="272"/>
      <c r="C15" s="273">
        <v>1248100</v>
      </c>
      <c r="D15" s="273">
        <v>350700</v>
      </c>
      <c r="E15" s="273">
        <v>2045700</v>
      </c>
      <c r="F15" s="273">
        <f t="shared" si="1"/>
        <v>3644500</v>
      </c>
      <c r="G15" s="273"/>
      <c r="H15" s="273"/>
      <c r="I15" s="273"/>
    </row>
    <row r="16" spans="1:9" x14ac:dyDescent="0.4">
      <c r="A16" s="261" t="s">
        <v>7</v>
      </c>
      <c r="B16" s="272"/>
      <c r="C16" s="274">
        <f>SUM(C12:C15)</f>
        <v>17972000</v>
      </c>
      <c r="D16" s="274">
        <f t="shared" ref="D16:E16" si="2">SUM(D12:D15)</f>
        <v>1063500</v>
      </c>
      <c r="E16" s="274">
        <f t="shared" si="2"/>
        <v>3357100</v>
      </c>
      <c r="F16" s="273">
        <f t="shared" si="1"/>
        <v>22392600</v>
      </c>
      <c r="G16" s="273"/>
      <c r="H16" s="273"/>
      <c r="I16" s="273"/>
    </row>
    <row r="17" spans="1:9" x14ac:dyDescent="0.4">
      <c r="A17" s="272" t="s">
        <v>43</v>
      </c>
      <c r="B17" s="272"/>
      <c r="C17" s="273"/>
      <c r="D17" s="273"/>
      <c r="E17" s="273"/>
      <c r="F17" s="273"/>
      <c r="G17" s="273"/>
      <c r="H17" s="273"/>
      <c r="I17" s="273"/>
    </row>
    <row r="18" spans="1:9" x14ac:dyDescent="0.4">
      <c r="A18" s="272" t="s">
        <v>362</v>
      </c>
      <c r="B18" s="272"/>
      <c r="C18" s="273">
        <v>3592000</v>
      </c>
      <c r="D18" s="273">
        <v>40100</v>
      </c>
      <c r="E18" s="273">
        <v>154600</v>
      </c>
      <c r="F18" s="273">
        <f t="shared" si="1"/>
        <v>3786700</v>
      </c>
      <c r="G18" s="273"/>
      <c r="H18" s="273"/>
      <c r="I18" s="273"/>
    </row>
    <row r="19" spans="1:9" x14ac:dyDescent="0.4">
      <c r="A19" s="272" t="s">
        <v>363</v>
      </c>
      <c r="B19" s="272"/>
      <c r="C19" s="273">
        <v>33200</v>
      </c>
      <c r="D19" s="273">
        <v>91200</v>
      </c>
      <c r="E19" s="273">
        <v>237100</v>
      </c>
      <c r="F19" s="273">
        <f t="shared" si="1"/>
        <v>361500</v>
      </c>
      <c r="G19" s="273"/>
      <c r="H19" s="273"/>
      <c r="I19" s="273"/>
    </row>
    <row r="20" spans="1:9" x14ac:dyDescent="0.4">
      <c r="A20" s="261" t="s">
        <v>7</v>
      </c>
      <c r="B20" s="272"/>
      <c r="C20" s="274">
        <f>SUM(C18:C19)</f>
        <v>3625200</v>
      </c>
      <c r="D20" s="274">
        <f t="shared" ref="D20:E20" si="3">SUM(D18:D19)</f>
        <v>131300</v>
      </c>
      <c r="E20" s="274">
        <f t="shared" si="3"/>
        <v>391700</v>
      </c>
      <c r="F20" s="274">
        <f t="shared" si="1"/>
        <v>4148200</v>
      </c>
      <c r="G20" s="273"/>
      <c r="H20" s="273"/>
      <c r="I20" s="273"/>
    </row>
    <row r="21" spans="1:9" x14ac:dyDescent="0.4">
      <c r="A21" s="272" t="s">
        <v>46</v>
      </c>
      <c r="B21" s="272"/>
      <c r="C21" s="273"/>
      <c r="D21" s="273"/>
      <c r="E21" s="273"/>
      <c r="F21" s="273"/>
      <c r="G21" s="273"/>
      <c r="H21" s="273"/>
      <c r="I21" s="273"/>
    </row>
    <row r="22" spans="1:9" x14ac:dyDescent="0.4">
      <c r="A22" s="272" t="s">
        <v>364</v>
      </c>
      <c r="B22" s="272"/>
      <c r="C22" s="273">
        <v>33200</v>
      </c>
      <c r="D22" s="273">
        <v>91200</v>
      </c>
      <c r="E22" s="273">
        <v>237100</v>
      </c>
      <c r="F22" s="273">
        <f>SUM(C22:E22)</f>
        <v>361500</v>
      </c>
      <c r="G22" s="273"/>
      <c r="H22" s="273"/>
      <c r="I22" s="273"/>
    </row>
    <row r="23" spans="1:9" x14ac:dyDescent="0.4">
      <c r="A23" s="272" t="s">
        <v>365</v>
      </c>
      <c r="B23" s="272"/>
      <c r="C23" s="273"/>
      <c r="D23" s="273"/>
      <c r="E23" s="273">
        <v>2200</v>
      </c>
      <c r="F23" s="273">
        <f t="shared" ref="F23:F25" si="4">SUM(C23:E23)</f>
        <v>2200</v>
      </c>
      <c r="G23" s="273"/>
      <c r="H23" s="273"/>
      <c r="I23" s="273"/>
    </row>
    <row r="24" spans="1:9" x14ac:dyDescent="0.4">
      <c r="A24" s="272" t="s">
        <v>366</v>
      </c>
      <c r="B24" s="272"/>
      <c r="C24" s="273"/>
      <c r="D24" s="273">
        <v>14000000</v>
      </c>
      <c r="E24" s="273">
        <v>1452200</v>
      </c>
      <c r="F24" s="273">
        <f t="shared" si="4"/>
        <v>15452200</v>
      </c>
      <c r="G24" s="273"/>
      <c r="H24" s="273"/>
      <c r="I24" s="273"/>
    </row>
    <row r="25" spans="1:9" x14ac:dyDescent="0.4">
      <c r="A25" s="272" t="s">
        <v>367</v>
      </c>
      <c r="B25" s="272"/>
      <c r="C25" s="273">
        <v>1029300</v>
      </c>
      <c r="D25" s="273">
        <v>3116500</v>
      </c>
      <c r="E25" s="273">
        <v>336400</v>
      </c>
      <c r="F25" s="273">
        <f t="shared" si="4"/>
        <v>4482200</v>
      </c>
      <c r="G25" s="273"/>
      <c r="H25" s="273"/>
      <c r="I25" s="273"/>
    </row>
    <row r="26" spans="1:9" x14ac:dyDescent="0.4">
      <c r="A26" s="261" t="s">
        <v>7</v>
      </c>
      <c r="B26" s="272"/>
      <c r="C26" s="274">
        <f>SUM(C22:C25)</f>
        <v>1062500</v>
      </c>
      <c r="D26" s="274">
        <f t="shared" ref="D26:F26" si="5">SUM(D22:D25)</f>
        <v>17207700</v>
      </c>
      <c r="E26" s="274">
        <f t="shared" si="5"/>
        <v>2027900</v>
      </c>
      <c r="F26" s="274">
        <f t="shared" si="5"/>
        <v>20298100</v>
      </c>
      <c r="G26" s="273"/>
      <c r="H26" s="273"/>
      <c r="I26" s="273"/>
    </row>
    <row r="27" spans="1:9" x14ac:dyDescent="0.4">
      <c r="A27" s="272" t="s">
        <v>353</v>
      </c>
      <c r="B27" s="272"/>
      <c r="C27" s="273"/>
      <c r="D27" s="273"/>
      <c r="E27" s="273"/>
      <c r="F27" s="273"/>
      <c r="G27" s="273"/>
      <c r="H27" s="273"/>
      <c r="I27" s="273"/>
    </row>
    <row r="28" spans="1:9" x14ac:dyDescent="0.4">
      <c r="A28" s="272" t="s">
        <v>368</v>
      </c>
      <c r="B28" s="272"/>
      <c r="C28" s="273">
        <v>1026000</v>
      </c>
      <c r="D28" s="273">
        <v>119400</v>
      </c>
      <c r="E28" s="273">
        <v>185100</v>
      </c>
      <c r="F28" s="273">
        <f>SUM(C28:E28)</f>
        <v>1330500</v>
      </c>
      <c r="G28" s="273"/>
      <c r="H28" s="273"/>
      <c r="I28" s="273"/>
    </row>
    <row r="29" spans="1:9" x14ac:dyDescent="0.4">
      <c r="A29" s="272" t="s">
        <v>369</v>
      </c>
      <c r="B29" s="272"/>
      <c r="C29" s="273">
        <v>33867200</v>
      </c>
      <c r="D29" s="273">
        <v>1230800</v>
      </c>
      <c r="E29" s="273">
        <v>12006300</v>
      </c>
      <c r="F29" s="273">
        <f>SUM(C29:E29)</f>
        <v>47104300</v>
      </c>
      <c r="G29" s="273"/>
      <c r="H29" s="273"/>
      <c r="I29" s="273">
        <v>11466681</v>
      </c>
    </row>
    <row r="30" spans="1:9" x14ac:dyDescent="0.4">
      <c r="A30" s="261" t="s">
        <v>7</v>
      </c>
      <c r="B30" s="272"/>
      <c r="C30" s="274">
        <f>SUM(C28:C29)</f>
        <v>34893200</v>
      </c>
      <c r="D30" s="274">
        <f t="shared" ref="D30:F30" si="6">SUM(D28:D29)</f>
        <v>1350200</v>
      </c>
      <c r="E30" s="274">
        <f t="shared" si="6"/>
        <v>12191400</v>
      </c>
      <c r="F30" s="274">
        <f t="shared" si="6"/>
        <v>48434800</v>
      </c>
      <c r="G30" s="273"/>
      <c r="H30" s="273"/>
      <c r="I30" s="273"/>
    </row>
    <row r="31" spans="1:9" x14ac:dyDescent="0.4">
      <c r="A31" s="272" t="s">
        <v>354</v>
      </c>
      <c r="B31" s="272"/>
      <c r="C31" s="273"/>
      <c r="D31" s="273"/>
      <c r="E31" s="273"/>
      <c r="F31" s="273"/>
      <c r="G31" s="273"/>
      <c r="H31" s="273"/>
      <c r="I31" s="273"/>
    </row>
    <row r="32" spans="1:9" x14ac:dyDescent="0.4">
      <c r="A32" s="272" t="s">
        <v>370</v>
      </c>
      <c r="B32" s="272"/>
      <c r="C32" s="273">
        <v>13500</v>
      </c>
      <c r="D32" s="273">
        <v>58200</v>
      </c>
      <c r="E32" s="273">
        <v>281400</v>
      </c>
      <c r="F32" s="273">
        <f>SUM(C32:E32)</f>
        <v>353100</v>
      </c>
      <c r="G32" s="273"/>
      <c r="H32" s="273"/>
      <c r="I32" s="273"/>
    </row>
    <row r="33" spans="1:9" x14ac:dyDescent="0.4">
      <c r="A33" s="272" t="s">
        <v>371</v>
      </c>
      <c r="B33" s="272"/>
      <c r="C33" s="273">
        <v>0</v>
      </c>
      <c r="D33" s="273">
        <v>0</v>
      </c>
      <c r="E33" s="273">
        <v>802800</v>
      </c>
      <c r="F33" s="273">
        <f>SUM(C33:E33)</f>
        <v>802800</v>
      </c>
      <c r="G33" s="273"/>
      <c r="H33" s="273"/>
      <c r="I33" s="273">
        <v>124600</v>
      </c>
    </row>
    <row r="34" spans="1:9" x14ac:dyDescent="0.4">
      <c r="A34" s="272" t="s">
        <v>374</v>
      </c>
      <c r="B34" s="272"/>
      <c r="C34" s="273">
        <v>0</v>
      </c>
      <c r="D34" s="273">
        <v>0</v>
      </c>
      <c r="E34" s="273">
        <v>0</v>
      </c>
      <c r="F34" s="273">
        <v>0</v>
      </c>
      <c r="G34" s="273"/>
      <c r="H34" s="273"/>
      <c r="I34" s="273"/>
    </row>
    <row r="35" spans="1:9" x14ac:dyDescent="0.4">
      <c r="A35" s="261" t="s">
        <v>7</v>
      </c>
      <c r="B35" s="272"/>
      <c r="C35" s="274">
        <f>SUM(C32:C34)</f>
        <v>13500</v>
      </c>
      <c r="D35" s="274">
        <f t="shared" ref="D35:F35" si="7">SUM(D32:D34)</f>
        <v>58200</v>
      </c>
      <c r="E35" s="274">
        <f t="shared" si="7"/>
        <v>1084200</v>
      </c>
      <c r="F35" s="274">
        <f t="shared" si="7"/>
        <v>1155900</v>
      </c>
      <c r="G35" s="273"/>
      <c r="H35" s="273"/>
      <c r="I35" s="273"/>
    </row>
    <row r="36" spans="1:9" x14ac:dyDescent="0.4">
      <c r="A36" s="272" t="s">
        <v>355</v>
      </c>
      <c r="B36" s="272"/>
      <c r="C36" s="273"/>
      <c r="D36" s="273"/>
      <c r="E36" s="273"/>
      <c r="F36" s="273"/>
      <c r="G36" s="273"/>
      <c r="H36" s="273"/>
      <c r="I36" s="273"/>
    </row>
    <row r="37" spans="1:9" x14ac:dyDescent="0.4">
      <c r="A37" s="272" t="s">
        <v>372</v>
      </c>
      <c r="B37" s="272"/>
      <c r="C37" s="273">
        <v>418000</v>
      </c>
      <c r="D37" s="273">
        <v>97100</v>
      </c>
      <c r="E37" s="273">
        <v>131890</v>
      </c>
      <c r="F37" s="273">
        <f>SUM(C37:E37)</f>
        <v>646990</v>
      </c>
      <c r="G37" s="273"/>
      <c r="H37" s="273"/>
      <c r="I37" s="273"/>
    </row>
    <row r="38" spans="1:9" x14ac:dyDescent="0.4">
      <c r="A38" s="272" t="s">
        <v>373</v>
      </c>
      <c r="B38" s="272"/>
      <c r="C38" s="273">
        <v>17708000</v>
      </c>
      <c r="D38" s="273">
        <v>21035900</v>
      </c>
      <c r="E38" s="273">
        <v>5270400</v>
      </c>
      <c r="F38" s="273">
        <f>SUM(C38:E38)</f>
        <v>44014300</v>
      </c>
      <c r="G38" s="273"/>
      <c r="H38" s="273">
        <v>52034900</v>
      </c>
      <c r="I38" s="273">
        <v>16938600</v>
      </c>
    </row>
    <row r="39" spans="1:9" x14ac:dyDescent="0.4">
      <c r="A39" s="261" t="s">
        <v>7</v>
      </c>
      <c r="B39" s="272"/>
      <c r="C39" s="274">
        <f>SUM(C37:C38)</f>
        <v>18126000</v>
      </c>
      <c r="D39" s="274">
        <f t="shared" ref="D39:F39" si="8">SUM(D37:D38)</f>
        <v>21133000</v>
      </c>
      <c r="E39" s="274">
        <f t="shared" si="8"/>
        <v>5402290</v>
      </c>
      <c r="F39" s="274">
        <f t="shared" si="8"/>
        <v>44661290</v>
      </c>
      <c r="G39" s="273"/>
      <c r="H39" s="273"/>
      <c r="I39" s="273"/>
    </row>
    <row r="40" spans="1:9" x14ac:dyDescent="0.4">
      <c r="A40" s="272"/>
      <c r="B40" s="272"/>
      <c r="C40" s="273"/>
      <c r="D40" s="273"/>
      <c r="E40" s="273"/>
      <c r="F40" s="273"/>
      <c r="G40" s="273"/>
      <c r="H40" s="273"/>
      <c r="I40" s="273"/>
    </row>
    <row r="41" spans="1:9" x14ac:dyDescent="0.4">
      <c r="A41" s="272"/>
      <c r="B41" s="272"/>
      <c r="C41" s="273"/>
      <c r="D41" s="273"/>
      <c r="E41" s="273"/>
      <c r="F41" s="273"/>
      <c r="G41" s="273"/>
      <c r="H41" s="273"/>
      <c r="I41" s="273"/>
    </row>
    <row r="42" spans="1:9" x14ac:dyDescent="0.4">
      <c r="A42" s="272"/>
      <c r="B42" s="272"/>
      <c r="C42" s="273"/>
      <c r="D42" s="273"/>
      <c r="E42" s="273"/>
      <c r="F42" s="273"/>
      <c r="G42" s="273"/>
      <c r="H42" s="273"/>
      <c r="I42" s="273"/>
    </row>
    <row r="43" spans="1:9" x14ac:dyDescent="0.4">
      <c r="A43" s="272"/>
      <c r="B43" s="272"/>
      <c r="C43" s="273"/>
      <c r="D43" s="273"/>
      <c r="E43" s="273"/>
      <c r="F43" s="273"/>
      <c r="G43" s="273"/>
      <c r="H43" s="273"/>
      <c r="I43" s="273"/>
    </row>
    <row r="44" spans="1:9" x14ac:dyDescent="0.4">
      <c r="A44" s="272"/>
      <c r="B44" s="272"/>
      <c r="C44" s="273"/>
      <c r="D44" s="273"/>
      <c r="E44" s="273"/>
      <c r="F44" s="273"/>
      <c r="G44" s="273"/>
      <c r="H44" s="273"/>
      <c r="I44" s="273"/>
    </row>
    <row r="45" spans="1:9" x14ac:dyDescent="0.4">
      <c r="A45" s="272"/>
      <c r="B45" s="272"/>
      <c r="C45" s="273"/>
      <c r="D45" s="273"/>
      <c r="E45" s="273"/>
      <c r="F45" s="273"/>
      <c r="G45" s="273"/>
      <c r="H45" s="273"/>
      <c r="I45" s="273"/>
    </row>
    <row r="46" spans="1:9" x14ac:dyDescent="0.4">
      <c r="A46" s="272"/>
      <c r="B46" s="272"/>
      <c r="C46" s="273"/>
      <c r="D46" s="273"/>
      <c r="E46" s="273"/>
      <c r="F46" s="273"/>
      <c r="G46" s="273"/>
      <c r="H46" s="273"/>
      <c r="I46" s="273"/>
    </row>
  </sheetData>
  <mergeCells count="2">
    <mergeCell ref="C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"/>
  <sheetViews>
    <sheetView zoomScaleNormal="100" workbookViewId="0">
      <selection activeCell="Q10" sqref="Q10"/>
    </sheetView>
  </sheetViews>
  <sheetFormatPr defaultRowHeight="21" x14ac:dyDescent="0.35"/>
  <cols>
    <col min="1" max="1" width="33.75" style="5" customWidth="1"/>
    <col min="2" max="2" width="1.125" style="12" customWidth="1"/>
    <col min="3" max="3" width="7.375" style="5" customWidth="1"/>
    <col min="4" max="4" width="6.375" style="5" customWidth="1"/>
    <col min="5" max="7" width="10.25" style="5" customWidth="1"/>
    <col min="8" max="8" width="2.125" style="5" customWidth="1"/>
    <col min="9" max="9" width="3.75" style="5" hidden="1" customWidth="1"/>
    <col min="10" max="10" width="12.875" style="5" customWidth="1"/>
    <col min="11" max="11" width="1.875" style="5" customWidth="1"/>
    <col min="12" max="12" width="6.625" style="5" customWidth="1"/>
    <col min="13" max="13" width="8.75" style="5" customWidth="1"/>
    <col min="14" max="14" width="6.625" style="6" customWidth="1"/>
    <col min="15" max="15" width="4.875" style="5" customWidth="1"/>
    <col min="16" max="256" width="9" style="5"/>
    <col min="257" max="257" width="47.375" style="5" customWidth="1"/>
    <col min="258" max="258" width="11.125" style="5" customWidth="1"/>
    <col min="259" max="259" width="12.875" style="5" customWidth="1"/>
    <col min="260" max="260" width="11.125" style="5" customWidth="1"/>
    <col min="261" max="265" width="10.25" style="5" customWidth="1"/>
    <col min="266" max="266" width="12.875" style="5" customWidth="1"/>
    <col min="267" max="268" width="10.25" style="5" customWidth="1"/>
    <col min="269" max="271" width="0" style="5" hidden="1" customWidth="1"/>
    <col min="272" max="512" width="9" style="5"/>
    <col min="513" max="513" width="47.375" style="5" customWidth="1"/>
    <col min="514" max="514" width="11.125" style="5" customWidth="1"/>
    <col min="515" max="515" width="12.875" style="5" customWidth="1"/>
    <col min="516" max="516" width="11.125" style="5" customWidth="1"/>
    <col min="517" max="521" width="10.25" style="5" customWidth="1"/>
    <col min="522" max="522" width="12.875" style="5" customWidth="1"/>
    <col min="523" max="524" width="10.25" style="5" customWidth="1"/>
    <col min="525" max="527" width="0" style="5" hidden="1" customWidth="1"/>
    <col min="528" max="768" width="9" style="5"/>
    <col min="769" max="769" width="47.375" style="5" customWidth="1"/>
    <col min="770" max="770" width="11.125" style="5" customWidth="1"/>
    <col min="771" max="771" width="12.875" style="5" customWidth="1"/>
    <col min="772" max="772" width="11.125" style="5" customWidth="1"/>
    <col min="773" max="777" width="10.25" style="5" customWidth="1"/>
    <col min="778" max="778" width="12.875" style="5" customWidth="1"/>
    <col min="779" max="780" width="10.25" style="5" customWidth="1"/>
    <col min="781" max="783" width="0" style="5" hidden="1" customWidth="1"/>
    <col min="784" max="1024" width="9" style="5"/>
    <col min="1025" max="1025" width="47.375" style="5" customWidth="1"/>
    <col min="1026" max="1026" width="11.125" style="5" customWidth="1"/>
    <col min="1027" max="1027" width="12.875" style="5" customWidth="1"/>
    <col min="1028" max="1028" width="11.125" style="5" customWidth="1"/>
    <col min="1029" max="1033" width="10.25" style="5" customWidth="1"/>
    <col min="1034" max="1034" width="12.875" style="5" customWidth="1"/>
    <col min="1035" max="1036" width="10.25" style="5" customWidth="1"/>
    <col min="1037" max="1039" width="0" style="5" hidden="1" customWidth="1"/>
    <col min="1040" max="1280" width="9" style="5"/>
    <col min="1281" max="1281" width="47.375" style="5" customWidth="1"/>
    <col min="1282" max="1282" width="11.125" style="5" customWidth="1"/>
    <col min="1283" max="1283" width="12.875" style="5" customWidth="1"/>
    <col min="1284" max="1284" width="11.125" style="5" customWidth="1"/>
    <col min="1285" max="1289" width="10.25" style="5" customWidth="1"/>
    <col min="1290" max="1290" width="12.875" style="5" customWidth="1"/>
    <col min="1291" max="1292" width="10.25" style="5" customWidth="1"/>
    <col min="1293" max="1295" width="0" style="5" hidden="1" customWidth="1"/>
    <col min="1296" max="1536" width="9" style="5"/>
    <col min="1537" max="1537" width="47.375" style="5" customWidth="1"/>
    <col min="1538" max="1538" width="11.125" style="5" customWidth="1"/>
    <col min="1539" max="1539" width="12.875" style="5" customWidth="1"/>
    <col min="1540" max="1540" width="11.125" style="5" customWidth="1"/>
    <col min="1541" max="1545" width="10.25" style="5" customWidth="1"/>
    <col min="1546" max="1546" width="12.875" style="5" customWidth="1"/>
    <col min="1547" max="1548" width="10.25" style="5" customWidth="1"/>
    <col min="1549" max="1551" width="0" style="5" hidden="1" customWidth="1"/>
    <col min="1552" max="1792" width="9" style="5"/>
    <col min="1793" max="1793" width="47.375" style="5" customWidth="1"/>
    <col min="1794" max="1794" width="11.125" style="5" customWidth="1"/>
    <col min="1795" max="1795" width="12.875" style="5" customWidth="1"/>
    <col min="1796" max="1796" width="11.125" style="5" customWidth="1"/>
    <col min="1797" max="1801" width="10.25" style="5" customWidth="1"/>
    <col min="1802" max="1802" width="12.875" style="5" customWidth="1"/>
    <col min="1803" max="1804" width="10.25" style="5" customWidth="1"/>
    <col min="1805" max="1807" width="0" style="5" hidden="1" customWidth="1"/>
    <col min="1808" max="2048" width="9" style="5"/>
    <col min="2049" max="2049" width="47.375" style="5" customWidth="1"/>
    <col min="2050" max="2050" width="11.125" style="5" customWidth="1"/>
    <col min="2051" max="2051" width="12.875" style="5" customWidth="1"/>
    <col min="2052" max="2052" width="11.125" style="5" customWidth="1"/>
    <col min="2053" max="2057" width="10.25" style="5" customWidth="1"/>
    <col min="2058" max="2058" width="12.875" style="5" customWidth="1"/>
    <col min="2059" max="2060" width="10.25" style="5" customWidth="1"/>
    <col min="2061" max="2063" width="0" style="5" hidden="1" customWidth="1"/>
    <col min="2064" max="2304" width="9" style="5"/>
    <col min="2305" max="2305" width="47.375" style="5" customWidth="1"/>
    <col min="2306" max="2306" width="11.125" style="5" customWidth="1"/>
    <col min="2307" max="2307" width="12.875" style="5" customWidth="1"/>
    <col min="2308" max="2308" width="11.125" style="5" customWidth="1"/>
    <col min="2309" max="2313" width="10.25" style="5" customWidth="1"/>
    <col min="2314" max="2314" width="12.875" style="5" customWidth="1"/>
    <col min="2315" max="2316" width="10.25" style="5" customWidth="1"/>
    <col min="2317" max="2319" width="0" style="5" hidden="1" customWidth="1"/>
    <col min="2320" max="2560" width="9" style="5"/>
    <col min="2561" max="2561" width="47.375" style="5" customWidth="1"/>
    <col min="2562" max="2562" width="11.125" style="5" customWidth="1"/>
    <col min="2563" max="2563" width="12.875" style="5" customWidth="1"/>
    <col min="2564" max="2564" width="11.125" style="5" customWidth="1"/>
    <col min="2565" max="2569" width="10.25" style="5" customWidth="1"/>
    <col min="2570" max="2570" width="12.875" style="5" customWidth="1"/>
    <col min="2571" max="2572" width="10.25" style="5" customWidth="1"/>
    <col min="2573" max="2575" width="0" style="5" hidden="1" customWidth="1"/>
    <col min="2576" max="2816" width="9" style="5"/>
    <col min="2817" max="2817" width="47.375" style="5" customWidth="1"/>
    <col min="2818" max="2818" width="11.125" style="5" customWidth="1"/>
    <col min="2819" max="2819" width="12.875" style="5" customWidth="1"/>
    <col min="2820" max="2820" width="11.125" style="5" customWidth="1"/>
    <col min="2821" max="2825" width="10.25" style="5" customWidth="1"/>
    <col min="2826" max="2826" width="12.875" style="5" customWidth="1"/>
    <col min="2827" max="2828" width="10.25" style="5" customWidth="1"/>
    <col min="2829" max="2831" width="0" style="5" hidden="1" customWidth="1"/>
    <col min="2832" max="3072" width="9" style="5"/>
    <col min="3073" max="3073" width="47.375" style="5" customWidth="1"/>
    <col min="3074" max="3074" width="11.125" style="5" customWidth="1"/>
    <col min="3075" max="3075" width="12.875" style="5" customWidth="1"/>
    <col min="3076" max="3076" width="11.125" style="5" customWidth="1"/>
    <col min="3077" max="3081" width="10.25" style="5" customWidth="1"/>
    <col min="3082" max="3082" width="12.875" style="5" customWidth="1"/>
    <col min="3083" max="3084" width="10.25" style="5" customWidth="1"/>
    <col min="3085" max="3087" width="0" style="5" hidden="1" customWidth="1"/>
    <col min="3088" max="3328" width="9" style="5"/>
    <col min="3329" max="3329" width="47.375" style="5" customWidth="1"/>
    <col min="3330" max="3330" width="11.125" style="5" customWidth="1"/>
    <col min="3331" max="3331" width="12.875" style="5" customWidth="1"/>
    <col min="3332" max="3332" width="11.125" style="5" customWidth="1"/>
    <col min="3333" max="3337" width="10.25" style="5" customWidth="1"/>
    <col min="3338" max="3338" width="12.875" style="5" customWidth="1"/>
    <col min="3339" max="3340" width="10.25" style="5" customWidth="1"/>
    <col min="3341" max="3343" width="0" style="5" hidden="1" customWidth="1"/>
    <col min="3344" max="3584" width="9" style="5"/>
    <col min="3585" max="3585" width="47.375" style="5" customWidth="1"/>
    <col min="3586" max="3586" width="11.125" style="5" customWidth="1"/>
    <col min="3587" max="3587" width="12.875" style="5" customWidth="1"/>
    <col min="3588" max="3588" width="11.125" style="5" customWidth="1"/>
    <col min="3589" max="3593" width="10.25" style="5" customWidth="1"/>
    <col min="3594" max="3594" width="12.875" style="5" customWidth="1"/>
    <col min="3595" max="3596" width="10.25" style="5" customWidth="1"/>
    <col min="3597" max="3599" width="0" style="5" hidden="1" customWidth="1"/>
    <col min="3600" max="3840" width="9" style="5"/>
    <col min="3841" max="3841" width="47.375" style="5" customWidth="1"/>
    <col min="3842" max="3842" width="11.125" style="5" customWidth="1"/>
    <col min="3843" max="3843" width="12.875" style="5" customWidth="1"/>
    <col min="3844" max="3844" width="11.125" style="5" customWidth="1"/>
    <col min="3845" max="3849" width="10.25" style="5" customWidth="1"/>
    <col min="3850" max="3850" width="12.875" style="5" customWidth="1"/>
    <col min="3851" max="3852" width="10.25" style="5" customWidth="1"/>
    <col min="3853" max="3855" width="0" style="5" hidden="1" customWidth="1"/>
    <col min="3856" max="4096" width="9" style="5"/>
    <col min="4097" max="4097" width="47.375" style="5" customWidth="1"/>
    <col min="4098" max="4098" width="11.125" style="5" customWidth="1"/>
    <col min="4099" max="4099" width="12.875" style="5" customWidth="1"/>
    <col min="4100" max="4100" width="11.125" style="5" customWidth="1"/>
    <col min="4101" max="4105" width="10.25" style="5" customWidth="1"/>
    <col min="4106" max="4106" width="12.875" style="5" customWidth="1"/>
    <col min="4107" max="4108" width="10.25" style="5" customWidth="1"/>
    <col min="4109" max="4111" width="0" style="5" hidden="1" customWidth="1"/>
    <col min="4112" max="4352" width="9" style="5"/>
    <col min="4353" max="4353" width="47.375" style="5" customWidth="1"/>
    <col min="4354" max="4354" width="11.125" style="5" customWidth="1"/>
    <col min="4355" max="4355" width="12.875" style="5" customWidth="1"/>
    <col min="4356" max="4356" width="11.125" style="5" customWidth="1"/>
    <col min="4357" max="4361" width="10.25" style="5" customWidth="1"/>
    <col min="4362" max="4362" width="12.875" style="5" customWidth="1"/>
    <col min="4363" max="4364" width="10.25" style="5" customWidth="1"/>
    <col min="4365" max="4367" width="0" style="5" hidden="1" customWidth="1"/>
    <col min="4368" max="4608" width="9" style="5"/>
    <col min="4609" max="4609" width="47.375" style="5" customWidth="1"/>
    <col min="4610" max="4610" width="11.125" style="5" customWidth="1"/>
    <col min="4611" max="4611" width="12.875" style="5" customWidth="1"/>
    <col min="4612" max="4612" width="11.125" style="5" customWidth="1"/>
    <col min="4613" max="4617" width="10.25" style="5" customWidth="1"/>
    <col min="4618" max="4618" width="12.875" style="5" customWidth="1"/>
    <col min="4619" max="4620" width="10.25" style="5" customWidth="1"/>
    <col min="4621" max="4623" width="0" style="5" hidden="1" customWidth="1"/>
    <col min="4624" max="4864" width="9" style="5"/>
    <col min="4865" max="4865" width="47.375" style="5" customWidth="1"/>
    <col min="4866" max="4866" width="11.125" style="5" customWidth="1"/>
    <col min="4867" max="4867" width="12.875" style="5" customWidth="1"/>
    <col min="4868" max="4868" width="11.125" style="5" customWidth="1"/>
    <col min="4869" max="4873" width="10.25" style="5" customWidth="1"/>
    <col min="4874" max="4874" width="12.875" style="5" customWidth="1"/>
    <col min="4875" max="4876" width="10.25" style="5" customWidth="1"/>
    <col min="4877" max="4879" width="0" style="5" hidden="1" customWidth="1"/>
    <col min="4880" max="5120" width="9" style="5"/>
    <col min="5121" max="5121" width="47.375" style="5" customWidth="1"/>
    <col min="5122" max="5122" width="11.125" style="5" customWidth="1"/>
    <col min="5123" max="5123" width="12.875" style="5" customWidth="1"/>
    <col min="5124" max="5124" width="11.125" style="5" customWidth="1"/>
    <col min="5125" max="5129" width="10.25" style="5" customWidth="1"/>
    <col min="5130" max="5130" width="12.875" style="5" customWidth="1"/>
    <col min="5131" max="5132" width="10.25" style="5" customWidth="1"/>
    <col min="5133" max="5135" width="0" style="5" hidden="1" customWidth="1"/>
    <col min="5136" max="5376" width="9" style="5"/>
    <col min="5377" max="5377" width="47.375" style="5" customWidth="1"/>
    <col min="5378" max="5378" width="11.125" style="5" customWidth="1"/>
    <col min="5379" max="5379" width="12.875" style="5" customWidth="1"/>
    <col min="5380" max="5380" width="11.125" style="5" customWidth="1"/>
    <col min="5381" max="5385" width="10.25" style="5" customWidth="1"/>
    <col min="5386" max="5386" width="12.875" style="5" customWidth="1"/>
    <col min="5387" max="5388" width="10.25" style="5" customWidth="1"/>
    <col min="5389" max="5391" width="0" style="5" hidden="1" customWidth="1"/>
    <col min="5392" max="5632" width="9" style="5"/>
    <col min="5633" max="5633" width="47.375" style="5" customWidth="1"/>
    <col min="5634" max="5634" width="11.125" style="5" customWidth="1"/>
    <col min="5635" max="5635" width="12.875" style="5" customWidth="1"/>
    <col min="5636" max="5636" width="11.125" style="5" customWidth="1"/>
    <col min="5637" max="5641" width="10.25" style="5" customWidth="1"/>
    <col min="5642" max="5642" width="12.875" style="5" customWidth="1"/>
    <col min="5643" max="5644" width="10.25" style="5" customWidth="1"/>
    <col min="5645" max="5647" width="0" style="5" hidden="1" customWidth="1"/>
    <col min="5648" max="5888" width="9" style="5"/>
    <col min="5889" max="5889" width="47.375" style="5" customWidth="1"/>
    <col min="5890" max="5890" width="11.125" style="5" customWidth="1"/>
    <col min="5891" max="5891" width="12.875" style="5" customWidth="1"/>
    <col min="5892" max="5892" width="11.125" style="5" customWidth="1"/>
    <col min="5893" max="5897" width="10.25" style="5" customWidth="1"/>
    <col min="5898" max="5898" width="12.875" style="5" customWidth="1"/>
    <col min="5899" max="5900" width="10.25" style="5" customWidth="1"/>
    <col min="5901" max="5903" width="0" style="5" hidden="1" customWidth="1"/>
    <col min="5904" max="6144" width="9" style="5"/>
    <col min="6145" max="6145" width="47.375" style="5" customWidth="1"/>
    <col min="6146" max="6146" width="11.125" style="5" customWidth="1"/>
    <col min="6147" max="6147" width="12.875" style="5" customWidth="1"/>
    <col min="6148" max="6148" width="11.125" style="5" customWidth="1"/>
    <col min="6149" max="6153" width="10.25" style="5" customWidth="1"/>
    <col min="6154" max="6154" width="12.875" style="5" customWidth="1"/>
    <col min="6155" max="6156" width="10.25" style="5" customWidth="1"/>
    <col min="6157" max="6159" width="0" style="5" hidden="1" customWidth="1"/>
    <col min="6160" max="6400" width="9" style="5"/>
    <col min="6401" max="6401" width="47.375" style="5" customWidth="1"/>
    <col min="6402" max="6402" width="11.125" style="5" customWidth="1"/>
    <col min="6403" max="6403" width="12.875" style="5" customWidth="1"/>
    <col min="6404" max="6404" width="11.125" style="5" customWidth="1"/>
    <col min="6405" max="6409" width="10.25" style="5" customWidth="1"/>
    <col min="6410" max="6410" width="12.875" style="5" customWidth="1"/>
    <col min="6411" max="6412" width="10.25" style="5" customWidth="1"/>
    <col min="6413" max="6415" width="0" style="5" hidden="1" customWidth="1"/>
    <col min="6416" max="6656" width="9" style="5"/>
    <col min="6657" max="6657" width="47.375" style="5" customWidth="1"/>
    <col min="6658" max="6658" width="11.125" style="5" customWidth="1"/>
    <col min="6659" max="6659" width="12.875" style="5" customWidth="1"/>
    <col min="6660" max="6660" width="11.125" style="5" customWidth="1"/>
    <col min="6661" max="6665" width="10.25" style="5" customWidth="1"/>
    <col min="6666" max="6666" width="12.875" style="5" customWidth="1"/>
    <col min="6667" max="6668" width="10.25" style="5" customWidth="1"/>
    <col min="6669" max="6671" width="0" style="5" hidden="1" customWidth="1"/>
    <col min="6672" max="6912" width="9" style="5"/>
    <col min="6913" max="6913" width="47.375" style="5" customWidth="1"/>
    <col min="6914" max="6914" width="11.125" style="5" customWidth="1"/>
    <col min="6915" max="6915" width="12.875" style="5" customWidth="1"/>
    <col min="6916" max="6916" width="11.125" style="5" customWidth="1"/>
    <col min="6917" max="6921" width="10.25" style="5" customWidth="1"/>
    <col min="6922" max="6922" width="12.875" style="5" customWidth="1"/>
    <col min="6923" max="6924" width="10.25" style="5" customWidth="1"/>
    <col min="6925" max="6927" width="0" style="5" hidden="1" customWidth="1"/>
    <col min="6928" max="7168" width="9" style="5"/>
    <col min="7169" max="7169" width="47.375" style="5" customWidth="1"/>
    <col min="7170" max="7170" width="11.125" style="5" customWidth="1"/>
    <col min="7171" max="7171" width="12.875" style="5" customWidth="1"/>
    <col min="7172" max="7172" width="11.125" style="5" customWidth="1"/>
    <col min="7173" max="7177" width="10.25" style="5" customWidth="1"/>
    <col min="7178" max="7178" width="12.875" style="5" customWidth="1"/>
    <col min="7179" max="7180" width="10.25" style="5" customWidth="1"/>
    <col min="7181" max="7183" width="0" style="5" hidden="1" customWidth="1"/>
    <col min="7184" max="7424" width="9" style="5"/>
    <col min="7425" max="7425" width="47.375" style="5" customWidth="1"/>
    <col min="7426" max="7426" width="11.125" style="5" customWidth="1"/>
    <col min="7427" max="7427" width="12.875" style="5" customWidth="1"/>
    <col min="7428" max="7428" width="11.125" style="5" customWidth="1"/>
    <col min="7429" max="7433" width="10.25" style="5" customWidth="1"/>
    <col min="7434" max="7434" width="12.875" style="5" customWidth="1"/>
    <col min="7435" max="7436" width="10.25" style="5" customWidth="1"/>
    <col min="7437" max="7439" width="0" style="5" hidden="1" customWidth="1"/>
    <col min="7440" max="7680" width="9" style="5"/>
    <col min="7681" max="7681" width="47.375" style="5" customWidth="1"/>
    <col min="7682" max="7682" width="11.125" style="5" customWidth="1"/>
    <col min="7683" max="7683" width="12.875" style="5" customWidth="1"/>
    <col min="7684" max="7684" width="11.125" style="5" customWidth="1"/>
    <col min="7685" max="7689" width="10.25" style="5" customWidth="1"/>
    <col min="7690" max="7690" width="12.875" style="5" customWidth="1"/>
    <col min="7691" max="7692" width="10.25" style="5" customWidth="1"/>
    <col min="7693" max="7695" width="0" style="5" hidden="1" customWidth="1"/>
    <col min="7696" max="7936" width="9" style="5"/>
    <col min="7937" max="7937" width="47.375" style="5" customWidth="1"/>
    <col min="7938" max="7938" width="11.125" style="5" customWidth="1"/>
    <col min="7939" max="7939" width="12.875" style="5" customWidth="1"/>
    <col min="7940" max="7940" width="11.125" style="5" customWidth="1"/>
    <col min="7941" max="7945" width="10.25" style="5" customWidth="1"/>
    <col min="7946" max="7946" width="12.875" style="5" customWidth="1"/>
    <col min="7947" max="7948" width="10.25" style="5" customWidth="1"/>
    <col min="7949" max="7951" width="0" style="5" hidden="1" customWidth="1"/>
    <col min="7952" max="8192" width="9" style="5"/>
    <col min="8193" max="8193" width="47.375" style="5" customWidth="1"/>
    <col min="8194" max="8194" width="11.125" style="5" customWidth="1"/>
    <col min="8195" max="8195" width="12.875" style="5" customWidth="1"/>
    <col min="8196" max="8196" width="11.125" style="5" customWidth="1"/>
    <col min="8197" max="8201" width="10.25" style="5" customWidth="1"/>
    <col min="8202" max="8202" width="12.875" style="5" customWidth="1"/>
    <col min="8203" max="8204" width="10.25" style="5" customWidth="1"/>
    <col min="8205" max="8207" width="0" style="5" hidden="1" customWidth="1"/>
    <col min="8208" max="8448" width="9" style="5"/>
    <col min="8449" max="8449" width="47.375" style="5" customWidth="1"/>
    <col min="8450" max="8450" width="11.125" style="5" customWidth="1"/>
    <col min="8451" max="8451" width="12.875" style="5" customWidth="1"/>
    <col min="8452" max="8452" width="11.125" style="5" customWidth="1"/>
    <col min="8453" max="8457" width="10.25" style="5" customWidth="1"/>
    <col min="8458" max="8458" width="12.875" style="5" customWidth="1"/>
    <col min="8459" max="8460" width="10.25" style="5" customWidth="1"/>
    <col min="8461" max="8463" width="0" style="5" hidden="1" customWidth="1"/>
    <col min="8464" max="8704" width="9" style="5"/>
    <col min="8705" max="8705" width="47.375" style="5" customWidth="1"/>
    <col min="8706" max="8706" width="11.125" style="5" customWidth="1"/>
    <col min="8707" max="8707" width="12.875" style="5" customWidth="1"/>
    <col min="8708" max="8708" width="11.125" style="5" customWidth="1"/>
    <col min="8709" max="8713" width="10.25" style="5" customWidth="1"/>
    <col min="8714" max="8714" width="12.875" style="5" customWidth="1"/>
    <col min="8715" max="8716" width="10.25" style="5" customWidth="1"/>
    <col min="8717" max="8719" width="0" style="5" hidden="1" customWidth="1"/>
    <col min="8720" max="8960" width="9" style="5"/>
    <col min="8961" max="8961" width="47.375" style="5" customWidth="1"/>
    <col min="8962" max="8962" width="11.125" style="5" customWidth="1"/>
    <col min="8963" max="8963" width="12.875" style="5" customWidth="1"/>
    <col min="8964" max="8964" width="11.125" style="5" customWidth="1"/>
    <col min="8965" max="8969" width="10.25" style="5" customWidth="1"/>
    <col min="8970" max="8970" width="12.875" style="5" customWidth="1"/>
    <col min="8971" max="8972" width="10.25" style="5" customWidth="1"/>
    <col min="8973" max="8975" width="0" style="5" hidden="1" customWidth="1"/>
    <col min="8976" max="9216" width="9" style="5"/>
    <col min="9217" max="9217" width="47.375" style="5" customWidth="1"/>
    <col min="9218" max="9218" width="11.125" style="5" customWidth="1"/>
    <col min="9219" max="9219" width="12.875" style="5" customWidth="1"/>
    <col min="9220" max="9220" width="11.125" style="5" customWidth="1"/>
    <col min="9221" max="9225" width="10.25" style="5" customWidth="1"/>
    <col min="9226" max="9226" width="12.875" style="5" customWidth="1"/>
    <col min="9227" max="9228" width="10.25" style="5" customWidth="1"/>
    <col min="9229" max="9231" width="0" style="5" hidden="1" customWidth="1"/>
    <col min="9232" max="9472" width="9" style="5"/>
    <col min="9473" max="9473" width="47.375" style="5" customWidth="1"/>
    <col min="9474" max="9474" width="11.125" style="5" customWidth="1"/>
    <col min="9475" max="9475" width="12.875" style="5" customWidth="1"/>
    <col min="9476" max="9476" width="11.125" style="5" customWidth="1"/>
    <col min="9477" max="9481" width="10.25" style="5" customWidth="1"/>
    <col min="9482" max="9482" width="12.875" style="5" customWidth="1"/>
    <col min="9483" max="9484" width="10.25" style="5" customWidth="1"/>
    <col min="9485" max="9487" width="0" style="5" hidden="1" customWidth="1"/>
    <col min="9488" max="9728" width="9" style="5"/>
    <col min="9729" max="9729" width="47.375" style="5" customWidth="1"/>
    <col min="9730" max="9730" width="11.125" style="5" customWidth="1"/>
    <col min="9731" max="9731" width="12.875" style="5" customWidth="1"/>
    <col min="9732" max="9732" width="11.125" style="5" customWidth="1"/>
    <col min="9733" max="9737" width="10.25" style="5" customWidth="1"/>
    <col min="9738" max="9738" width="12.875" style="5" customWidth="1"/>
    <col min="9739" max="9740" width="10.25" style="5" customWidth="1"/>
    <col min="9741" max="9743" width="0" style="5" hidden="1" customWidth="1"/>
    <col min="9744" max="9984" width="9" style="5"/>
    <col min="9985" max="9985" width="47.375" style="5" customWidth="1"/>
    <col min="9986" max="9986" width="11.125" style="5" customWidth="1"/>
    <col min="9987" max="9987" width="12.875" style="5" customWidth="1"/>
    <col min="9988" max="9988" width="11.125" style="5" customWidth="1"/>
    <col min="9989" max="9993" width="10.25" style="5" customWidth="1"/>
    <col min="9994" max="9994" width="12.875" style="5" customWidth="1"/>
    <col min="9995" max="9996" width="10.25" style="5" customWidth="1"/>
    <col min="9997" max="9999" width="0" style="5" hidden="1" customWidth="1"/>
    <col min="10000" max="10240" width="9" style="5"/>
    <col min="10241" max="10241" width="47.375" style="5" customWidth="1"/>
    <col min="10242" max="10242" width="11.125" style="5" customWidth="1"/>
    <col min="10243" max="10243" width="12.875" style="5" customWidth="1"/>
    <col min="10244" max="10244" width="11.125" style="5" customWidth="1"/>
    <col min="10245" max="10249" width="10.25" style="5" customWidth="1"/>
    <col min="10250" max="10250" width="12.875" style="5" customWidth="1"/>
    <col min="10251" max="10252" width="10.25" style="5" customWidth="1"/>
    <col min="10253" max="10255" width="0" style="5" hidden="1" customWidth="1"/>
    <col min="10256" max="10496" width="9" style="5"/>
    <col min="10497" max="10497" width="47.375" style="5" customWidth="1"/>
    <col min="10498" max="10498" width="11.125" style="5" customWidth="1"/>
    <col min="10499" max="10499" width="12.875" style="5" customWidth="1"/>
    <col min="10500" max="10500" width="11.125" style="5" customWidth="1"/>
    <col min="10501" max="10505" width="10.25" style="5" customWidth="1"/>
    <col min="10506" max="10506" width="12.875" style="5" customWidth="1"/>
    <col min="10507" max="10508" width="10.25" style="5" customWidth="1"/>
    <col min="10509" max="10511" width="0" style="5" hidden="1" customWidth="1"/>
    <col min="10512" max="10752" width="9" style="5"/>
    <col min="10753" max="10753" width="47.375" style="5" customWidth="1"/>
    <col min="10754" max="10754" width="11.125" style="5" customWidth="1"/>
    <col min="10755" max="10755" width="12.875" style="5" customWidth="1"/>
    <col min="10756" max="10756" width="11.125" style="5" customWidth="1"/>
    <col min="10757" max="10761" width="10.25" style="5" customWidth="1"/>
    <col min="10762" max="10762" width="12.875" style="5" customWidth="1"/>
    <col min="10763" max="10764" width="10.25" style="5" customWidth="1"/>
    <col min="10765" max="10767" width="0" style="5" hidden="1" customWidth="1"/>
    <col min="10768" max="11008" width="9" style="5"/>
    <col min="11009" max="11009" width="47.375" style="5" customWidth="1"/>
    <col min="11010" max="11010" width="11.125" style="5" customWidth="1"/>
    <col min="11011" max="11011" width="12.875" style="5" customWidth="1"/>
    <col min="11012" max="11012" width="11.125" style="5" customWidth="1"/>
    <col min="11013" max="11017" width="10.25" style="5" customWidth="1"/>
    <col min="11018" max="11018" width="12.875" style="5" customWidth="1"/>
    <col min="11019" max="11020" width="10.25" style="5" customWidth="1"/>
    <col min="11021" max="11023" width="0" style="5" hidden="1" customWidth="1"/>
    <col min="11024" max="11264" width="9" style="5"/>
    <col min="11265" max="11265" width="47.375" style="5" customWidth="1"/>
    <col min="11266" max="11266" width="11.125" style="5" customWidth="1"/>
    <col min="11267" max="11267" width="12.875" style="5" customWidth="1"/>
    <col min="11268" max="11268" width="11.125" style="5" customWidth="1"/>
    <col min="11269" max="11273" width="10.25" style="5" customWidth="1"/>
    <col min="11274" max="11274" width="12.875" style="5" customWidth="1"/>
    <col min="11275" max="11276" width="10.25" style="5" customWidth="1"/>
    <col min="11277" max="11279" width="0" style="5" hidden="1" customWidth="1"/>
    <col min="11280" max="11520" width="9" style="5"/>
    <col min="11521" max="11521" width="47.375" style="5" customWidth="1"/>
    <col min="11522" max="11522" width="11.125" style="5" customWidth="1"/>
    <col min="11523" max="11523" width="12.875" style="5" customWidth="1"/>
    <col min="11524" max="11524" width="11.125" style="5" customWidth="1"/>
    <col min="11525" max="11529" width="10.25" style="5" customWidth="1"/>
    <col min="11530" max="11530" width="12.875" style="5" customWidth="1"/>
    <col min="11531" max="11532" width="10.25" style="5" customWidth="1"/>
    <col min="11533" max="11535" width="0" style="5" hidden="1" customWidth="1"/>
    <col min="11536" max="11776" width="9" style="5"/>
    <col min="11777" max="11777" width="47.375" style="5" customWidth="1"/>
    <col min="11778" max="11778" width="11.125" style="5" customWidth="1"/>
    <col min="11779" max="11779" width="12.875" style="5" customWidth="1"/>
    <col min="11780" max="11780" width="11.125" style="5" customWidth="1"/>
    <col min="11781" max="11785" width="10.25" style="5" customWidth="1"/>
    <col min="11786" max="11786" width="12.875" style="5" customWidth="1"/>
    <col min="11787" max="11788" width="10.25" style="5" customWidth="1"/>
    <col min="11789" max="11791" width="0" style="5" hidden="1" customWidth="1"/>
    <col min="11792" max="12032" width="9" style="5"/>
    <col min="12033" max="12033" width="47.375" style="5" customWidth="1"/>
    <col min="12034" max="12034" width="11.125" style="5" customWidth="1"/>
    <col min="12035" max="12035" width="12.875" style="5" customWidth="1"/>
    <col min="12036" max="12036" width="11.125" style="5" customWidth="1"/>
    <col min="12037" max="12041" width="10.25" style="5" customWidth="1"/>
    <col min="12042" max="12042" width="12.875" style="5" customWidth="1"/>
    <col min="12043" max="12044" width="10.25" style="5" customWidth="1"/>
    <col min="12045" max="12047" width="0" style="5" hidden="1" customWidth="1"/>
    <col min="12048" max="12288" width="9" style="5"/>
    <col min="12289" max="12289" width="47.375" style="5" customWidth="1"/>
    <col min="12290" max="12290" width="11.125" style="5" customWidth="1"/>
    <col min="12291" max="12291" width="12.875" style="5" customWidth="1"/>
    <col min="12292" max="12292" width="11.125" style="5" customWidth="1"/>
    <col min="12293" max="12297" width="10.25" style="5" customWidth="1"/>
    <col min="12298" max="12298" width="12.875" style="5" customWidth="1"/>
    <col min="12299" max="12300" width="10.25" style="5" customWidth="1"/>
    <col min="12301" max="12303" width="0" style="5" hidden="1" customWidth="1"/>
    <col min="12304" max="12544" width="9" style="5"/>
    <col min="12545" max="12545" width="47.375" style="5" customWidth="1"/>
    <col min="12546" max="12546" width="11.125" style="5" customWidth="1"/>
    <col min="12547" max="12547" width="12.875" style="5" customWidth="1"/>
    <col min="12548" max="12548" width="11.125" style="5" customWidth="1"/>
    <col min="12549" max="12553" width="10.25" style="5" customWidth="1"/>
    <col min="12554" max="12554" width="12.875" style="5" customWidth="1"/>
    <col min="12555" max="12556" width="10.25" style="5" customWidth="1"/>
    <col min="12557" max="12559" width="0" style="5" hidden="1" customWidth="1"/>
    <col min="12560" max="12800" width="9" style="5"/>
    <col min="12801" max="12801" width="47.375" style="5" customWidth="1"/>
    <col min="12802" max="12802" width="11.125" style="5" customWidth="1"/>
    <col min="12803" max="12803" width="12.875" style="5" customWidth="1"/>
    <col min="12804" max="12804" width="11.125" style="5" customWidth="1"/>
    <col min="12805" max="12809" width="10.25" style="5" customWidth="1"/>
    <col min="12810" max="12810" width="12.875" style="5" customWidth="1"/>
    <col min="12811" max="12812" width="10.25" style="5" customWidth="1"/>
    <col min="12813" max="12815" width="0" style="5" hidden="1" customWidth="1"/>
    <col min="12816" max="13056" width="9" style="5"/>
    <col min="13057" max="13057" width="47.375" style="5" customWidth="1"/>
    <col min="13058" max="13058" width="11.125" style="5" customWidth="1"/>
    <col min="13059" max="13059" width="12.875" style="5" customWidth="1"/>
    <col min="13060" max="13060" width="11.125" style="5" customWidth="1"/>
    <col min="13061" max="13065" width="10.25" style="5" customWidth="1"/>
    <col min="13066" max="13066" width="12.875" style="5" customWidth="1"/>
    <col min="13067" max="13068" width="10.25" style="5" customWidth="1"/>
    <col min="13069" max="13071" width="0" style="5" hidden="1" customWidth="1"/>
    <col min="13072" max="13312" width="9" style="5"/>
    <col min="13313" max="13313" width="47.375" style="5" customWidth="1"/>
    <col min="13314" max="13314" width="11.125" style="5" customWidth="1"/>
    <col min="13315" max="13315" width="12.875" style="5" customWidth="1"/>
    <col min="13316" max="13316" width="11.125" style="5" customWidth="1"/>
    <col min="13317" max="13321" width="10.25" style="5" customWidth="1"/>
    <col min="13322" max="13322" width="12.875" style="5" customWidth="1"/>
    <col min="13323" max="13324" width="10.25" style="5" customWidth="1"/>
    <col min="13325" max="13327" width="0" style="5" hidden="1" customWidth="1"/>
    <col min="13328" max="13568" width="9" style="5"/>
    <col min="13569" max="13569" width="47.375" style="5" customWidth="1"/>
    <col min="13570" max="13570" width="11.125" style="5" customWidth="1"/>
    <col min="13571" max="13571" width="12.875" style="5" customWidth="1"/>
    <col min="13572" max="13572" width="11.125" style="5" customWidth="1"/>
    <col min="13573" max="13577" width="10.25" style="5" customWidth="1"/>
    <col min="13578" max="13578" width="12.875" style="5" customWidth="1"/>
    <col min="13579" max="13580" width="10.25" style="5" customWidth="1"/>
    <col min="13581" max="13583" width="0" style="5" hidden="1" customWidth="1"/>
    <col min="13584" max="13824" width="9" style="5"/>
    <col min="13825" max="13825" width="47.375" style="5" customWidth="1"/>
    <col min="13826" max="13826" width="11.125" style="5" customWidth="1"/>
    <col min="13827" max="13827" width="12.875" style="5" customWidth="1"/>
    <col min="13828" max="13828" width="11.125" style="5" customWidth="1"/>
    <col min="13829" max="13833" width="10.25" style="5" customWidth="1"/>
    <col min="13834" max="13834" width="12.875" style="5" customWidth="1"/>
    <col min="13835" max="13836" width="10.25" style="5" customWidth="1"/>
    <col min="13837" max="13839" width="0" style="5" hidden="1" customWidth="1"/>
    <col min="13840" max="14080" width="9" style="5"/>
    <col min="14081" max="14081" width="47.375" style="5" customWidth="1"/>
    <col min="14082" max="14082" width="11.125" style="5" customWidth="1"/>
    <col min="14083" max="14083" width="12.875" style="5" customWidth="1"/>
    <col min="14084" max="14084" width="11.125" style="5" customWidth="1"/>
    <col min="14085" max="14089" width="10.25" style="5" customWidth="1"/>
    <col min="14090" max="14090" width="12.875" style="5" customWidth="1"/>
    <col min="14091" max="14092" width="10.25" style="5" customWidth="1"/>
    <col min="14093" max="14095" width="0" style="5" hidden="1" customWidth="1"/>
    <col min="14096" max="14336" width="9" style="5"/>
    <col min="14337" max="14337" width="47.375" style="5" customWidth="1"/>
    <col min="14338" max="14338" width="11.125" style="5" customWidth="1"/>
    <col min="14339" max="14339" width="12.875" style="5" customWidth="1"/>
    <col min="14340" max="14340" width="11.125" style="5" customWidth="1"/>
    <col min="14341" max="14345" width="10.25" style="5" customWidth="1"/>
    <col min="14346" max="14346" width="12.875" style="5" customWidth="1"/>
    <col min="14347" max="14348" width="10.25" style="5" customWidth="1"/>
    <col min="14349" max="14351" width="0" style="5" hidden="1" customWidth="1"/>
    <col min="14352" max="14592" width="9" style="5"/>
    <col min="14593" max="14593" width="47.375" style="5" customWidth="1"/>
    <col min="14594" max="14594" width="11.125" style="5" customWidth="1"/>
    <col min="14595" max="14595" width="12.875" style="5" customWidth="1"/>
    <col min="14596" max="14596" width="11.125" style="5" customWidth="1"/>
    <col min="14597" max="14601" width="10.25" style="5" customWidth="1"/>
    <col min="14602" max="14602" width="12.875" style="5" customWidth="1"/>
    <col min="14603" max="14604" width="10.25" style="5" customWidth="1"/>
    <col min="14605" max="14607" width="0" style="5" hidden="1" customWidth="1"/>
    <col min="14608" max="14848" width="9" style="5"/>
    <col min="14849" max="14849" width="47.375" style="5" customWidth="1"/>
    <col min="14850" max="14850" width="11.125" style="5" customWidth="1"/>
    <col min="14851" max="14851" width="12.875" style="5" customWidth="1"/>
    <col min="14852" max="14852" width="11.125" style="5" customWidth="1"/>
    <col min="14853" max="14857" width="10.25" style="5" customWidth="1"/>
    <col min="14858" max="14858" width="12.875" style="5" customWidth="1"/>
    <col min="14859" max="14860" width="10.25" style="5" customWidth="1"/>
    <col min="14861" max="14863" width="0" style="5" hidden="1" customWidth="1"/>
    <col min="14864" max="15104" width="9" style="5"/>
    <col min="15105" max="15105" width="47.375" style="5" customWidth="1"/>
    <col min="15106" max="15106" width="11.125" style="5" customWidth="1"/>
    <col min="15107" max="15107" width="12.875" style="5" customWidth="1"/>
    <col min="15108" max="15108" width="11.125" style="5" customWidth="1"/>
    <col min="15109" max="15113" width="10.25" style="5" customWidth="1"/>
    <col min="15114" max="15114" width="12.875" style="5" customWidth="1"/>
    <col min="15115" max="15116" width="10.25" style="5" customWidth="1"/>
    <col min="15117" max="15119" width="0" style="5" hidden="1" customWidth="1"/>
    <col min="15120" max="15360" width="9" style="5"/>
    <col min="15361" max="15361" width="47.375" style="5" customWidth="1"/>
    <col min="15362" max="15362" width="11.125" style="5" customWidth="1"/>
    <col min="15363" max="15363" width="12.875" style="5" customWidth="1"/>
    <col min="15364" max="15364" width="11.125" style="5" customWidth="1"/>
    <col min="15365" max="15369" width="10.25" style="5" customWidth="1"/>
    <col min="15370" max="15370" width="12.875" style="5" customWidth="1"/>
    <col min="15371" max="15372" width="10.25" style="5" customWidth="1"/>
    <col min="15373" max="15375" width="0" style="5" hidden="1" customWidth="1"/>
    <col min="15376" max="15616" width="9" style="5"/>
    <col min="15617" max="15617" width="47.375" style="5" customWidth="1"/>
    <col min="15618" max="15618" width="11.125" style="5" customWidth="1"/>
    <col min="15619" max="15619" width="12.875" style="5" customWidth="1"/>
    <col min="15620" max="15620" width="11.125" style="5" customWidth="1"/>
    <col min="15621" max="15625" width="10.25" style="5" customWidth="1"/>
    <col min="15626" max="15626" width="12.875" style="5" customWidth="1"/>
    <col min="15627" max="15628" width="10.25" style="5" customWidth="1"/>
    <col min="15629" max="15631" width="0" style="5" hidden="1" customWidth="1"/>
    <col min="15632" max="15872" width="9" style="5"/>
    <col min="15873" max="15873" width="47.375" style="5" customWidth="1"/>
    <col min="15874" max="15874" width="11.125" style="5" customWidth="1"/>
    <col min="15875" max="15875" width="12.875" style="5" customWidth="1"/>
    <col min="15876" max="15876" width="11.125" style="5" customWidth="1"/>
    <col min="15877" max="15881" width="10.25" style="5" customWidth="1"/>
    <col min="15882" max="15882" width="12.875" style="5" customWidth="1"/>
    <col min="15883" max="15884" width="10.25" style="5" customWidth="1"/>
    <col min="15885" max="15887" width="0" style="5" hidden="1" customWidth="1"/>
    <col min="15888" max="16128" width="9" style="5"/>
    <col min="16129" max="16129" width="47.375" style="5" customWidth="1"/>
    <col min="16130" max="16130" width="11.125" style="5" customWidth="1"/>
    <col min="16131" max="16131" width="12.875" style="5" customWidth="1"/>
    <col min="16132" max="16132" width="11.125" style="5" customWidth="1"/>
    <col min="16133" max="16137" width="10.25" style="5" customWidth="1"/>
    <col min="16138" max="16138" width="12.875" style="5" customWidth="1"/>
    <col min="16139" max="16140" width="10.25" style="5" customWidth="1"/>
    <col min="16141" max="16143" width="0" style="5" hidden="1" customWidth="1"/>
    <col min="16144" max="16384" width="9" style="5"/>
  </cols>
  <sheetData>
    <row r="1" spans="1:12" x14ac:dyDescent="0.35">
      <c r="A1" s="352" t="s">
        <v>247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2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54.75" customHeight="1" x14ac:dyDescent="0.35">
      <c r="A3" s="349" t="s">
        <v>9</v>
      </c>
      <c r="B3" s="350"/>
      <c r="C3" s="350"/>
      <c r="D3" s="351"/>
      <c r="E3" s="349" t="s">
        <v>13</v>
      </c>
      <c r="F3" s="350"/>
      <c r="G3" s="350"/>
      <c r="H3" s="350"/>
      <c r="I3" s="350"/>
      <c r="J3" s="350"/>
      <c r="K3" s="350"/>
      <c r="L3" s="351"/>
    </row>
    <row r="4" spans="1:12" x14ac:dyDescent="0.35">
      <c r="A4" s="353" t="s">
        <v>10</v>
      </c>
      <c r="B4" s="354"/>
      <c r="C4" s="354"/>
      <c r="D4" s="355"/>
      <c r="E4" s="356" t="s">
        <v>11</v>
      </c>
      <c r="F4" s="357"/>
      <c r="G4" s="357"/>
      <c r="H4" s="357"/>
      <c r="I4" s="357"/>
      <c r="J4" s="357"/>
      <c r="K4" s="357"/>
      <c r="L4" s="358"/>
    </row>
    <row r="5" spans="1:12" ht="88.5" customHeight="1" x14ac:dyDescent="0.35">
      <c r="A5" s="359" t="s">
        <v>8</v>
      </c>
      <c r="B5" s="360"/>
      <c r="C5" s="360"/>
      <c r="D5" s="361"/>
      <c r="E5" s="353" t="s">
        <v>8</v>
      </c>
      <c r="F5" s="354"/>
      <c r="G5" s="354"/>
      <c r="H5" s="354"/>
      <c r="I5" s="354"/>
      <c r="J5" s="354"/>
      <c r="K5" s="354"/>
      <c r="L5" s="355"/>
    </row>
    <row r="6" spans="1:12" x14ac:dyDescent="0.35">
      <c r="A6" s="362" t="s">
        <v>16</v>
      </c>
      <c r="B6" s="363"/>
      <c r="C6" s="363"/>
      <c r="D6" s="364"/>
      <c r="E6" s="362" t="s">
        <v>15</v>
      </c>
      <c r="F6" s="363"/>
      <c r="G6" s="363"/>
      <c r="H6" s="363"/>
      <c r="I6" s="363"/>
      <c r="J6" s="363"/>
      <c r="K6" s="363"/>
      <c r="L6" s="364"/>
    </row>
    <row r="7" spans="1:12" x14ac:dyDescent="0.35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x14ac:dyDescent="0.35">
      <c r="A8" s="11"/>
      <c r="L8" s="13"/>
    </row>
    <row r="9" spans="1:12" x14ac:dyDescent="0.35">
      <c r="A9" s="365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7"/>
    </row>
    <row r="10" spans="1:12" ht="54.75" customHeight="1" x14ac:dyDescent="0.35">
      <c r="A10" s="349" t="s">
        <v>12</v>
      </c>
      <c r="B10" s="350"/>
      <c r="C10" s="350"/>
      <c r="D10" s="351"/>
      <c r="E10" s="349" t="s">
        <v>14</v>
      </c>
      <c r="F10" s="350"/>
      <c r="G10" s="350"/>
      <c r="H10" s="350"/>
      <c r="I10" s="350"/>
      <c r="J10" s="350"/>
      <c r="K10" s="350"/>
      <c r="L10" s="351"/>
    </row>
    <row r="11" spans="1:12" x14ac:dyDescent="0.35">
      <c r="A11" s="353" t="s">
        <v>10</v>
      </c>
      <c r="B11" s="354"/>
      <c r="C11" s="354"/>
      <c r="D11" s="355"/>
      <c r="E11" s="368" t="s">
        <v>11</v>
      </c>
      <c r="F11" s="369"/>
      <c r="G11" s="369"/>
      <c r="H11" s="369"/>
      <c r="I11" s="369"/>
      <c r="J11" s="369"/>
      <c r="K11" s="369"/>
      <c r="L11" s="370"/>
    </row>
    <row r="12" spans="1:12" ht="88.5" customHeight="1" x14ac:dyDescent="0.35">
      <c r="A12" s="359" t="s">
        <v>8</v>
      </c>
      <c r="B12" s="360"/>
      <c r="C12" s="360"/>
      <c r="D12" s="361"/>
      <c r="E12" s="359" t="s">
        <v>8</v>
      </c>
      <c r="F12" s="360"/>
      <c r="G12" s="360"/>
      <c r="H12" s="360"/>
      <c r="I12" s="360"/>
      <c r="J12" s="360"/>
      <c r="K12" s="360"/>
      <c r="L12" s="361"/>
    </row>
    <row r="13" spans="1:12" x14ac:dyDescent="0.35">
      <c r="A13" s="362" t="s">
        <v>17</v>
      </c>
      <c r="B13" s="363"/>
      <c r="C13" s="363"/>
      <c r="D13" s="364"/>
      <c r="E13" s="362" t="s">
        <v>18</v>
      </c>
      <c r="F13" s="363"/>
      <c r="G13" s="363"/>
      <c r="H13" s="363"/>
      <c r="I13" s="363"/>
      <c r="J13" s="363"/>
      <c r="K13" s="363"/>
      <c r="L13" s="364"/>
    </row>
  </sheetData>
  <mergeCells count="18">
    <mergeCell ref="A12:D12"/>
    <mergeCell ref="E12:L12"/>
    <mergeCell ref="A13:D13"/>
    <mergeCell ref="E13:L13"/>
    <mergeCell ref="A11:D11"/>
    <mergeCell ref="E11:L11"/>
    <mergeCell ref="A10:D10"/>
    <mergeCell ref="E10:L10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9:L9"/>
  </mergeCells>
  <pageMargins left="0.47244094488188981" right="0.47244094488188981" top="0.59055118110236227" bottom="0.39370078740157483" header="0.31496062992125984" footer="0.31496062992125984"/>
  <pageSetup paperSize="9" scale="8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EA90-6ED8-4B4D-A61B-B333B6AA9F5E}">
  <dimension ref="A1:I35"/>
  <sheetViews>
    <sheetView workbookViewId="0">
      <selection activeCell="A4" sqref="A4"/>
    </sheetView>
  </sheetViews>
  <sheetFormatPr defaultColWidth="9" defaultRowHeight="18.75" customHeight="1" x14ac:dyDescent="0.35"/>
  <cols>
    <col min="1" max="1" width="42" style="43" customWidth="1"/>
    <col min="2" max="2" width="13.625" style="43" customWidth="1"/>
    <col min="3" max="3" width="15.75" style="46" customWidth="1"/>
    <col min="4" max="6" width="19.875" style="43" customWidth="1"/>
    <col min="7" max="7" width="11.75" style="43" bestFit="1" customWidth="1"/>
    <col min="8" max="8" width="16.5" style="43" bestFit="1" customWidth="1"/>
    <col min="9" max="9" width="12.125" style="43" customWidth="1"/>
    <col min="10" max="10" width="11" style="43" customWidth="1"/>
    <col min="11" max="11" width="10.375" style="43" bestFit="1" customWidth="1"/>
    <col min="12" max="16384" width="9" style="43"/>
  </cols>
  <sheetData>
    <row r="1" spans="1:7" ht="18.75" customHeight="1" x14ac:dyDescent="0.35">
      <c r="A1" s="371" t="s">
        <v>155</v>
      </c>
      <c r="B1" s="371"/>
      <c r="C1" s="371"/>
      <c r="D1" s="371"/>
      <c r="E1" s="371"/>
      <c r="F1" s="371"/>
    </row>
    <row r="2" spans="1:7" ht="18.75" customHeight="1" x14ac:dyDescent="0.35">
      <c r="A2" s="2" t="s">
        <v>22</v>
      </c>
      <c r="B2" s="2"/>
      <c r="F2" s="47" t="s">
        <v>27</v>
      </c>
    </row>
    <row r="3" spans="1:7" ht="18.75" customHeight="1" x14ac:dyDescent="0.35">
      <c r="A3" s="1" t="s">
        <v>389</v>
      </c>
      <c r="B3" s="1"/>
      <c r="F3" s="47" t="s">
        <v>20</v>
      </c>
    </row>
    <row r="4" spans="1:7" ht="18.75" customHeight="1" x14ac:dyDescent="0.35">
      <c r="A4" s="1"/>
      <c r="B4" s="1"/>
      <c r="C4" s="127"/>
      <c r="D4" s="127"/>
      <c r="E4" s="127"/>
      <c r="F4" s="127"/>
    </row>
    <row r="5" spans="1:7" ht="18.75" customHeight="1" x14ac:dyDescent="0.35">
      <c r="A5" s="37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7" t="s">
        <v>25</v>
      </c>
    </row>
    <row r="6" spans="1:7" ht="18.75" customHeight="1" x14ac:dyDescent="0.35">
      <c r="A6" s="373"/>
      <c r="B6" s="15" t="s">
        <v>2</v>
      </c>
      <c r="C6" s="374"/>
      <c r="D6" s="18" t="s">
        <v>141</v>
      </c>
      <c r="E6" s="18" t="s">
        <v>142</v>
      </c>
      <c r="F6" s="18" t="s">
        <v>143</v>
      </c>
    </row>
    <row r="7" spans="1:7" ht="18.75" customHeight="1" x14ac:dyDescent="0.35">
      <c r="A7" s="255" t="s">
        <v>32</v>
      </c>
      <c r="B7" s="256"/>
      <c r="C7" s="52">
        <f>D7+E7+F7</f>
        <v>3718000</v>
      </c>
      <c r="D7" s="257">
        <f>D8</f>
        <v>3718000</v>
      </c>
      <c r="E7" s="257">
        <f>E8</f>
        <v>0</v>
      </c>
      <c r="F7" s="257">
        <f t="shared" ref="F7" si="0">F8</f>
        <v>0</v>
      </c>
      <c r="G7" s="61"/>
    </row>
    <row r="8" spans="1:7" ht="18.75" customHeight="1" x14ac:dyDescent="0.35">
      <c r="A8" s="252" t="s">
        <v>383</v>
      </c>
      <c r="B8" s="4" t="s">
        <v>1</v>
      </c>
      <c r="C8" s="58">
        <f>D8+E8+F8</f>
        <v>3718000</v>
      </c>
      <c r="D8" s="58">
        <f>D10+D19</f>
        <v>3718000</v>
      </c>
      <c r="E8" s="58">
        <f>E10+E19</f>
        <v>0</v>
      </c>
      <c r="F8" s="58">
        <f>F10+F19</f>
        <v>0</v>
      </c>
      <c r="G8" s="60"/>
    </row>
    <row r="9" spans="1:7" ht="18.75" customHeight="1" x14ac:dyDescent="0.35">
      <c r="A9" s="253"/>
      <c r="B9" s="4" t="s">
        <v>2</v>
      </c>
      <c r="C9" s="58"/>
      <c r="D9" s="58"/>
      <c r="E9" s="58"/>
      <c r="F9" s="58"/>
    </row>
    <row r="10" spans="1:7" s="46" customFormat="1" ht="18.75" customHeight="1" x14ac:dyDescent="0.35">
      <c r="A10" s="25" t="s">
        <v>159</v>
      </c>
      <c r="B10" s="17" t="s">
        <v>1</v>
      </c>
      <c r="C10" s="53">
        <f>SUM(C13:C17)</f>
        <v>3718000</v>
      </c>
      <c r="D10" s="53">
        <f>SUM(D13:D17)</f>
        <v>3718000</v>
      </c>
      <c r="E10" s="53">
        <v>0</v>
      </c>
      <c r="F10" s="53">
        <v>0</v>
      </c>
    </row>
    <row r="11" spans="1:7" s="46" customFormat="1" ht="18.75" customHeight="1" x14ac:dyDescent="0.35">
      <c r="A11" s="27"/>
      <c r="B11" s="17" t="s">
        <v>2</v>
      </c>
      <c r="C11" s="53"/>
      <c r="D11" s="53"/>
      <c r="E11" s="53"/>
      <c r="F11" s="53"/>
    </row>
    <row r="12" spans="1:7" s="48" customFormat="1" ht="18.75" customHeight="1" x14ac:dyDescent="0.2">
      <c r="A12" s="28" t="s">
        <v>64</v>
      </c>
      <c r="B12" s="183"/>
      <c r="C12" s="54"/>
      <c r="D12" s="55"/>
      <c r="E12" s="55"/>
      <c r="F12" s="55"/>
    </row>
    <row r="13" spans="1:7" s="48" customFormat="1" ht="18.75" customHeight="1" x14ac:dyDescent="0.2">
      <c r="A13" s="346" t="s">
        <v>384</v>
      </c>
      <c r="B13" s="183" t="s">
        <v>1</v>
      </c>
      <c r="C13" s="97">
        <f>D13+E13+F13</f>
        <v>61900</v>
      </c>
      <c r="D13" s="98">
        <v>61900</v>
      </c>
      <c r="E13" s="55">
        <v>0</v>
      </c>
      <c r="F13" s="55">
        <v>0</v>
      </c>
    </row>
    <row r="14" spans="1:7" s="48" customFormat="1" ht="18.75" customHeight="1" x14ac:dyDescent="0.2">
      <c r="A14" s="346" t="s">
        <v>385</v>
      </c>
      <c r="B14" s="183" t="s">
        <v>1</v>
      </c>
      <c r="C14" s="97">
        <f>D14+E14+F14</f>
        <v>133200</v>
      </c>
      <c r="D14" s="98">
        <v>133200</v>
      </c>
      <c r="E14" s="55">
        <v>0</v>
      </c>
      <c r="F14" s="55">
        <v>0</v>
      </c>
    </row>
    <row r="15" spans="1:7" s="48" customFormat="1" ht="18.75" customHeight="1" x14ac:dyDescent="0.2">
      <c r="A15" s="346" t="s">
        <v>386</v>
      </c>
      <c r="B15" s="183" t="s">
        <v>1</v>
      </c>
      <c r="C15" s="97">
        <f t="shared" ref="C15:C17" si="1">D15+E15+F15</f>
        <v>1475200</v>
      </c>
      <c r="D15" s="98">
        <v>1475200</v>
      </c>
      <c r="E15" s="55">
        <v>0</v>
      </c>
      <c r="F15" s="55">
        <v>0</v>
      </c>
    </row>
    <row r="16" spans="1:7" s="48" customFormat="1" ht="18.75" customHeight="1" x14ac:dyDescent="0.2">
      <c r="A16" s="346" t="s">
        <v>387</v>
      </c>
      <c r="B16" s="183" t="s">
        <v>1</v>
      </c>
      <c r="C16" s="97">
        <f t="shared" si="1"/>
        <v>1915200</v>
      </c>
      <c r="D16" s="98">
        <v>1915200</v>
      </c>
      <c r="E16" s="55">
        <v>0</v>
      </c>
      <c r="F16" s="55">
        <v>0</v>
      </c>
    </row>
    <row r="17" spans="1:8" s="48" customFormat="1" ht="18.75" customHeight="1" x14ac:dyDescent="0.2">
      <c r="A17" s="346" t="s">
        <v>388</v>
      </c>
      <c r="B17" s="183" t="s">
        <v>1</v>
      </c>
      <c r="C17" s="97">
        <f t="shared" si="1"/>
        <v>132500</v>
      </c>
      <c r="D17" s="98">
        <v>132500</v>
      </c>
      <c r="E17" s="55">
        <v>0</v>
      </c>
      <c r="F17" s="55">
        <v>0</v>
      </c>
    </row>
    <row r="18" spans="1:8" s="48" customFormat="1" ht="18.75" customHeight="1" x14ac:dyDescent="0.2">
      <c r="A18" s="184"/>
      <c r="B18" s="183"/>
      <c r="C18" s="54">
        <v>0</v>
      </c>
      <c r="D18" s="55">
        <v>0</v>
      </c>
      <c r="E18" s="55"/>
      <c r="F18" s="55"/>
    </row>
    <row r="19" spans="1:8" s="46" customFormat="1" ht="18.75" customHeight="1" x14ac:dyDescent="0.35">
      <c r="A19" s="252" t="s">
        <v>66</v>
      </c>
      <c r="B19" s="4" t="s">
        <v>1</v>
      </c>
      <c r="C19" s="58">
        <f>D19+E19+F19</f>
        <v>0</v>
      </c>
      <c r="D19" s="58">
        <f>SUM(D22:D22)</f>
        <v>0</v>
      </c>
      <c r="E19" s="58">
        <f>SUM(E22:E22)</f>
        <v>0</v>
      </c>
      <c r="F19" s="58">
        <f>SUM(F22:F22)</f>
        <v>0</v>
      </c>
    </row>
    <row r="20" spans="1:8" s="46" customFormat="1" ht="18.75" customHeight="1" x14ac:dyDescent="0.35">
      <c r="A20" s="254"/>
      <c r="B20" s="4" t="s">
        <v>2</v>
      </c>
      <c r="C20" s="58"/>
      <c r="D20" s="58"/>
      <c r="E20" s="58"/>
      <c r="F20" s="58"/>
    </row>
    <row r="21" spans="1:8" s="46" customFormat="1" ht="18.75" customHeight="1" x14ac:dyDescent="0.35">
      <c r="A21" s="28" t="s">
        <v>64</v>
      </c>
      <c r="B21" s="44"/>
      <c r="C21" s="53"/>
      <c r="D21" s="56"/>
      <c r="E21" s="56"/>
      <c r="F21" s="56"/>
    </row>
    <row r="22" spans="1:8" s="48" customFormat="1" ht="18.75" customHeight="1" x14ac:dyDescent="0.2">
      <c r="A22" s="31"/>
      <c r="B22" s="29"/>
      <c r="C22" s="54"/>
      <c r="D22" s="55"/>
      <c r="E22" s="55"/>
      <c r="F22" s="55"/>
    </row>
    <row r="23" spans="1:8" s="42" customFormat="1" ht="18.75" customHeight="1" x14ac:dyDescent="0.35">
      <c r="A23" s="375" t="s">
        <v>61</v>
      </c>
      <c r="B23" s="4" t="s">
        <v>1</v>
      </c>
      <c r="C23" s="58">
        <f>D23+E23+F23</f>
        <v>3718000</v>
      </c>
      <c r="D23" s="58">
        <f>D8</f>
        <v>3718000</v>
      </c>
      <c r="E23" s="58">
        <f>E8</f>
        <v>0</v>
      </c>
      <c r="F23" s="58">
        <f>F8</f>
        <v>0</v>
      </c>
    </row>
    <row r="24" spans="1:8" s="42" customFormat="1" ht="18.75" customHeight="1" x14ac:dyDescent="0.35">
      <c r="A24" s="376"/>
      <c r="B24" s="4" t="s">
        <v>2</v>
      </c>
      <c r="C24" s="58"/>
      <c r="D24" s="58"/>
      <c r="E24" s="58"/>
      <c r="F24" s="58"/>
    </row>
    <row r="25" spans="1:8" s="42" customFormat="1" ht="18.75" customHeight="1" x14ac:dyDescent="0.35">
      <c r="A25" s="375" t="s">
        <v>62</v>
      </c>
      <c r="B25" s="4" t="s">
        <v>1</v>
      </c>
      <c r="C25" s="58">
        <v>0</v>
      </c>
      <c r="D25" s="58">
        <v>0</v>
      </c>
      <c r="E25" s="58">
        <v>0</v>
      </c>
      <c r="F25" s="58">
        <v>0</v>
      </c>
    </row>
    <row r="26" spans="1:8" s="42" customFormat="1" ht="18.75" customHeight="1" x14ac:dyDescent="0.35">
      <c r="A26" s="376"/>
      <c r="B26" s="4" t="s">
        <v>2</v>
      </c>
      <c r="C26" s="58"/>
      <c r="D26" s="58"/>
      <c r="E26" s="58"/>
      <c r="F26" s="58"/>
    </row>
    <row r="27" spans="1:8" ht="18.75" customHeight="1" x14ac:dyDescent="0.35">
      <c r="A27" s="377" t="s">
        <v>0</v>
      </c>
      <c r="B27" s="22" t="s">
        <v>1</v>
      </c>
      <c r="C27" s="52">
        <f>D27+E27+F27</f>
        <v>3718000</v>
      </c>
      <c r="D27" s="52">
        <f>D10+D19</f>
        <v>3718000</v>
      </c>
      <c r="E27" s="52">
        <f>E10+E19</f>
        <v>0</v>
      </c>
      <c r="F27" s="52">
        <f>F10+F19</f>
        <v>0</v>
      </c>
    </row>
    <row r="28" spans="1:8" ht="18.75" customHeight="1" x14ac:dyDescent="0.35">
      <c r="A28" s="378"/>
      <c r="B28" s="22" t="s">
        <v>2</v>
      </c>
      <c r="C28" s="52"/>
      <c r="D28" s="52"/>
      <c r="E28" s="52"/>
      <c r="F28" s="52"/>
    </row>
    <row r="29" spans="1:8" ht="18.75" customHeight="1" x14ac:dyDescent="0.35">
      <c r="A29" s="16"/>
      <c r="B29" s="16"/>
    </row>
    <row r="30" spans="1:8" ht="18.75" customHeight="1" x14ac:dyDescent="0.35">
      <c r="A30" s="1" t="s">
        <v>78</v>
      </c>
      <c r="B30" s="16"/>
      <c r="G30" s="132" t="s">
        <v>26</v>
      </c>
      <c r="H30" s="132" t="s">
        <v>26</v>
      </c>
    </row>
    <row r="34" spans="7:9" ht="18.75" customHeight="1" x14ac:dyDescent="0.35">
      <c r="G34" s="125" t="s">
        <v>26</v>
      </c>
      <c r="H34" s="124"/>
      <c r="I34" s="134" t="s">
        <v>26</v>
      </c>
    </row>
    <row r="35" spans="7:9" ht="18.75" customHeight="1" x14ac:dyDescent="0.35">
      <c r="G35" s="124"/>
      <c r="H35" s="124"/>
      <c r="I35" s="124"/>
    </row>
  </sheetData>
  <mergeCells count="6">
    <mergeCell ref="A27:A28"/>
    <mergeCell ref="A1:F1"/>
    <mergeCell ref="A5:A6"/>
    <mergeCell ref="C5:C6"/>
    <mergeCell ref="A23:A24"/>
    <mergeCell ref="A25:A26"/>
  </mergeCells>
  <pageMargins left="0.33" right="0.19" top="0.27" bottom="0.17" header="0.18" footer="0.13"/>
  <pageSetup paperSize="9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5B57-74DB-4A0E-8C74-58D7F9D2C185}">
  <dimension ref="A1:H71"/>
  <sheetViews>
    <sheetView zoomScale="110" zoomScaleNormal="110" workbookViewId="0">
      <selection activeCell="B75" sqref="B75"/>
    </sheetView>
  </sheetViews>
  <sheetFormatPr defaultRowHeight="21" x14ac:dyDescent="0.35"/>
  <cols>
    <col min="1" max="1" width="42" style="43" customWidth="1"/>
    <col min="2" max="2" width="13.625" style="43" customWidth="1"/>
    <col min="3" max="3" width="17.25" style="46" customWidth="1"/>
    <col min="4" max="6" width="20.625" style="43" customWidth="1"/>
    <col min="7" max="7" width="11.75" style="43" bestFit="1" customWidth="1"/>
    <col min="8" max="8" width="16.5" style="43" bestFit="1" customWidth="1"/>
    <col min="9" max="9" width="12.125" style="43" customWidth="1"/>
    <col min="10" max="10" width="11" style="43" customWidth="1"/>
    <col min="11" max="11" width="10.375" style="43" bestFit="1" customWidth="1"/>
    <col min="12" max="16384" width="9" style="43"/>
  </cols>
  <sheetData>
    <row r="1" spans="1:7" x14ac:dyDescent="0.35">
      <c r="A1" s="371" t="s">
        <v>155</v>
      </c>
      <c r="B1" s="371"/>
      <c r="C1" s="371"/>
      <c r="D1" s="371"/>
      <c r="E1" s="371"/>
      <c r="F1" s="371"/>
    </row>
    <row r="2" spans="1:7" x14ac:dyDescent="0.35">
      <c r="A2" s="2" t="s">
        <v>22</v>
      </c>
      <c r="B2" s="2"/>
      <c r="F2" s="47" t="s">
        <v>27</v>
      </c>
    </row>
    <row r="3" spans="1:7" x14ac:dyDescent="0.35">
      <c r="A3" s="1" t="s">
        <v>218</v>
      </c>
      <c r="B3" s="1"/>
      <c r="F3" s="47" t="s">
        <v>20</v>
      </c>
    </row>
    <row r="4" spans="1:7" x14ac:dyDescent="0.35">
      <c r="A4" s="372" t="s">
        <v>19</v>
      </c>
      <c r="B4" s="45" t="s">
        <v>6</v>
      </c>
      <c r="C4" s="374" t="s">
        <v>0</v>
      </c>
      <c r="D4" s="45" t="s">
        <v>23</v>
      </c>
      <c r="E4" s="45" t="s">
        <v>24</v>
      </c>
      <c r="F4" s="17" t="s">
        <v>25</v>
      </c>
    </row>
    <row r="5" spans="1:7" x14ac:dyDescent="0.35">
      <c r="A5" s="373"/>
      <c r="B5" s="15" t="s">
        <v>2</v>
      </c>
      <c r="C5" s="374"/>
      <c r="D5" s="18" t="s">
        <v>156</v>
      </c>
      <c r="E5" s="18" t="s">
        <v>157</v>
      </c>
      <c r="F5" s="18" t="s">
        <v>158</v>
      </c>
    </row>
    <row r="6" spans="1:7" x14ac:dyDescent="0.35">
      <c r="A6" s="19" t="s">
        <v>32</v>
      </c>
      <c r="B6" s="20"/>
      <c r="C6" s="126">
        <f>C7+C44</f>
        <v>7316285</v>
      </c>
      <c r="D6" s="126">
        <f>D7+D44</f>
        <v>3503640</v>
      </c>
      <c r="E6" s="126">
        <f>E7+E44</f>
        <v>2801645</v>
      </c>
      <c r="F6" s="126">
        <f>F7+F44</f>
        <v>1011000</v>
      </c>
      <c r="G6" s="61"/>
    </row>
    <row r="7" spans="1:7" x14ac:dyDescent="0.35">
      <c r="A7" s="21" t="s">
        <v>219</v>
      </c>
      <c r="B7" s="22" t="s">
        <v>1</v>
      </c>
      <c r="C7" s="71">
        <f>C9+C16+C38</f>
        <v>5276885</v>
      </c>
      <c r="D7" s="71">
        <f>D9+D16+D38</f>
        <v>3139740</v>
      </c>
      <c r="E7" s="71">
        <f t="shared" ref="E7:F7" si="0">E9+E16+E38</f>
        <v>1858645</v>
      </c>
      <c r="F7" s="71">
        <f t="shared" si="0"/>
        <v>278500</v>
      </c>
      <c r="G7" s="60"/>
    </row>
    <row r="8" spans="1:7" x14ac:dyDescent="0.35">
      <c r="A8" s="24"/>
      <c r="B8" s="22" t="s">
        <v>2</v>
      </c>
      <c r="C8" s="23"/>
      <c r="D8" s="23"/>
      <c r="E8" s="23"/>
      <c r="F8" s="23"/>
    </row>
    <row r="9" spans="1:7" s="46" customFormat="1" hidden="1" x14ac:dyDescent="0.35">
      <c r="A9" s="25" t="s">
        <v>159</v>
      </c>
      <c r="B9" s="17" t="s">
        <v>1</v>
      </c>
      <c r="C9" s="26">
        <v>0</v>
      </c>
      <c r="D9" s="26">
        <f>SUM(D12:D15)</f>
        <v>0</v>
      </c>
      <c r="E9" s="26">
        <f>SUM(E12:E15)</f>
        <v>0</v>
      </c>
      <c r="F9" s="26">
        <f>SUM(F12:F15)</f>
        <v>0</v>
      </c>
    </row>
    <row r="10" spans="1:7" s="46" customFormat="1" hidden="1" x14ac:dyDescent="0.35">
      <c r="A10" s="27"/>
      <c r="B10" s="17" t="s">
        <v>2</v>
      </c>
      <c r="C10" s="26"/>
      <c r="D10" s="26"/>
      <c r="E10" s="26"/>
      <c r="F10" s="26"/>
    </row>
    <row r="11" spans="1:7" s="48" customFormat="1" hidden="1" x14ac:dyDescent="0.2">
      <c r="A11" s="28" t="s">
        <v>64</v>
      </c>
      <c r="B11" s="29"/>
      <c r="C11" s="65"/>
      <c r="D11" s="30"/>
      <c r="E11" s="30"/>
      <c r="F11" s="30"/>
    </row>
    <row r="12" spans="1:7" s="48" customFormat="1" hidden="1" x14ac:dyDescent="0.2">
      <c r="A12" s="31" t="s">
        <v>220</v>
      </c>
      <c r="B12" s="29" t="s">
        <v>1</v>
      </c>
      <c r="C12" s="65">
        <v>0</v>
      </c>
      <c r="D12" s="30">
        <v>0</v>
      </c>
      <c r="E12" s="30">
        <v>0</v>
      </c>
      <c r="F12" s="30">
        <v>0</v>
      </c>
    </row>
    <row r="13" spans="1:7" s="48" customFormat="1" hidden="1" x14ac:dyDescent="0.2">
      <c r="A13" s="31" t="s">
        <v>221</v>
      </c>
      <c r="B13" s="29" t="s">
        <v>1</v>
      </c>
      <c r="C13" s="65">
        <v>0</v>
      </c>
      <c r="D13" s="30">
        <v>0</v>
      </c>
      <c r="E13" s="30">
        <v>0</v>
      </c>
      <c r="F13" s="30">
        <v>0</v>
      </c>
    </row>
    <row r="14" spans="1:7" s="48" customFormat="1" hidden="1" x14ac:dyDescent="0.2">
      <c r="A14" s="31" t="s">
        <v>222</v>
      </c>
      <c r="B14" s="29" t="s">
        <v>1</v>
      </c>
      <c r="C14" s="65">
        <v>0</v>
      </c>
      <c r="D14" s="30">
        <v>0</v>
      </c>
      <c r="E14" s="30">
        <v>0</v>
      </c>
      <c r="F14" s="30">
        <v>0</v>
      </c>
    </row>
    <row r="15" spans="1:7" s="46" customFormat="1" hidden="1" x14ac:dyDescent="0.35">
      <c r="A15" s="31"/>
      <c r="B15" s="29" t="s">
        <v>1</v>
      </c>
      <c r="C15" s="65">
        <v>0</v>
      </c>
      <c r="D15" s="30">
        <v>0</v>
      </c>
      <c r="E15" s="30">
        <v>0</v>
      </c>
      <c r="F15" s="30">
        <v>0</v>
      </c>
    </row>
    <row r="16" spans="1:7" s="46" customFormat="1" x14ac:dyDescent="0.35">
      <c r="A16" s="25" t="s">
        <v>140</v>
      </c>
      <c r="B16" s="17" t="s">
        <v>1</v>
      </c>
      <c r="C16" s="26">
        <f>SUM(C20:C37)</f>
        <v>4200800</v>
      </c>
      <c r="D16" s="26">
        <f>SUM(D20:D37)</f>
        <v>3139740</v>
      </c>
      <c r="E16" s="26">
        <f>SUM(E20:E37)</f>
        <v>782560</v>
      </c>
      <c r="F16" s="26">
        <f>SUM(F20:F37)</f>
        <v>278500</v>
      </c>
    </row>
    <row r="17" spans="1:6" s="46" customFormat="1" x14ac:dyDescent="0.35">
      <c r="A17" s="27"/>
      <c r="B17" s="17" t="s">
        <v>2</v>
      </c>
      <c r="C17" s="26"/>
      <c r="D17" s="26"/>
      <c r="E17" s="26"/>
      <c r="F17" s="26"/>
    </row>
    <row r="18" spans="1:6" s="48" customFormat="1" x14ac:dyDescent="0.2">
      <c r="A18" s="28" t="s">
        <v>64</v>
      </c>
      <c r="B18" s="44"/>
      <c r="C18" s="26"/>
      <c r="D18" s="32"/>
      <c r="E18" s="32"/>
      <c r="F18" s="32"/>
    </row>
    <row r="19" spans="1:6" s="48" customFormat="1" x14ac:dyDescent="0.2">
      <c r="A19" s="33" t="s">
        <v>67</v>
      </c>
      <c r="B19" s="34"/>
      <c r="C19" s="65"/>
      <c r="D19" s="35"/>
      <c r="E19" s="35"/>
      <c r="F19" s="35"/>
    </row>
    <row r="20" spans="1:6" s="48" customFormat="1" x14ac:dyDescent="0.2">
      <c r="A20" s="31" t="s">
        <v>68</v>
      </c>
      <c r="B20" s="29" t="s">
        <v>1</v>
      </c>
      <c r="C20" s="65">
        <f>SUM(D20:F20)</f>
        <v>384400</v>
      </c>
      <c r="D20" s="30">
        <v>129140</v>
      </c>
      <c r="E20" s="30">
        <v>126260</v>
      </c>
      <c r="F20" s="30">
        <v>129000</v>
      </c>
    </row>
    <row r="21" spans="1:6" s="48" customFormat="1" x14ac:dyDescent="0.2">
      <c r="A21" s="36" t="s">
        <v>69</v>
      </c>
      <c r="B21" s="29"/>
      <c r="C21" s="65"/>
      <c r="D21" s="30"/>
      <c r="E21" s="30"/>
      <c r="F21" s="30"/>
    </row>
    <row r="22" spans="1:6" s="48" customFormat="1" x14ac:dyDescent="0.2">
      <c r="A22" s="31" t="s">
        <v>223</v>
      </c>
      <c r="B22" s="29" t="s">
        <v>1</v>
      </c>
      <c r="C22" s="65">
        <f t="shared" ref="C22:C36" si="1">SUM(D22:F22)</f>
        <v>390500</v>
      </c>
      <c r="D22" s="30">
        <v>130000</v>
      </c>
      <c r="E22" s="30">
        <v>130000</v>
      </c>
      <c r="F22" s="30">
        <v>130500</v>
      </c>
    </row>
    <row r="23" spans="1:6" s="48" customFormat="1" x14ac:dyDescent="0.2">
      <c r="A23" s="31" t="s">
        <v>224</v>
      </c>
      <c r="B23" s="29" t="s">
        <v>1</v>
      </c>
      <c r="C23" s="65">
        <f t="shared" si="1"/>
        <v>10000</v>
      </c>
      <c r="D23" s="30">
        <v>0</v>
      </c>
      <c r="E23" s="30">
        <v>0</v>
      </c>
      <c r="F23" s="30">
        <v>10000</v>
      </c>
    </row>
    <row r="24" spans="1:6" s="48" customFormat="1" x14ac:dyDescent="0.2">
      <c r="A24" s="31" t="s">
        <v>70</v>
      </c>
      <c r="B24" s="29" t="s">
        <v>1</v>
      </c>
      <c r="C24" s="65">
        <f t="shared" si="1"/>
        <v>121700</v>
      </c>
      <c r="D24" s="30">
        <v>0</v>
      </c>
      <c r="E24" s="30">
        <v>121700</v>
      </c>
      <c r="F24" s="30">
        <v>0</v>
      </c>
    </row>
    <row r="25" spans="1:6" s="48" customFormat="1" x14ac:dyDescent="0.2">
      <c r="A25" s="201" t="s">
        <v>86</v>
      </c>
      <c r="B25" s="29" t="s">
        <v>1</v>
      </c>
      <c r="C25" s="65">
        <f t="shared" si="1"/>
        <v>1000</v>
      </c>
      <c r="D25" s="72">
        <v>0</v>
      </c>
      <c r="E25" s="72">
        <v>0</v>
      </c>
      <c r="F25" s="72">
        <v>1000</v>
      </c>
    </row>
    <row r="26" spans="1:6" s="48" customFormat="1" x14ac:dyDescent="0.2">
      <c r="A26" s="31" t="s">
        <v>225</v>
      </c>
      <c r="B26" s="29" t="s">
        <v>1</v>
      </c>
      <c r="C26" s="65">
        <f t="shared" si="1"/>
        <v>4800</v>
      </c>
      <c r="D26" s="30">
        <v>4800</v>
      </c>
      <c r="E26" s="30">
        <v>0</v>
      </c>
      <c r="F26" s="30">
        <v>0</v>
      </c>
    </row>
    <row r="27" spans="1:6" s="48" customFormat="1" x14ac:dyDescent="0.2">
      <c r="A27" s="31" t="s">
        <v>71</v>
      </c>
      <c r="B27" s="29" t="s">
        <v>1</v>
      </c>
      <c r="C27" s="65">
        <f t="shared" si="1"/>
        <v>32000</v>
      </c>
      <c r="D27" s="30">
        <v>16000</v>
      </c>
      <c r="E27" s="30">
        <v>16000</v>
      </c>
      <c r="F27" s="30">
        <v>0</v>
      </c>
    </row>
    <row r="28" spans="1:6" s="48" customFormat="1" hidden="1" x14ac:dyDescent="0.2">
      <c r="A28" s="31" t="s">
        <v>71</v>
      </c>
      <c r="B28" s="29" t="s">
        <v>1</v>
      </c>
      <c r="C28" s="65">
        <f t="shared" si="1"/>
        <v>0</v>
      </c>
      <c r="D28" s="30">
        <v>0</v>
      </c>
      <c r="E28" s="30">
        <v>0</v>
      </c>
      <c r="F28" s="30">
        <v>0</v>
      </c>
    </row>
    <row r="29" spans="1:6" s="42" customFormat="1" x14ac:dyDescent="0.35">
      <c r="A29" s="31" t="s">
        <v>195</v>
      </c>
      <c r="B29" s="29" t="s">
        <v>1</v>
      </c>
      <c r="C29" s="65">
        <f t="shared" si="1"/>
        <v>2525800</v>
      </c>
      <c r="D29" s="30">
        <v>2525800</v>
      </c>
      <c r="E29" s="30">
        <v>0</v>
      </c>
      <c r="F29" s="30">
        <v>0</v>
      </c>
    </row>
    <row r="30" spans="1:6" s="42" customFormat="1" x14ac:dyDescent="0.35">
      <c r="A30" s="31" t="s">
        <v>72</v>
      </c>
      <c r="B30" s="29" t="s">
        <v>1</v>
      </c>
      <c r="C30" s="65">
        <f t="shared" si="1"/>
        <v>216000</v>
      </c>
      <c r="D30" s="30">
        <v>216000</v>
      </c>
      <c r="E30" s="30">
        <v>0</v>
      </c>
      <c r="F30" s="30">
        <v>0</v>
      </c>
    </row>
    <row r="31" spans="1:6" s="42" customFormat="1" x14ac:dyDescent="0.35">
      <c r="A31" s="37" t="s">
        <v>73</v>
      </c>
      <c r="B31" s="29"/>
      <c r="C31" s="65"/>
      <c r="D31" s="30" t="s">
        <v>26</v>
      </c>
      <c r="E31" s="30"/>
      <c r="F31" s="30"/>
    </row>
    <row r="32" spans="1:6" x14ac:dyDescent="0.35">
      <c r="A32" s="31" t="s">
        <v>75</v>
      </c>
      <c r="B32" s="29" t="s">
        <v>1</v>
      </c>
      <c r="C32" s="65">
        <f t="shared" si="1"/>
        <v>141600</v>
      </c>
      <c r="D32" s="30">
        <v>0</v>
      </c>
      <c r="E32" s="30">
        <v>141600</v>
      </c>
      <c r="F32" s="30">
        <v>0</v>
      </c>
    </row>
    <row r="33" spans="1:8" x14ac:dyDescent="0.35">
      <c r="A33" s="31" t="s">
        <v>76</v>
      </c>
      <c r="B33" s="29" t="s">
        <v>1</v>
      </c>
      <c r="C33" s="65">
        <f t="shared" si="1"/>
        <v>80800</v>
      </c>
      <c r="D33" s="30">
        <v>0</v>
      </c>
      <c r="E33" s="30">
        <v>80800</v>
      </c>
      <c r="F33" s="30">
        <v>0</v>
      </c>
    </row>
    <row r="34" spans="1:8" x14ac:dyDescent="0.35">
      <c r="A34" s="38" t="s">
        <v>65</v>
      </c>
      <c r="B34" s="29" t="s">
        <v>1</v>
      </c>
      <c r="C34" s="65">
        <f t="shared" si="1"/>
        <v>11000</v>
      </c>
      <c r="D34" s="30">
        <v>0</v>
      </c>
      <c r="E34" s="30">
        <v>11000</v>
      </c>
      <c r="F34" s="30">
        <v>0</v>
      </c>
    </row>
    <row r="35" spans="1:8" ht="24.75" customHeight="1" x14ac:dyDescent="0.35">
      <c r="A35" s="31" t="s">
        <v>226</v>
      </c>
      <c r="B35" s="29" t="s">
        <v>1</v>
      </c>
      <c r="C35" s="65">
        <f t="shared" si="1"/>
        <v>247200</v>
      </c>
      <c r="D35" s="30">
        <v>100000</v>
      </c>
      <c r="E35" s="30">
        <v>147200</v>
      </c>
      <c r="F35" s="30">
        <v>0</v>
      </c>
    </row>
    <row r="36" spans="1:8" ht="23.25" customHeight="1" x14ac:dyDescent="0.35">
      <c r="A36" s="31" t="s">
        <v>227</v>
      </c>
      <c r="B36" s="29" t="s">
        <v>1</v>
      </c>
      <c r="C36" s="65">
        <f t="shared" si="1"/>
        <v>24000</v>
      </c>
      <c r="D36" s="30">
        <v>8000</v>
      </c>
      <c r="E36" s="30">
        <v>8000</v>
      </c>
      <c r="F36" s="30">
        <v>8000</v>
      </c>
      <c r="G36" s="132" t="s">
        <v>26</v>
      </c>
      <c r="H36" s="132" t="s">
        <v>26</v>
      </c>
    </row>
    <row r="37" spans="1:8" x14ac:dyDescent="0.35">
      <c r="A37" s="38" t="s">
        <v>228</v>
      </c>
      <c r="B37" s="29" t="s">
        <v>1</v>
      </c>
      <c r="C37" s="65">
        <f>SUM(D37:F37)</f>
        <v>10000</v>
      </c>
      <c r="D37" s="30">
        <v>10000</v>
      </c>
      <c r="E37" s="30">
        <v>0</v>
      </c>
      <c r="F37" s="30">
        <v>0</v>
      </c>
    </row>
    <row r="38" spans="1:8" x14ac:dyDescent="0.35">
      <c r="A38" s="49" t="s">
        <v>229</v>
      </c>
      <c r="B38" s="50" t="s">
        <v>1</v>
      </c>
      <c r="C38" s="65">
        <f>C40+C42</f>
        <v>1076085</v>
      </c>
      <c r="D38" s="65">
        <f t="shared" ref="D38:F38" si="2">D40+D42</f>
        <v>0</v>
      </c>
      <c r="E38" s="65">
        <f t="shared" si="2"/>
        <v>1076085</v>
      </c>
      <c r="F38" s="65">
        <f t="shared" si="2"/>
        <v>0</v>
      </c>
    </row>
    <row r="39" spans="1:8" x14ac:dyDescent="0.35">
      <c r="A39" s="39"/>
      <c r="B39" s="17" t="s">
        <v>2</v>
      </c>
      <c r="C39" s="118"/>
      <c r="D39" s="118"/>
      <c r="E39" s="118"/>
      <c r="F39" s="118"/>
    </row>
    <row r="40" spans="1:8" x14ac:dyDescent="0.35">
      <c r="A40" s="202" t="s">
        <v>230</v>
      </c>
      <c r="B40" s="129" t="s">
        <v>1</v>
      </c>
      <c r="C40" s="65">
        <f>SUM(D40:F40)</f>
        <v>385370</v>
      </c>
      <c r="D40" s="203">
        <v>0</v>
      </c>
      <c r="E40" s="203">
        <v>385370</v>
      </c>
      <c r="F40" s="203">
        <v>0</v>
      </c>
    </row>
    <row r="41" spans="1:8" x14ac:dyDescent="0.35">
      <c r="A41" s="204" t="s">
        <v>231</v>
      </c>
      <c r="B41" s="129"/>
      <c r="C41" s="26"/>
      <c r="D41" s="203"/>
      <c r="E41" s="203"/>
      <c r="F41" s="203"/>
    </row>
    <row r="42" spans="1:8" x14ac:dyDescent="0.35">
      <c r="A42" s="130" t="s">
        <v>232</v>
      </c>
      <c r="B42" s="129" t="s">
        <v>1</v>
      </c>
      <c r="C42" s="65">
        <f>SUM(D42:F42)</f>
        <v>690715</v>
      </c>
      <c r="D42" s="203">
        <v>0</v>
      </c>
      <c r="E42" s="203">
        <v>690715</v>
      </c>
      <c r="F42" s="203">
        <v>0</v>
      </c>
    </row>
    <row r="43" spans="1:8" x14ac:dyDescent="0.35">
      <c r="A43" s="205" t="s">
        <v>233</v>
      </c>
      <c r="B43" s="129"/>
      <c r="C43" s="26"/>
      <c r="D43" s="203"/>
      <c r="E43" s="203"/>
      <c r="F43" s="203"/>
    </row>
    <row r="44" spans="1:8" x14ac:dyDescent="0.35">
      <c r="A44" s="21" t="s">
        <v>234</v>
      </c>
      <c r="B44" s="22" t="s">
        <v>1</v>
      </c>
      <c r="C44" s="23">
        <f>C53+C46</f>
        <v>2039400</v>
      </c>
      <c r="D44" s="23">
        <f>D53+D46</f>
        <v>363900</v>
      </c>
      <c r="E44" s="23">
        <f>E53+E46</f>
        <v>943000</v>
      </c>
      <c r="F44" s="23">
        <f>F53+F46</f>
        <v>732500</v>
      </c>
    </row>
    <row r="45" spans="1:8" x14ac:dyDescent="0.35">
      <c r="A45" s="24"/>
      <c r="B45" s="22" t="s">
        <v>2</v>
      </c>
      <c r="C45" s="23"/>
      <c r="D45" s="23"/>
      <c r="E45" s="23"/>
      <c r="F45" s="23"/>
    </row>
    <row r="46" spans="1:8" s="46" customFormat="1" x14ac:dyDescent="0.35">
      <c r="A46" s="25" t="s">
        <v>140</v>
      </c>
      <c r="B46" s="17" t="s">
        <v>1</v>
      </c>
      <c r="C46" s="26">
        <f>SUM(C50:C52)</f>
        <v>352000</v>
      </c>
      <c r="D46" s="26">
        <f>SUM(D50:D52)</f>
        <v>118400</v>
      </c>
      <c r="E46" s="26">
        <f>SUM(E50:E52)</f>
        <v>116000</v>
      </c>
      <c r="F46" s="26">
        <f>SUM(F50:F52)</f>
        <v>117600</v>
      </c>
    </row>
    <row r="47" spans="1:8" s="46" customFormat="1" x14ac:dyDescent="0.35">
      <c r="A47" s="27"/>
      <c r="B47" s="17" t="s">
        <v>2</v>
      </c>
      <c r="C47" s="26"/>
      <c r="D47" s="26"/>
      <c r="E47" s="26"/>
      <c r="F47" s="26"/>
    </row>
    <row r="48" spans="1:8" s="48" customFormat="1" x14ac:dyDescent="0.2">
      <c r="A48" s="28" t="s">
        <v>64</v>
      </c>
      <c r="B48" s="44"/>
      <c r="C48" s="26"/>
      <c r="D48" s="32"/>
      <c r="E48" s="32"/>
      <c r="F48" s="32"/>
    </row>
    <row r="49" spans="1:6" s="48" customFormat="1" x14ac:dyDescent="0.2">
      <c r="A49" s="33" t="s">
        <v>67</v>
      </c>
      <c r="B49" s="34"/>
      <c r="C49" s="65"/>
      <c r="D49" s="35"/>
      <c r="E49" s="35"/>
      <c r="F49" s="35"/>
    </row>
    <row r="50" spans="1:6" s="48" customFormat="1" x14ac:dyDescent="0.2">
      <c r="A50" s="31" t="s">
        <v>235</v>
      </c>
      <c r="B50" s="29" t="s">
        <v>1</v>
      </c>
      <c r="C50" s="65">
        <f>SUM(D50:F50)</f>
        <v>292000</v>
      </c>
      <c r="D50" s="30">
        <v>98400</v>
      </c>
      <c r="E50" s="30">
        <v>96000</v>
      </c>
      <c r="F50" s="30">
        <v>97600</v>
      </c>
    </row>
    <row r="51" spans="1:6" s="48" customFormat="1" x14ac:dyDescent="0.2">
      <c r="A51" s="36" t="s">
        <v>73</v>
      </c>
      <c r="B51" s="29"/>
      <c r="C51" s="65"/>
      <c r="D51" s="30"/>
      <c r="E51" s="30"/>
      <c r="F51" s="30"/>
    </row>
    <row r="52" spans="1:6" s="48" customFormat="1" x14ac:dyDescent="0.2">
      <c r="A52" s="38" t="s">
        <v>236</v>
      </c>
      <c r="B52" s="29" t="s">
        <v>1</v>
      </c>
      <c r="C52" s="65">
        <f t="shared" ref="C52" si="3">SUM(D52:F52)</f>
        <v>60000</v>
      </c>
      <c r="D52" s="30">
        <v>20000</v>
      </c>
      <c r="E52" s="30">
        <v>20000</v>
      </c>
      <c r="F52" s="30">
        <v>20000</v>
      </c>
    </row>
    <row r="53" spans="1:6" x14ac:dyDescent="0.35">
      <c r="A53" s="49" t="s">
        <v>229</v>
      </c>
      <c r="B53" s="50" t="s">
        <v>1</v>
      </c>
      <c r="C53" s="65">
        <f>C61+C56+C58+C60</f>
        <v>1687400</v>
      </c>
      <c r="D53" s="65">
        <f>D61+D56+D58+D60</f>
        <v>245500</v>
      </c>
      <c r="E53" s="65">
        <f>E61+E56+E58+E60</f>
        <v>827000</v>
      </c>
      <c r="F53" s="65">
        <f>F61+F56+F58+F60</f>
        <v>614900</v>
      </c>
    </row>
    <row r="54" spans="1:6" x14ac:dyDescent="0.35">
      <c r="A54" s="39"/>
      <c r="B54" s="17" t="s">
        <v>2</v>
      </c>
      <c r="C54" s="118"/>
      <c r="D54" s="118"/>
      <c r="E54" s="118"/>
      <c r="F54" s="118"/>
    </row>
    <row r="55" spans="1:6" x14ac:dyDescent="0.35">
      <c r="A55" s="207"/>
      <c r="B55" s="17"/>
      <c r="C55" s="118"/>
      <c r="D55" s="118"/>
      <c r="E55" s="118"/>
      <c r="F55" s="118"/>
    </row>
    <row r="56" spans="1:6" x14ac:dyDescent="0.35">
      <c r="A56" s="202" t="s">
        <v>237</v>
      </c>
      <c r="B56" s="129" t="s">
        <v>1</v>
      </c>
      <c r="C56" s="65">
        <f>SUM(D56:F56)</f>
        <v>114700</v>
      </c>
      <c r="D56" s="203">
        <v>73500</v>
      </c>
      <c r="E56" s="203">
        <v>0</v>
      </c>
      <c r="F56" s="203">
        <v>41200</v>
      </c>
    </row>
    <row r="57" spans="1:6" x14ac:dyDescent="0.35">
      <c r="A57" s="204" t="s">
        <v>238</v>
      </c>
      <c r="B57" s="129"/>
      <c r="C57" s="26"/>
      <c r="D57" s="203"/>
      <c r="E57" s="203"/>
      <c r="F57" s="203"/>
    </row>
    <row r="58" spans="1:6" x14ac:dyDescent="0.35">
      <c r="A58" s="130" t="s">
        <v>239</v>
      </c>
      <c r="B58" s="129" t="s">
        <v>1</v>
      </c>
      <c r="C58" s="65">
        <f>SUM(D58:F58)</f>
        <v>633500</v>
      </c>
      <c r="D58" s="203">
        <v>172000</v>
      </c>
      <c r="E58" s="203">
        <v>120000</v>
      </c>
      <c r="F58" s="203">
        <v>341500</v>
      </c>
    </row>
    <row r="59" spans="1:6" x14ac:dyDescent="0.35">
      <c r="A59" s="204" t="s">
        <v>240</v>
      </c>
      <c r="B59" s="129"/>
      <c r="C59" s="26"/>
      <c r="D59" s="203"/>
      <c r="E59" s="203"/>
      <c r="F59" s="203"/>
    </row>
    <row r="60" spans="1:6" x14ac:dyDescent="0.35">
      <c r="A60" s="130" t="s">
        <v>241</v>
      </c>
      <c r="B60" s="129" t="s">
        <v>1</v>
      </c>
      <c r="C60" s="65">
        <f>SUM(D60:F60)</f>
        <v>232200</v>
      </c>
      <c r="D60" s="203">
        <v>0</v>
      </c>
      <c r="E60" s="203">
        <v>0</v>
      </c>
      <c r="F60" s="203">
        <v>232200</v>
      </c>
    </row>
    <row r="61" spans="1:6" x14ac:dyDescent="0.35">
      <c r="A61" s="158" t="s">
        <v>242</v>
      </c>
      <c r="B61" s="129" t="s">
        <v>1</v>
      </c>
      <c r="C61" s="65">
        <f>SUM(D61:F61)</f>
        <v>707000</v>
      </c>
      <c r="D61" s="203">
        <v>0</v>
      </c>
      <c r="E61" s="203">
        <v>707000</v>
      </c>
      <c r="F61" s="203">
        <v>0</v>
      </c>
    </row>
    <row r="62" spans="1:6" hidden="1" x14ac:dyDescent="0.35">
      <c r="A62" s="375" t="s">
        <v>61</v>
      </c>
      <c r="B62" s="4" t="s">
        <v>1</v>
      </c>
      <c r="C62" s="206">
        <f>C7+C44</f>
        <v>7316285</v>
      </c>
      <c r="D62" s="206">
        <f>D7+D44</f>
        <v>3503640</v>
      </c>
      <c r="E62" s="206">
        <f>E7+E44</f>
        <v>2801645</v>
      </c>
      <c r="F62" s="206">
        <f>F7+F44</f>
        <v>1011000</v>
      </c>
    </row>
    <row r="63" spans="1:6" hidden="1" x14ac:dyDescent="0.35">
      <c r="A63" s="376"/>
      <c r="B63" s="4" t="s">
        <v>2</v>
      </c>
      <c r="C63" s="206"/>
      <c r="D63" s="206"/>
      <c r="E63" s="206"/>
      <c r="F63" s="206"/>
    </row>
    <row r="64" spans="1:6" hidden="1" x14ac:dyDescent="0.35">
      <c r="A64" s="40" t="s">
        <v>161</v>
      </c>
      <c r="B64" s="3" t="s">
        <v>1</v>
      </c>
      <c r="C64" s="75">
        <v>0</v>
      </c>
      <c r="D64" s="75">
        <v>0</v>
      </c>
      <c r="E64" s="75">
        <v>0</v>
      </c>
      <c r="F64" s="75">
        <v>0</v>
      </c>
    </row>
    <row r="65" spans="1:6" hidden="1" x14ac:dyDescent="0.35">
      <c r="A65" s="41"/>
      <c r="B65" s="3" t="s">
        <v>2</v>
      </c>
      <c r="C65" s="75"/>
      <c r="D65" s="75"/>
      <c r="E65" s="75"/>
      <c r="F65" s="75"/>
    </row>
    <row r="66" spans="1:6" hidden="1" x14ac:dyDescent="0.35">
      <c r="A66" s="375" t="s">
        <v>62</v>
      </c>
      <c r="B66" s="4" t="s">
        <v>1</v>
      </c>
      <c r="C66" s="206">
        <f>C64</f>
        <v>0</v>
      </c>
      <c r="D66" s="206">
        <f>D64</f>
        <v>0</v>
      </c>
      <c r="E66" s="206">
        <f>E64</f>
        <v>0</v>
      </c>
      <c r="F66" s="206">
        <f>F64</f>
        <v>0</v>
      </c>
    </row>
    <row r="67" spans="1:6" hidden="1" x14ac:dyDescent="0.35">
      <c r="A67" s="376"/>
      <c r="B67" s="4" t="s">
        <v>2</v>
      </c>
      <c r="C67" s="206"/>
      <c r="D67" s="206"/>
      <c r="E67" s="206"/>
      <c r="F67" s="206"/>
    </row>
    <row r="68" spans="1:6" x14ac:dyDescent="0.35">
      <c r="A68" s="379" t="s">
        <v>0</v>
      </c>
      <c r="B68" s="3" t="s">
        <v>1</v>
      </c>
      <c r="C68" s="75">
        <f>C62+C66</f>
        <v>7316285</v>
      </c>
      <c r="D68" s="75">
        <f>D62+D66</f>
        <v>3503640</v>
      </c>
      <c r="E68" s="75">
        <f>E62+E66</f>
        <v>2801645</v>
      </c>
      <c r="F68" s="75">
        <f>F62+F66</f>
        <v>1011000</v>
      </c>
    </row>
    <row r="69" spans="1:6" x14ac:dyDescent="0.35">
      <c r="A69" s="380"/>
      <c r="B69" s="3" t="s">
        <v>2</v>
      </c>
      <c r="C69" s="75"/>
      <c r="D69" s="75"/>
      <c r="E69" s="75"/>
      <c r="F69" s="75"/>
    </row>
    <row r="70" spans="1:6" ht="14.25" customHeight="1" x14ac:dyDescent="0.35">
      <c r="A70" s="16"/>
      <c r="B70" s="16"/>
    </row>
    <row r="71" spans="1:6" x14ac:dyDescent="0.35">
      <c r="A71" s="1" t="s">
        <v>78</v>
      </c>
      <c r="B71" s="16"/>
    </row>
  </sheetData>
  <mergeCells count="6">
    <mergeCell ref="A68:A69"/>
    <mergeCell ref="A1:F1"/>
    <mergeCell ref="A4:A5"/>
    <mergeCell ref="C4:C5"/>
    <mergeCell ref="A62:A63"/>
    <mergeCell ref="A66:A67"/>
  </mergeCells>
  <pageMargins left="0.19685039370078741" right="0.19685039370078741" top="0.28000000000000003" bottom="0.36" header="0.28999999999999998" footer="0.26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6436-91E9-44EC-B27F-4BE5D8587510}">
  <dimension ref="A1:F33"/>
  <sheetViews>
    <sheetView topLeftCell="A3" zoomScale="110" zoomScaleNormal="110" workbookViewId="0">
      <selection activeCell="H7" sqref="H7"/>
    </sheetView>
  </sheetViews>
  <sheetFormatPr defaultColWidth="9" defaultRowHeight="22.5" customHeight="1" x14ac:dyDescent="0.35"/>
  <cols>
    <col min="1" max="1" width="42.75" style="43" customWidth="1"/>
    <col min="2" max="2" width="11.875" style="43" customWidth="1"/>
    <col min="3" max="3" width="16.375" style="46" customWidth="1"/>
    <col min="4" max="6" width="20.5" style="43" customWidth="1"/>
    <col min="7" max="7" width="11" style="43" customWidth="1"/>
    <col min="8" max="8" width="10.375" style="43" bestFit="1" customWidth="1"/>
    <col min="9" max="16384" width="9" style="43"/>
  </cols>
  <sheetData>
    <row r="1" spans="1:6" ht="25.5" customHeight="1" x14ac:dyDescent="0.35">
      <c r="A1" s="371" t="s">
        <v>155</v>
      </c>
      <c r="B1" s="371"/>
      <c r="C1" s="371"/>
      <c r="D1" s="371"/>
      <c r="E1" s="371"/>
      <c r="F1" s="371"/>
    </row>
    <row r="2" spans="1:6" ht="22.5" customHeight="1" x14ac:dyDescent="0.35">
      <c r="A2" s="2" t="s">
        <v>22</v>
      </c>
      <c r="B2" s="2"/>
      <c r="F2" s="47" t="s">
        <v>27</v>
      </c>
    </row>
    <row r="3" spans="1:6" ht="22.5" customHeight="1" x14ac:dyDescent="0.35">
      <c r="A3" s="1" t="s">
        <v>28</v>
      </c>
      <c r="B3" s="1"/>
      <c r="F3" s="47" t="s">
        <v>20</v>
      </c>
    </row>
    <row r="4" spans="1:6" ht="12" customHeight="1" x14ac:dyDescent="0.35">
      <c r="A4" s="1"/>
      <c r="B4" s="1"/>
      <c r="C4" s="127"/>
      <c r="D4" s="127"/>
      <c r="E4" s="127"/>
      <c r="F4" s="127"/>
    </row>
    <row r="5" spans="1:6" ht="22.5" customHeight="1" x14ac:dyDescent="0.35">
      <c r="A5" s="37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7" t="s">
        <v>25</v>
      </c>
    </row>
    <row r="6" spans="1:6" ht="22.5" customHeight="1" x14ac:dyDescent="0.35">
      <c r="A6" s="373"/>
      <c r="B6" s="15" t="s">
        <v>2</v>
      </c>
      <c r="C6" s="374"/>
      <c r="D6" s="18" t="s">
        <v>156</v>
      </c>
      <c r="E6" s="18" t="s">
        <v>157</v>
      </c>
      <c r="F6" s="18" t="s">
        <v>158</v>
      </c>
    </row>
    <row r="7" spans="1:6" ht="22.5" customHeight="1" x14ac:dyDescent="0.35">
      <c r="A7" s="19" t="s">
        <v>32</v>
      </c>
      <c r="B7" s="20"/>
      <c r="C7" s="51"/>
      <c r="D7" s="51"/>
      <c r="E7" s="51"/>
      <c r="F7" s="51"/>
    </row>
    <row r="8" spans="1:6" ht="22.5" customHeight="1" x14ac:dyDescent="0.35">
      <c r="A8" s="21" t="s">
        <v>132</v>
      </c>
      <c r="B8" s="22" t="s">
        <v>1</v>
      </c>
      <c r="C8" s="63"/>
      <c r="D8" s="63"/>
      <c r="E8" s="63"/>
      <c r="F8" s="63"/>
    </row>
    <row r="9" spans="1:6" ht="22.5" customHeight="1" x14ac:dyDescent="0.35">
      <c r="A9" s="24"/>
      <c r="B9" s="22" t="s">
        <v>2</v>
      </c>
      <c r="C9" s="52"/>
      <c r="D9" s="52"/>
      <c r="E9" s="52"/>
      <c r="F9" s="52"/>
    </row>
    <row r="10" spans="1:6" s="46" customFormat="1" ht="22.5" customHeight="1" x14ac:dyDescent="0.35">
      <c r="A10" s="25" t="s">
        <v>159</v>
      </c>
      <c r="B10" s="17" t="s">
        <v>1</v>
      </c>
      <c r="C10" s="53"/>
      <c r="D10" s="53"/>
      <c r="E10" s="53"/>
      <c r="F10" s="53"/>
    </row>
    <row r="11" spans="1:6" s="46" customFormat="1" ht="22.5" customHeight="1" x14ac:dyDescent="0.35">
      <c r="A11" s="27"/>
      <c r="B11" s="17" t="s">
        <v>2</v>
      </c>
      <c r="C11" s="53"/>
      <c r="D11" s="53"/>
      <c r="E11" s="53"/>
      <c r="F11" s="53"/>
    </row>
    <row r="12" spans="1:6" s="48" customFormat="1" ht="22.5" customHeight="1" x14ac:dyDescent="0.2">
      <c r="A12" s="25" t="s">
        <v>66</v>
      </c>
      <c r="B12" s="17" t="s">
        <v>1</v>
      </c>
      <c r="C12" s="53">
        <v>1250900</v>
      </c>
      <c r="D12" s="53">
        <v>943980</v>
      </c>
      <c r="E12" s="53">
        <v>162480</v>
      </c>
      <c r="F12" s="53">
        <v>144440</v>
      </c>
    </row>
    <row r="13" spans="1:6" s="46" customFormat="1" ht="22.5" customHeight="1" x14ac:dyDescent="0.35">
      <c r="A13" s="27"/>
      <c r="B13" s="17" t="s">
        <v>2</v>
      </c>
      <c r="C13" s="53"/>
      <c r="D13" s="53"/>
      <c r="E13" s="53"/>
      <c r="F13" s="53"/>
    </row>
    <row r="14" spans="1:6" s="46" customFormat="1" ht="22.5" customHeight="1" x14ac:dyDescent="0.35">
      <c r="A14" s="28" t="s">
        <v>64</v>
      </c>
      <c r="B14" s="44"/>
      <c r="C14" s="53"/>
      <c r="D14" s="56"/>
      <c r="E14" s="56"/>
      <c r="F14" s="56"/>
    </row>
    <row r="15" spans="1:6" s="46" customFormat="1" ht="22.5" customHeight="1" x14ac:dyDescent="0.35">
      <c r="A15" s="33" t="s">
        <v>67</v>
      </c>
      <c r="B15" s="34"/>
      <c r="C15" s="54"/>
      <c r="D15" s="57"/>
      <c r="E15" s="57"/>
      <c r="F15" s="57"/>
    </row>
    <row r="16" spans="1:6" s="48" customFormat="1" ht="22.5" customHeight="1" x14ac:dyDescent="0.2">
      <c r="A16" s="31" t="s">
        <v>68</v>
      </c>
      <c r="B16" s="123" t="s">
        <v>1</v>
      </c>
      <c r="C16" s="54">
        <f>SUM(D16:F16)</f>
        <v>427800</v>
      </c>
      <c r="D16" s="54">
        <v>142880</v>
      </c>
      <c r="E16" s="54">
        <v>140480</v>
      </c>
      <c r="F16" s="54">
        <v>144440</v>
      </c>
    </row>
    <row r="17" spans="1:6" s="48" customFormat="1" ht="22.5" customHeight="1" x14ac:dyDescent="0.2">
      <c r="A17" s="36" t="s">
        <v>69</v>
      </c>
      <c r="B17" s="29"/>
      <c r="C17" s="54"/>
      <c r="D17" s="55"/>
      <c r="E17" s="55"/>
      <c r="F17" s="55"/>
    </row>
    <row r="18" spans="1:6" s="48" customFormat="1" ht="22.5" customHeight="1" x14ac:dyDescent="0.2">
      <c r="A18" s="31" t="s">
        <v>70</v>
      </c>
      <c r="B18" s="123" t="s">
        <v>1</v>
      </c>
      <c r="C18" s="54">
        <v>18100</v>
      </c>
      <c r="D18" s="53">
        <v>18100</v>
      </c>
      <c r="E18" s="121">
        <v>0</v>
      </c>
      <c r="F18" s="121">
        <v>0</v>
      </c>
    </row>
    <row r="19" spans="1:6" s="48" customFormat="1" ht="22.5" customHeight="1" x14ac:dyDescent="0.2">
      <c r="A19" s="31" t="s">
        <v>71</v>
      </c>
      <c r="B19" s="123" t="s">
        <v>1</v>
      </c>
      <c r="C19" s="54">
        <v>10000</v>
      </c>
      <c r="D19" s="121">
        <v>0</v>
      </c>
      <c r="E19" s="54">
        <v>10000</v>
      </c>
      <c r="F19" s="121">
        <v>0</v>
      </c>
    </row>
    <row r="20" spans="1:6" s="48" customFormat="1" ht="22.5" customHeight="1" x14ac:dyDescent="0.2">
      <c r="A20" s="31" t="s">
        <v>72</v>
      </c>
      <c r="B20" s="123" t="s">
        <v>1</v>
      </c>
      <c r="C20" s="54">
        <v>561600</v>
      </c>
      <c r="D20" s="54">
        <v>561600</v>
      </c>
      <c r="E20" s="122">
        <v>0</v>
      </c>
      <c r="F20" s="121">
        <v>0</v>
      </c>
    </row>
    <row r="21" spans="1:6" s="48" customFormat="1" ht="22.5" customHeight="1" x14ac:dyDescent="0.2">
      <c r="A21" s="37" t="s">
        <v>73</v>
      </c>
      <c r="B21" s="29"/>
      <c r="C21" s="54"/>
      <c r="D21" s="55"/>
      <c r="E21" s="55"/>
      <c r="F21" s="55"/>
    </row>
    <row r="22" spans="1:6" s="48" customFormat="1" ht="22.5" customHeight="1" x14ac:dyDescent="0.2">
      <c r="A22" s="31" t="s">
        <v>74</v>
      </c>
      <c r="B22" s="123" t="s">
        <v>1</v>
      </c>
      <c r="C22" s="54">
        <f t="shared" ref="C22" si="0">SUM(D22:F22)</f>
        <v>123700</v>
      </c>
      <c r="D22" s="54">
        <v>123700</v>
      </c>
      <c r="E22" s="120">
        <v>0</v>
      </c>
      <c r="F22" s="120">
        <v>0</v>
      </c>
    </row>
    <row r="23" spans="1:6" s="48" customFormat="1" ht="22.5" customHeight="1" x14ac:dyDescent="0.2">
      <c r="A23" s="31" t="s">
        <v>75</v>
      </c>
      <c r="B23" s="123" t="s">
        <v>1</v>
      </c>
      <c r="C23" s="54">
        <v>95500</v>
      </c>
      <c r="D23" s="54">
        <v>95500</v>
      </c>
      <c r="E23" s="120">
        <v>0</v>
      </c>
      <c r="F23" s="120">
        <v>0</v>
      </c>
    </row>
    <row r="24" spans="1:6" s="48" customFormat="1" ht="22.5" customHeight="1" x14ac:dyDescent="0.2">
      <c r="A24" s="31" t="s">
        <v>76</v>
      </c>
      <c r="B24" s="123" t="s">
        <v>1</v>
      </c>
      <c r="C24" s="54">
        <v>12000</v>
      </c>
      <c r="D24" s="120">
        <v>0</v>
      </c>
      <c r="E24" s="54">
        <v>12000</v>
      </c>
      <c r="F24" s="120">
        <v>0</v>
      </c>
    </row>
    <row r="25" spans="1:6" s="48" customFormat="1" ht="22.5" customHeight="1" x14ac:dyDescent="0.2">
      <c r="A25" s="31" t="s">
        <v>65</v>
      </c>
      <c r="B25" s="123" t="s">
        <v>1</v>
      </c>
      <c r="C25" s="171">
        <v>2200</v>
      </c>
      <c r="D25" s="54">
        <v>2200</v>
      </c>
      <c r="E25" s="120">
        <v>0</v>
      </c>
      <c r="F25" s="120">
        <v>0</v>
      </c>
    </row>
    <row r="26" spans="1:6" s="48" customFormat="1" ht="22.5" customHeight="1" x14ac:dyDescent="0.2">
      <c r="A26" s="40" t="s">
        <v>61</v>
      </c>
      <c r="B26" s="3" t="s">
        <v>1</v>
      </c>
      <c r="C26" s="59">
        <f>C10+C12</f>
        <v>1250900</v>
      </c>
      <c r="D26" s="59">
        <f>D10+D12</f>
        <v>943980</v>
      </c>
      <c r="E26" s="59">
        <f>E10+E12</f>
        <v>162480</v>
      </c>
      <c r="F26" s="59">
        <f>F10+F12</f>
        <v>144440</v>
      </c>
    </row>
    <row r="27" spans="1:6" s="42" customFormat="1" ht="22.5" customHeight="1" x14ac:dyDescent="0.35">
      <c r="A27" s="41"/>
      <c r="B27" s="3" t="s">
        <v>2</v>
      </c>
      <c r="C27" s="59"/>
      <c r="D27" s="59"/>
      <c r="E27" s="59"/>
      <c r="F27" s="59"/>
    </row>
    <row r="28" spans="1:6" s="42" customFormat="1" ht="22.5" customHeight="1" x14ac:dyDescent="0.35">
      <c r="A28" s="375" t="s">
        <v>62</v>
      </c>
      <c r="B28" s="4" t="s">
        <v>1</v>
      </c>
      <c r="C28" s="172">
        <v>0</v>
      </c>
      <c r="D28" s="172">
        <v>0</v>
      </c>
      <c r="E28" s="172">
        <v>0</v>
      </c>
      <c r="F28" s="172">
        <v>0</v>
      </c>
    </row>
    <row r="29" spans="1:6" s="42" customFormat="1" ht="22.5" customHeight="1" x14ac:dyDescent="0.35">
      <c r="A29" s="376"/>
      <c r="B29" s="4" t="s">
        <v>2</v>
      </c>
      <c r="C29" s="58"/>
      <c r="D29" s="58"/>
      <c r="E29" s="58"/>
      <c r="F29" s="58"/>
    </row>
    <row r="30" spans="1:6" s="42" customFormat="1" ht="22.5" customHeight="1" x14ac:dyDescent="0.35">
      <c r="A30" s="379" t="s">
        <v>0</v>
      </c>
      <c r="B30" s="3" t="s">
        <v>1</v>
      </c>
      <c r="C30" s="59">
        <f>C26+C28</f>
        <v>1250900</v>
      </c>
      <c r="D30" s="59">
        <f t="shared" ref="D30:F30" si="1">D26+D28</f>
        <v>943980</v>
      </c>
      <c r="E30" s="59">
        <f t="shared" si="1"/>
        <v>162480</v>
      </c>
      <c r="F30" s="59">
        <f t="shared" si="1"/>
        <v>144440</v>
      </c>
    </row>
    <row r="31" spans="1:6" ht="22.5" customHeight="1" x14ac:dyDescent="0.35">
      <c r="A31" s="380"/>
      <c r="B31" s="3" t="s">
        <v>2</v>
      </c>
      <c r="C31" s="59"/>
      <c r="D31" s="59"/>
      <c r="E31" s="59"/>
      <c r="F31" s="59"/>
    </row>
    <row r="32" spans="1:6" ht="22.5" customHeight="1" x14ac:dyDescent="0.35">
      <c r="A32" s="16"/>
      <c r="B32" s="16"/>
    </row>
    <row r="33" spans="1:2" ht="22.5" customHeight="1" x14ac:dyDescent="0.35">
      <c r="A33" s="1" t="s">
        <v>78</v>
      </c>
      <c r="B33" s="16"/>
    </row>
  </sheetData>
  <mergeCells count="5">
    <mergeCell ref="A28:A29"/>
    <mergeCell ref="A30:A31"/>
    <mergeCell ref="A1:F1"/>
    <mergeCell ref="A5:A6"/>
    <mergeCell ref="C5:C6"/>
  </mergeCells>
  <pageMargins left="0.27559055118110237" right="0.19685039370078741" top="0.19685039370078741" bottom="0.19685039370078741" header="0.28999999999999998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B437-8E26-4192-9093-C42DD40EEE24}">
  <dimension ref="A1:M40"/>
  <sheetViews>
    <sheetView topLeftCell="A7" zoomScale="110" zoomScaleNormal="110" workbookViewId="0">
      <selection activeCell="A4" sqref="A1:XFD1048576"/>
    </sheetView>
  </sheetViews>
  <sheetFormatPr defaultColWidth="9" defaultRowHeight="21.75" customHeight="1" x14ac:dyDescent="0.35"/>
  <cols>
    <col min="1" max="1" width="42" style="43" customWidth="1"/>
    <col min="2" max="2" width="13.625" style="43" customWidth="1"/>
    <col min="3" max="3" width="15.75" style="46" customWidth="1"/>
    <col min="4" max="6" width="19.875" style="43" customWidth="1"/>
    <col min="7" max="7" width="18" style="43" customWidth="1"/>
    <col min="8" max="8" width="11.25" style="43" customWidth="1"/>
    <col min="9" max="9" width="12.625" style="43" customWidth="1"/>
    <col min="10" max="10" width="16.25" style="43" customWidth="1"/>
    <col min="11" max="11" width="11.75" style="43" bestFit="1" customWidth="1"/>
    <col min="12" max="12" width="16.5" style="43" bestFit="1" customWidth="1"/>
    <col min="13" max="13" width="12.125" style="43" customWidth="1"/>
    <col min="14" max="14" width="11" style="43" customWidth="1"/>
    <col min="15" max="15" width="10.375" style="43" bestFit="1" customWidth="1"/>
    <col min="16" max="16384" width="9" style="43"/>
  </cols>
  <sheetData>
    <row r="1" spans="1:11" ht="21.75" customHeight="1" x14ac:dyDescent="0.35">
      <c r="A1" s="371" t="s">
        <v>155</v>
      </c>
      <c r="B1" s="371"/>
      <c r="C1" s="371"/>
      <c r="D1" s="371"/>
      <c r="E1" s="371"/>
      <c r="F1" s="371"/>
    </row>
    <row r="2" spans="1:11" ht="21.75" customHeight="1" x14ac:dyDescent="0.35">
      <c r="A2" s="2" t="s">
        <v>22</v>
      </c>
      <c r="B2" s="2"/>
      <c r="F2" s="47" t="s">
        <v>27</v>
      </c>
    </row>
    <row r="3" spans="1:11" ht="21.75" customHeight="1" x14ac:dyDescent="0.35">
      <c r="A3" s="1" t="s">
        <v>79</v>
      </c>
      <c r="B3" s="1"/>
      <c r="F3" s="47" t="s">
        <v>20</v>
      </c>
    </row>
    <row r="4" spans="1:11" ht="21.75" customHeight="1" x14ac:dyDescent="0.35">
      <c r="A4" s="1"/>
      <c r="B4" s="1"/>
      <c r="C4" s="127"/>
      <c r="D4" s="127"/>
      <c r="E4" s="127"/>
      <c r="F4" s="127"/>
    </row>
    <row r="5" spans="1:11" ht="21.75" customHeight="1" x14ac:dyDescent="0.35">
      <c r="A5" s="37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7" t="s">
        <v>25</v>
      </c>
    </row>
    <row r="6" spans="1:11" ht="21.75" customHeight="1" x14ac:dyDescent="0.35">
      <c r="A6" s="373"/>
      <c r="B6" s="15" t="s">
        <v>2</v>
      </c>
      <c r="C6" s="374"/>
      <c r="D6" s="18" t="s">
        <v>141</v>
      </c>
      <c r="E6" s="18" t="s">
        <v>142</v>
      </c>
      <c r="F6" s="18" t="s">
        <v>143</v>
      </c>
    </row>
    <row r="7" spans="1:11" ht="21.75" customHeight="1" x14ac:dyDescent="0.35">
      <c r="A7" s="255" t="s">
        <v>32</v>
      </c>
      <c r="B7" s="256"/>
      <c r="C7" s="52">
        <f>D7+E7+F7</f>
        <v>740500</v>
      </c>
      <c r="D7" s="257">
        <f>D8</f>
        <v>393800</v>
      </c>
      <c r="E7" s="257">
        <f>E8</f>
        <v>255900</v>
      </c>
      <c r="F7" s="257">
        <f t="shared" ref="F7" si="0">F8</f>
        <v>90800</v>
      </c>
      <c r="G7" s="43" t="s">
        <v>167</v>
      </c>
      <c r="H7" s="61" t="s">
        <v>168</v>
      </c>
      <c r="I7" s="61" t="s">
        <v>169</v>
      </c>
      <c r="J7" s="61" t="s">
        <v>170</v>
      </c>
      <c r="K7" s="61"/>
    </row>
    <row r="8" spans="1:11" ht="21.75" customHeight="1" x14ac:dyDescent="0.35">
      <c r="A8" s="252" t="s">
        <v>80</v>
      </c>
      <c r="B8" s="4" t="s">
        <v>1</v>
      </c>
      <c r="C8" s="58">
        <f>D8+E8+F8</f>
        <v>740500</v>
      </c>
      <c r="D8" s="58">
        <f>D10+D14</f>
        <v>393800</v>
      </c>
      <c r="E8" s="58">
        <f>E10+E14</f>
        <v>255900</v>
      </c>
      <c r="F8" s="58">
        <f>F10+F14</f>
        <v>90800</v>
      </c>
      <c r="G8" s="173">
        <v>852100</v>
      </c>
      <c r="H8" s="60">
        <f>C8</f>
        <v>740500</v>
      </c>
      <c r="I8" s="60">
        <f>G8-H8</f>
        <v>111600</v>
      </c>
      <c r="J8" s="60">
        <f>27800+10000</f>
        <v>37800</v>
      </c>
      <c r="K8" s="60"/>
    </row>
    <row r="9" spans="1:11" ht="21.75" customHeight="1" x14ac:dyDescent="0.35">
      <c r="A9" s="253"/>
      <c r="B9" s="4" t="s">
        <v>2</v>
      </c>
      <c r="C9" s="58"/>
      <c r="D9" s="58"/>
      <c r="E9" s="58"/>
      <c r="F9" s="58"/>
      <c r="G9" s="174" t="s">
        <v>26</v>
      </c>
      <c r="H9" s="60" t="s">
        <v>26</v>
      </c>
      <c r="J9" s="132">
        <f>I8-J8</f>
        <v>73800</v>
      </c>
    </row>
    <row r="10" spans="1:11" s="46" customFormat="1" ht="21.75" customHeight="1" x14ac:dyDescent="0.35">
      <c r="A10" s="25" t="s">
        <v>159</v>
      </c>
      <c r="B10" s="17" t="s">
        <v>1</v>
      </c>
      <c r="C10" s="53">
        <f>D10</f>
        <v>0</v>
      </c>
      <c r="D10" s="53">
        <v>0</v>
      </c>
      <c r="E10" s="53">
        <v>0</v>
      </c>
      <c r="F10" s="53">
        <v>0</v>
      </c>
      <c r="H10" s="135" t="s">
        <v>26</v>
      </c>
    </row>
    <row r="11" spans="1:11" s="46" customFormat="1" ht="21.75" customHeight="1" x14ac:dyDescent="0.35">
      <c r="A11" s="27"/>
      <c r="B11" s="17" t="s">
        <v>2</v>
      </c>
      <c r="C11" s="53"/>
      <c r="D11" s="53"/>
      <c r="E11" s="53"/>
      <c r="F11" s="53"/>
    </row>
    <row r="12" spans="1:11" s="48" customFormat="1" ht="21.75" customHeight="1" x14ac:dyDescent="0.2">
      <c r="A12" s="28" t="s">
        <v>64</v>
      </c>
      <c r="B12" s="183"/>
      <c r="C12" s="54"/>
      <c r="D12" s="55"/>
      <c r="E12" s="55"/>
      <c r="F12" s="55"/>
    </row>
    <row r="13" spans="1:11" s="48" customFormat="1" ht="21.75" customHeight="1" x14ac:dyDescent="0.2">
      <c r="A13" s="31"/>
      <c r="B13" s="183" t="s">
        <v>1</v>
      </c>
      <c r="C13" s="54">
        <v>0</v>
      </c>
      <c r="D13" s="55">
        <v>0</v>
      </c>
      <c r="E13" s="55"/>
      <c r="F13" s="55"/>
      <c r="G13" s="48" t="s">
        <v>26</v>
      </c>
    </row>
    <row r="14" spans="1:11" s="46" customFormat="1" ht="21.75" customHeight="1" x14ac:dyDescent="0.35">
      <c r="A14" s="252" t="s">
        <v>66</v>
      </c>
      <c r="B14" s="4" t="s">
        <v>1</v>
      </c>
      <c r="C14" s="58">
        <f>D14+E14+F14</f>
        <v>740500</v>
      </c>
      <c r="D14" s="58">
        <f>SUM(D18:D27)</f>
        <v>393800</v>
      </c>
      <c r="E14" s="58">
        <f>SUM(E18:E27)</f>
        <v>255900</v>
      </c>
      <c r="F14" s="58">
        <f>SUM(F18:F27)</f>
        <v>90800</v>
      </c>
    </row>
    <row r="15" spans="1:11" s="46" customFormat="1" ht="21.75" customHeight="1" x14ac:dyDescent="0.35">
      <c r="A15" s="254"/>
      <c r="B15" s="4" t="s">
        <v>2</v>
      </c>
      <c r="C15" s="58"/>
      <c r="D15" s="58"/>
      <c r="E15" s="58"/>
      <c r="F15" s="58"/>
    </row>
    <row r="16" spans="1:11" s="46" customFormat="1" ht="21.75" customHeight="1" x14ac:dyDescent="0.35">
      <c r="A16" s="28" t="s">
        <v>64</v>
      </c>
      <c r="B16" s="44"/>
      <c r="C16" s="53"/>
      <c r="D16" s="56"/>
      <c r="E16" s="56"/>
      <c r="F16" s="56"/>
    </row>
    <row r="17" spans="1:10" s="48" customFormat="1" ht="21.75" customHeight="1" x14ac:dyDescent="0.2">
      <c r="A17" s="33" t="s">
        <v>67</v>
      </c>
      <c r="B17" s="34"/>
      <c r="C17" s="54"/>
      <c r="D17" s="57"/>
      <c r="E17" s="57"/>
      <c r="F17" s="57"/>
    </row>
    <row r="18" spans="1:10" s="48" customFormat="1" ht="21.75" customHeight="1" x14ac:dyDescent="0.2">
      <c r="A18" s="38" t="s">
        <v>68</v>
      </c>
      <c r="B18" s="29" t="s">
        <v>1</v>
      </c>
      <c r="C18" s="54">
        <f>SUM(D18:F18)</f>
        <v>280900</v>
      </c>
      <c r="D18" s="55">
        <v>70000</v>
      </c>
      <c r="E18" s="55">
        <v>140900</v>
      </c>
      <c r="F18" s="55">
        <v>70000</v>
      </c>
    </row>
    <row r="19" spans="1:10" s="48" customFormat="1" ht="21.75" customHeight="1" x14ac:dyDescent="0.2">
      <c r="A19" s="36" t="s">
        <v>69</v>
      </c>
      <c r="B19" s="29"/>
      <c r="C19" s="54"/>
      <c r="D19" s="55"/>
      <c r="E19" s="55"/>
      <c r="F19" s="55"/>
    </row>
    <row r="20" spans="1:10" s="48" customFormat="1" ht="21.75" customHeight="1" x14ac:dyDescent="0.2">
      <c r="A20" s="31" t="s">
        <v>70</v>
      </c>
      <c r="B20" s="29" t="s">
        <v>1</v>
      </c>
      <c r="C20" s="54">
        <f>SUM(D20:F20)</f>
        <v>18100</v>
      </c>
      <c r="D20" s="55">
        <v>18100</v>
      </c>
      <c r="F20" s="55"/>
    </row>
    <row r="21" spans="1:10" s="48" customFormat="1" ht="21.75" customHeight="1" x14ac:dyDescent="0.2">
      <c r="A21" s="184" t="s">
        <v>71</v>
      </c>
      <c r="B21" s="29" t="s">
        <v>1</v>
      </c>
      <c r="C21" s="54">
        <f t="shared" ref="C21" si="1">SUM(D21:F21)</f>
        <v>20800</v>
      </c>
      <c r="D21" s="55" t="s">
        <v>26</v>
      </c>
      <c r="E21" s="55" t="s">
        <v>26</v>
      </c>
      <c r="F21" s="55">
        <v>20800</v>
      </c>
    </row>
    <row r="22" spans="1:10" s="48" customFormat="1" ht="21.75" customHeight="1" x14ac:dyDescent="0.2">
      <c r="A22" s="184" t="s">
        <v>72</v>
      </c>
      <c r="B22" s="29" t="s">
        <v>1</v>
      </c>
      <c r="C22" s="54">
        <v>216000</v>
      </c>
      <c r="D22" s="55">
        <v>216000</v>
      </c>
      <c r="E22" s="55"/>
      <c r="F22" s="55"/>
    </row>
    <row r="23" spans="1:10" s="48" customFormat="1" ht="21.75" customHeight="1" x14ac:dyDescent="0.2">
      <c r="A23" s="37" t="s">
        <v>73</v>
      </c>
      <c r="B23" s="29"/>
      <c r="C23" s="54"/>
      <c r="D23" s="55"/>
      <c r="E23" s="55"/>
      <c r="F23" s="55"/>
    </row>
    <row r="24" spans="1:10" s="48" customFormat="1" ht="21.75" customHeight="1" x14ac:dyDescent="0.2">
      <c r="A24" s="38" t="s">
        <v>74</v>
      </c>
      <c r="B24" s="29" t="s">
        <v>1</v>
      </c>
      <c r="C24" s="54">
        <f t="shared" ref="C24:C25" si="2">SUM(D24:F24)</f>
        <v>115000</v>
      </c>
      <c r="D24" s="55">
        <v>0</v>
      </c>
      <c r="E24" s="55">
        <v>115000</v>
      </c>
      <c r="F24" s="55"/>
    </row>
    <row r="25" spans="1:10" s="48" customFormat="1" ht="21.75" customHeight="1" x14ac:dyDescent="0.2">
      <c r="A25" s="38" t="s">
        <v>75</v>
      </c>
      <c r="B25" s="29" t="s">
        <v>1</v>
      </c>
      <c r="C25" s="54">
        <f t="shared" si="2"/>
        <v>73300</v>
      </c>
      <c r="D25" s="55">
        <v>73300</v>
      </c>
      <c r="E25" s="55">
        <v>0</v>
      </c>
      <c r="F25" s="55"/>
    </row>
    <row r="26" spans="1:10" s="48" customFormat="1" ht="21.75" customHeight="1" x14ac:dyDescent="0.2">
      <c r="A26" s="184" t="s">
        <v>76</v>
      </c>
      <c r="B26" s="29" t="s">
        <v>1</v>
      </c>
      <c r="C26" s="54">
        <f>SUM(D26:E26)</f>
        <v>12000</v>
      </c>
      <c r="D26" s="55">
        <v>12000</v>
      </c>
      <c r="E26" s="55"/>
      <c r="F26" s="185"/>
    </row>
    <row r="27" spans="1:10" s="48" customFormat="1" ht="21.75" customHeight="1" x14ac:dyDescent="0.2">
      <c r="A27" s="31" t="s">
        <v>65</v>
      </c>
      <c r="B27" s="29" t="s">
        <v>1</v>
      </c>
      <c r="C27" s="54">
        <v>4400</v>
      </c>
      <c r="D27" s="55">
        <v>4400</v>
      </c>
      <c r="E27" s="55"/>
      <c r="F27" s="55"/>
    </row>
    <row r="28" spans="1:10" s="42" customFormat="1" ht="21.75" customHeight="1" x14ac:dyDescent="0.35">
      <c r="A28" s="375" t="s">
        <v>61</v>
      </c>
      <c r="B28" s="4" t="s">
        <v>1</v>
      </c>
      <c r="C28" s="58">
        <f>D28+E28+F28</f>
        <v>740500</v>
      </c>
      <c r="D28" s="58">
        <f>D8</f>
        <v>393800</v>
      </c>
      <c r="E28" s="58">
        <f>E8</f>
        <v>255900</v>
      </c>
      <c r="F28" s="58">
        <f>F8</f>
        <v>90800</v>
      </c>
      <c r="G28" s="131">
        <f>D28+E28+F28</f>
        <v>740500</v>
      </c>
      <c r="H28" s="131"/>
      <c r="I28" s="131">
        <f>C28-G28</f>
        <v>0</v>
      </c>
      <c r="J28" s="131"/>
    </row>
    <row r="29" spans="1:10" s="42" customFormat="1" ht="21.75" customHeight="1" x14ac:dyDescent="0.35">
      <c r="A29" s="376"/>
      <c r="B29" s="4" t="s">
        <v>2</v>
      </c>
      <c r="C29" s="58"/>
      <c r="D29" s="58"/>
      <c r="E29" s="58"/>
      <c r="F29" s="58"/>
    </row>
    <row r="30" spans="1:10" s="42" customFormat="1" ht="21.75" customHeight="1" x14ac:dyDescent="0.35">
      <c r="A30" s="375" t="s">
        <v>62</v>
      </c>
      <c r="B30" s="4" t="s">
        <v>1</v>
      </c>
      <c r="C30" s="58">
        <v>0</v>
      </c>
      <c r="D30" s="58">
        <v>0</v>
      </c>
      <c r="E30" s="58">
        <v>0</v>
      </c>
      <c r="F30" s="58">
        <v>0</v>
      </c>
    </row>
    <row r="31" spans="1:10" s="42" customFormat="1" ht="21.75" customHeight="1" x14ac:dyDescent="0.35">
      <c r="A31" s="376"/>
      <c r="B31" s="4" t="s">
        <v>2</v>
      </c>
      <c r="C31" s="58"/>
      <c r="D31" s="58"/>
      <c r="E31" s="58"/>
      <c r="F31" s="58"/>
    </row>
    <row r="32" spans="1:10" ht="21.75" customHeight="1" x14ac:dyDescent="0.35">
      <c r="A32" s="377" t="s">
        <v>0</v>
      </c>
      <c r="B32" s="22" t="s">
        <v>1</v>
      </c>
      <c r="C32" s="52">
        <f>D32+E32+F32</f>
        <v>740500</v>
      </c>
      <c r="D32" s="52">
        <f>D10+D14</f>
        <v>393800</v>
      </c>
      <c r="E32" s="52">
        <f>E10+E14</f>
        <v>255900</v>
      </c>
      <c r="F32" s="52">
        <f>F10+F14</f>
        <v>90800</v>
      </c>
    </row>
    <row r="33" spans="1:13" ht="21.75" customHeight="1" x14ac:dyDescent="0.35">
      <c r="A33" s="378"/>
      <c r="B33" s="22" t="s">
        <v>2</v>
      </c>
      <c r="C33" s="52"/>
      <c r="D33" s="52"/>
      <c r="E33" s="52"/>
      <c r="F33" s="52"/>
      <c r="G33" s="43" t="s">
        <v>186</v>
      </c>
    </row>
    <row r="34" spans="1:13" ht="21.75" customHeight="1" x14ac:dyDescent="0.35">
      <c r="A34" s="16"/>
      <c r="B34" s="16"/>
    </row>
    <row r="35" spans="1:13" ht="21.75" customHeight="1" x14ac:dyDescent="0.35">
      <c r="A35" s="1" t="s">
        <v>78</v>
      </c>
      <c r="B35" s="16"/>
      <c r="G35" s="124"/>
      <c r="H35" s="133" t="s">
        <v>178</v>
      </c>
      <c r="I35" s="133" t="s">
        <v>179</v>
      </c>
      <c r="J35" s="133" t="s">
        <v>180</v>
      </c>
      <c r="K35" s="132" t="s">
        <v>26</v>
      </c>
      <c r="L35" s="132" t="s">
        <v>26</v>
      </c>
    </row>
    <row r="36" spans="1:13" ht="21.75" customHeight="1" x14ac:dyDescent="0.35">
      <c r="G36" s="128" t="s">
        <v>181</v>
      </c>
      <c r="H36" s="181">
        <f>C32</f>
        <v>740500</v>
      </c>
      <c r="I36" s="125">
        <f>C13+C27+C22</f>
        <v>220400</v>
      </c>
      <c r="J36" s="125">
        <f>H36-I36</f>
        <v>520100</v>
      </c>
    </row>
    <row r="37" spans="1:13" ht="21.75" customHeight="1" x14ac:dyDescent="0.35">
      <c r="G37" s="128" t="s">
        <v>184</v>
      </c>
      <c r="H37" s="181"/>
      <c r="I37" s="124"/>
      <c r="J37" s="125">
        <f>J36*30/100</f>
        <v>156030</v>
      </c>
    </row>
    <row r="38" spans="1:13" ht="21.75" customHeight="1" x14ac:dyDescent="0.35">
      <c r="G38" s="128" t="s">
        <v>185</v>
      </c>
      <c r="H38" s="125">
        <f>D32</f>
        <v>393800</v>
      </c>
      <c r="I38" s="125">
        <f>I36</f>
        <v>220400</v>
      </c>
      <c r="J38" s="125">
        <f>H38-I38</f>
        <v>173400</v>
      </c>
    </row>
    <row r="39" spans="1:13" ht="21.75" customHeight="1" thickBot="1" x14ac:dyDescent="0.4">
      <c r="I39" s="128" t="s">
        <v>26</v>
      </c>
      <c r="J39" s="136">
        <f>J37-J38</f>
        <v>-17370</v>
      </c>
      <c r="K39" s="125" t="s">
        <v>26</v>
      </c>
      <c r="L39" s="124"/>
      <c r="M39" s="134" t="s">
        <v>26</v>
      </c>
    </row>
    <row r="40" spans="1:13" ht="21.75" customHeight="1" thickTop="1" x14ac:dyDescent="0.35">
      <c r="I40" s="124"/>
      <c r="J40" s="124"/>
      <c r="K40" s="124"/>
      <c r="L40" s="124"/>
      <c r="M40" s="124"/>
    </row>
  </sheetData>
  <mergeCells count="6">
    <mergeCell ref="A28:A29"/>
    <mergeCell ref="A30:A31"/>
    <mergeCell ref="A32:A33"/>
    <mergeCell ref="A1:F1"/>
    <mergeCell ref="A5:A6"/>
    <mergeCell ref="C5:C6"/>
  </mergeCells>
  <pageMargins left="0.31496062992125984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3FB1-1909-44D5-9653-B61BA7E1D14B}">
  <dimension ref="A1:F38"/>
  <sheetViews>
    <sheetView zoomScale="110" zoomScaleNormal="110" workbookViewId="0">
      <selection activeCell="E16" sqref="E16"/>
    </sheetView>
  </sheetViews>
  <sheetFormatPr defaultRowHeight="21" x14ac:dyDescent="0.35"/>
  <cols>
    <col min="1" max="1" width="42" style="43" customWidth="1"/>
    <col min="2" max="2" width="13.625" style="43" customWidth="1"/>
    <col min="3" max="3" width="17.25" style="46" customWidth="1"/>
    <col min="4" max="6" width="20.625" style="43" customWidth="1"/>
    <col min="7" max="7" width="12.125" style="43" customWidth="1"/>
    <col min="8" max="8" width="11" style="43" customWidth="1"/>
    <col min="9" max="9" width="10.375" style="43" bestFit="1" customWidth="1"/>
    <col min="10" max="16384" width="9" style="43"/>
  </cols>
  <sheetData>
    <row r="1" spans="1:6" x14ac:dyDescent="0.35">
      <c r="A1" s="371" t="s">
        <v>155</v>
      </c>
      <c r="B1" s="371"/>
      <c r="C1" s="371"/>
      <c r="D1" s="371"/>
      <c r="E1" s="371"/>
      <c r="F1" s="371"/>
    </row>
    <row r="2" spans="1:6" x14ac:dyDescent="0.35">
      <c r="A2" s="2" t="s">
        <v>22</v>
      </c>
      <c r="B2" s="371"/>
      <c r="C2" s="371"/>
      <c r="D2" s="371"/>
      <c r="E2" s="371"/>
      <c r="F2" s="47" t="s">
        <v>27</v>
      </c>
    </row>
    <row r="3" spans="1:6" x14ac:dyDescent="0.35">
      <c r="A3" s="1" t="s">
        <v>29</v>
      </c>
      <c r="B3" s="1"/>
      <c r="F3" s="47" t="s">
        <v>20</v>
      </c>
    </row>
    <row r="4" spans="1:6" x14ac:dyDescent="0.35">
      <c r="A4" s="1"/>
      <c r="B4" s="1"/>
      <c r="C4" s="127"/>
      <c r="D4" s="127"/>
      <c r="E4" s="127"/>
      <c r="F4" s="127"/>
    </row>
    <row r="5" spans="1:6" x14ac:dyDescent="0.35">
      <c r="A5" s="372" t="s">
        <v>19</v>
      </c>
      <c r="B5" s="45" t="s">
        <v>6</v>
      </c>
      <c r="C5" s="374" t="s">
        <v>0</v>
      </c>
      <c r="D5" s="45" t="s">
        <v>23</v>
      </c>
      <c r="E5" s="45" t="s">
        <v>24</v>
      </c>
      <c r="F5" s="139" t="s">
        <v>25</v>
      </c>
    </row>
    <row r="6" spans="1:6" x14ac:dyDescent="0.35">
      <c r="A6" s="373"/>
      <c r="B6" s="15" t="s">
        <v>2</v>
      </c>
      <c r="C6" s="374"/>
      <c r="D6" s="18" t="s">
        <v>156</v>
      </c>
      <c r="E6" s="18" t="s">
        <v>157</v>
      </c>
      <c r="F6" s="169" t="s">
        <v>158</v>
      </c>
    </row>
    <row r="7" spans="1:6" x14ac:dyDescent="0.35">
      <c r="A7" s="19" t="s">
        <v>32</v>
      </c>
      <c r="B7" s="20"/>
      <c r="C7" s="51">
        <f>C8</f>
        <v>1000700</v>
      </c>
      <c r="D7" s="51">
        <f t="shared" ref="D7:F7" si="0">D8</f>
        <v>698000</v>
      </c>
      <c r="E7" s="51">
        <f t="shared" si="0"/>
        <v>302700</v>
      </c>
      <c r="F7" s="51">
        <f t="shared" si="0"/>
        <v>0</v>
      </c>
    </row>
    <row r="8" spans="1:6" x14ac:dyDescent="0.35">
      <c r="A8" s="21" t="s">
        <v>133</v>
      </c>
      <c r="B8" s="22" t="s">
        <v>1</v>
      </c>
      <c r="C8" s="52">
        <f>C10+C14</f>
        <v>1000700</v>
      </c>
      <c r="D8" s="52">
        <f>D10+D14</f>
        <v>698000</v>
      </c>
      <c r="E8" s="52">
        <f>E10+E14</f>
        <v>302700</v>
      </c>
      <c r="F8" s="52">
        <f>F10+F14</f>
        <v>0</v>
      </c>
    </row>
    <row r="9" spans="1:6" x14ac:dyDescent="0.35">
      <c r="A9" s="24"/>
      <c r="B9" s="22" t="s">
        <v>2</v>
      </c>
      <c r="C9" s="52"/>
      <c r="D9" s="52"/>
      <c r="E9" s="52"/>
      <c r="F9" s="52"/>
    </row>
    <row r="10" spans="1:6" s="46" customFormat="1" x14ac:dyDescent="0.35">
      <c r="A10" s="25" t="s">
        <v>159</v>
      </c>
      <c r="B10" s="17" t="s">
        <v>1</v>
      </c>
      <c r="C10" s="53">
        <v>0</v>
      </c>
      <c r="D10" s="53">
        <v>0</v>
      </c>
      <c r="E10" s="53">
        <v>0</v>
      </c>
      <c r="F10" s="209">
        <v>0</v>
      </c>
    </row>
    <row r="11" spans="1:6" s="46" customFormat="1" x14ac:dyDescent="0.35">
      <c r="A11" s="27"/>
      <c r="B11" s="17" t="s">
        <v>2</v>
      </c>
      <c r="C11" s="53"/>
      <c r="D11" s="53"/>
      <c r="E11" s="53"/>
      <c r="F11" s="209"/>
    </row>
    <row r="12" spans="1:6" s="48" customFormat="1" x14ac:dyDescent="0.2">
      <c r="A12" s="28" t="s">
        <v>81</v>
      </c>
      <c r="B12" s="29"/>
      <c r="C12" s="54"/>
      <c r="D12" s="54"/>
      <c r="E12" s="54"/>
      <c r="F12" s="210"/>
    </row>
    <row r="13" spans="1:6" s="48" customFormat="1" x14ac:dyDescent="0.2">
      <c r="A13" s="31" t="s">
        <v>127</v>
      </c>
      <c r="B13" s="29" t="s">
        <v>1</v>
      </c>
      <c r="C13" s="54">
        <v>0</v>
      </c>
      <c r="D13" s="54">
        <v>0</v>
      </c>
      <c r="E13" s="54">
        <v>0</v>
      </c>
      <c r="F13" s="210">
        <v>0</v>
      </c>
    </row>
    <row r="14" spans="1:6" s="48" customFormat="1" x14ac:dyDescent="0.2">
      <c r="A14" s="25" t="s">
        <v>66</v>
      </c>
      <c r="B14" s="17" t="s">
        <v>1</v>
      </c>
      <c r="C14" s="53">
        <f>SUM(C18:C30)</f>
        <v>1000700</v>
      </c>
      <c r="D14" s="53">
        <f>SUM(D18:D30)</f>
        <v>698000</v>
      </c>
      <c r="E14" s="53">
        <f>SUM(E18:E30)</f>
        <v>302700</v>
      </c>
      <c r="F14" s="209">
        <f>SUM(F18:F30)</f>
        <v>0</v>
      </c>
    </row>
    <row r="15" spans="1:6" s="46" customFormat="1" x14ac:dyDescent="0.35">
      <c r="A15" s="27"/>
      <c r="B15" s="17" t="s">
        <v>2</v>
      </c>
      <c r="C15" s="53"/>
      <c r="D15" s="53"/>
      <c r="E15" s="53"/>
      <c r="F15" s="209"/>
    </row>
    <row r="16" spans="1:6" s="46" customFormat="1" x14ac:dyDescent="0.35">
      <c r="A16" s="28" t="s">
        <v>81</v>
      </c>
      <c r="B16" s="44"/>
      <c r="C16" s="53"/>
      <c r="D16" s="56"/>
      <c r="E16" s="56"/>
      <c r="F16" s="211"/>
    </row>
    <row r="17" spans="1:6" s="46" customFormat="1" x14ac:dyDescent="0.35">
      <c r="A17" s="33" t="s">
        <v>82</v>
      </c>
      <c r="B17" s="34"/>
      <c r="C17" s="54"/>
      <c r="D17" s="62"/>
      <c r="E17" s="62"/>
      <c r="F17" s="212"/>
    </row>
    <row r="18" spans="1:6" s="48" customFormat="1" x14ac:dyDescent="0.2">
      <c r="A18" s="31" t="s">
        <v>68</v>
      </c>
      <c r="B18" s="29" t="s">
        <v>1</v>
      </c>
      <c r="C18" s="54">
        <f>SUM(D18:F18)</f>
        <v>126000</v>
      </c>
      <c r="D18" s="54">
        <v>86800</v>
      </c>
      <c r="E18" s="54">
        <v>39200</v>
      </c>
      <c r="F18" s="210">
        <v>0</v>
      </c>
    </row>
    <row r="19" spans="1:6" s="48" customFormat="1" x14ac:dyDescent="0.2">
      <c r="A19" s="36" t="s">
        <v>83</v>
      </c>
      <c r="B19" s="29"/>
      <c r="C19" s="54"/>
      <c r="D19" s="54"/>
      <c r="E19" s="54"/>
      <c r="F19" s="210"/>
    </row>
    <row r="20" spans="1:6" s="48" customFormat="1" x14ac:dyDescent="0.2">
      <c r="A20" s="170" t="s">
        <v>70</v>
      </c>
      <c r="B20" s="29" t="s">
        <v>1</v>
      </c>
      <c r="C20" s="54">
        <f>SUM(D20:F20)</f>
        <v>36200</v>
      </c>
      <c r="D20" s="54">
        <v>0</v>
      </c>
      <c r="E20" s="54">
        <v>36200</v>
      </c>
      <c r="F20" s="210">
        <v>0</v>
      </c>
    </row>
    <row r="21" spans="1:6" s="48" customFormat="1" x14ac:dyDescent="0.2">
      <c r="A21" s="170" t="s">
        <v>71</v>
      </c>
      <c r="B21" s="29" t="s">
        <v>1</v>
      </c>
      <c r="C21" s="54">
        <f>SUM(D21:F21)</f>
        <v>12800</v>
      </c>
      <c r="D21" s="54">
        <v>0</v>
      </c>
      <c r="E21" s="54">
        <v>12800</v>
      </c>
      <c r="F21" s="210">
        <v>0</v>
      </c>
    </row>
    <row r="22" spans="1:6" s="48" customFormat="1" x14ac:dyDescent="0.2">
      <c r="A22" s="31" t="s">
        <v>72</v>
      </c>
      <c r="B22" s="29" t="s">
        <v>1</v>
      </c>
      <c r="C22" s="54">
        <f>SUM(D22:F22)</f>
        <v>604800</v>
      </c>
      <c r="D22" s="54">
        <v>604800</v>
      </c>
      <c r="E22" s="54">
        <v>0</v>
      </c>
      <c r="F22" s="210">
        <v>0</v>
      </c>
    </row>
    <row r="23" spans="1:6" s="48" customFormat="1" x14ac:dyDescent="0.2">
      <c r="A23" s="31"/>
      <c r="B23" s="29"/>
      <c r="C23" s="54"/>
      <c r="D23" s="54"/>
      <c r="E23" s="54"/>
      <c r="F23" s="210"/>
    </row>
    <row r="24" spans="1:6" s="48" customFormat="1" x14ac:dyDescent="0.2">
      <c r="A24" s="31"/>
      <c r="B24" s="29"/>
      <c r="C24" s="54"/>
      <c r="D24" s="54"/>
      <c r="E24" s="54"/>
      <c r="F24" s="210"/>
    </row>
    <row r="25" spans="1:6" s="48" customFormat="1" x14ac:dyDescent="0.2">
      <c r="A25" s="38"/>
      <c r="B25" s="29"/>
      <c r="C25" s="54"/>
      <c r="D25" s="54"/>
      <c r="E25" s="54"/>
      <c r="F25" s="210"/>
    </row>
    <row r="26" spans="1:6" s="48" customFormat="1" x14ac:dyDescent="0.2">
      <c r="A26" s="37" t="s">
        <v>84</v>
      </c>
      <c r="B26" s="29"/>
      <c r="C26" s="54"/>
      <c r="D26" s="54"/>
      <c r="E26" s="54"/>
      <c r="F26" s="210"/>
    </row>
    <row r="27" spans="1:6" s="48" customFormat="1" x14ac:dyDescent="0.2">
      <c r="A27" s="31" t="s">
        <v>74</v>
      </c>
      <c r="B27" s="29" t="s">
        <v>1</v>
      </c>
      <c r="C27" s="54">
        <f>SUM(D27:F27)</f>
        <v>95000</v>
      </c>
      <c r="D27" s="54">
        <v>0</v>
      </c>
      <c r="E27" s="54">
        <v>95000</v>
      </c>
      <c r="F27" s="210">
        <v>0</v>
      </c>
    </row>
    <row r="28" spans="1:6" s="48" customFormat="1" x14ac:dyDescent="0.2">
      <c r="A28" s="38" t="s">
        <v>75</v>
      </c>
      <c r="B28" s="29" t="s">
        <v>1</v>
      </c>
      <c r="C28" s="54">
        <f>SUM(D28:F28)</f>
        <v>97500</v>
      </c>
      <c r="D28" s="54">
        <v>0</v>
      </c>
      <c r="E28" s="54">
        <v>97500</v>
      </c>
      <c r="F28" s="210">
        <v>0</v>
      </c>
    </row>
    <row r="29" spans="1:6" s="48" customFormat="1" x14ac:dyDescent="0.2">
      <c r="A29" s="31" t="s">
        <v>76</v>
      </c>
      <c r="B29" s="29" t="s">
        <v>1</v>
      </c>
      <c r="C29" s="54">
        <f>SUM(D29:F29)</f>
        <v>24000</v>
      </c>
      <c r="D29" s="54">
        <v>2000</v>
      </c>
      <c r="E29" s="54">
        <v>22000</v>
      </c>
      <c r="F29" s="210">
        <v>0</v>
      </c>
    </row>
    <row r="30" spans="1:6" s="48" customFormat="1" x14ac:dyDescent="0.2">
      <c r="A30" s="31" t="s">
        <v>65</v>
      </c>
      <c r="B30" s="29" t="s">
        <v>1</v>
      </c>
      <c r="C30" s="54">
        <f>SUM(D30:F30)</f>
        <v>4400</v>
      </c>
      <c r="D30" s="54">
        <v>4400</v>
      </c>
      <c r="E30" s="54">
        <v>0</v>
      </c>
      <c r="F30" s="210">
        <v>0</v>
      </c>
    </row>
    <row r="31" spans="1:6" s="42" customFormat="1" x14ac:dyDescent="0.35">
      <c r="A31" s="375" t="s">
        <v>61</v>
      </c>
      <c r="B31" s="4" t="s">
        <v>1</v>
      </c>
      <c r="C31" s="58">
        <f>C8</f>
        <v>1000700</v>
      </c>
      <c r="D31" s="58">
        <f>D8</f>
        <v>698000</v>
      </c>
      <c r="E31" s="58">
        <f>E8</f>
        <v>302700</v>
      </c>
      <c r="F31" s="58">
        <f>F8</f>
        <v>0</v>
      </c>
    </row>
    <row r="32" spans="1:6" s="42" customFormat="1" x14ac:dyDescent="0.35">
      <c r="A32" s="376"/>
      <c r="B32" s="4" t="s">
        <v>2</v>
      </c>
      <c r="C32" s="58"/>
      <c r="D32" s="58"/>
      <c r="E32" s="58"/>
      <c r="F32" s="58"/>
    </row>
    <row r="33" spans="1:6" s="42" customFormat="1" x14ac:dyDescent="0.35">
      <c r="A33" s="375" t="s">
        <v>62</v>
      </c>
      <c r="B33" s="4" t="s">
        <v>1</v>
      </c>
      <c r="C33" s="58">
        <v>0</v>
      </c>
      <c r="D33" s="58">
        <v>0</v>
      </c>
      <c r="E33" s="58">
        <v>0</v>
      </c>
      <c r="F33" s="58">
        <v>0</v>
      </c>
    </row>
    <row r="34" spans="1:6" s="42" customFormat="1" x14ac:dyDescent="0.35">
      <c r="A34" s="376"/>
      <c r="B34" s="4" t="s">
        <v>2</v>
      </c>
      <c r="C34" s="58"/>
      <c r="D34" s="58"/>
      <c r="E34" s="58"/>
      <c r="F34" s="58"/>
    </row>
    <row r="35" spans="1:6" x14ac:dyDescent="0.35">
      <c r="A35" s="379" t="s">
        <v>0</v>
      </c>
      <c r="B35" s="3" t="s">
        <v>1</v>
      </c>
      <c r="C35" s="59">
        <f>+C31</f>
        <v>1000700</v>
      </c>
      <c r="D35" s="59">
        <f>+D31</f>
        <v>698000</v>
      </c>
      <c r="E35" s="59">
        <f>+E31</f>
        <v>302700</v>
      </c>
      <c r="F35" s="59">
        <f>+F31</f>
        <v>0</v>
      </c>
    </row>
    <row r="36" spans="1:6" x14ac:dyDescent="0.35">
      <c r="A36" s="380"/>
      <c r="B36" s="3" t="s">
        <v>2</v>
      </c>
      <c r="C36" s="59"/>
      <c r="D36" s="59"/>
      <c r="E36" s="59"/>
      <c r="F36" s="59"/>
    </row>
    <row r="37" spans="1:6" ht="9.6" customHeight="1" x14ac:dyDescent="0.35">
      <c r="A37" s="16"/>
      <c r="B37" s="16"/>
    </row>
    <row r="38" spans="1:6" ht="41.25" customHeight="1" x14ac:dyDescent="0.35">
      <c r="A38" s="1" t="s">
        <v>78</v>
      </c>
      <c r="B38" s="16"/>
    </row>
  </sheetData>
  <mergeCells count="7">
    <mergeCell ref="A35:A36"/>
    <mergeCell ref="B2:E2"/>
    <mergeCell ref="A1:F1"/>
    <mergeCell ref="A5:A6"/>
    <mergeCell ref="C5:C6"/>
    <mergeCell ref="A31:A32"/>
    <mergeCell ref="A33:A34"/>
  </mergeCells>
  <pageMargins left="0.31496062992125984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FA11-6A13-4148-9D3B-97DB62B0FB2A}">
  <dimension ref="A1:L82"/>
  <sheetViews>
    <sheetView topLeftCell="A60" zoomScale="110" zoomScaleNormal="110" workbookViewId="0">
      <selection activeCell="D58" sqref="D58"/>
    </sheetView>
  </sheetViews>
  <sheetFormatPr defaultRowHeight="21" x14ac:dyDescent="0.35"/>
  <cols>
    <col min="1" max="1" width="42" style="43" customWidth="1"/>
    <col min="2" max="2" width="13.625" style="43" customWidth="1"/>
    <col min="3" max="3" width="17.25" style="46" customWidth="1"/>
    <col min="4" max="6" width="20.625" style="43" customWidth="1"/>
    <col min="7" max="7" width="17.625" style="43" customWidth="1"/>
    <col min="8" max="8" width="11.75" style="43" bestFit="1" customWidth="1"/>
    <col min="9" max="9" width="16.5" style="43" bestFit="1" customWidth="1"/>
    <col min="10" max="10" width="16.25" style="43" customWidth="1"/>
    <col min="11" max="11" width="17.875" style="43" bestFit="1" customWidth="1"/>
    <col min="12" max="12" width="16.5" style="43" bestFit="1" customWidth="1"/>
    <col min="13" max="13" width="12.125" style="43" customWidth="1"/>
    <col min="14" max="14" width="11" style="43" customWidth="1"/>
    <col min="15" max="15" width="10.375" style="43" bestFit="1" customWidth="1"/>
    <col min="16" max="16384" width="9" style="43"/>
  </cols>
  <sheetData>
    <row r="1" spans="1:11" x14ac:dyDescent="0.35">
      <c r="A1" s="371" t="s">
        <v>155</v>
      </c>
      <c r="B1" s="371"/>
      <c r="C1" s="371"/>
      <c r="D1" s="371"/>
      <c r="E1" s="371"/>
      <c r="F1" s="371"/>
    </row>
    <row r="2" spans="1:11" x14ac:dyDescent="0.35">
      <c r="A2" s="2" t="s">
        <v>22</v>
      </c>
      <c r="B2" s="2"/>
      <c r="F2" s="47" t="s">
        <v>27</v>
      </c>
    </row>
    <row r="3" spans="1:11" x14ac:dyDescent="0.35">
      <c r="A3" s="1" t="s">
        <v>30</v>
      </c>
      <c r="B3" s="1"/>
      <c r="F3" s="47" t="s">
        <v>20</v>
      </c>
    </row>
    <row r="4" spans="1:11" x14ac:dyDescent="0.35">
      <c r="A4" s="372" t="s">
        <v>19</v>
      </c>
      <c r="B4" s="45" t="s">
        <v>6</v>
      </c>
      <c r="C4" s="372" t="s">
        <v>0</v>
      </c>
      <c r="D4" s="45" t="s">
        <v>23</v>
      </c>
      <c r="E4" s="45" t="s">
        <v>24</v>
      </c>
      <c r="F4" s="17" t="s">
        <v>25</v>
      </c>
    </row>
    <row r="5" spans="1:11" x14ac:dyDescent="0.35">
      <c r="A5" s="373"/>
      <c r="B5" s="15" t="s">
        <v>2</v>
      </c>
      <c r="C5" s="373"/>
      <c r="D5" s="18" t="s">
        <v>156</v>
      </c>
      <c r="E5" s="18" t="s">
        <v>157</v>
      </c>
      <c r="F5" s="18" t="s">
        <v>158</v>
      </c>
      <c r="K5" s="61"/>
    </row>
    <row r="6" spans="1:11" x14ac:dyDescent="0.35">
      <c r="A6" s="19" t="s">
        <v>32</v>
      </c>
      <c r="B6" s="20"/>
      <c r="C6" s="126">
        <f>C7+C26+C35+C56</f>
        <v>22392600</v>
      </c>
      <c r="D6" s="126">
        <f t="shared" ref="D6:F6" si="0">D7+D26+D35+D56</f>
        <v>7884108</v>
      </c>
      <c r="E6" s="126">
        <f t="shared" si="0"/>
        <v>9436308</v>
      </c>
      <c r="F6" s="126">
        <f t="shared" si="0"/>
        <v>5072184</v>
      </c>
      <c r="H6" s="61"/>
      <c r="I6" s="61"/>
      <c r="J6" s="61"/>
      <c r="K6" s="61"/>
    </row>
    <row r="7" spans="1:11" x14ac:dyDescent="0.35">
      <c r="A7" s="21" t="s">
        <v>85</v>
      </c>
      <c r="B7" s="22" t="s">
        <v>1</v>
      </c>
      <c r="C7" s="71">
        <f>C9</f>
        <v>11075300</v>
      </c>
      <c r="D7" s="71">
        <f t="shared" ref="D7:F7" si="1">D9</f>
        <v>4021400</v>
      </c>
      <c r="E7" s="71">
        <f t="shared" si="1"/>
        <v>4102900</v>
      </c>
      <c r="F7" s="71">
        <f t="shared" si="1"/>
        <v>2951000</v>
      </c>
      <c r="G7" s="60"/>
      <c r="H7" s="60"/>
      <c r="I7" s="60"/>
      <c r="J7" s="174"/>
      <c r="K7" s="60"/>
    </row>
    <row r="8" spans="1:11" x14ac:dyDescent="0.35">
      <c r="A8" s="24"/>
      <c r="B8" s="22" t="s">
        <v>2</v>
      </c>
      <c r="C8" s="23"/>
      <c r="D8" s="23"/>
      <c r="E8" s="23"/>
      <c r="F8" s="23"/>
      <c r="G8" s="174" t="s">
        <v>26</v>
      </c>
      <c r="H8" s="60" t="s">
        <v>26</v>
      </c>
      <c r="J8" s="47"/>
      <c r="K8" s="132"/>
    </row>
    <row r="9" spans="1:11" s="46" customFormat="1" x14ac:dyDescent="0.35">
      <c r="A9" s="25" t="s">
        <v>140</v>
      </c>
      <c r="B9" s="17" t="s">
        <v>1</v>
      </c>
      <c r="C9" s="26">
        <f>SUM(C13:C25)</f>
        <v>11075300</v>
      </c>
      <c r="D9" s="26">
        <f>D13+D15+D16+D18+D19+D20+D21</f>
        <v>4021400</v>
      </c>
      <c r="E9" s="26">
        <f t="shared" ref="E9:F9" si="2">E13+E15+E16+E18+E19+E20+E21</f>
        <v>4102900</v>
      </c>
      <c r="F9" s="26">
        <f t="shared" si="2"/>
        <v>2951000</v>
      </c>
      <c r="J9" s="47"/>
      <c r="K9" s="135"/>
    </row>
    <row r="10" spans="1:11" s="46" customFormat="1" x14ac:dyDescent="0.35">
      <c r="A10" s="27"/>
      <c r="B10" s="17" t="s">
        <v>2</v>
      </c>
      <c r="C10" s="26"/>
      <c r="D10" s="26"/>
      <c r="E10" s="26"/>
      <c r="F10" s="26"/>
      <c r="K10" s="135"/>
    </row>
    <row r="11" spans="1:11" s="48" customFormat="1" x14ac:dyDescent="0.2">
      <c r="A11" s="28" t="s">
        <v>64</v>
      </c>
      <c r="B11" s="44"/>
      <c r="C11" s="26"/>
      <c r="D11" s="32"/>
      <c r="E11" s="32"/>
      <c r="F11" s="32"/>
      <c r="K11" s="144"/>
    </row>
    <row r="12" spans="1:11" s="48" customFormat="1" x14ac:dyDescent="0.2">
      <c r="A12" s="33" t="s">
        <v>67</v>
      </c>
      <c r="B12" s="34"/>
      <c r="C12" s="65"/>
      <c r="D12" s="35"/>
      <c r="E12" s="35"/>
      <c r="F12" s="35"/>
    </row>
    <row r="13" spans="1:11" s="48" customFormat="1" x14ac:dyDescent="0.2">
      <c r="A13" s="31" t="s">
        <v>68</v>
      </c>
      <c r="B13" s="29" t="s">
        <v>1</v>
      </c>
      <c r="C13" s="65">
        <v>10750600</v>
      </c>
      <c r="D13" s="30">
        <v>3830900</v>
      </c>
      <c r="E13" s="30">
        <v>3968700</v>
      </c>
      <c r="F13" s="30">
        <v>2951000</v>
      </c>
      <c r="G13" s="144">
        <f>SUM(D13:F13)</f>
        <v>10750600</v>
      </c>
      <c r="H13" s="144"/>
    </row>
    <row r="14" spans="1:11" s="48" customFormat="1" x14ac:dyDescent="0.2">
      <c r="A14" s="36" t="s">
        <v>69</v>
      </c>
      <c r="B14" s="29"/>
      <c r="C14" s="65"/>
      <c r="D14" s="30"/>
      <c r="E14" s="30"/>
      <c r="F14" s="30"/>
      <c r="H14" s="144"/>
    </row>
    <row r="15" spans="1:11" s="48" customFormat="1" x14ac:dyDescent="0.2">
      <c r="A15" s="31" t="s">
        <v>70</v>
      </c>
      <c r="B15" s="29" t="s">
        <v>1</v>
      </c>
      <c r="C15" s="65">
        <v>67400</v>
      </c>
      <c r="D15" s="30"/>
      <c r="E15" s="30">
        <v>67400</v>
      </c>
      <c r="F15" s="30"/>
      <c r="G15" s="144">
        <f>SUM(D15:F15)</f>
        <v>67400</v>
      </c>
      <c r="H15" s="144"/>
    </row>
    <row r="16" spans="1:11" s="48" customFormat="1" x14ac:dyDescent="0.2">
      <c r="A16" s="31" t="s">
        <v>71</v>
      </c>
      <c r="B16" s="29" t="s">
        <v>1</v>
      </c>
      <c r="C16" s="65">
        <v>22000</v>
      </c>
      <c r="D16" s="30"/>
      <c r="E16" s="30">
        <v>22000</v>
      </c>
      <c r="F16" s="30"/>
      <c r="G16" s="144">
        <f>SUM(D16:F16)</f>
        <v>22000</v>
      </c>
      <c r="H16" s="144"/>
    </row>
    <row r="17" spans="1:12" s="48" customFormat="1" x14ac:dyDescent="0.2">
      <c r="A17" s="37" t="s">
        <v>73</v>
      </c>
      <c r="B17" s="34"/>
      <c r="C17" s="73"/>
      <c r="D17" s="35"/>
      <c r="E17" s="35"/>
      <c r="F17" s="35"/>
      <c r="H17" s="144"/>
    </row>
    <row r="18" spans="1:12" s="48" customFormat="1" x14ac:dyDescent="0.2">
      <c r="A18" s="31" t="s">
        <v>74</v>
      </c>
      <c r="B18" s="29" t="s">
        <v>1</v>
      </c>
      <c r="C18" s="65">
        <v>159000</v>
      </c>
      <c r="D18" s="30">
        <v>159000</v>
      </c>
      <c r="E18" s="30"/>
      <c r="F18" s="30"/>
      <c r="G18" s="144">
        <f>SUM(D18:F18)</f>
        <v>159000</v>
      </c>
      <c r="H18" s="144"/>
    </row>
    <row r="19" spans="1:12" s="42" customFormat="1" x14ac:dyDescent="0.35">
      <c r="A19" s="31" t="s">
        <v>75</v>
      </c>
      <c r="B19" s="34" t="s">
        <v>1</v>
      </c>
      <c r="C19" s="65">
        <v>25000</v>
      </c>
      <c r="D19" s="35">
        <v>25000</v>
      </c>
      <c r="E19" s="35"/>
      <c r="F19" s="35"/>
      <c r="G19" s="144">
        <f>SUM(D19:F19)</f>
        <v>25000</v>
      </c>
      <c r="H19" s="144"/>
      <c r="I19" s="48"/>
      <c r="J19" s="48"/>
    </row>
    <row r="20" spans="1:12" s="42" customFormat="1" x14ac:dyDescent="0.35">
      <c r="A20" s="31" t="s">
        <v>93</v>
      </c>
      <c r="B20" s="29" t="s">
        <v>1</v>
      </c>
      <c r="C20" s="65">
        <v>44800</v>
      </c>
      <c r="D20" s="30"/>
      <c r="E20" s="30">
        <v>44800</v>
      </c>
      <c r="F20" s="30"/>
      <c r="G20" s="144">
        <f>SUM(D20:F20)</f>
        <v>44800</v>
      </c>
      <c r="H20" s="144"/>
      <c r="I20" s="48"/>
      <c r="J20" s="48"/>
    </row>
    <row r="21" spans="1:12" s="42" customFormat="1" x14ac:dyDescent="0.35">
      <c r="A21" s="31" t="s">
        <v>65</v>
      </c>
      <c r="B21" s="29" t="s">
        <v>1</v>
      </c>
      <c r="C21" s="65">
        <v>6500</v>
      </c>
      <c r="D21" s="72">
        <v>6500</v>
      </c>
      <c r="E21" s="72"/>
      <c r="F21" s="72"/>
      <c r="G21" s="144">
        <f>SUM(D21:F21)</f>
        <v>6500</v>
      </c>
      <c r="H21" s="144"/>
      <c r="I21" s="48"/>
      <c r="J21" s="48"/>
    </row>
    <row r="22" spans="1:12" s="42" customFormat="1" hidden="1" x14ac:dyDescent="0.35">
      <c r="A22" s="31" t="s">
        <v>87</v>
      </c>
      <c r="B22" s="29" t="s">
        <v>1</v>
      </c>
      <c r="C22" s="65">
        <f t="shared" ref="C22:C25" si="3">D22+E22+F22</f>
        <v>0</v>
      </c>
      <c r="D22" s="30"/>
      <c r="E22" s="30"/>
      <c r="F22" s="30"/>
      <c r="G22" s="48"/>
      <c r="H22" s="144"/>
      <c r="I22" s="48"/>
      <c r="J22" s="48"/>
    </row>
    <row r="23" spans="1:12" hidden="1" x14ac:dyDescent="0.35">
      <c r="A23" s="31" t="s">
        <v>88</v>
      </c>
      <c r="B23" s="29" t="s">
        <v>1</v>
      </c>
      <c r="C23" s="65">
        <f t="shared" si="3"/>
        <v>0</v>
      </c>
      <c r="D23" s="30"/>
      <c r="E23" s="30"/>
      <c r="F23" s="30"/>
      <c r="G23" s="48"/>
      <c r="H23" s="144"/>
      <c r="I23" s="48"/>
      <c r="J23" s="48"/>
    </row>
    <row r="24" spans="1:12" hidden="1" x14ac:dyDescent="0.35">
      <c r="A24" s="31" t="s">
        <v>89</v>
      </c>
      <c r="B24" s="29" t="s">
        <v>1</v>
      </c>
      <c r="C24" s="65">
        <f t="shared" si="3"/>
        <v>0</v>
      </c>
      <c r="D24" s="30"/>
      <c r="E24" s="30"/>
      <c r="F24" s="30"/>
      <c r="H24" s="144"/>
    </row>
    <row r="25" spans="1:12" ht="24.75" hidden="1" customHeight="1" x14ac:dyDescent="0.35">
      <c r="A25" s="31" t="s">
        <v>90</v>
      </c>
      <c r="B25" s="29" t="s">
        <v>1</v>
      </c>
      <c r="C25" s="65">
        <f t="shared" si="3"/>
        <v>0</v>
      </c>
      <c r="D25" s="30"/>
      <c r="E25" s="30"/>
      <c r="F25" s="30"/>
      <c r="H25" s="144"/>
    </row>
    <row r="26" spans="1:12" ht="28.5" customHeight="1" x14ac:dyDescent="0.35">
      <c r="A26" s="137" t="s">
        <v>91</v>
      </c>
      <c r="B26" s="22" t="s">
        <v>1</v>
      </c>
      <c r="C26" s="23">
        <f>C28</f>
        <v>766600</v>
      </c>
      <c r="D26" s="23">
        <f t="shared" ref="D26:F26" si="4">D28</f>
        <v>622800</v>
      </c>
      <c r="E26" s="23">
        <f t="shared" si="4"/>
        <v>143800</v>
      </c>
      <c r="F26" s="23">
        <f t="shared" si="4"/>
        <v>0</v>
      </c>
      <c r="G26" s="124"/>
      <c r="H26" s="144"/>
      <c r="I26" s="133"/>
      <c r="J26" s="133"/>
      <c r="K26" s="132" t="s">
        <v>26</v>
      </c>
      <c r="L26" s="132" t="s">
        <v>26</v>
      </c>
    </row>
    <row r="27" spans="1:12" ht="31.5" customHeight="1" x14ac:dyDescent="0.35">
      <c r="A27" s="138"/>
      <c r="B27" s="22" t="s">
        <v>2</v>
      </c>
      <c r="C27" s="23"/>
      <c r="D27" s="23"/>
      <c r="E27" s="23"/>
      <c r="F27" s="23"/>
      <c r="G27" s="128"/>
      <c r="H27" s="144"/>
      <c r="I27" s="125"/>
      <c r="J27" s="125"/>
    </row>
    <row r="28" spans="1:12" ht="26.25" customHeight="1" x14ac:dyDescent="0.35">
      <c r="A28" s="149" t="s">
        <v>66</v>
      </c>
      <c r="B28" s="139" t="s">
        <v>1</v>
      </c>
      <c r="C28" s="74">
        <f>SUM(C31:C34)</f>
        <v>766600</v>
      </c>
      <c r="D28" s="74">
        <f t="shared" ref="D28:F28" si="5">SUM(D31:D34)</f>
        <v>622800</v>
      </c>
      <c r="E28" s="74">
        <f t="shared" si="5"/>
        <v>143800</v>
      </c>
      <c r="F28" s="74">
        <f t="shared" si="5"/>
        <v>0</v>
      </c>
      <c r="H28" s="144"/>
    </row>
    <row r="29" spans="1:12" x14ac:dyDescent="0.35">
      <c r="A29" s="27"/>
      <c r="B29" s="139" t="s">
        <v>2</v>
      </c>
      <c r="C29" s="74"/>
      <c r="D29" s="74"/>
      <c r="E29" s="74"/>
      <c r="F29" s="74"/>
      <c r="H29" s="144"/>
    </row>
    <row r="30" spans="1:12" x14ac:dyDescent="0.35">
      <c r="A30" s="28" t="s">
        <v>64</v>
      </c>
      <c r="B30" s="29"/>
      <c r="C30" s="65"/>
      <c r="D30" s="30"/>
      <c r="E30" s="30"/>
      <c r="F30" s="30"/>
      <c r="G30" s="128"/>
      <c r="H30" s="144"/>
      <c r="I30" s="124"/>
      <c r="J30" s="125"/>
    </row>
    <row r="31" spans="1:12" x14ac:dyDescent="0.35">
      <c r="A31" s="31" t="s">
        <v>87</v>
      </c>
      <c r="B31" s="29" t="s">
        <v>1</v>
      </c>
      <c r="C31" s="65">
        <v>265500</v>
      </c>
      <c r="D31" s="30">
        <v>265500</v>
      </c>
      <c r="E31" s="30"/>
      <c r="F31" s="30"/>
      <c r="G31" s="125">
        <f>SUM(D31:F31)</f>
        <v>265500</v>
      </c>
      <c r="H31" s="144"/>
      <c r="I31" s="124"/>
      <c r="J31" s="125"/>
    </row>
    <row r="32" spans="1:12" x14ac:dyDescent="0.35">
      <c r="A32" s="31" t="s">
        <v>65</v>
      </c>
      <c r="B32" s="29" t="s">
        <v>1</v>
      </c>
      <c r="C32" s="65">
        <v>11000</v>
      </c>
      <c r="D32" s="30">
        <v>11000</v>
      </c>
      <c r="E32" s="30"/>
      <c r="F32" s="30"/>
      <c r="G32" s="132">
        <f>SUM(D32:F32)</f>
        <v>11000</v>
      </c>
      <c r="H32" s="144"/>
      <c r="J32" s="125"/>
    </row>
    <row r="33" spans="1:10" x14ac:dyDescent="0.35">
      <c r="A33" s="31" t="s">
        <v>88</v>
      </c>
      <c r="B33" s="29" t="s">
        <v>1</v>
      </c>
      <c r="C33" s="65">
        <v>143800</v>
      </c>
      <c r="D33" s="30"/>
      <c r="E33" s="30">
        <v>143800</v>
      </c>
      <c r="F33" s="30"/>
      <c r="G33" s="132">
        <f>SUM(D33:F33)</f>
        <v>143800</v>
      </c>
      <c r="H33" s="144"/>
      <c r="J33" s="125"/>
    </row>
    <row r="34" spans="1:10" x14ac:dyDescent="0.35">
      <c r="A34" s="31" t="s">
        <v>90</v>
      </c>
      <c r="B34" s="29" t="s">
        <v>1</v>
      </c>
      <c r="C34" s="65">
        <v>346300</v>
      </c>
      <c r="D34" s="30">
        <v>346300</v>
      </c>
      <c r="E34" s="30"/>
      <c r="F34" s="30"/>
      <c r="G34" s="132">
        <f>SUM(D34:F34)</f>
        <v>346300</v>
      </c>
      <c r="H34" s="144"/>
      <c r="J34" s="125"/>
    </row>
    <row r="35" spans="1:10" x14ac:dyDescent="0.35">
      <c r="A35" s="140" t="s">
        <v>94</v>
      </c>
      <c r="B35" s="22" t="s">
        <v>1</v>
      </c>
      <c r="C35" s="23">
        <f>C41+C42+C43+C44+C46+C47+C49+C50+C51+C52+C53+C54+C55</f>
        <v>6906200</v>
      </c>
      <c r="D35" s="23">
        <f t="shared" ref="D35:F35" si="6">D41+D42+D43+D44+D46+D47+D49+D50+D51+D52+D53+D54+D55</f>
        <v>2128708</v>
      </c>
      <c r="E35" s="23">
        <f t="shared" si="6"/>
        <v>2976408</v>
      </c>
      <c r="F35" s="23">
        <f t="shared" si="6"/>
        <v>1801084</v>
      </c>
      <c r="G35" s="132"/>
      <c r="H35" s="144"/>
    </row>
    <row r="36" spans="1:10" x14ac:dyDescent="0.35">
      <c r="A36" s="141"/>
      <c r="B36" s="22" t="s">
        <v>2</v>
      </c>
      <c r="C36" s="23"/>
      <c r="D36" s="23"/>
      <c r="E36" s="23"/>
      <c r="F36" s="23"/>
      <c r="H36" s="144"/>
    </row>
    <row r="37" spans="1:10" x14ac:dyDescent="0.35">
      <c r="A37" s="25" t="s">
        <v>66</v>
      </c>
      <c r="B37" s="17" t="s">
        <v>1</v>
      </c>
      <c r="C37" s="74">
        <f>C41+C42+C43+C44+C46+C47+C49+C50+C51+C52+C53+C54+C55</f>
        <v>6906200</v>
      </c>
      <c r="D37" s="74">
        <f t="shared" ref="D37:F37" si="7">D41+D42+D43+D44+D46+D47+D49+D50+D51+D52+D53+D54+D55</f>
        <v>2128708</v>
      </c>
      <c r="E37" s="74">
        <f t="shared" si="7"/>
        <v>2976408</v>
      </c>
      <c r="F37" s="74">
        <f t="shared" si="7"/>
        <v>1801084</v>
      </c>
      <c r="H37" s="144"/>
    </row>
    <row r="38" spans="1:10" x14ac:dyDescent="0.35">
      <c r="A38" s="27"/>
      <c r="B38" s="17" t="s">
        <v>2</v>
      </c>
      <c r="C38" s="26"/>
      <c r="D38" s="26"/>
      <c r="E38" s="26"/>
      <c r="F38" s="26"/>
      <c r="H38" s="144"/>
    </row>
    <row r="39" spans="1:10" x14ac:dyDescent="0.35">
      <c r="A39" s="28" t="s">
        <v>64</v>
      </c>
      <c r="B39" s="44"/>
      <c r="C39" s="26"/>
      <c r="D39" s="32"/>
      <c r="E39" s="32"/>
      <c r="F39" s="32"/>
      <c r="H39" s="144"/>
    </row>
    <row r="40" spans="1:10" x14ac:dyDescent="0.35">
      <c r="A40" s="33" t="s">
        <v>67</v>
      </c>
      <c r="B40" s="34"/>
      <c r="C40" s="65"/>
      <c r="D40" s="35"/>
      <c r="E40" s="35"/>
      <c r="F40" s="35"/>
      <c r="H40" s="144"/>
    </row>
    <row r="41" spans="1:10" x14ac:dyDescent="0.35">
      <c r="A41" s="31" t="s">
        <v>182</v>
      </c>
      <c r="B41" s="29" t="s">
        <v>1</v>
      </c>
      <c r="C41" s="65">
        <v>113400</v>
      </c>
      <c r="D41" s="30">
        <v>37808</v>
      </c>
      <c r="E41" s="30">
        <v>37808</v>
      </c>
      <c r="F41" s="30">
        <v>37784</v>
      </c>
      <c r="G41" s="132">
        <f>SUM(D41:F41)</f>
        <v>113400</v>
      </c>
      <c r="H41" s="144"/>
    </row>
    <row r="42" spans="1:10" x14ac:dyDescent="0.35">
      <c r="A42" s="31" t="s">
        <v>92</v>
      </c>
      <c r="B42" s="29" t="s">
        <v>1</v>
      </c>
      <c r="C42" s="65">
        <v>4700300</v>
      </c>
      <c r="D42" s="30">
        <v>1350000</v>
      </c>
      <c r="E42" s="30">
        <v>1700000</v>
      </c>
      <c r="F42" s="30">
        <v>1650300</v>
      </c>
      <c r="G42" s="132">
        <f>SUM(D42:F42)</f>
        <v>4700300</v>
      </c>
      <c r="H42" s="144"/>
    </row>
    <row r="43" spans="1:10" x14ac:dyDescent="0.35">
      <c r="A43" s="31" t="s">
        <v>96</v>
      </c>
      <c r="B43" s="29" t="s">
        <v>1</v>
      </c>
      <c r="C43" s="65">
        <v>300000</v>
      </c>
      <c r="D43" s="30">
        <v>90000</v>
      </c>
      <c r="E43" s="30">
        <v>120000</v>
      </c>
      <c r="F43" s="30">
        <v>90000</v>
      </c>
      <c r="G43" s="132">
        <f>SUM(D43:F43)</f>
        <v>300000</v>
      </c>
      <c r="H43" s="144"/>
    </row>
    <row r="44" spans="1:10" x14ac:dyDescent="0.35">
      <c r="A44" s="31" t="s">
        <v>95</v>
      </c>
      <c r="B44" s="29" t="s">
        <v>1</v>
      </c>
      <c r="C44" s="65">
        <v>93000</v>
      </c>
      <c r="D44" s="30">
        <v>30000</v>
      </c>
      <c r="E44" s="30">
        <v>40000</v>
      </c>
      <c r="F44" s="30">
        <v>23000</v>
      </c>
      <c r="G44" s="132">
        <f>SUM(D44:F44)</f>
        <v>93000</v>
      </c>
      <c r="H44" s="144"/>
    </row>
    <row r="45" spans="1:10" x14ac:dyDescent="0.35">
      <c r="A45" s="36" t="s">
        <v>69</v>
      </c>
      <c r="B45" s="29"/>
      <c r="C45" s="65"/>
      <c r="D45" s="30"/>
      <c r="E45" s="30"/>
      <c r="F45" s="30"/>
      <c r="H45" s="144"/>
    </row>
    <row r="46" spans="1:10" x14ac:dyDescent="0.35">
      <c r="A46" s="31" t="s">
        <v>70</v>
      </c>
      <c r="B46" s="29" t="s">
        <v>1</v>
      </c>
      <c r="C46" s="65">
        <v>617400</v>
      </c>
      <c r="D46" s="30"/>
      <c r="E46" s="30">
        <v>617400</v>
      </c>
      <c r="F46" s="30"/>
      <c r="G46" s="132">
        <f>SUM(D46:F46)</f>
        <v>617400</v>
      </c>
      <c r="H46" s="144"/>
    </row>
    <row r="47" spans="1:10" x14ac:dyDescent="0.35">
      <c r="A47" s="31" t="s">
        <v>86</v>
      </c>
      <c r="B47" s="34" t="s">
        <v>1</v>
      </c>
      <c r="C47" s="73">
        <v>6000</v>
      </c>
      <c r="D47" s="35"/>
      <c r="E47" s="35">
        <v>6000</v>
      </c>
      <c r="F47" s="35"/>
      <c r="G47" s="132">
        <f>SUM(D47:F47)</f>
        <v>6000</v>
      </c>
      <c r="H47" s="144"/>
    </row>
    <row r="48" spans="1:10" x14ac:dyDescent="0.35">
      <c r="A48" s="70" t="s">
        <v>73</v>
      </c>
      <c r="B48" s="29"/>
      <c r="C48" s="65"/>
      <c r="D48" s="30"/>
      <c r="E48" s="30"/>
      <c r="F48" s="30"/>
      <c r="H48" s="144"/>
    </row>
    <row r="49" spans="1:11" x14ac:dyDescent="0.35">
      <c r="A49" s="31" t="s">
        <v>93</v>
      </c>
      <c r="B49" s="29" t="s">
        <v>1</v>
      </c>
      <c r="C49" s="65">
        <v>218400</v>
      </c>
      <c r="D49" s="30"/>
      <c r="E49" s="30">
        <v>218400</v>
      </c>
      <c r="F49" s="30"/>
      <c r="G49" s="132">
        <f t="shared" ref="G49:G55" si="8">SUM(D49:F49)</f>
        <v>218400</v>
      </c>
      <c r="H49" s="144"/>
    </row>
    <row r="50" spans="1:11" x14ac:dyDescent="0.35">
      <c r="A50" s="31" t="s">
        <v>144</v>
      </c>
      <c r="B50" s="29" t="s">
        <v>1</v>
      </c>
      <c r="C50" s="65">
        <v>3600</v>
      </c>
      <c r="D50" s="30"/>
      <c r="E50" s="30">
        <v>3600</v>
      </c>
      <c r="F50" s="30"/>
      <c r="G50" s="132">
        <f t="shared" si="8"/>
        <v>3600</v>
      </c>
      <c r="H50" s="144"/>
    </row>
    <row r="51" spans="1:11" x14ac:dyDescent="0.35">
      <c r="A51" s="31" t="s">
        <v>87</v>
      </c>
      <c r="B51" s="29" t="s">
        <v>1</v>
      </c>
      <c r="C51" s="65">
        <v>284600</v>
      </c>
      <c r="D51" s="30">
        <v>284600</v>
      </c>
      <c r="E51" s="30"/>
      <c r="F51" s="30"/>
      <c r="G51" s="132">
        <f t="shared" si="8"/>
        <v>284600</v>
      </c>
      <c r="H51" s="144"/>
    </row>
    <row r="52" spans="1:11" x14ac:dyDescent="0.35">
      <c r="A52" s="31" t="s">
        <v>65</v>
      </c>
      <c r="B52" s="29" t="s">
        <v>1</v>
      </c>
      <c r="C52" s="65">
        <v>67600</v>
      </c>
      <c r="D52" s="30">
        <v>67600</v>
      </c>
      <c r="E52" s="30"/>
      <c r="F52" s="30"/>
      <c r="G52" s="132">
        <f t="shared" si="8"/>
        <v>67600</v>
      </c>
      <c r="H52" s="144"/>
      <c r="J52" s="125"/>
    </row>
    <row r="53" spans="1:11" x14ac:dyDescent="0.35">
      <c r="A53" s="31" t="s">
        <v>88</v>
      </c>
      <c r="B53" s="29" t="s">
        <v>1</v>
      </c>
      <c r="C53" s="65">
        <v>94200</v>
      </c>
      <c r="D53" s="30"/>
      <c r="E53" s="30">
        <v>94200</v>
      </c>
      <c r="F53" s="30"/>
      <c r="G53" s="132">
        <f t="shared" si="8"/>
        <v>94200</v>
      </c>
      <c r="H53" s="144"/>
    </row>
    <row r="54" spans="1:11" x14ac:dyDescent="0.35">
      <c r="A54" s="31" t="s">
        <v>183</v>
      </c>
      <c r="B54" s="34" t="s">
        <v>1</v>
      </c>
      <c r="C54" s="73">
        <v>139000</v>
      </c>
      <c r="D54" s="35"/>
      <c r="E54" s="35">
        <v>139000</v>
      </c>
      <c r="F54" s="35"/>
      <c r="G54" s="132">
        <f t="shared" si="8"/>
        <v>139000</v>
      </c>
      <c r="H54" s="144"/>
    </row>
    <row r="55" spans="1:11" x14ac:dyDescent="0.35">
      <c r="A55" s="31" t="s">
        <v>90</v>
      </c>
      <c r="B55" s="29" t="s">
        <v>1</v>
      </c>
      <c r="C55" s="65">
        <v>268700</v>
      </c>
      <c r="D55" s="30">
        <v>268700</v>
      </c>
      <c r="E55" s="30"/>
      <c r="F55" s="30"/>
      <c r="G55" s="132">
        <f t="shared" si="8"/>
        <v>268700</v>
      </c>
      <c r="H55" s="144"/>
    </row>
    <row r="56" spans="1:11" x14ac:dyDescent="0.35">
      <c r="A56" s="145" t="s">
        <v>104</v>
      </c>
      <c r="B56" s="146" t="s">
        <v>1</v>
      </c>
      <c r="C56" s="76">
        <f>C62+C64+C65+C67+C68+C69+C70+C71</f>
        <v>3644500</v>
      </c>
      <c r="D56" s="76">
        <f t="shared" ref="D56:F56" si="9">D62+D64+D65+D67+D68+D69+D70+D71</f>
        <v>1111200</v>
      </c>
      <c r="E56" s="76">
        <f t="shared" si="9"/>
        <v>2213200</v>
      </c>
      <c r="F56" s="76">
        <f t="shared" si="9"/>
        <v>320100</v>
      </c>
      <c r="H56" s="144"/>
      <c r="K56" s="61"/>
    </row>
    <row r="57" spans="1:11" x14ac:dyDescent="0.35">
      <c r="A57" s="142"/>
      <c r="B57" s="22" t="s">
        <v>2</v>
      </c>
      <c r="C57" s="23"/>
      <c r="D57" s="23"/>
      <c r="E57" s="23"/>
      <c r="F57" s="23"/>
      <c r="H57" s="144"/>
      <c r="I57" s="61"/>
      <c r="J57" s="61"/>
      <c r="K57" s="61"/>
    </row>
    <row r="58" spans="1:11" x14ac:dyDescent="0.35">
      <c r="A58" s="25" t="s">
        <v>66</v>
      </c>
      <c r="B58" s="17" t="s">
        <v>1</v>
      </c>
      <c r="C58" s="26">
        <f>C62+C64+C65+C67+C68+C69+C70+C71</f>
        <v>3644500</v>
      </c>
      <c r="D58" s="26">
        <f t="shared" ref="D58:F58" si="10">D62+D64+D65+D67+D68+D69+D70+D71</f>
        <v>1111200</v>
      </c>
      <c r="E58" s="26">
        <f t="shared" si="10"/>
        <v>2213200</v>
      </c>
      <c r="F58" s="26">
        <f t="shared" si="10"/>
        <v>320100</v>
      </c>
      <c r="H58" s="144"/>
    </row>
    <row r="59" spans="1:11" x14ac:dyDescent="0.35">
      <c r="A59" s="27"/>
      <c r="B59" s="17" t="s">
        <v>2</v>
      </c>
      <c r="C59" s="26"/>
      <c r="D59" s="26"/>
      <c r="E59" s="26"/>
      <c r="F59" s="26"/>
      <c r="H59" s="144"/>
    </row>
    <row r="60" spans="1:11" x14ac:dyDescent="0.35">
      <c r="A60" s="28" t="s">
        <v>64</v>
      </c>
      <c r="B60" s="44"/>
      <c r="C60" s="26"/>
      <c r="D60" s="32"/>
      <c r="E60" s="32"/>
      <c r="F60" s="32"/>
      <c r="H60" s="144"/>
    </row>
    <row r="61" spans="1:11" x14ac:dyDescent="0.35">
      <c r="A61" s="80" t="s">
        <v>67</v>
      </c>
      <c r="B61" s="34"/>
      <c r="C61" s="65"/>
      <c r="D61" s="35"/>
      <c r="E61" s="35"/>
      <c r="F61" s="35"/>
      <c r="H61" s="144"/>
    </row>
    <row r="62" spans="1:11" x14ac:dyDescent="0.35">
      <c r="A62" s="31" t="s">
        <v>68</v>
      </c>
      <c r="B62" s="29" t="s">
        <v>1</v>
      </c>
      <c r="C62" s="65">
        <v>1248100</v>
      </c>
      <c r="D62" s="30">
        <v>448000</v>
      </c>
      <c r="E62" s="30">
        <v>480000</v>
      </c>
      <c r="F62" s="30">
        <v>320100</v>
      </c>
      <c r="G62" s="132">
        <f>SUM(D62:F62)</f>
        <v>1248100</v>
      </c>
      <c r="H62" s="144"/>
    </row>
    <row r="63" spans="1:11" x14ac:dyDescent="0.35">
      <c r="A63" s="36" t="s">
        <v>69</v>
      </c>
      <c r="B63" s="29"/>
      <c r="C63" s="65"/>
      <c r="D63" s="30"/>
      <c r="E63" s="30"/>
      <c r="F63" s="30"/>
      <c r="H63" s="144"/>
    </row>
    <row r="64" spans="1:11" x14ac:dyDescent="0.35">
      <c r="A64" s="31" t="s">
        <v>70</v>
      </c>
      <c r="B64" s="29" t="s">
        <v>1</v>
      </c>
      <c r="C64" s="65">
        <v>302700</v>
      </c>
      <c r="D64" s="30"/>
      <c r="E64" s="30">
        <v>302700</v>
      </c>
      <c r="F64" s="30"/>
      <c r="G64" s="132">
        <f>SUM(D64:F64)</f>
        <v>302700</v>
      </c>
      <c r="H64" s="144"/>
    </row>
    <row r="65" spans="1:10" x14ac:dyDescent="0.35">
      <c r="A65" s="31" t="s">
        <v>86</v>
      </c>
      <c r="B65" s="29" t="s">
        <v>1</v>
      </c>
      <c r="C65" s="65">
        <v>48000</v>
      </c>
      <c r="D65" s="30"/>
      <c r="E65" s="30">
        <v>48000</v>
      </c>
      <c r="F65" s="30"/>
      <c r="G65" s="132">
        <f>SUM(D65:F65)</f>
        <v>48000</v>
      </c>
      <c r="H65" s="144"/>
    </row>
    <row r="66" spans="1:10" x14ac:dyDescent="0.35">
      <c r="A66" s="37" t="s">
        <v>73</v>
      </c>
      <c r="B66" s="29"/>
      <c r="C66" s="65"/>
      <c r="D66" s="30"/>
      <c r="E66" s="30"/>
      <c r="F66" s="30"/>
      <c r="H66" s="144"/>
    </row>
    <row r="67" spans="1:10" x14ac:dyDescent="0.35">
      <c r="A67" s="31" t="s">
        <v>144</v>
      </c>
      <c r="B67" s="29" t="s">
        <v>1</v>
      </c>
      <c r="C67" s="65">
        <v>28800</v>
      </c>
      <c r="D67" s="30"/>
      <c r="E67" s="30">
        <v>28800</v>
      </c>
      <c r="F67" s="30"/>
      <c r="G67" s="132">
        <f>SUM(D67:F67)</f>
        <v>28800</v>
      </c>
      <c r="H67" s="144"/>
    </row>
    <row r="68" spans="1:10" x14ac:dyDescent="0.35">
      <c r="A68" s="38" t="s">
        <v>103</v>
      </c>
      <c r="B68" s="34" t="s">
        <v>1</v>
      </c>
      <c r="C68" s="73">
        <v>1780000</v>
      </c>
      <c r="D68" s="35">
        <v>480000</v>
      </c>
      <c r="E68" s="35">
        <v>1300000</v>
      </c>
      <c r="F68" s="35"/>
      <c r="G68" s="132">
        <f>SUM(D68:F68)</f>
        <v>1780000</v>
      </c>
      <c r="H68" s="144"/>
    </row>
    <row r="69" spans="1:10" x14ac:dyDescent="0.35">
      <c r="A69" s="31" t="s">
        <v>65</v>
      </c>
      <c r="B69" s="29" t="s">
        <v>1</v>
      </c>
      <c r="C69" s="65">
        <v>63800</v>
      </c>
      <c r="D69" s="30">
        <v>63800</v>
      </c>
      <c r="E69" s="30"/>
      <c r="F69" s="30"/>
      <c r="G69" s="132">
        <f>SUM(D69:F69)</f>
        <v>63800</v>
      </c>
      <c r="H69" s="144"/>
    </row>
    <row r="70" spans="1:10" x14ac:dyDescent="0.35">
      <c r="A70" s="31" t="s">
        <v>88</v>
      </c>
      <c r="B70" s="29" t="s">
        <v>1</v>
      </c>
      <c r="C70" s="65">
        <v>53700</v>
      </c>
      <c r="D70" s="30"/>
      <c r="E70" s="30">
        <v>53700</v>
      </c>
      <c r="F70" s="30"/>
      <c r="G70" s="132">
        <f>SUM(D70:F70)</f>
        <v>53700</v>
      </c>
      <c r="H70" s="144"/>
    </row>
    <row r="71" spans="1:10" x14ac:dyDescent="0.35">
      <c r="A71" s="31" t="s">
        <v>90</v>
      </c>
      <c r="B71" s="29" t="s">
        <v>1</v>
      </c>
      <c r="C71" s="65">
        <v>119400</v>
      </c>
      <c r="D71" s="30">
        <v>119400</v>
      </c>
      <c r="E71" s="30"/>
      <c r="F71" s="30"/>
      <c r="G71" s="132">
        <f>SUM(D71:F71)</f>
        <v>119400</v>
      </c>
      <c r="H71" s="144"/>
    </row>
    <row r="72" spans="1:10" ht="32.25" customHeight="1" x14ac:dyDescent="0.35">
      <c r="A72" s="379" t="s">
        <v>0</v>
      </c>
      <c r="B72" s="3" t="s">
        <v>1</v>
      </c>
      <c r="C72" s="75">
        <f>C7+C26+C35+C56</f>
        <v>22392600</v>
      </c>
      <c r="D72" s="75">
        <f t="shared" ref="D72:F72" si="11">D7+D26+D35+D56</f>
        <v>7884108</v>
      </c>
      <c r="E72" s="75">
        <f t="shared" si="11"/>
        <v>9436308</v>
      </c>
      <c r="F72" s="75">
        <f t="shared" si="11"/>
        <v>5072184</v>
      </c>
    </row>
    <row r="73" spans="1:10" ht="29.25" customHeight="1" x14ac:dyDescent="0.35">
      <c r="A73" s="380"/>
      <c r="B73" s="3" t="s">
        <v>2</v>
      </c>
      <c r="C73" s="75"/>
      <c r="D73" s="75"/>
      <c r="E73" s="75"/>
      <c r="F73" s="75"/>
    </row>
    <row r="74" spans="1:10" ht="33" customHeight="1" x14ac:dyDescent="0.35">
      <c r="A74" s="110"/>
      <c r="B74" s="110"/>
      <c r="C74" s="79"/>
      <c r="D74" s="79"/>
      <c r="E74" s="79"/>
      <c r="F74" s="79"/>
    </row>
    <row r="75" spans="1:10" ht="34.5" customHeight="1" x14ac:dyDescent="0.35">
      <c r="A75" s="1" t="s">
        <v>78</v>
      </c>
      <c r="B75" s="16"/>
      <c r="G75" s="124"/>
      <c r="H75" s="133" t="s">
        <v>178</v>
      </c>
      <c r="I75" s="133" t="s">
        <v>179</v>
      </c>
      <c r="J75" s="133" t="s">
        <v>180</v>
      </c>
    </row>
    <row r="76" spans="1:10" x14ac:dyDescent="0.35">
      <c r="A76" s="16"/>
      <c r="B76" s="16"/>
      <c r="G76" s="128" t="s">
        <v>181</v>
      </c>
      <c r="H76" s="181">
        <f>C7+C26+C35+C56</f>
        <v>22392600</v>
      </c>
      <c r="I76" s="125">
        <f>C21+C32+C34+C52+C55+C69+C71</f>
        <v>883300</v>
      </c>
      <c r="J76" s="125">
        <f>H76-I76</f>
        <v>21509300</v>
      </c>
    </row>
    <row r="77" spans="1:10" x14ac:dyDescent="0.35">
      <c r="G77" s="128" t="s">
        <v>184</v>
      </c>
      <c r="H77" s="181"/>
      <c r="I77" s="124"/>
      <c r="J77" s="125">
        <f>J76*30/100</f>
        <v>6452790</v>
      </c>
    </row>
    <row r="78" spans="1:10" x14ac:dyDescent="0.35">
      <c r="G78" s="128" t="s">
        <v>185</v>
      </c>
      <c r="H78" s="125">
        <f>D72</f>
        <v>7884108</v>
      </c>
      <c r="I78" s="125">
        <f>I76</f>
        <v>883300</v>
      </c>
      <c r="J78" s="125">
        <f>H78-I78</f>
        <v>7000808</v>
      </c>
    </row>
    <row r="79" spans="1:10" ht="21.75" thickBot="1" x14ac:dyDescent="0.4">
      <c r="G79" s="128"/>
      <c r="H79" s="125" t="s">
        <v>26</v>
      </c>
      <c r="I79" s="124"/>
      <c r="J79" s="136">
        <f>J77-J78</f>
        <v>-548018</v>
      </c>
    </row>
    <row r="80" spans="1:10" ht="21.75" thickTop="1" x14ac:dyDescent="0.35">
      <c r="G80" s="124"/>
      <c r="H80" s="124"/>
      <c r="I80" s="124"/>
      <c r="J80" s="124"/>
    </row>
    <row r="82" spans="8:8" x14ac:dyDescent="0.35">
      <c r="H82" s="132"/>
    </row>
  </sheetData>
  <mergeCells count="4">
    <mergeCell ref="A1:F1"/>
    <mergeCell ref="A4:A5"/>
    <mergeCell ref="C4:C5"/>
    <mergeCell ref="A72:A73"/>
  </mergeCells>
  <pageMargins left="0.19685039370078741" right="0.19685039370078741" top="0.39370078740157483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77B9-65FB-4973-AE6C-05306DBBB8CA}">
  <dimension ref="A1:G57"/>
  <sheetViews>
    <sheetView topLeftCell="A44" zoomScale="110" zoomScaleNormal="110" workbookViewId="0">
      <selection activeCell="A4" sqref="A1:XFD1048576"/>
    </sheetView>
  </sheetViews>
  <sheetFormatPr defaultRowHeight="21" x14ac:dyDescent="0.35"/>
  <cols>
    <col min="1" max="1" width="42" style="43" customWidth="1"/>
    <col min="2" max="2" width="13.625" style="43" customWidth="1"/>
    <col min="3" max="3" width="12.625" style="46" bestFit="1" customWidth="1"/>
    <col min="4" max="6" width="20.625" style="43" customWidth="1"/>
    <col min="7" max="7" width="11.75" style="43" bestFit="1" customWidth="1"/>
    <col min="8" max="8" width="16.5" style="43" bestFit="1" customWidth="1"/>
    <col min="9" max="9" width="12.125" style="43" customWidth="1"/>
    <col min="10" max="10" width="11" style="43" customWidth="1"/>
    <col min="11" max="11" width="10.375" style="43" bestFit="1" customWidth="1"/>
    <col min="12" max="16384" width="9" style="43"/>
  </cols>
  <sheetData>
    <row r="1" spans="1:7" x14ac:dyDescent="0.35">
      <c r="A1" s="371" t="s">
        <v>155</v>
      </c>
      <c r="B1" s="371"/>
      <c r="C1" s="371"/>
      <c r="D1" s="371"/>
      <c r="E1" s="371"/>
      <c r="F1" s="371"/>
    </row>
    <row r="2" spans="1:7" x14ac:dyDescent="0.35">
      <c r="A2" s="2" t="s">
        <v>22</v>
      </c>
      <c r="B2" s="2"/>
      <c r="F2" s="47" t="s">
        <v>27</v>
      </c>
    </row>
    <row r="3" spans="1:7" x14ac:dyDescent="0.35">
      <c r="A3" s="1" t="s">
        <v>63</v>
      </c>
      <c r="B3" s="1"/>
      <c r="F3" s="47" t="s">
        <v>20</v>
      </c>
    </row>
    <row r="4" spans="1:7" x14ac:dyDescent="0.35">
      <c r="A4" s="372" t="s">
        <v>19</v>
      </c>
      <c r="B4" s="45" t="s">
        <v>6</v>
      </c>
      <c r="C4" s="374" t="s">
        <v>0</v>
      </c>
      <c r="D4" s="45" t="s">
        <v>23</v>
      </c>
      <c r="E4" s="45" t="s">
        <v>24</v>
      </c>
      <c r="F4" s="17" t="s">
        <v>25</v>
      </c>
    </row>
    <row r="5" spans="1:7" x14ac:dyDescent="0.35">
      <c r="A5" s="373"/>
      <c r="B5" s="15" t="s">
        <v>2</v>
      </c>
      <c r="C5" s="374"/>
      <c r="D5" s="18" t="s">
        <v>156</v>
      </c>
      <c r="E5" s="18" t="s">
        <v>157</v>
      </c>
      <c r="F5" s="18" t="s">
        <v>158</v>
      </c>
    </row>
    <row r="6" spans="1:7" x14ac:dyDescent="0.35">
      <c r="A6" s="19" t="s">
        <v>32</v>
      </c>
      <c r="B6" s="20"/>
      <c r="C6" s="51"/>
      <c r="D6" s="51"/>
      <c r="E6" s="51"/>
      <c r="F6" s="51"/>
      <c r="G6" s="61"/>
    </row>
    <row r="7" spans="1:7" x14ac:dyDescent="0.35">
      <c r="A7" s="21" t="s">
        <v>97</v>
      </c>
      <c r="B7" s="22" t="s">
        <v>1</v>
      </c>
      <c r="C7" s="63"/>
      <c r="D7" s="52"/>
      <c r="E7" s="52"/>
      <c r="F7" s="52"/>
      <c r="G7" s="60"/>
    </row>
    <row r="8" spans="1:7" x14ac:dyDescent="0.35">
      <c r="A8" s="24"/>
      <c r="B8" s="22" t="s">
        <v>2</v>
      </c>
      <c r="C8" s="52"/>
      <c r="D8" s="52"/>
      <c r="E8" s="52"/>
      <c r="F8" s="52"/>
    </row>
    <row r="9" spans="1:7" s="46" customFormat="1" x14ac:dyDescent="0.35">
      <c r="A9" s="25" t="s">
        <v>159</v>
      </c>
      <c r="B9" s="17" t="s">
        <v>1</v>
      </c>
      <c r="C9" s="53"/>
      <c r="D9" s="53"/>
      <c r="E9" s="53"/>
      <c r="F9" s="53"/>
    </row>
    <row r="10" spans="1:7" s="46" customFormat="1" x14ac:dyDescent="0.35">
      <c r="A10" s="27"/>
      <c r="B10" s="17" t="s">
        <v>2</v>
      </c>
      <c r="C10" s="53"/>
      <c r="D10" s="53"/>
      <c r="E10" s="53"/>
      <c r="F10" s="53"/>
    </row>
    <row r="11" spans="1:7" s="46" customFormat="1" x14ac:dyDescent="0.35">
      <c r="A11" s="25" t="s">
        <v>66</v>
      </c>
      <c r="B11" s="17" t="s">
        <v>1</v>
      </c>
      <c r="C11" s="26">
        <f>SUM(C15+C17+C18+C20+C21+C22+C23+C24+C25)</f>
        <v>3786700</v>
      </c>
      <c r="D11" s="26">
        <f t="shared" ref="D11:F11" si="0">SUM(D15+D17+D18+D20+D21+D22+D23+D24+D25)</f>
        <v>1261200</v>
      </c>
      <c r="E11" s="26">
        <f t="shared" si="0"/>
        <v>1427500</v>
      </c>
      <c r="F11" s="26">
        <f t="shared" si="0"/>
        <v>1098000</v>
      </c>
    </row>
    <row r="12" spans="1:7" s="46" customFormat="1" x14ac:dyDescent="0.35">
      <c r="A12" s="27"/>
      <c r="B12" s="17" t="s">
        <v>2</v>
      </c>
      <c r="C12" s="26"/>
      <c r="D12" s="26"/>
      <c r="E12" s="26"/>
      <c r="F12" s="26"/>
    </row>
    <row r="13" spans="1:7" s="48" customFormat="1" x14ac:dyDescent="0.2">
      <c r="A13" s="28" t="s">
        <v>64</v>
      </c>
      <c r="B13" s="44"/>
      <c r="C13" s="26"/>
      <c r="D13" s="32"/>
      <c r="E13" s="32"/>
      <c r="F13" s="32"/>
    </row>
    <row r="14" spans="1:7" s="48" customFormat="1" x14ac:dyDescent="0.2">
      <c r="A14" s="33" t="s">
        <v>67</v>
      </c>
      <c r="B14" s="34"/>
      <c r="C14" s="111"/>
      <c r="D14" s="35"/>
      <c r="E14" s="35"/>
      <c r="F14" s="35"/>
    </row>
    <row r="15" spans="1:7" s="48" customFormat="1" x14ac:dyDescent="0.2">
      <c r="A15" s="31" t="s">
        <v>68</v>
      </c>
      <c r="B15" s="29" t="s">
        <v>1</v>
      </c>
      <c r="C15" s="111">
        <v>3592000</v>
      </c>
      <c r="D15" s="30">
        <v>1150000</v>
      </c>
      <c r="E15" s="30">
        <v>1344000</v>
      </c>
      <c r="F15" s="30">
        <v>1098000</v>
      </c>
    </row>
    <row r="16" spans="1:7" s="48" customFormat="1" x14ac:dyDescent="0.2">
      <c r="A16" s="36" t="s">
        <v>69</v>
      </c>
      <c r="B16" s="29"/>
      <c r="C16" s="66"/>
      <c r="D16" s="55"/>
      <c r="E16" s="55"/>
      <c r="F16" s="55"/>
    </row>
    <row r="17" spans="1:7" s="48" customFormat="1" x14ac:dyDescent="0.2">
      <c r="A17" s="31" t="s">
        <v>70</v>
      </c>
      <c r="B17" s="29" t="s">
        <v>1</v>
      </c>
      <c r="C17" s="111">
        <v>18100</v>
      </c>
      <c r="D17" s="30">
        <v>0</v>
      </c>
      <c r="E17" s="30">
        <v>18100</v>
      </c>
      <c r="F17" s="30"/>
    </row>
    <row r="18" spans="1:7" s="48" customFormat="1" x14ac:dyDescent="0.2">
      <c r="A18" s="31" t="s">
        <v>71</v>
      </c>
      <c r="B18" s="29" t="s">
        <v>1</v>
      </c>
      <c r="C18" s="111">
        <v>22000</v>
      </c>
      <c r="D18" s="30">
        <v>0</v>
      </c>
      <c r="E18" s="30">
        <v>22000</v>
      </c>
      <c r="F18" s="30"/>
    </row>
    <row r="19" spans="1:7" s="48" customFormat="1" x14ac:dyDescent="0.2">
      <c r="A19" s="70" t="s">
        <v>73</v>
      </c>
      <c r="B19" s="29"/>
      <c r="C19" s="111"/>
      <c r="D19" s="30"/>
      <c r="E19" s="30"/>
      <c r="F19" s="30"/>
    </row>
    <row r="20" spans="1:7" s="48" customFormat="1" x14ac:dyDescent="0.2">
      <c r="A20" s="112" t="s">
        <v>74</v>
      </c>
      <c r="B20" s="29" t="s">
        <v>1</v>
      </c>
      <c r="C20" s="111">
        <v>68600</v>
      </c>
      <c r="D20" s="30">
        <v>68600</v>
      </c>
      <c r="E20" s="30">
        <v>0</v>
      </c>
      <c r="F20" s="30"/>
    </row>
    <row r="21" spans="1:7" s="48" customFormat="1" x14ac:dyDescent="0.2">
      <c r="A21" s="31" t="s">
        <v>75</v>
      </c>
      <c r="B21" s="29" t="s">
        <v>1</v>
      </c>
      <c r="C21" s="111">
        <v>42600</v>
      </c>
      <c r="D21" s="30">
        <v>42600</v>
      </c>
      <c r="E21" s="30">
        <v>0</v>
      </c>
      <c r="F21" s="30"/>
    </row>
    <row r="22" spans="1:7" s="42" customFormat="1" x14ac:dyDescent="0.35">
      <c r="A22" s="31" t="s">
        <v>76</v>
      </c>
      <c r="B22" s="29" t="s">
        <v>1</v>
      </c>
      <c r="C22" s="111">
        <v>12000</v>
      </c>
      <c r="D22" s="30">
        <v>0</v>
      </c>
      <c r="E22" s="30">
        <v>12000</v>
      </c>
      <c r="F22" s="30"/>
    </row>
    <row r="23" spans="1:7" s="42" customFormat="1" x14ac:dyDescent="0.35">
      <c r="A23" s="31" t="s">
        <v>65</v>
      </c>
      <c r="B23" s="29" t="s">
        <v>1</v>
      </c>
      <c r="C23" s="111">
        <v>4400</v>
      </c>
      <c r="D23" s="30">
        <v>0</v>
      </c>
      <c r="E23" s="30">
        <v>4400</v>
      </c>
      <c r="F23" s="30"/>
    </row>
    <row r="24" spans="1:7" s="42" customFormat="1" x14ac:dyDescent="0.35">
      <c r="A24" s="113" t="s">
        <v>160</v>
      </c>
      <c r="B24" s="29" t="s">
        <v>1</v>
      </c>
      <c r="C24" s="111">
        <v>12800</v>
      </c>
      <c r="D24" s="30"/>
      <c r="E24" s="30">
        <v>12800</v>
      </c>
      <c r="F24" s="30"/>
    </row>
    <row r="25" spans="1:7" s="42" customFormat="1" x14ac:dyDescent="0.35">
      <c r="A25" s="38" t="s">
        <v>100</v>
      </c>
      <c r="B25" s="29" t="s">
        <v>1</v>
      </c>
      <c r="C25" s="111">
        <v>14200</v>
      </c>
      <c r="D25" s="30">
        <v>0</v>
      </c>
      <c r="E25" s="30">
        <v>14200</v>
      </c>
      <c r="F25" s="30"/>
    </row>
    <row r="26" spans="1:7" s="42" customFormat="1" x14ac:dyDescent="0.35">
      <c r="A26" s="114"/>
      <c r="B26" s="115"/>
      <c r="C26" s="116"/>
      <c r="D26" s="117"/>
      <c r="E26" s="117"/>
      <c r="F26" s="117"/>
    </row>
    <row r="27" spans="1:7" s="42" customFormat="1" ht="18.95" customHeight="1" x14ac:dyDescent="0.35">
      <c r="A27" s="21" t="s">
        <v>101</v>
      </c>
      <c r="B27" s="22" t="s">
        <v>1</v>
      </c>
      <c r="C27" s="23"/>
      <c r="D27" s="23"/>
      <c r="E27" s="23"/>
      <c r="F27" s="23"/>
    </row>
    <row r="28" spans="1:7" s="42" customFormat="1" ht="18.95" customHeight="1" x14ac:dyDescent="0.35">
      <c r="A28" s="24"/>
      <c r="B28" s="22" t="s">
        <v>2</v>
      </c>
      <c r="C28" s="52"/>
      <c r="D28" s="52"/>
      <c r="E28" s="52"/>
      <c r="F28" s="52"/>
    </row>
    <row r="29" spans="1:7" s="42" customFormat="1" ht="18.95" customHeight="1" x14ac:dyDescent="0.35">
      <c r="A29" s="25" t="s">
        <v>159</v>
      </c>
      <c r="B29" s="17" t="s">
        <v>1</v>
      </c>
      <c r="C29" s="53"/>
      <c r="D29" s="53"/>
      <c r="E29" s="53"/>
      <c r="F29" s="53"/>
    </row>
    <row r="30" spans="1:7" ht="18.95" customHeight="1" x14ac:dyDescent="0.35">
      <c r="A30" s="27"/>
      <c r="B30" s="17" t="s">
        <v>2</v>
      </c>
      <c r="C30" s="53"/>
      <c r="D30" s="53"/>
      <c r="E30" s="53"/>
      <c r="F30" s="53"/>
    </row>
    <row r="31" spans="1:7" ht="18.95" customHeight="1" x14ac:dyDescent="0.35">
      <c r="A31" s="25" t="s">
        <v>66</v>
      </c>
      <c r="B31" s="17" t="s">
        <v>1</v>
      </c>
      <c r="C31" s="26">
        <f>SUM(C35+C37+C38+C40+C41+C42+C43)</f>
        <v>361500</v>
      </c>
      <c r="D31" s="26">
        <f t="shared" ref="D31:F31" si="1">SUM(D35+D37+D38+D40+D41+D42+D43)</f>
        <v>71800</v>
      </c>
      <c r="E31" s="26">
        <f t="shared" si="1"/>
        <v>289700</v>
      </c>
      <c r="F31" s="26">
        <f t="shared" si="1"/>
        <v>0</v>
      </c>
      <c r="G31" s="132"/>
    </row>
    <row r="32" spans="1:7" ht="18.95" customHeight="1" x14ac:dyDescent="0.35">
      <c r="A32" s="27"/>
      <c r="B32" s="17" t="s">
        <v>2</v>
      </c>
      <c r="C32" s="53"/>
      <c r="D32" s="53"/>
      <c r="E32" s="53"/>
      <c r="F32" s="53"/>
    </row>
    <row r="33" spans="1:6" ht="18.95" customHeight="1" x14ac:dyDescent="0.35">
      <c r="A33" s="28" t="s">
        <v>64</v>
      </c>
      <c r="B33" s="44"/>
      <c r="C33" s="53"/>
      <c r="D33" s="56"/>
      <c r="E33" s="56"/>
      <c r="F33" s="56"/>
    </row>
    <row r="34" spans="1:6" ht="18.95" customHeight="1" x14ac:dyDescent="0.35">
      <c r="A34" s="33" t="s">
        <v>67</v>
      </c>
      <c r="B34" s="34"/>
      <c r="C34" s="66"/>
      <c r="D34" s="57"/>
      <c r="E34" s="57"/>
      <c r="F34" s="57"/>
    </row>
    <row r="35" spans="1:6" ht="18.95" customHeight="1" x14ac:dyDescent="0.35">
      <c r="A35" s="38" t="s">
        <v>98</v>
      </c>
      <c r="B35" s="29" t="s">
        <v>1</v>
      </c>
      <c r="C35" s="111">
        <v>33200</v>
      </c>
      <c r="D35" s="30">
        <v>0</v>
      </c>
      <c r="E35" s="30">
        <v>33200</v>
      </c>
      <c r="F35" s="30">
        <v>0</v>
      </c>
    </row>
    <row r="36" spans="1:6" ht="18.95" customHeight="1" x14ac:dyDescent="0.35">
      <c r="A36" s="37" t="s">
        <v>102</v>
      </c>
      <c r="B36" s="29"/>
      <c r="C36" s="111"/>
      <c r="D36" s="30"/>
      <c r="E36" s="30"/>
      <c r="F36" s="30"/>
    </row>
    <row r="37" spans="1:6" ht="18.95" customHeight="1" x14ac:dyDescent="0.35">
      <c r="A37" s="31" t="s">
        <v>70</v>
      </c>
      <c r="B37" s="29" t="s">
        <v>1</v>
      </c>
      <c r="C37" s="111">
        <v>90600</v>
      </c>
      <c r="D37" s="30">
        <v>71800</v>
      </c>
      <c r="E37" s="30">
        <v>18800</v>
      </c>
      <c r="F37" s="30">
        <v>0</v>
      </c>
    </row>
    <row r="38" spans="1:6" ht="18.95" customHeight="1" x14ac:dyDescent="0.35">
      <c r="A38" s="38" t="s">
        <v>99</v>
      </c>
      <c r="B38" s="29" t="s">
        <v>1</v>
      </c>
      <c r="C38" s="111">
        <v>600</v>
      </c>
      <c r="D38" s="30">
        <v>0</v>
      </c>
      <c r="E38" s="30">
        <v>600</v>
      </c>
      <c r="F38" s="30">
        <v>0</v>
      </c>
    </row>
    <row r="39" spans="1:6" ht="18.95" customHeight="1" x14ac:dyDescent="0.35">
      <c r="A39" s="37" t="s">
        <v>73</v>
      </c>
      <c r="B39" s="29"/>
      <c r="C39" s="111"/>
      <c r="D39" s="30"/>
      <c r="E39" s="30"/>
      <c r="F39" s="30"/>
    </row>
    <row r="40" spans="1:6" s="48" customFormat="1" ht="18.95" customHeight="1" x14ac:dyDescent="0.2">
      <c r="A40" s="31" t="s">
        <v>76</v>
      </c>
      <c r="B40" s="29" t="s">
        <v>1</v>
      </c>
      <c r="C40" s="111">
        <v>81300</v>
      </c>
      <c r="D40" s="30">
        <v>0</v>
      </c>
      <c r="E40" s="30">
        <v>81300</v>
      </c>
      <c r="F40" s="30">
        <v>0</v>
      </c>
    </row>
    <row r="41" spans="1:6" ht="18.95" customHeight="1" x14ac:dyDescent="0.35">
      <c r="A41" s="31" t="s">
        <v>65</v>
      </c>
      <c r="B41" s="29" t="s">
        <v>1</v>
      </c>
      <c r="C41" s="111">
        <v>6600</v>
      </c>
      <c r="D41" s="30">
        <v>0</v>
      </c>
      <c r="E41" s="30">
        <v>6600</v>
      </c>
      <c r="F41" s="30">
        <v>0</v>
      </c>
    </row>
    <row r="42" spans="1:6" ht="18.95" customHeight="1" x14ac:dyDescent="0.35">
      <c r="A42" s="113" t="s">
        <v>160</v>
      </c>
      <c r="B42" s="29" t="s">
        <v>1</v>
      </c>
      <c r="C42" s="111">
        <v>83200</v>
      </c>
      <c r="D42" s="30"/>
      <c r="E42" s="30">
        <v>83200</v>
      </c>
      <c r="F42" s="30"/>
    </row>
    <row r="43" spans="1:6" ht="18.95" customHeight="1" x14ac:dyDescent="0.35">
      <c r="A43" s="31" t="s">
        <v>100</v>
      </c>
      <c r="B43" s="29" t="s">
        <v>1</v>
      </c>
      <c r="C43" s="111">
        <v>66000</v>
      </c>
      <c r="D43" s="30">
        <v>0</v>
      </c>
      <c r="E43" s="30">
        <v>66000</v>
      </c>
      <c r="F43" s="30">
        <v>0</v>
      </c>
    </row>
    <row r="44" spans="1:6" ht="18.95" customHeight="1" x14ac:dyDescent="0.35">
      <c r="A44" s="49" t="s">
        <v>77</v>
      </c>
      <c r="B44" s="50" t="s">
        <v>1</v>
      </c>
      <c r="C44" s="111"/>
      <c r="D44" s="65"/>
      <c r="E44" s="65"/>
      <c r="F44" s="65"/>
    </row>
    <row r="45" spans="1:6" ht="18.95" customHeight="1" x14ac:dyDescent="0.35">
      <c r="A45" s="39"/>
      <c r="B45" s="17" t="s">
        <v>2</v>
      </c>
      <c r="C45" s="118"/>
      <c r="D45" s="118"/>
      <c r="E45" s="118"/>
      <c r="F45" s="118"/>
    </row>
    <row r="46" spans="1:6" ht="18.95" customHeight="1" x14ac:dyDescent="0.35">
      <c r="A46" s="381" t="s">
        <v>61</v>
      </c>
      <c r="B46" s="68" t="s">
        <v>1</v>
      </c>
      <c r="C46" s="69"/>
      <c r="D46" s="69"/>
      <c r="E46" s="69"/>
      <c r="F46" s="69"/>
    </row>
    <row r="47" spans="1:6" ht="18.95" customHeight="1" x14ac:dyDescent="0.35">
      <c r="A47" s="376"/>
      <c r="B47" s="4" t="s">
        <v>2</v>
      </c>
      <c r="C47" s="58"/>
      <c r="D47" s="58"/>
      <c r="E47" s="58"/>
      <c r="F47" s="58"/>
    </row>
    <row r="48" spans="1:6" ht="18.95" customHeight="1" x14ac:dyDescent="0.35">
      <c r="A48" s="40" t="s">
        <v>161</v>
      </c>
      <c r="B48" s="3" t="s">
        <v>1</v>
      </c>
      <c r="C48" s="59"/>
      <c r="D48" s="59"/>
      <c r="E48" s="59"/>
      <c r="F48" s="59"/>
    </row>
    <row r="49" spans="1:6" ht="18.95" customHeight="1" x14ac:dyDescent="0.35">
      <c r="A49" s="41"/>
      <c r="B49" s="3" t="s">
        <v>2</v>
      </c>
      <c r="C49" s="59"/>
      <c r="D49" s="59"/>
      <c r="E49" s="59"/>
      <c r="F49" s="59"/>
    </row>
    <row r="50" spans="1:6" ht="18.95" customHeight="1" x14ac:dyDescent="0.35">
      <c r="A50" s="375" t="s">
        <v>62</v>
      </c>
      <c r="B50" s="4" t="s">
        <v>1</v>
      </c>
      <c r="C50" s="58"/>
      <c r="D50" s="58"/>
      <c r="E50" s="58"/>
      <c r="F50" s="58"/>
    </row>
    <row r="51" spans="1:6" ht="18.95" customHeight="1" x14ac:dyDescent="0.35">
      <c r="A51" s="376"/>
      <c r="B51" s="4" t="s">
        <v>2</v>
      </c>
      <c r="C51" s="58"/>
      <c r="D51" s="58"/>
      <c r="E51" s="58"/>
      <c r="F51" s="58"/>
    </row>
    <row r="52" spans="1:6" ht="18.95" customHeight="1" x14ac:dyDescent="0.35">
      <c r="A52" s="379" t="s">
        <v>0</v>
      </c>
      <c r="B52" s="3" t="s">
        <v>1</v>
      </c>
      <c r="C52" s="59">
        <f>SUM(C11+C31)</f>
        <v>4148200</v>
      </c>
      <c r="D52" s="59">
        <f>SUM(D11+D31)</f>
        <v>1333000</v>
      </c>
      <c r="E52" s="59">
        <f>SUM(E11+E31)</f>
        <v>1717200</v>
      </c>
      <c r="F52" s="59">
        <f>SUM(F11+F31)</f>
        <v>1098000</v>
      </c>
    </row>
    <row r="53" spans="1:6" ht="18.95" customHeight="1" x14ac:dyDescent="0.35">
      <c r="A53" s="380"/>
      <c r="B53" s="3" t="s">
        <v>2</v>
      </c>
      <c r="C53" s="59"/>
      <c r="D53" s="59"/>
      <c r="E53" s="59"/>
      <c r="F53" s="59"/>
    </row>
    <row r="54" spans="1:6" ht="18.95" customHeight="1" x14ac:dyDescent="0.35">
      <c r="A54" s="16"/>
      <c r="B54" s="16"/>
    </row>
    <row r="55" spans="1:6" ht="18.95" customHeight="1" x14ac:dyDescent="0.35">
      <c r="A55" s="1" t="s">
        <v>78</v>
      </c>
      <c r="B55" s="16"/>
      <c r="C55" s="119"/>
    </row>
    <row r="56" spans="1:6" ht="18.95" customHeight="1" x14ac:dyDescent="0.35"/>
    <row r="57" spans="1:6" ht="18.95" customHeight="1" x14ac:dyDescent="0.35"/>
  </sheetData>
  <mergeCells count="6">
    <mergeCell ref="A46:A47"/>
    <mergeCell ref="A50:A51"/>
    <mergeCell ref="A52:A53"/>
    <mergeCell ref="A1:F1"/>
    <mergeCell ref="A4:A5"/>
    <mergeCell ref="C4:C5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สงม.1 </vt:lpstr>
      <vt:lpstr>แนบท้ายแบบ 1</vt:lpstr>
      <vt:lpstr>Sheet2</vt:lpstr>
      <vt:lpstr>ปกครอง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พัฒนาชุมชน</vt:lpstr>
      <vt:lpstr>สิ่งแวดล้อม</vt:lpstr>
      <vt:lpstr>ศึกษา</vt:lpstr>
      <vt:lpstr>Sheet1</vt:lpstr>
      <vt:lpstr>เทศกิจ!Print_Area</vt:lpstr>
      <vt:lpstr>'สงม.1 '!Print_Area</vt:lpstr>
      <vt:lpstr>คลัง!Print_Titles</vt:lpstr>
      <vt:lpstr>ทะเบียน!Print_Titles</vt:lpstr>
      <vt:lpstr>เทศกิจ!Print_Titles</vt:lpstr>
      <vt:lpstr>ปกครอง!Print_Titles</vt:lpstr>
      <vt:lpstr>พัฒนาชุมชน!Print_Titles</vt:lpstr>
      <vt:lpstr>รายได้!Print_Titles</vt:lpstr>
      <vt:lpstr>ศึกษา!Print_Titles</vt:lpstr>
      <vt:lpstr>'สงม.1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bma03339</cp:lastModifiedBy>
  <cp:lastPrinted>2023-10-09T02:42:45Z</cp:lastPrinted>
  <dcterms:created xsi:type="dcterms:W3CDTF">2019-08-18T06:05:51Z</dcterms:created>
  <dcterms:modified xsi:type="dcterms:W3CDTF">2024-04-23T05:23:04Z</dcterms:modified>
</cp:coreProperties>
</file>