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8" activeTab="1"/>
  </bookViews>
  <sheets>
    <sheet name="สงม.1 (66)" sheetId="1" r:id="rId1"/>
    <sheet name="สงม.2 (66) งวดที่ 1" sheetId="2" r:id="rId2"/>
    <sheet name="สงม.2 (66) งวดที่ 2" sheetId="3" r:id="rId3"/>
    <sheet name="สงม.2 (66) งวดที่ 3" sheetId="4" r:id="rId4"/>
    <sheet name="แนบท้ายแบบ 1" sheetId="5" r:id="rId5"/>
  </sheets>
  <externalReferences>
    <externalReference r:id="rId8"/>
  </externalReferences>
  <definedNames>
    <definedName name="_xlnm.Print_Titles" localSheetId="0">'สงม.1 (66)'!$6:$7</definedName>
  </definedNames>
  <calcPr fullCalcOnLoad="1"/>
</workbook>
</file>

<file path=xl/sharedStrings.xml><?xml version="1.0" encoding="utf-8"?>
<sst xmlns="http://schemas.openxmlformats.org/spreadsheetml/2006/main" count="2672" uniqueCount="310">
  <si>
    <t>รวมทั้งสิ้น</t>
  </si>
  <si>
    <t>แผน</t>
  </si>
  <si>
    <t>งวดที่ 1 (ต.ค. - ม.ค.)</t>
  </si>
  <si>
    <t>งวดที่ 2 (ก.พ. - พ.ค.)</t>
  </si>
  <si>
    <t>งวดที่ 3 (มิ.ย. - ก.ย.)</t>
  </si>
  <si>
    <t xml:space="preserve">ตำแหน่ง : </t>
  </si>
  <si>
    <t>ผู้รายงาน : …………………………………...…..</t>
  </si>
  <si>
    <t xml:space="preserve">               (                                )</t>
  </si>
  <si>
    <t>(                                  )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</si>
  <si>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</si>
  <si>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</si>
  <si>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</si>
  <si>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            โทร:</t>
  </si>
  <si>
    <t>วัน/เดือน/ปี   :                                             โทร:</t>
  </si>
  <si>
    <t>วัน/เดือน/ปี      :                                          โทร:</t>
  </si>
  <si>
    <t>วัน/เดือน/ปี      :                                                     โทร:</t>
  </si>
  <si>
    <t>หน่วย : บาท</t>
  </si>
  <si>
    <t>ฝ่าย/งาน/โครงการตามแผนยุทธศาสตร์/งบรายจ่าย</t>
  </si>
  <si>
    <t>งบประมาณตามโครงสร้างงาน</t>
  </si>
  <si>
    <t xml:space="preserve">                 3) งบรายจ่ายอื่น</t>
  </si>
  <si>
    <t>หน่วยงาน : สำนักงานเขตบางรัก</t>
  </si>
  <si>
    <t xml:space="preserve">                 1) งบดำเนินงาน</t>
  </si>
  <si>
    <t xml:space="preserve">                 2) งบรายจ่ายอื่น</t>
  </si>
  <si>
    <t xml:space="preserve">                  1) งบดำเนินงาน</t>
  </si>
  <si>
    <t xml:space="preserve">                 1) งบรายจ่ายอื่น</t>
  </si>
  <si>
    <t xml:space="preserve">                 2) งบอุดหนุน</t>
  </si>
  <si>
    <t>แผนการปฏิบัติงานและการใช้จ่ายงบประมาณรายจ่ายประจำปีงบประมาณ พ.ศ. 2566</t>
  </si>
  <si>
    <t>แผนการปฏิบัติงานและการใช้จ่ายงบประมาณประจำปีงบประมาณ พ.ศ. 2566</t>
  </si>
  <si>
    <t>งบประมาณภารกิจประจำพื้นฐาน</t>
  </si>
  <si>
    <t xml:space="preserve">     งบรายจ่ายบุคลากร</t>
  </si>
  <si>
    <t xml:space="preserve">          1) งบบุคลากร</t>
  </si>
  <si>
    <t>งานประมาณภารกิจประจำพื้นฐาน</t>
  </si>
  <si>
    <t>งานอำนวยการและบริหารสำนักงานเขต</t>
  </si>
  <si>
    <t>งานปกครอง</t>
  </si>
  <si>
    <t>งบประมาณภารกิจตามแผนยุทธศาสตร์</t>
  </si>
  <si>
    <t xml:space="preserve">                 งบรายจ่ายอื่น</t>
  </si>
  <si>
    <t>งานบริหารทั่วไปและบริการทะเบียน</t>
  </si>
  <si>
    <t>งานบริหารงานทั่วไปและบริหารการคลัง</t>
  </si>
  <si>
    <t>งาน บริหารงานทั่วไปและจัดเก็บรายได้</t>
  </si>
  <si>
    <t>งานบริหารงานทั่วไปฝ่ายรักษาความสะอาด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</si>
  <si>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</si>
  <si>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</si>
  <si>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</si>
  <si>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</si>
  <si>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</si>
  <si>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</si>
  <si>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</si>
  <si>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</si>
  <si>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</si>
  <si>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</si>
  <si>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</si>
  <si>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</si>
  <si>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โครงการอาสาสมัครกรุงเทพมหานครด้านการป้องกันและแก้ไขปัญหายาและสารเสพติด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</si>
  <si>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</si>
  <si>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</si>
  <si>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โครงการกรุงเทพฯ เมืองอาหารปลอดภัย</t>
  </si>
  <si>
    <t>งบประมารภารกิจตามแผนยุทธศาสตร์</t>
  </si>
  <si>
    <t>งานป้องกันและควบคุมโรค</t>
  </si>
  <si>
    <t>โครงการกรุงเทพมหานครเขตปลอดบุหรี่</t>
  </si>
  <si>
    <t>งานบริหารทั่วไปฝ่ายการศึกษา</t>
  </si>
  <si>
    <t>งานงบประมาณโรงเรียน</t>
  </si>
  <si>
    <t>รวมงบประมาณภารกิจตามแผนยุทธศาสตร์</t>
  </si>
  <si>
    <t>รวมงบประมาณตามโครงสร้างงานทั้งสิ้น</t>
  </si>
  <si>
    <t>รวมงบประมาณภารกิจประจำพื้นฐาน</t>
  </si>
  <si>
    <t>แผน/ผลการปฏิบัติงานและการใช้จ่ายงบประมาณรายจ่ายประจำปีงบประมาณ พ.ศ. 2566</t>
  </si>
  <si>
    <t>หน่วยงาน :  สำนักงานเขตบางรัก</t>
  </si>
  <si>
    <t>ฝ่าย:  ปกครอง</t>
  </si>
  <si>
    <t>งาน/โครงการตามแผนยุทธศาสตร์/งบรายจ่าย/รายการ</t>
  </si>
  <si>
    <t>แผน/</t>
  </si>
  <si>
    <t>ผล</t>
  </si>
  <si>
    <t>งานที่1: อำนวยการและบริหารสำนักงานเขต</t>
  </si>
  <si>
    <t>งบดำเนินงาน</t>
  </si>
  <si>
    <t>ค่าตอบแทนใช้สอยและวัสดุ</t>
  </si>
  <si>
    <t>ค่าตอบแทน</t>
  </si>
  <si>
    <t xml:space="preserve"> - ค่าอาหารทำการนอกเวลา</t>
  </si>
  <si>
    <t>ค่าใช้สอย</t>
  </si>
  <si>
    <t xml:space="preserve"> - ค่าบำรุงรักษาซ่อมแซมเครื่องปรับอากาศ</t>
  </si>
  <si>
    <t xml:space="preserve"> - ค่าจ้างเหมาบริการเป็นรายบุคคล</t>
  </si>
  <si>
    <t>งานที่ 2: งานปกครอง</t>
  </si>
  <si>
    <t xml:space="preserve"> - ค่าซ่อมแซมยานพาหนะ</t>
  </si>
  <si>
    <t xml:space="preserve"> - ค่าซ่อมแซมเครื่องจักรกลและเครื่องทุ่นแรง</t>
  </si>
  <si>
    <t xml:space="preserve"> - ค่าทำความสะอาดเครื่องนอนเวรฯ</t>
  </si>
  <si>
    <t xml:space="preserve"> - ค่าซ่อมแซมครุภัณฑ์</t>
  </si>
  <si>
    <t>ค่าวัสดุ</t>
  </si>
  <si>
    <t xml:space="preserve"> - ค่าวัสดุสำนักงานประเภทเครื่องเขียน แบบพิมพ์</t>
  </si>
  <si>
    <t xml:space="preserve"> - ค่าวัสดุอุปกรณ์คอมพิวเตอร์</t>
  </si>
  <si>
    <t xml:space="preserve"> - ค่าวัสดุยานพาหนะ</t>
  </si>
  <si>
    <t xml:space="preserve"> - ค่าวัสดุเครื่องจักรกลและเครื่องทุ่นแรง</t>
  </si>
  <si>
    <t xml:space="preserve"> - ค่าเครื่องแต่งกาย</t>
  </si>
  <si>
    <t xml:space="preserve"> - ค่าวัสดุไฟฟ้า ประปา งานบ้าน งานครัว และงานสวน</t>
  </si>
  <si>
    <t xml:space="preserve"> - ค่าซื้อหนังสือ วารสารฯ</t>
  </si>
  <si>
    <t xml:space="preserve"> - ค่าวัสดุประชาสัมพันธ์</t>
  </si>
  <si>
    <r>
      <t xml:space="preserve">    </t>
    </r>
    <r>
      <rPr>
        <b/>
        <u val="single"/>
        <sz val="16"/>
        <color indexed="8"/>
        <rFont val="TH SarabunPSK"/>
        <family val="2"/>
      </rPr>
      <t xml:space="preserve"> งบรายจ่ายอื่น</t>
    </r>
  </si>
  <si>
    <t xml:space="preserve">  - ค่าใช้จ่ายในการฝึกอบรมอาสาสมัครป้องกันฝ่ายพลเรือน</t>
  </si>
  <si>
    <t xml:space="preserve">    (หลักสูตรหลัก)</t>
  </si>
  <si>
    <t xml:space="preserve">       - ค่าใช้จ่ายเกี่ยวกับการสนับสนุนกิจการอาสาสมัคร</t>
  </si>
  <si>
    <t xml:space="preserve">    ป้องกันภัยฝ่ายพลเรือน</t>
  </si>
  <si>
    <t>งบประมาณสำนักสนับสนุนสำนักงานเขต</t>
  </si>
  <si>
    <t xml:space="preserve"> - ค่าใช้จ่ายโครงการอาสาสมัครกรุงเทพมหานครด้านการ</t>
  </si>
  <si>
    <t xml:space="preserve">   ป้องกันและแก้ไขปัญหายาและสารเสพติด</t>
  </si>
  <si>
    <t>รวมงบประมาณตามโครงสร้างงาน</t>
  </si>
  <si>
    <t>รวมงบประมาณสำนักสนับสนุนให้สำนักงานเขต</t>
  </si>
  <si>
    <t>รวม</t>
  </si>
  <si>
    <t>ผู้รายงาน..........................................................................</t>
  </si>
  <si>
    <t>งวดที่ 3 (มิถุนายน 2565 - กันยายน 2566)</t>
  </si>
  <si>
    <t>ฝ่าย: การคลัง</t>
  </si>
  <si>
    <t>งานบริหารทั่วไปและบริหารการคลัง</t>
  </si>
  <si>
    <t xml:space="preserve"> ค่าอาหารทำการนอกเวลา</t>
  </si>
  <si>
    <t xml:space="preserve"> ค่าซ่อมแซมยานพาหนะ</t>
  </si>
  <si>
    <t xml:space="preserve"> ค่าซ่อมแซมครุภัณฑ์</t>
  </si>
  <si>
    <t xml:space="preserve"> ค่าวัสดุสำนักงานประเภทเครื่องเขียน แบบพิมพ์</t>
  </si>
  <si>
    <t xml:space="preserve"> ค่าวัสดุอุปกรณ์คอมพิวเตอร์</t>
  </si>
  <si>
    <t xml:space="preserve"> ค่าวัสดุยานพาหนะ</t>
  </si>
  <si>
    <t xml:space="preserve"> ค่าเครื่องแต่งกาย</t>
  </si>
  <si>
    <t>งวดที่ 3 (มิถุนายน 2566 - กันยายน 2566)</t>
  </si>
  <si>
    <t>ฝ่าย : ทะเบียน</t>
  </si>
  <si>
    <t>งวดที่ 1 (เดือน ตุลาคม 2565 - เดือน มกราคม 2566)</t>
  </si>
  <si>
    <t xml:space="preserve">     งานที่ 1 : บริหารทั่วไปและบริการทะเบียน</t>
  </si>
  <si>
    <t>- ค่าอาหารทำการนอกเวลา</t>
  </si>
  <si>
    <t>- ค่าซ่อมแซมยานพาหนะ</t>
  </si>
  <si>
    <t>- ค่าซ่อมแซมครุภัณฑ์</t>
  </si>
  <si>
    <t>- ค่าจ้างเหมาบริการเป็นรายบุคคล</t>
  </si>
  <si>
    <t>- ค่าวัสดุสำนักงานประเภทเครื่องเขียน แบบพิมพ์</t>
  </si>
  <si>
    <t>- ค่าวัสดุอุปกรณ์คอมพิวเตอร์</t>
  </si>
  <si>
    <t>- ค่าวัสดุยานพาหนะ</t>
  </si>
  <si>
    <t>- ค่าเครื่องแต่งกาย</t>
  </si>
  <si>
    <t>ผู้รายงาน................................................................</t>
  </si>
  <si>
    <t>ฝ่าย: ทะเบียน</t>
  </si>
  <si>
    <t>งวดที่ 2 (เดือน กุมภาพันธ์ 2566 - เดือน พฤษภาคม 2566)</t>
  </si>
  <si>
    <t>งวดที่ 3 (เดือน มิถุนายน 2566 - เดือน กันยายน 2566)</t>
  </si>
  <si>
    <t>ฝ่าย: รายได้</t>
  </si>
  <si>
    <t xml:space="preserve">     งานที่ 1 : งานบริหารทั่วไปและจัดเก็บรายได้</t>
  </si>
  <si>
    <t>1) งบดำเนินงาน</t>
  </si>
  <si>
    <t>- ค่าซ่อมแซมทครุภัณฑ์</t>
  </si>
  <si>
    <t>งวดที่ 3 (เดือน มิถุนาย 2566 - เดือน กันยายน 2566)</t>
  </si>
  <si>
    <t>หน่วยงาน : ฝ่ายรักษาความสะอาดและสวนสาธารณะ</t>
  </si>
  <si>
    <t>งานบริหารทั่วไปฝ่ายรักษาความสะอาด</t>
  </si>
  <si>
    <t xml:space="preserve"> - ค่าวัสดุน้ำมันเชื้อเพลิงและน้ำมันหล่อลื่น</t>
  </si>
  <si>
    <t>(โอนให้ กรก. และ กสพ. ทั้งยอด 8,635,500.-)</t>
  </si>
  <si>
    <t xml:space="preserve"> - ค่าวัสดุสำนักงานประเภทเครื่องเขียนแบบพิมพ์ (ยอด 210,000.- บาท)</t>
  </si>
  <si>
    <t>(โอนให้ กสพ. 6,000.- บาท)</t>
  </si>
  <si>
    <t>(โอนให้ กรก. สนค. ทั้งยอด 730,400.-)</t>
  </si>
  <si>
    <t>งานกวาดและทำความสะอาดที่และทางสาธารณะ</t>
  </si>
  <si>
    <t xml:space="preserve"> - ค่าวัสดุในการรักษาความสะอาด</t>
  </si>
  <si>
    <t xml:space="preserve"> - ค่าวัสดุป้องกันอุบัติภัย</t>
  </si>
  <si>
    <t xml:space="preserve"> - ค่าเครื่องแบบชุดปฏิบัติงาน</t>
  </si>
  <si>
    <t>2) งบดำเนินงาน</t>
  </si>
  <si>
    <t xml:space="preserve"> - ค่าตอบแทนเจ้าหน้าที่เก็บขนมูลฝอย</t>
  </si>
  <si>
    <t xml:space="preserve"> - ค่าตอบแทนเจ้าหน้าที่เก็บขนสิ่งปฏิกูล</t>
  </si>
  <si>
    <t xml:space="preserve"> - ค่าวัสดุอุปกรณ์ในการขนถ่ายสิ่งปฏิกูล</t>
  </si>
  <si>
    <t>3) งบรายจ่ายอื่น</t>
  </si>
  <si>
    <t xml:space="preserve"> - ค่าใช้จ่ายโครงการอาสาสมัครชักลากมูลฝอยในชุมชน</t>
  </si>
  <si>
    <t xml:space="preserve"> - ค่าใช้จ่ายในการส่งเสริมการแปรรูปมูลฝอยอินทรีย์เพื่อนำมาใช้</t>
  </si>
  <si>
    <t xml:space="preserve">   ประโยชน์</t>
  </si>
  <si>
    <t>(โอนให้ กรก. และ กสพ. ทั้งยอด 1,053,600.-)</t>
  </si>
  <si>
    <t>(โอนให้ กรก. สนค. ทั้งยอด 355,300.-)</t>
  </si>
  <si>
    <t xml:space="preserve"> - ค่าวัสดุอุปกรณ์ในการปลูกและบำรุงรักษาต้นไม้</t>
  </si>
  <si>
    <t xml:space="preserve"> - ค่าใช้จ่ายในการบำรุงรักษาปรับปรุงและเพิ่มพื้นที่สีเขียว</t>
  </si>
  <si>
    <t>ผู้รายงาน.............................................................</t>
  </si>
  <si>
    <t>งวดที่ 3 (เดือนมิถุนายน พ.ศ. 2565 - เดือนกันยายน พ.ศ. 2565)</t>
  </si>
  <si>
    <t>ฝ่าย: เทศกิจ</t>
  </si>
  <si>
    <t xml:space="preserve">     งานที่ 1 : บริหารทั่วไปและสอบสวนดำเนินคดี</t>
  </si>
  <si>
    <t>- ค่าเบี้ยประชุม</t>
  </si>
  <si>
    <t>- ค่าซ่อมแซมเครื่องจักรกลและเครื่องทุ่นแรง</t>
  </si>
  <si>
    <t>- ค่าวัสดุเครื่องจักรกลและเครื่องทุ่นแรง</t>
  </si>
  <si>
    <t>- ค่าเครื่องแบบชุดปฏิบัติงาน</t>
  </si>
  <si>
    <t>2) งบลงทุน</t>
  </si>
  <si>
    <t>ค่าครุภัณฑ์</t>
  </si>
  <si>
    <t>- เครื่องคอมพิวเตอร์สำหรับงานสำนักงาน</t>
  </si>
  <si>
    <t>(จอแสดงภาพขนาดไม่น้อยกว่า 19 นิ้ว)</t>
  </si>
  <si>
    <t xml:space="preserve">     งานที่ 2 : ตรวจและบังคับใช้กฎหมาย</t>
  </si>
  <si>
    <t>1) งบรายจ่ายอื่น</t>
  </si>
  <si>
    <t>- ค่าใช้จ่ายโครงการจัดระเบียบหาบเร่-แผงลอย</t>
  </si>
  <si>
    <t>ในพื้นที่จุดผ่อนผัน</t>
  </si>
  <si>
    <t>- ค่าใช้จ่ายโครงการเทศกิจผู้ช่วยจราจร</t>
  </si>
  <si>
    <t>งวดที่ 3 (เดือน มิถุนายน พ.ศ. 2566 - เดือน กันยายน พ.ศ. 2566)</t>
  </si>
  <si>
    <t xml:space="preserve">ฝ่าย : ฝ่ายโยธา  </t>
  </si>
  <si>
    <t>งานที่ 1 งานบริหารทั่วไปฝ่ายโยธา</t>
  </si>
  <si>
    <t xml:space="preserve">     - ค่าอาหารทำการนอกเวลา</t>
  </si>
  <si>
    <t xml:space="preserve">     - ค่าซ่อมแซมยานพาหนะ</t>
  </si>
  <si>
    <t xml:space="preserve">     - ค่าซ่อมแซมครุภัณฑ์</t>
  </si>
  <si>
    <t xml:space="preserve">     - ค่าวัสดุสำนักงานประเภทเครื่องเขียน แบบพิมพ์ </t>
  </si>
  <si>
    <t xml:space="preserve">     - ค่าวัสดุอุปกรณ์คอมพิวเตอร์</t>
  </si>
  <si>
    <t xml:space="preserve">     - ค่าวัสดุยานพาหนะ </t>
  </si>
  <si>
    <t xml:space="preserve">     - ค่าเครื่องแต่งกาย</t>
  </si>
  <si>
    <t>งานที่ 3 งานบำรุงรักษาซ่อมแซม</t>
  </si>
  <si>
    <t xml:space="preserve">     - ค่าซ่อมแซมเครื่องจักรกลและเครื่องทุ่นแรง</t>
  </si>
  <si>
    <t xml:space="preserve">     - ค่าซ่อมแซมถนน ตรอก ซอย สะพานและสิ่งสาธารณประโยชน์</t>
  </si>
  <si>
    <t xml:space="preserve">     - ค่าซ่อมแซมไฟฟ้าสาธารณะ</t>
  </si>
  <si>
    <t xml:space="preserve">     - ค่าวัสดุเครื่องจักรกลและเครื่องทุ่นแรง</t>
  </si>
  <si>
    <t xml:space="preserve">     - ค่าวัสดุก่อสร้าง</t>
  </si>
  <si>
    <t xml:space="preserve">     - ค่าวัสดุสำหรับหน่วยบริการเร่งด่วนกรุงเทพมหานคร (BEST)</t>
  </si>
  <si>
    <t xml:space="preserve">     - ค่าใช้จ่ายในการซ่อมแซมบำรุงรักษาถนน ตรอก ซอย และสิ่งสาธารณประโยชน์</t>
  </si>
  <si>
    <t xml:space="preserve">       เพื่อแก้ไขปัญหาความเดือดร้อนของประชาชน</t>
  </si>
  <si>
    <t>งานที่ 4 งานระบายน้ำและแก้ไขปัญหาน้ำท่วม</t>
  </si>
  <si>
    <t xml:space="preserve">     - ค่าจ้างเหมาล้างทำความสะอาดท่อระบายน้ำ</t>
  </si>
  <si>
    <t xml:space="preserve">     - ค่าวัสดุอุปกรณ์ทำความสะอาดท่อระบายน้ำ</t>
  </si>
  <si>
    <t xml:space="preserve">     - ค่าวัสดุอุปกรณ์บำรุงรักษาระบบระบายน้ำฯ</t>
  </si>
  <si>
    <t xml:space="preserve">     - ค่าวัสดุป้องกันอุบัติภัย</t>
  </si>
  <si>
    <t>งวดที่ 3 (เดือน มิ.ย. 66 - เดือน ก.ย. 66)</t>
  </si>
  <si>
    <t xml:space="preserve">ฝ่าย: ฝ่ายพัฒนาชุมชนและสวัสดิการสังคม </t>
  </si>
  <si>
    <t>1. งบดำเนินงาน</t>
  </si>
  <si>
    <t xml:space="preserve">    1.1 ค่าตอบแทน</t>
  </si>
  <si>
    <t xml:space="preserve">                 - ค่าอาหารทำการนอกเวลา</t>
  </si>
  <si>
    <t xml:space="preserve">     - ค่าตอบแทนบุคคลภายนอก</t>
  </si>
  <si>
    <t xml:space="preserve">     1.2 ค่าใช้สอย</t>
  </si>
  <si>
    <t xml:space="preserve">    - ค่าซ่อมแซมยานพาหนะ</t>
  </si>
  <si>
    <t xml:space="preserve">    - ค่ารับรอง</t>
  </si>
  <si>
    <t xml:space="preserve">    - ค่าซ่อมแซมครุภัณฑ์</t>
  </si>
  <si>
    <t xml:space="preserve">    - ค่าจ้างเหมาะบริการรายบุคคล</t>
  </si>
  <si>
    <t xml:space="preserve">    - ค่าจ้างเหมาะกำจัดปลวกพิพิธภัณฑ์ท้องถิ่นกรุงเทพฯ</t>
  </si>
  <si>
    <t xml:space="preserve">     1.3 ค่าวัสดุ</t>
  </si>
  <si>
    <t xml:space="preserve">    - ค่าวัสดุสำนักงานประเภทเครื่องเขียน แบบพิมพ์</t>
  </si>
  <si>
    <t xml:space="preserve">    - ค่าวัสดุอุปกรณ์คอมพิวเตอร์</t>
  </si>
  <si>
    <t xml:space="preserve">    - ค่าวัสดุยานพาหนะ</t>
  </si>
  <si>
    <t xml:space="preserve">    - ค่าเครื่องแต่งกาย</t>
  </si>
  <si>
    <t xml:space="preserve"> งบรายจ่ายอื่น</t>
  </si>
  <si>
    <t xml:space="preserve">      - ค่าใช้จ่ายในการสนับสนุนการดำเนินงานของคณะกรรมการชุมชน</t>
  </si>
  <si>
    <t xml:space="preserve">      - ค่าใช้จ่ายในการสนับสนุนเจ้าหน้าที่เพื่อปฏิบัติงานด้านเด็ก สตรี ผู้สูงอายุ คนพิการ และผู้ด้อยโอกาส</t>
  </si>
  <si>
    <t xml:space="preserve">      - ค่าใช้จ่ายในการส่งเสริมกิจการสภาเด็กและเยาวชนกรุงเทพมหานคร</t>
  </si>
  <si>
    <t xml:space="preserve">      - ค่าใช้จ่ายโครงการรู้ใช้ รู้เก็บ คนกรุงเทพ ชีวิตมั่นคง</t>
  </si>
  <si>
    <t xml:space="preserve">      - ค่าใช้จ่ายในการจ้างงานคนพิการเพื่อปฏิบัติงาน</t>
  </si>
  <si>
    <t xml:space="preserve">      - ค่าใช้จ่ายในการจ้างอาสาสมัครเจ้าหน้าที่ปฏิบัติงานด้านพัฒนาสังคม</t>
  </si>
  <si>
    <t xml:space="preserve">      - ค่าใช้จ่ายในการส่งเสริมกิจกรรมสโมสรกีฬาและลานกีฬา</t>
  </si>
  <si>
    <t xml:space="preserve">      - ค่าใช้จ่ายศูนย์ประสานงานธนาคารสมองของกรุเทพมหานคร</t>
  </si>
  <si>
    <t xml:space="preserve">      - ค่าใช้จ่ายในการจัดกิจกรรมออกกำลังกาย</t>
  </si>
  <si>
    <t xml:space="preserve">      - ค่าใช้จ่ายในการบริหารจัดการพิพิธภัณฑ์ท้องถิ่นกรุงเทพมหานคร</t>
  </si>
  <si>
    <t xml:space="preserve">      - ค่าใช้จ่ายในการฝึกอบรมวิชาชีพเสริมรายได้</t>
  </si>
  <si>
    <t xml:space="preserve">      - ค่าใช้จ่ายในการจัดงานวันสำคัญอนุรักษ์สืบสานวัฒนธรรมประเพณี</t>
  </si>
  <si>
    <t xml:space="preserve">      - โครงการบรรพชาสามเณรภาคฤดูร้อน</t>
  </si>
  <si>
    <t>-</t>
  </si>
  <si>
    <t>โครงการตามแผนยุทธศาสตร์บูรณาการ
แผนงานบูรณาการพัฒนาคุณภาพชีวิตกลุ่มเปราะบางในพื้นที่กรุงเทพมหานคร 
โครงการจัดสวัสดิการสงเคราะห์ช่วยเหลือเด็ก สตรี ครอบครัว 
ผู้ด้อยโอกาส ผู้สูงอายุและคนพิการ</t>
  </si>
  <si>
    <t>งบรายจ่ายอื่น</t>
  </si>
  <si>
    <t>รวมงบประมาณตามแผนยุทธศาสตร์บูรณาการ</t>
  </si>
  <si>
    <t xml:space="preserve">    - ค่าจ้างเหมาบริการรายบุคคล</t>
  </si>
  <si>
    <t xml:space="preserve">    - ค่าจ้างเหมากำจัดปลวกพิพิธภัณฑ์ท้องถิ่นกรุงเทพฯ</t>
  </si>
  <si>
    <t xml:space="preserve">      - ค่าใช้จ่ายศูนย์ประสานงานธนาคารสมองของกรุงเทพมหานคร</t>
  </si>
  <si>
    <t xml:space="preserve">      - ค่าใช้จ่ายในการจัดสวัสดิการ การสงเคราะห์ช่วยเหลือเด็ก สตรี ครอบครัวผู้ด้อยโอกาส ผู้สูงอายุและคนพิการ</t>
  </si>
  <si>
    <t>งวดที่ 3 
(เดือนมิถุนายน - เดือนกันยายน พ.ศ. 2566)</t>
  </si>
  <si>
    <t>ฝ่าย : สิ่งแวดล้อมและสุขาภิบาล</t>
  </si>
  <si>
    <t xml:space="preserve">     งานที่ 1 : บริหารทั่วไปฝ่ายสิ่งแวดล้อมและสุขาภิบาล</t>
  </si>
  <si>
    <t>- ค่ารับรอง</t>
  </si>
  <si>
    <t xml:space="preserve"> </t>
  </si>
  <si>
    <t>- ค่าวัสดุเครื่องจักรกลฯ</t>
  </si>
  <si>
    <t xml:space="preserve">     งานที่ 2 : งานสุขาภิบาลและอนามัยสิ่งแวดล้อม</t>
  </si>
  <si>
    <t>ค่าตอบแทน ใช้สอยและวัสดุ</t>
  </si>
  <si>
    <t>- ค่าตัวอย่างผักสด</t>
  </si>
  <si>
    <t>ค่าใช้จ่ายโครงการกรุงเทพฯเมืองแห่งสุขาภิบาลสิ่งแวดล้อมที่ดี สะอาด ปลอดภัย</t>
  </si>
  <si>
    <t>- ค่าใช้จ่ายโครงการกรุงเทพฯ เมืองแห่งสุขาภิบาลสิ่งแวดล้อม</t>
  </si>
  <si>
    <t xml:space="preserve">  ที่ดีสะอาด ปลอดภัย</t>
  </si>
  <si>
    <t>โครงการตามแผนยุทธศาสตร์</t>
  </si>
  <si>
    <t xml:space="preserve">     โครงการกรุงเทพฯเมืองอาหารปลอดภัย</t>
  </si>
  <si>
    <t xml:space="preserve"> - ค่าใช้จ่ายโครงการกรุงเทพฯ เมืองอาหารปลอดภัย</t>
  </si>
  <si>
    <t xml:space="preserve">  </t>
  </si>
  <si>
    <t xml:space="preserve">     งานที่ 3 : ป้องกันและควบคุมโรค</t>
  </si>
  <si>
    <t>- ค่าใช้จ่ายในการบูรณาการความร่วมมือในการพัฒนาประสิทธิภาพ</t>
  </si>
  <si>
    <t xml:space="preserve">  การแก้ไขปัญหาโรคไข้เลือดออกในพื้นที่กรุงเทพมหานคร</t>
  </si>
  <si>
    <t>- ค่าใช้จ่ายโครงการกรุงเทพมหานครเขตปลอดบุหรี่</t>
  </si>
  <si>
    <t>รวมงบประมาณตามแผนยุทธศาสตร์</t>
  </si>
  <si>
    <t>ผู้รายงาน......................................................</t>
  </si>
  <si>
    <t>งวดที่ 3 (เดือนมิถุนายน พ.ศ. 2566 - เดือนกันยายน พ.ศ. 2566)</t>
  </si>
  <si>
    <t>แผน/ผลการปฏิบัติงานและการใช้จ่ายงบประมาณรายจ่ายประจำปีงบประมาณ พ.ศ.2566</t>
  </si>
  <si>
    <t>ฝ่าย: ฝ่ายการศึกษา</t>
  </si>
  <si>
    <t>งานที่ 1 : บริหารทั่วไปฝ่ายการศึกษา</t>
  </si>
  <si>
    <t>1.) งบดำเนินงาน</t>
  </si>
  <si>
    <t>วัสดุ</t>
  </si>
  <si>
    <t xml:space="preserve"> - ค่าวัสดุสำนักงานประเภทเครื่องเขียนและแบบพิมพ์</t>
  </si>
  <si>
    <t>งานที่ 2 : งบประมาณโรงเรียน</t>
  </si>
  <si>
    <t xml:space="preserve"> - ค่านิตยภัต</t>
  </si>
  <si>
    <t xml:space="preserve"> - ค่าซ่อมแซมโรงเรียน</t>
  </si>
  <si>
    <t xml:space="preserve"> - ค่าจ้างทำความสะอาดโรงเรียนสังกัดกรุงเทพมหานคร</t>
  </si>
  <si>
    <t xml:space="preserve"> - ค่าจ้างเหมายามรักษาความปลอดภัยในโรงเรียนสังกัดกรุงเทพมหานคร</t>
  </si>
  <si>
    <t>3.) งบอุดหนุน</t>
  </si>
  <si>
    <t xml:space="preserve"> - ทุนอาหารกลางวัน</t>
  </si>
  <si>
    <t xml:space="preserve"> - ค่าอาหารเช้าของนักเรียนในโรงเรียนสังกัดกรุงเทพมหานคร</t>
  </si>
  <si>
    <t>4.) งบรายจ่ายอื่น</t>
  </si>
  <si>
    <t xml:space="preserve"> - 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</si>
  <si>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 xml:space="preserve"> - 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</si>
  <si>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 xml:space="preserve"> -  ค่าใช้จ่ายโครงการภาษาอังกฤษเพื่อทักษะชีวิต</t>
  </si>
  <si>
    <t xml:space="preserve"> - ค่าใช้จ่ายในการสนับสนุนการสอนในศูนย์ศึกษาพระพุทธศาสนาวันอาทิตย์</t>
  </si>
  <si>
    <t>- ค่าใช้จ่ายในพิธีปฏิญาณตนและสวนสนามยุวกาชาดกรุงเทพมหานคร</t>
  </si>
  <si>
    <t>- ค่าใช้จ่ายในการสอนภาษาจีน</t>
  </si>
  <si>
    <t>ผู้รายงาน..............................................................</t>
  </si>
  <si>
    <t>- ค่าใช้จ่ายในการประชุมครู</t>
  </si>
  <si>
    <t>- ค่าใช้จ่ายในการพัฒนาคุณภาพการดำเนินงานศูนย์วิชาการเขต</t>
  </si>
  <si>
    <t>- ค่าซ่อมแซมเครื่องดนตรีและอุปกรณ์</t>
  </si>
  <si>
    <t xml:space="preserve"> - ค่าซ่อมแซมเครื่องคอมพิวเตอร์โรงเรียน</t>
  </si>
  <si>
    <t>- ค่าวัสดุการสอนวิทยาศาสตร์</t>
  </si>
  <si>
    <t>- ค่าสารกรองเครื่องกรองน้ำ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</si>
  <si>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</si>
  <si>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</si>
  <si>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</si>
  <si>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ค่าใช้จ่ายในการฝึกอบรมนายหมู่ลูกเสือสามัญ สามัญรุ่นใหญ่ และหัวหน้าหน่วยยุวกาชาด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</si>
  <si>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</si>
  <si>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ค่าใช้จ่ายในการพัฒนาคุณภาพเครือข่ายโรงเรียนสังกัดกรุงเทพมหานคร</t>
  </si>
  <si>
    <t xml:space="preserve"> - ค่าใช้จ่ายตามโครงการเรียนฟรี เรียนดีอย่างมีคุณภาพโรงเรียนสังกัดกรุงเทพมหานคร</t>
  </si>
  <si>
    <t xml:space="preserve"> - ค่าใช้จ่ายในการส่งเสริมกีฬานักเรียนสังกัดกรุงเทพมหานคร</t>
  </si>
  <si>
    <t>- ค่าใช้จ่ายโครงการทัศนศึกษาแหล่งเรียนรู้ทางเทคโนโลยี</t>
  </si>
  <si>
    <t>- ค่าวัสดุ อุปกรณ์ เครื่องใช้ส่วนตัวเด็กอนุบาล</t>
  </si>
  <si>
    <t xml:space="preserve"> - ค่าใช้จ่ายในพิธีทบทวนคำปฏิญาณและสวนสนามลูกเสือกรุงเทพมหานคร</t>
  </si>
  <si>
    <t xml:space="preserve"> - ค่าใช้จ่ายโครงการว่ายน้ำเป็น เล่นน้ำได้ปลอดภัย</t>
  </si>
  <si>
    <t xml:space="preserve">            - ค่าใช้จ่ายในการจัดสวัสดิการ การสงเคราะห์ช่วยเหลือ          เด็ก สตรี ครอบครัวผู้ด้อยโอกาส ผู้สูงอายุและคนพิการ</t>
  </si>
  <si>
    <r>
      <rPr>
        <u val="single"/>
        <sz val="16"/>
        <color indexed="8"/>
        <rFont val="TH SarabunPSK"/>
        <family val="2"/>
      </rPr>
      <t>งบรายจ่ายอื่น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</si>
  <si>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 val="single"/>
        <sz val="16"/>
        <color indexed="8"/>
        <rFont val="TH SarabunPSK"/>
        <family val="2"/>
      </rPr>
      <t>ค่าตอบแทนใช้สอยและวัสดุ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</si>
  <si>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 val="single"/>
        <sz val="16"/>
        <color indexed="8"/>
        <rFont val="TH SarabunPSK"/>
        <family val="2"/>
      </rPr>
      <t>ค่าตอบแทน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</si>
  <si>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 val="single"/>
        <sz val="16"/>
        <color indexed="8"/>
        <rFont val="TH SarabunPSK"/>
        <family val="2"/>
      </rPr>
      <t>ค่าใช้สอย</t>
    </r>
  </si>
  <si>
    <r>
      <rPr>
        <b/>
        <sz val="16"/>
        <color indexed="8"/>
        <rFont val="TH SarabunPSK"/>
        <family val="2"/>
      </rPr>
      <t xml:space="preserve">    </t>
    </r>
    <r>
      <rPr>
        <b/>
        <u val="single"/>
        <sz val="16"/>
        <color indexed="8"/>
        <rFont val="TH SarabunPSK"/>
        <family val="2"/>
      </rPr>
      <t>ค่าวัสดุ</t>
    </r>
  </si>
  <si>
    <r>
      <rPr>
        <b/>
        <u val="single"/>
        <sz val="16"/>
        <color indexed="8"/>
        <rFont val="TH SarabunPSK"/>
        <family val="2"/>
      </rPr>
      <t>งบรายจ่ายอื่น</t>
    </r>
  </si>
  <si>
    <r>
      <rPr>
        <b/>
        <sz val="16"/>
        <rFont val="TH SarabunPSK"/>
        <family val="2"/>
      </rPr>
      <t xml:space="preserve">    </t>
    </r>
    <r>
      <rPr>
        <b/>
        <u val="single"/>
        <sz val="16"/>
        <rFont val="TH SarabunPSK"/>
        <family val="2"/>
      </rPr>
      <t>ค่าใช้จ่ายโครงการกรุงเทพมหานครเขตปลอดบุหรี่</t>
    </r>
  </si>
  <si>
    <t xml:space="preserve">    - ค่าตอบแทนบุคคลภายนอก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</si>
</sst>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0.0000"/>
    <numFmt numFmtId="194" formatCode="_-* #,##0_-;\-* #,##0_-;_-* &quot;-&quot;??_-;_-@_-"/>
    <numFmt numFmtId="195" formatCode="_-* #,##0.0000_-;\-* #,##0.00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0" fillId="33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indent="2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Alignment="1">
      <alignment vertical="top"/>
    </xf>
    <xf numFmtId="0" fontId="2" fillId="0" borderId="16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43" fontId="50" fillId="33" borderId="10" xfId="38" applyFont="1" applyFill="1" applyBorder="1" applyAlignment="1">
      <alignment horizontal="center" vertical="center"/>
    </xf>
    <xf numFmtId="194" fontId="50" fillId="0" borderId="0" xfId="0" applyNumberFormat="1" applyFont="1" applyAlignment="1">
      <alignment horizontal="center" vertical="center"/>
    </xf>
    <xf numFmtId="0" fontId="50" fillId="35" borderId="10" xfId="0" applyFont="1" applyFill="1" applyBorder="1" applyAlignment="1">
      <alignment horizontal="left" vertical="center"/>
    </xf>
    <xf numFmtId="43" fontId="50" fillId="35" borderId="10" xfId="38" applyFont="1" applyFill="1" applyBorder="1" applyAlignment="1">
      <alignment horizontal="center" vertical="center"/>
    </xf>
    <xf numFmtId="194" fontId="50" fillId="35" borderId="0" xfId="0" applyNumberFormat="1" applyFont="1" applyFill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43" fontId="50" fillId="34" borderId="10" xfId="38" applyFont="1" applyFill="1" applyBorder="1" applyAlignment="1">
      <alignment horizontal="center" vertical="center"/>
    </xf>
    <xf numFmtId="194" fontId="50" fillId="34" borderId="0" xfId="0" applyNumberFormat="1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43" fontId="49" fillId="0" borderId="10" xfId="38" applyFont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0" fillId="35" borderId="10" xfId="0" applyFont="1" applyFill="1" applyBorder="1" applyAlignment="1">
      <alignment vertical="center"/>
    </xf>
    <xf numFmtId="43" fontId="49" fillId="0" borderId="0" xfId="0" applyNumberFormat="1" applyFont="1" applyAlignment="1">
      <alignment horizontal="center" vertical="center"/>
    </xf>
    <xf numFmtId="195" fontId="49" fillId="0" borderId="0" xfId="38" applyNumberFormat="1" applyFont="1" applyAlignment="1">
      <alignment horizontal="center" vertical="center"/>
    </xf>
    <xf numFmtId="43" fontId="50" fillId="0" borderId="10" xfId="38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43" fontId="50" fillId="0" borderId="10" xfId="38" applyFont="1" applyBorder="1" applyAlignment="1">
      <alignment horizontal="right" vertical="center"/>
    </xf>
    <xf numFmtId="0" fontId="50" fillId="34" borderId="10" xfId="0" applyFont="1" applyFill="1" applyBorder="1" applyAlignment="1">
      <alignment horizontal="left" vertical="center"/>
    </xf>
    <xf numFmtId="43" fontId="50" fillId="34" borderId="10" xfId="0" applyNumberFormat="1" applyFont="1" applyFill="1" applyBorder="1" applyAlignment="1">
      <alignment horizontal="center" vertical="center"/>
    </xf>
    <xf numFmtId="43" fontId="49" fillId="35" borderId="10" xfId="38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43" fontId="50" fillId="0" borderId="10" xfId="38" applyFont="1" applyFill="1" applyBorder="1" applyAlignment="1">
      <alignment horizontal="center" vertical="center"/>
    </xf>
    <xf numFmtId="43" fontId="49" fillId="0" borderId="10" xfId="38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36" borderId="18" xfId="0" applyFont="1" applyFill="1" applyBorder="1" applyAlignment="1">
      <alignment horizontal="left" vertical="center"/>
    </xf>
    <xf numFmtId="0" fontId="50" fillId="36" borderId="17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left" vertical="center" indent="2"/>
    </xf>
    <xf numFmtId="43" fontId="50" fillId="34" borderId="10" xfId="38" applyFont="1" applyFill="1" applyBorder="1" applyAlignment="1">
      <alignment horizontal="right" vertical="center"/>
    </xf>
    <xf numFmtId="0" fontId="50" fillId="34" borderId="20" xfId="0" applyFont="1" applyFill="1" applyBorder="1" applyAlignment="1">
      <alignment horizontal="left" vertical="center" indent="2"/>
    </xf>
    <xf numFmtId="0" fontId="49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indent="4"/>
    </xf>
    <xf numFmtId="43" fontId="50" fillId="0" borderId="10" xfId="38" applyFont="1" applyFill="1" applyBorder="1" applyAlignment="1">
      <alignment vertical="center"/>
    </xf>
    <xf numFmtId="0" fontId="52" fillId="0" borderId="18" xfId="0" applyFont="1" applyBorder="1" applyAlignment="1">
      <alignment horizontal="left" vertical="center" indent="4"/>
    </xf>
    <xf numFmtId="43" fontId="49" fillId="0" borderId="10" xfId="38" applyFont="1" applyBorder="1" applyAlignment="1">
      <alignment vertical="center"/>
    </xf>
    <xf numFmtId="0" fontId="49" fillId="0" borderId="18" xfId="0" applyFont="1" applyBorder="1" applyAlignment="1">
      <alignment horizontal="left" vertical="center" indent="4"/>
    </xf>
    <xf numFmtId="0" fontId="52" fillId="0" borderId="10" xfId="0" applyFont="1" applyBorder="1" applyAlignment="1">
      <alignment horizontal="left" vertical="center" indent="4"/>
    </xf>
    <xf numFmtId="0" fontId="49" fillId="0" borderId="19" xfId="0" applyFont="1" applyBorder="1" applyAlignment="1">
      <alignment horizontal="left" vertical="center" indent="4"/>
    </xf>
    <xf numFmtId="0" fontId="50" fillId="0" borderId="10" xfId="0" applyFont="1" applyBorder="1" applyAlignment="1">
      <alignment horizontal="left" vertical="center" indent="2"/>
    </xf>
    <xf numFmtId="43" fontId="49" fillId="0" borderId="10" xfId="38" applyFont="1" applyFill="1" applyBorder="1" applyAlignment="1">
      <alignment horizontal="right" vertical="center"/>
    </xf>
    <xf numFmtId="0" fontId="49" fillId="37" borderId="1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left" vertical="center" indent="4"/>
    </xf>
    <xf numFmtId="0" fontId="49" fillId="37" borderId="18" xfId="0" applyFont="1" applyFill="1" applyBorder="1" applyAlignment="1">
      <alignment horizontal="left" vertical="center" indent="2"/>
    </xf>
    <xf numFmtId="43" fontId="49" fillId="34" borderId="10" xfId="38" applyFont="1" applyFill="1" applyBorder="1" applyAlignment="1">
      <alignment horizontal="right" vertical="center"/>
    </xf>
    <xf numFmtId="0" fontId="50" fillId="36" borderId="18" xfId="0" applyFont="1" applyFill="1" applyBorder="1" applyAlignment="1">
      <alignment horizontal="left" vertical="center" indent="4"/>
    </xf>
    <xf numFmtId="0" fontId="49" fillId="36" borderId="10" xfId="0" applyFont="1" applyFill="1" applyBorder="1" applyAlignment="1">
      <alignment horizontal="center" vertical="center"/>
    </xf>
    <xf numFmtId="43" fontId="49" fillId="36" borderId="10" xfId="38" applyFont="1" applyFill="1" applyBorder="1" applyAlignment="1">
      <alignment vertical="center"/>
    </xf>
    <xf numFmtId="0" fontId="50" fillId="36" borderId="20" xfId="0" applyFont="1" applyFill="1" applyBorder="1" applyAlignment="1">
      <alignment horizontal="left" vertical="center" indent="4"/>
    </xf>
    <xf numFmtId="43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indent="4"/>
    </xf>
    <xf numFmtId="43" fontId="50" fillId="0" borderId="10" xfId="38" applyFont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3" fontId="49" fillId="0" borderId="10" xfId="0" applyNumberFormat="1" applyFont="1" applyBorder="1" applyAlignment="1">
      <alignment horizontal="center" vertical="center"/>
    </xf>
    <xf numFmtId="43" fontId="50" fillId="0" borderId="0" xfId="38" applyFont="1" applyAlignment="1">
      <alignment vertical="center"/>
    </xf>
    <xf numFmtId="43" fontId="49" fillId="0" borderId="0" xfId="38" applyFont="1" applyAlignment="1">
      <alignment horizontal="right" vertical="center"/>
    </xf>
    <xf numFmtId="0" fontId="50" fillId="0" borderId="18" xfId="0" applyFont="1" applyBorder="1" applyAlignment="1">
      <alignment horizontal="left" vertical="center"/>
    </xf>
    <xf numFmtId="43" fontId="49" fillId="34" borderId="10" xfId="38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 vertical="center" indent="4"/>
    </xf>
    <xf numFmtId="0" fontId="50" fillId="0" borderId="20" xfId="0" applyFont="1" applyBorder="1" applyAlignment="1">
      <alignment horizontal="left" vertical="center" indent="4"/>
    </xf>
    <xf numFmtId="0" fontId="50" fillId="0" borderId="18" xfId="0" applyFont="1" applyBorder="1" applyAlignment="1">
      <alignment horizontal="left" vertical="center" indent="4"/>
    </xf>
    <xf numFmtId="43" fontId="49" fillId="33" borderId="10" xfId="38" applyFont="1" applyFill="1" applyBorder="1" applyAlignment="1">
      <alignment horizontal="center" vertical="center"/>
    </xf>
    <xf numFmtId="43" fontId="49" fillId="0" borderId="0" xfId="38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9" fontId="2" fillId="35" borderId="19" xfId="46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20" xfId="0" applyFont="1" applyFill="1" applyBorder="1" applyAlignment="1">
      <alignment horizontal="left" vertical="center" indent="2"/>
    </xf>
    <xf numFmtId="0" fontId="2" fillId="37" borderId="19" xfId="0" applyFont="1" applyFill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2" fillId="37" borderId="20" xfId="0" applyFont="1" applyFill="1" applyBorder="1" applyAlignment="1">
      <alignment horizontal="left" vertical="center" indent="2"/>
    </xf>
    <xf numFmtId="0" fontId="3" fillId="37" borderId="10" xfId="0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right" vertical="center"/>
    </xf>
    <xf numFmtId="0" fontId="6" fillId="37" borderId="19" xfId="0" applyFont="1" applyFill="1" applyBorder="1" applyAlignment="1">
      <alignment horizontal="left" vertical="center" indent="2"/>
    </xf>
    <xf numFmtId="49" fontId="3" fillId="0" borderId="18" xfId="0" applyNumberFormat="1" applyFont="1" applyBorder="1" applyAlignment="1">
      <alignment horizontal="left" vertical="center" indent="4"/>
    </xf>
    <xf numFmtId="0" fontId="3" fillId="0" borderId="20" xfId="0" applyFont="1" applyBorder="1" applyAlignment="1">
      <alignment horizontal="left" vertical="center" indent="4"/>
    </xf>
    <xf numFmtId="43" fontId="3" fillId="0" borderId="10" xfId="38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left" vertical="center" indent="4"/>
    </xf>
    <xf numFmtId="0" fontId="3" fillId="0" borderId="18" xfId="0" applyFont="1" applyBorder="1" applyAlignment="1">
      <alignment horizontal="left" vertical="center" indent="4"/>
    </xf>
    <xf numFmtId="0" fontId="2" fillId="0" borderId="20" xfId="0" applyFont="1" applyBorder="1" applyAlignment="1">
      <alignment horizontal="left" vertical="center" indent="4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 horizontal="center" vertical="center"/>
    </xf>
    <xf numFmtId="0" fontId="50" fillId="34" borderId="19" xfId="0" applyFont="1" applyFill="1" applyBorder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/>
    </xf>
    <xf numFmtId="9" fontId="50" fillId="35" borderId="19" xfId="46" applyFont="1" applyFill="1" applyBorder="1" applyAlignment="1">
      <alignment vertical="center"/>
    </xf>
    <xf numFmtId="4" fontId="50" fillId="34" borderId="10" xfId="0" applyNumberFormat="1" applyFont="1" applyFill="1" applyBorder="1" applyAlignment="1">
      <alignment horizontal="right" vertical="center"/>
    </xf>
    <xf numFmtId="0" fontId="50" fillId="37" borderId="19" xfId="0" applyFont="1" applyFill="1" applyBorder="1" applyAlignment="1">
      <alignment horizontal="left" vertical="center" indent="2"/>
    </xf>
    <xf numFmtId="43" fontId="3" fillId="37" borderId="1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center" vertical="center"/>
    </xf>
    <xf numFmtId="49" fontId="49" fillId="0" borderId="18" xfId="0" applyNumberFormat="1" applyFont="1" applyBorder="1" applyAlignment="1">
      <alignment horizontal="left" vertical="center" indent="4"/>
    </xf>
    <xf numFmtId="4" fontId="49" fillId="0" borderId="10" xfId="0" applyNumberFormat="1" applyFont="1" applyBorder="1" applyAlignment="1">
      <alignment horizontal="right" vertical="center"/>
    </xf>
    <xf numFmtId="49" fontId="49" fillId="0" borderId="19" xfId="0" applyNumberFormat="1" applyFont="1" applyBorder="1" applyAlignment="1">
      <alignment horizontal="left" vertical="center" indent="4"/>
    </xf>
    <xf numFmtId="4" fontId="50" fillId="33" borderId="10" xfId="0" applyNumberFormat="1" applyFont="1" applyFill="1" applyBorder="1" applyAlignment="1">
      <alignment horizontal="right" vertical="center"/>
    </xf>
    <xf numFmtId="4" fontId="50" fillId="33" borderId="10" xfId="0" applyNumberFormat="1" applyFont="1" applyFill="1" applyBorder="1" applyAlignment="1">
      <alignment horizontal="center" vertical="center"/>
    </xf>
    <xf numFmtId="43" fontId="49" fillId="0" borderId="10" xfId="0" applyNumberFormat="1" applyFont="1" applyBorder="1" applyAlignment="1">
      <alignment horizontal="right" vertical="center"/>
    </xf>
    <xf numFmtId="0" fontId="50" fillId="33" borderId="20" xfId="0" applyFont="1" applyFill="1" applyBorder="1" applyAlignment="1">
      <alignment horizontal="left" vertical="center"/>
    </xf>
    <xf numFmtId="0" fontId="50" fillId="34" borderId="20" xfId="0" applyFont="1" applyFill="1" applyBorder="1" applyAlignment="1">
      <alignment horizontal="center" vertical="center"/>
    </xf>
    <xf numFmtId="43" fontId="49" fillId="34" borderId="20" xfId="38" applyFont="1" applyFill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8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19" xfId="0" applyFont="1" applyBorder="1" applyAlignment="1">
      <alignment/>
    </xf>
    <xf numFmtId="43" fontId="49" fillId="0" borderId="20" xfId="38" applyFont="1" applyBorder="1" applyAlignment="1">
      <alignment/>
    </xf>
    <xf numFmtId="0" fontId="50" fillId="0" borderId="18" xfId="0" applyFont="1" applyBorder="1" applyAlignment="1">
      <alignment/>
    </xf>
    <xf numFmtId="0" fontId="49" fillId="37" borderId="18" xfId="0" applyFont="1" applyFill="1" applyBorder="1" applyAlignment="1">
      <alignment/>
    </xf>
    <xf numFmtId="0" fontId="49" fillId="37" borderId="2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3" fontId="49" fillId="0" borderId="10" xfId="38" applyFont="1" applyBorder="1" applyAlignment="1">
      <alignment/>
    </xf>
    <xf numFmtId="43" fontId="50" fillId="0" borderId="10" xfId="38" applyFont="1" applyBorder="1" applyAlignment="1">
      <alignment/>
    </xf>
    <xf numFmtId="43" fontId="49" fillId="0" borderId="0" xfId="38" applyFont="1" applyAlignment="1">
      <alignment/>
    </xf>
    <xf numFmtId="0" fontId="50" fillId="0" borderId="0" xfId="0" applyFont="1" applyAlignment="1">
      <alignment/>
    </xf>
    <xf numFmtId="0" fontId="50" fillId="0" borderId="19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6" fillId="0" borderId="19" xfId="0" applyFont="1" applyBorder="1" applyAlignment="1">
      <alignment horizontal="left" vertical="center" indent="2"/>
    </xf>
    <xf numFmtId="0" fontId="50" fillId="37" borderId="20" xfId="0" applyFont="1" applyFill="1" applyBorder="1" applyAlignment="1">
      <alignment horizontal="left" vertical="center" indent="2"/>
    </xf>
    <xf numFmtId="194" fontId="50" fillId="34" borderId="10" xfId="38" applyNumberFormat="1" applyFont="1" applyFill="1" applyBorder="1" applyAlignment="1">
      <alignment/>
    </xf>
    <xf numFmtId="43" fontId="49" fillId="34" borderId="10" xfId="0" applyNumberFormat="1" applyFont="1" applyFill="1" applyBorder="1" applyAlignment="1">
      <alignment horizontal="center" vertical="center"/>
    </xf>
    <xf numFmtId="43" fontId="3" fillId="0" borderId="10" xfId="38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 wrapText="1" indent="4"/>
    </xf>
    <xf numFmtId="0" fontId="49" fillId="0" borderId="19" xfId="0" applyFont="1" applyBorder="1" applyAlignment="1">
      <alignment horizontal="center" vertical="center"/>
    </xf>
    <xf numFmtId="0" fontId="50" fillId="35" borderId="20" xfId="0" applyFont="1" applyFill="1" applyBorder="1" applyAlignment="1">
      <alignment horizontal="left" vertical="center" wrapText="1" indent="2"/>
    </xf>
    <xf numFmtId="0" fontId="50" fillId="35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43" fontId="49" fillId="37" borderId="10" xfId="38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left" vertical="center" indent="2"/>
    </xf>
    <xf numFmtId="0" fontId="49" fillId="35" borderId="10" xfId="0" applyFont="1" applyFill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3" fontId="50" fillId="0" borderId="0" xfId="38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3" fontId="49" fillId="0" borderId="0" xfId="38" applyNumberFormat="1" applyFont="1" applyAlignment="1">
      <alignment horizontal="right" vertical="center"/>
    </xf>
    <xf numFmtId="0" fontId="50" fillId="37" borderId="19" xfId="0" applyFont="1" applyFill="1" applyBorder="1" applyAlignment="1">
      <alignment horizontal="left" vertical="center" indent="5"/>
    </xf>
    <xf numFmtId="43" fontId="50" fillId="0" borderId="10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indent="5"/>
    </xf>
    <xf numFmtId="0" fontId="50" fillId="37" borderId="19" xfId="0" applyFont="1" applyFill="1" applyBorder="1" applyAlignment="1">
      <alignment horizontal="left" vertical="center" wrapText="1" indent="5"/>
    </xf>
    <xf numFmtId="0" fontId="49" fillId="0" borderId="18" xfId="0" applyFont="1" applyBorder="1" applyAlignment="1">
      <alignment horizontal="left" vertical="center" wrapText="1" indent="4"/>
    </xf>
    <xf numFmtId="0" fontId="49" fillId="0" borderId="20" xfId="0" applyFont="1" applyBorder="1" applyAlignment="1">
      <alignment horizontal="left" vertical="center" wrapText="1" indent="4"/>
    </xf>
    <xf numFmtId="0" fontId="49" fillId="0" borderId="19" xfId="0" applyFont="1" applyBorder="1" applyAlignment="1">
      <alignment horizontal="left" vertical="center" wrapText="1" indent="4"/>
    </xf>
    <xf numFmtId="43" fontId="49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 indent="4"/>
    </xf>
    <xf numFmtId="43" fontId="50" fillId="37" borderId="10" xfId="0" applyNumberFormat="1" applyFont="1" applyFill="1" applyBorder="1" applyAlignment="1">
      <alignment horizontal="center" vertical="center"/>
    </xf>
    <xf numFmtId="49" fontId="49" fillId="0" borderId="19" xfId="0" applyNumberFormat="1" applyFont="1" applyBorder="1" applyAlignment="1">
      <alignment horizontal="left" vertical="center" wrapText="1" indent="4"/>
    </xf>
    <xf numFmtId="49" fontId="49" fillId="0" borderId="18" xfId="0" applyNumberFormat="1" applyFont="1" applyBorder="1" applyAlignment="1">
      <alignment horizontal="left" vertical="center" wrapText="1" indent="4"/>
    </xf>
    <xf numFmtId="43" fontId="50" fillId="33" borderId="10" xfId="0" applyNumberFormat="1" applyFont="1" applyFill="1" applyBorder="1" applyAlignment="1">
      <alignment horizontal="center" vertical="center"/>
    </xf>
    <xf numFmtId="49" fontId="49" fillId="37" borderId="18" xfId="0" applyNumberFormat="1" applyFont="1" applyFill="1" applyBorder="1" applyAlignment="1">
      <alignment horizontal="left" vertical="center" wrapText="1" indent="5"/>
    </xf>
    <xf numFmtId="0" fontId="50" fillId="37" borderId="18" xfId="0" applyFont="1" applyFill="1" applyBorder="1" applyAlignment="1">
      <alignment horizontal="left" vertical="center" wrapText="1" indent="5"/>
    </xf>
    <xf numFmtId="0" fontId="50" fillId="0" borderId="18" xfId="0" applyFont="1" applyBorder="1" applyAlignment="1">
      <alignment horizontal="left" vertical="center" wrapText="1" indent="4"/>
    </xf>
    <xf numFmtId="49" fontId="49" fillId="0" borderId="20" xfId="0" applyNumberFormat="1" applyFont="1" applyBorder="1" applyAlignment="1">
      <alignment horizontal="left" vertical="center" wrapText="1" indent="4"/>
    </xf>
    <xf numFmtId="0" fontId="50" fillId="0" borderId="19" xfId="0" applyFont="1" applyBorder="1" applyAlignment="1">
      <alignment horizontal="left" vertical="center" indent="5"/>
    </xf>
    <xf numFmtId="49" fontId="49" fillId="0" borderId="18" xfId="0" applyNumberFormat="1" applyFont="1" applyBorder="1" applyAlignment="1">
      <alignment horizontal="left" vertical="center" indent="5"/>
    </xf>
    <xf numFmtId="0" fontId="52" fillId="0" borderId="20" xfId="0" applyFont="1" applyBorder="1" applyAlignment="1">
      <alignment horizontal="left" vertical="center" indent="5"/>
    </xf>
    <xf numFmtId="43" fontId="49" fillId="33" borderId="10" xfId="38" applyFont="1" applyFill="1" applyBorder="1" applyAlignment="1">
      <alignment/>
    </xf>
    <xf numFmtId="0" fontId="49" fillId="0" borderId="19" xfId="0" applyFont="1" applyBorder="1" applyAlignment="1">
      <alignment vertical="center"/>
    </xf>
    <xf numFmtId="0" fontId="49" fillId="37" borderId="20" xfId="0" applyFont="1" applyFill="1" applyBorder="1" applyAlignment="1">
      <alignment horizontal="left" vertical="center" wrapText="1" indent="2"/>
    </xf>
    <xf numFmtId="3" fontId="53" fillId="0" borderId="0" xfId="38" applyNumberFormat="1" applyFont="1" applyAlignment="1">
      <alignment horizontal="center" vertical="center"/>
    </xf>
    <xf numFmtId="3" fontId="3" fillId="0" borderId="0" xfId="38" applyNumberFormat="1" applyFont="1" applyAlignment="1">
      <alignment horizontal="right" vertical="center"/>
    </xf>
    <xf numFmtId="49" fontId="50" fillId="33" borderId="18" xfId="0" applyNumberFormat="1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center" vertical="center"/>
    </xf>
    <xf numFmtId="49" fontId="50" fillId="35" borderId="19" xfId="46" applyNumberFormat="1" applyFont="1" applyFill="1" applyBorder="1" applyAlignment="1">
      <alignment vertical="center"/>
    </xf>
    <xf numFmtId="49" fontId="52" fillId="35" borderId="20" xfId="46" applyNumberFormat="1" applyFont="1" applyFill="1" applyBorder="1" applyAlignment="1">
      <alignment horizontal="left" vertical="center"/>
    </xf>
    <xf numFmtId="49" fontId="52" fillId="35" borderId="18" xfId="46" applyNumberFormat="1" applyFont="1" applyFill="1" applyBorder="1" applyAlignment="1">
      <alignment horizontal="left" vertical="center"/>
    </xf>
    <xf numFmtId="49" fontId="52" fillId="0" borderId="19" xfId="46" applyNumberFormat="1" applyFont="1" applyBorder="1" applyAlignment="1">
      <alignment vertical="center"/>
    </xf>
    <xf numFmtId="49" fontId="52" fillId="0" borderId="18" xfId="46" applyNumberFormat="1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49" fontId="49" fillId="0" borderId="18" xfId="46" applyNumberFormat="1" applyFont="1" applyBorder="1" applyAlignment="1" quotePrefix="1">
      <alignment vertical="center"/>
    </xf>
    <xf numFmtId="49" fontId="49" fillId="0" borderId="20" xfId="46" applyNumberFormat="1" applyFont="1" applyBorder="1" applyAlignment="1" quotePrefix="1">
      <alignment vertical="center"/>
    </xf>
    <xf numFmtId="49" fontId="49" fillId="0" borderId="18" xfId="46" applyNumberFormat="1" applyFont="1" applyBorder="1" applyAlignment="1">
      <alignment vertical="center"/>
    </xf>
    <xf numFmtId="49" fontId="52" fillId="0" borderId="18" xfId="46" applyNumberFormat="1" applyFont="1" applyFill="1" applyBorder="1" applyAlignment="1">
      <alignment vertical="center"/>
    </xf>
    <xf numFmtId="49" fontId="52" fillId="0" borderId="18" xfId="46" applyNumberFormat="1" applyFont="1" applyFill="1" applyBorder="1" applyAlignment="1" quotePrefix="1">
      <alignment vertical="center"/>
    </xf>
    <xf numFmtId="49" fontId="52" fillId="0" borderId="19" xfId="46" applyNumberFormat="1" applyFont="1" applyFill="1" applyBorder="1" applyAlignment="1" quotePrefix="1">
      <alignment vertical="center"/>
    </xf>
    <xf numFmtId="0" fontId="49" fillId="0" borderId="21" xfId="0" applyFont="1" applyBorder="1" applyAlignment="1">
      <alignment horizontal="center" vertical="center"/>
    </xf>
    <xf numFmtId="49" fontId="49" fillId="0" borderId="20" xfId="46" applyNumberFormat="1" applyFont="1" applyFill="1" applyBorder="1" applyAlignment="1" quotePrefix="1">
      <alignment vertical="center"/>
    </xf>
    <xf numFmtId="49" fontId="50" fillId="33" borderId="18" xfId="46" applyNumberFormat="1" applyFont="1" applyFill="1" applyBorder="1" applyAlignment="1" quotePrefix="1">
      <alignment vertical="center"/>
    </xf>
    <xf numFmtId="0" fontId="49" fillId="33" borderId="21" xfId="0" applyFont="1" applyFill="1" applyBorder="1" applyAlignment="1">
      <alignment horizontal="center" vertical="center"/>
    </xf>
    <xf numFmtId="49" fontId="6" fillId="33" borderId="19" xfId="46" applyNumberFormat="1" applyFont="1" applyFill="1" applyBorder="1" applyAlignment="1">
      <alignment vertical="center"/>
    </xf>
    <xf numFmtId="49" fontId="49" fillId="0" borderId="18" xfId="46" applyNumberFormat="1" applyFont="1" applyFill="1" applyBorder="1" applyAlignment="1">
      <alignment vertical="center"/>
    </xf>
    <xf numFmtId="49" fontId="49" fillId="0" borderId="20" xfId="46" applyNumberFormat="1" applyFont="1" applyFill="1" applyBorder="1" applyAlignment="1">
      <alignment vertical="center"/>
    </xf>
    <xf numFmtId="49" fontId="50" fillId="33" borderId="18" xfId="46" applyNumberFormat="1" applyFont="1" applyFill="1" applyBorder="1" applyAlignment="1">
      <alignment vertical="center"/>
    </xf>
    <xf numFmtId="0" fontId="49" fillId="33" borderId="22" xfId="0" applyFont="1" applyFill="1" applyBorder="1" applyAlignment="1">
      <alignment horizontal="center" vertical="center"/>
    </xf>
    <xf numFmtId="49" fontId="49" fillId="33" borderId="18" xfId="46" applyNumberFormat="1" applyFont="1" applyFill="1" applyBorder="1" applyAlignment="1" quotePrefix="1">
      <alignment vertical="center"/>
    </xf>
    <xf numFmtId="0" fontId="49" fillId="33" borderId="19" xfId="0" applyFont="1" applyFill="1" applyBorder="1" applyAlignment="1">
      <alignment horizontal="center" vertical="center"/>
    </xf>
    <xf numFmtId="49" fontId="49" fillId="0" borderId="20" xfId="46" applyNumberFormat="1" applyFont="1" applyBorder="1" applyAlignment="1">
      <alignment vertical="center"/>
    </xf>
    <xf numFmtId="49" fontId="49" fillId="0" borderId="19" xfId="46" applyNumberFormat="1" applyFont="1" applyBorder="1" applyAlignment="1" quotePrefix="1">
      <alignment vertical="center"/>
    </xf>
    <xf numFmtId="49" fontId="6" fillId="33" borderId="18" xfId="46" applyNumberFormat="1" applyFont="1" applyFill="1" applyBorder="1" applyAlignment="1">
      <alignment vertical="center"/>
    </xf>
    <xf numFmtId="0" fontId="49" fillId="35" borderId="20" xfId="0" applyFont="1" applyFill="1" applyBorder="1" applyAlignment="1">
      <alignment horizontal="center" vertical="center"/>
    </xf>
    <xf numFmtId="194" fontId="49" fillId="0" borderId="0" xfId="38" applyNumberFormat="1" applyFont="1" applyAlignment="1">
      <alignment/>
    </xf>
    <xf numFmtId="194" fontId="49" fillId="0" borderId="0" xfId="38" applyNumberFormat="1" applyFont="1" applyAlignment="1">
      <alignment horizontal="right" vertical="center"/>
    </xf>
    <xf numFmtId="194" fontId="50" fillId="34" borderId="21" xfId="38" applyNumberFormat="1" applyFont="1" applyFill="1" applyBorder="1" applyAlignment="1">
      <alignment vertical="center"/>
    </xf>
    <xf numFmtId="0" fontId="50" fillId="0" borderId="19" xfId="0" applyFont="1" applyBorder="1" applyAlignment="1">
      <alignment horizontal="left" vertical="top"/>
    </xf>
    <xf numFmtId="194" fontId="50" fillId="0" borderId="20" xfId="38" applyNumberFormat="1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194" fontId="49" fillId="0" borderId="10" xfId="38" applyNumberFormat="1" applyFont="1" applyBorder="1" applyAlignment="1">
      <alignment horizontal="right" vertical="center"/>
    </xf>
    <xf numFmtId="194" fontId="50" fillId="34" borderId="10" xfId="38" applyNumberFormat="1" applyFont="1" applyFill="1" applyBorder="1" applyAlignment="1">
      <alignment horizontal="right" vertical="center"/>
    </xf>
    <xf numFmtId="194" fontId="49" fillId="0" borderId="19" xfId="38" applyNumberFormat="1" applyFont="1" applyFill="1" applyBorder="1" applyAlignment="1">
      <alignment horizontal="right"/>
    </xf>
    <xf numFmtId="194" fontId="49" fillId="0" borderId="10" xfId="38" applyNumberFormat="1" applyFont="1" applyBorder="1" applyAlignment="1">
      <alignment horizontal="right"/>
    </xf>
    <xf numFmtId="194" fontId="50" fillId="0" borderId="10" xfId="38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left" vertical="center"/>
    </xf>
    <xf numFmtId="0" fontId="49" fillId="34" borderId="10" xfId="0" applyFont="1" applyFill="1" applyBorder="1" applyAlignment="1">
      <alignment/>
    </xf>
    <xf numFmtId="49" fontId="3" fillId="33" borderId="22" xfId="0" applyNumberFormat="1" applyFont="1" applyFill="1" applyBorder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3" fontId="54" fillId="0" borderId="0" xfId="38" applyNumberFormat="1" applyFont="1" applyAlignment="1">
      <alignment horizontal="center" vertical="center"/>
    </xf>
    <xf numFmtId="0" fontId="49" fillId="34" borderId="20" xfId="0" applyFont="1" applyFill="1" applyBorder="1" applyAlignment="1">
      <alignment/>
    </xf>
    <xf numFmtId="0" fontId="54" fillId="34" borderId="20" xfId="0" applyFont="1" applyFill="1" applyBorder="1" applyAlignment="1">
      <alignment/>
    </xf>
    <xf numFmtId="43" fontId="54" fillId="33" borderId="10" xfId="38" applyNumberFormat="1" applyFont="1" applyFill="1" applyBorder="1" applyAlignment="1">
      <alignment horizontal="center" vertical="center"/>
    </xf>
    <xf numFmtId="43" fontId="3" fillId="35" borderId="10" xfId="38" applyNumberFormat="1" applyFont="1" applyFill="1" applyBorder="1" applyAlignment="1">
      <alignment horizontal="center" vertical="center"/>
    </xf>
    <xf numFmtId="43" fontId="2" fillId="35" borderId="10" xfId="38" applyNumberFormat="1" applyFont="1" applyFill="1" applyBorder="1" applyAlignment="1">
      <alignment horizontal="center" vertical="center"/>
    </xf>
    <xf numFmtId="43" fontId="54" fillId="0" borderId="10" xfId="38" applyNumberFormat="1" applyFont="1" applyBorder="1" applyAlignment="1">
      <alignment horizontal="center" vertical="center"/>
    </xf>
    <xf numFmtId="43" fontId="3" fillId="0" borderId="10" xfId="38" applyNumberFormat="1" applyFont="1" applyBorder="1" applyAlignment="1">
      <alignment horizontal="center" vertical="center"/>
    </xf>
    <xf numFmtId="43" fontId="54" fillId="0" borderId="10" xfId="38" applyNumberFormat="1" applyFont="1" applyFill="1" applyBorder="1" applyAlignment="1">
      <alignment horizontal="center" vertical="center"/>
    </xf>
    <xf numFmtId="43" fontId="2" fillId="33" borderId="20" xfId="38" applyNumberFormat="1" applyFont="1" applyFill="1" applyBorder="1" applyAlignment="1">
      <alignment horizontal="center" vertical="center"/>
    </xf>
    <xf numFmtId="43" fontId="2" fillId="33" borderId="20" xfId="46" applyNumberFormat="1" applyFont="1" applyFill="1" applyBorder="1" applyAlignment="1">
      <alignment horizontal="center" vertical="center"/>
    </xf>
    <xf numFmtId="43" fontId="54" fillId="33" borderId="20" xfId="38" applyNumberFormat="1" applyFont="1" applyFill="1" applyBorder="1" applyAlignment="1">
      <alignment horizontal="center" vertical="center"/>
    </xf>
    <xf numFmtId="43" fontId="54" fillId="33" borderId="19" xfId="38" applyNumberFormat="1" applyFont="1" applyFill="1" applyBorder="1" applyAlignment="1">
      <alignment horizontal="center" vertical="center"/>
    </xf>
    <xf numFmtId="43" fontId="3" fillId="0" borderId="20" xfId="38" applyNumberFormat="1" applyFont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center" vertical="center"/>
    </xf>
    <xf numFmtId="43" fontId="3" fillId="0" borderId="19" xfId="38" applyNumberFormat="1" applyFont="1" applyBorder="1" applyAlignment="1">
      <alignment horizontal="center" vertical="center"/>
    </xf>
    <xf numFmtId="43" fontId="54" fillId="0" borderId="20" xfId="38" applyNumberFormat="1" applyFont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top"/>
    </xf>
    <xf numFmtId="43" fontId="49" fillId="34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3" fontId="49" fillId="0" borderId="0" xfId="38" applyNumberFormat="1" applyFont="1" applyAlignment="1">
      <alignment horizontal="center" vertical="center"/>
    </xf>
    <xf numFmtId="43" fontId="50" fillId="34" borderId="21" xfId="38" applyNumberFormat="1" applyFont="1" applyFill="1" applyBorder="1" applyAlignment="1">
      <alignment vertical="center"/>
    </xf>
    <xf numFmtId="43" fontId="50" fillId="0" borderId="20" xfId="38" applyNumberFormat="1" applyFont="1" applyBorder="1" applyAlignment="1">
      <alignment horizontal="right" vertical="center"/>
    </xf>
    <xf numFmtId="43" fontId="49" fillId="0" borderId="10" xfId="38" applyNumberFormat="1" applyFont="1" applyBorder="1" applyAlignment="1">
      <alignment horizontal="right" vertical="center"/>
    </xf>
    <xf numFmtId="43" fontId="50" fillId="34" borderId="10" xfId="38" applyNumberFormat="1" applyFont="1" applyFill="1" applyBorder="1" applyAlignment="1">
      <alignment horizontal="right" vertical="center"/>
    </xf>
    <xf numFmtId="43" fontId="49" fillId="0" borderId="19" xfId="38" applyNumberFormat="1" applyFont="1" applyFill="1" applyBorder="1" applyAlignment="1">
      <alignment horizontal="right"/>
    </xf>
    <xf numFmtId="43" fontId="49" fillId="0" borderId="10" xfId="38" applyNumberFormat="1" applyFont="1" applyBorder="1" applyAlignment="1">
      <alignment horizontal="right"/>
    </xf>
    <xf numFmtId="43" fontId="50" fillId="0" borderId="10" xfId="38" applyNumberFormat="1" applyFont="1" applyBorder="1" applyAlignment="1">
      <alignment horizontal="right" vertical="center"/>
    </xf>
    <xf numFmtId="43" fontId="50" fillId="34" borderId="10" xfId="38" applyNumberFormat="1" applyFont="1" applyFill="1" applyBorder="1" applyAlignment="1">
      <alignment/>
    </xf>
    <xf numFmtId="0" fontId="50" fillId="34" borderId="10" xfId="0" applyFont="1" applyFill="1" applyBorder="1" applyAlignment="1">
      <alignment vertical="center"/>
    </xf>
    <xf numFmtId="49" fontId="2" fillId="34" borderId="23" xfId="46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/>
    </xf>
    <xf numFmtId="49" fontId="52" fillId="0" borderId="11" xfId="46" applyNumberFormat="1" applyFont="1" applyBorder="1" applyAlignment="1">
      <alignment vertical="center"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0" fillId="35" borderId="19" xfId="0" applyNumberFormat="1" applyFont="1" applyFill="1" applyBorder="1" applyAlignment="1">
      <alignment horizontal="center" vertical="center"/>
    </xf>
    <xf numFmtId="49" fontId="50" fillId="35" borderId="20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top"/>
    </xf>
    <xf numFmtId="0" fontId="50" fillId="33" borderId="19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50" fillId="0" borderId="19" xfId="38" applyNumberFormat="1" applyFont="1" applyBorder="1" applyAlignment="1">
      <alignment horizontal="center" vertical="center" wrapText="1"/>
    </xf>
    <xf numFmtId="3" fontId="50" fillId="0" borderId="20" xfId="38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94" fontId="50" fillId="0" borderId="19" xfId="38" applyNumberFormat="1" applyFont="1" applyBorder="1" applyAlignment="1">
      <alignment horizontal="center" vertical="center"/>
    </xf>
    <xf numFmtId="194" fontId="50" fillId="0" borderId="20" xfId="38" applyNumberFormat="1" applyFont="1" applyBorder="1" applyAlignment="1">
      <alignment horizontal="center" vertical="center"/>
    </xf>
    <xf numFmtId="43" fontId="50" fillId="0" borderId="19" xfId="38" applyFont="1" applyBorder="1" applyAlignment="1">
      <alignment horizontal="center" vertical="center"/>
    </xf>
    <xf numFmtId="43" fontId="50" fillId="0" borderId="20" xfId="38" applyFont="1" applyBorder="1" applyAlignment="1">
      <alignment horizontal="center" vertical="center"/>
    </xf>
    <xf numFmtId="43" fontId="50" fillId="0" borderId="10" xfId="38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indent="6"/>
    </xf>
    <xf numFmtId="0" fontId="3" fillId="0" borderId="0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4" xfId="0" applyFont="1" applyBorder="1" applyAlignment="1">
      <alignment horizontal="left" indent="7"/>
    </xf>
    <xf numFmtId="0" fontId="3" fillId="0" borderId="0" xfId="0" applyFont="1" applyBorder="1" applyAlignment="1">
      <alignment horizontal="left" indent="7"/>
    </xf>
    <xf numFmtId="0" fontId="3" fillId="0" borderId="15" xfId="0" applyFont="1" applyBorder="1" applyAlignment="1">
      <alignment horizontal="left" indent="7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0</xdr:rowOff>
    </xdr:from>
    <xdr:to>
      <xdr:col>4</xdr:col>
      <xdr:colOff>1247775</xdr:colOff>
      <xdr:row>2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934200" y="9525"/>
          <a:ext cx="10382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สงม. 1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(สำนักงานเขต)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591;&#3617;.1%20&#3649;&#3621;&#3632;%20&#3626;&#3591;&#3617;.2\&#3626;&#3591;&#3617;.1%20,%202,3%2066%20&#3614;&#3637;&#3656;&#3627;&#3609;&#3636;&#3591;(&#3613;&#3656;&#3634;&#3618;&#3626;&#3636;&#3656;&#3591;&#3649;&#3623;&#3604;&#3621;&#3657;&#3629;&#361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งม. 1 (รวม) "/>
      <sheetName val="สงม. 2(งวดที่ 1)"/>
      <sheetName val="สงม. 2(งวดที่ 2)"/>
      <sheetName val="สงม. 2(งวดที่ 3)"/>
      <sheetName val="สำรอง"/>
      <sheetName val="แนบท้ายแบบ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1"/>
  <sheetViews>
    <sheetView zoomScalePageLayoutView="0" workbookViewId="0" topLeftCell="A1">
      <selection activeCell="G4" sqref="G4"/>
    </sheetView>
  </sheetViews>
  <sheetFormatPr defaultColWidth="9.00390625" defaultRowHeight="15" outlineLevelRow="1"/>
  <cols>
    <col min="1" max="1" width="46.140625" style="1" customWidth="1"/>
    <col min="2" max="2" width="17.57421875" style="1" customWidth="1"/>
    <col min="3" max="3" width="18.7109375" style="1" customWidth="1"/>
    <col min="4" max="4" width="18.421875" style="1" customWidth="1"/>
    <col min="5" max="5" width="18.7109375" style="1" customWidth="1"/>
    <col min="6" max="6" width="16.421875" style="1" customWidth="1"/>
    <col min="7" max="16384" width="9.00390625" style="1" customWidth="1"/>
  </cols>
  <sheetData>
    <row r="2" spans="1:5" ht="24">
      <c r="A2" s="283" t="s">
        <v>26</v>
      </c>
      <c r="B2" s="283"/>
      <c r="C2" s="283"/>
      <c r="D2" s="283"/>
      <c r="E2" s="283"/>
    </row>
    <row r="3" spans="1:5" ht="24">
      <c r="A3" s="283" t="s">
        <v>20</v>
      </c>
      <c r="B3" s="283"/>
      <c r="C3" s="283"/>
      <c r="D3" s="283"/>
      <c r="E3" s="283"/>
    </row>
    <row r="4" ht="19.5" customHeight="1"/>
    <row r="5" ht="19.5" customHeight="1">
      <c r="E5" s="23" t="s">
        <v>16</v>
      </c>
    </row>
    <row r="6" spans="1:5" ht="24">
      <c r="A6" s="284" t="s">
        <v>17</v>
      </c>
      <c r="B6" s="22" t="s">
        <v>0</v>
      </c>
      <c r="C6" s="22" t="s">
        <v>2</v>
      </c>
      <c r="D6" s="22" t="s">
        <v>3</v>
      </c>
      <c r="E6" s="22" t="s">
        <v>4</v>
      </c>
    </row>
    <row r="7" spans="1:5" ht="24">
      <c r="A7" s="284"/>
      <c r="B7" s="22" t="s">
        <v>1</v>
      </c>
      <c r="C7" s="22" t="s">
        <v>1</v>
      </c>
      <c r="D7" s="22" t="s">
        <v>1</v>
      </c>
      <c r="E7" s="22" t="s">
        <v>1</v>
      </c>
    </row>
    <row r="8" spans="1:5" ht="24">
      <c r="A8" s="3" t="s">
        <v>18</v>
      </c>
      <c r="B8" s="24">
        <v>61943900</v>
      </c>
      <c r="C8" s="24">
        <v>25531375</v>
      </c>
      <c r="D8" s="24">
        <v>22794510</v>
      </c>
      <c r="E8" s="24">
        <v>13628015</v>
      </c>
    </row>
    <row r="9" spans="1:5" ht="24">
      <c r="A9" s="26" t="s">
        <v>28</v>
      </c>
      <c r="B9" s="27">
        <v>2399500</v>
      </c>
      <c r="C9" s="27">
        <v>2399500</v>
      </c>
      <c r="D9" s="27"/>
      <c r="E9" s="27"/>
    </row>
    <row r="10" spans="1:5" ht="24">
      <c r="A10" s="41" t="s">
        <v>29</v>
      </c>
      <c r="B10" s="42">
        <f>B11</f>
        <v>2399500</v>
      </c>
      <c r="C10" s="42">
        <f>C11</f>
        <v>2399500</v>
      </c>
      <c r="D10" s="42">
        <f>D11</f>
        <v>0</v>
      </c>
      <c r="E10" s="42">
        <f>E11</f>
        <v>0</v>
      </c>
    </row>
    <row r="11" spans="1:5" ht="24">
      <c r="A11" s="39" t="s">
        <v>30</v>
      </c>
      <c r="B11" s="38">
        <f>C11+D11+E11</f>
        <v>2399500</v>
      </c>
      <c r="C11" s="40">
        <v>2399500</v>
      </c>
      <c r="D11" s="38">
        <v>0</v>
      </c>
      <c r="E11" s="38">
        <v>0</v>
      </c>
    </row>
    <row r="12" spans="1:6" s="29" customFormat="1" ht="24">
      <c r="A12" s="26" t="s">
        <v>31</v>
      </c>
      <c r="B12" s="27">
        <f>B13+B15</f>
        <v>2124800</v>
      </c>
      <c r="C12" s="27">
        <f>C13+C15</f>
        <v>1012700</v>
      </c>
      <c r="D12" s="27">
        <f>D13+D15</f>
        <v>645600</v>
      </c>
      <c r="E12" s="27">
        <f>E13+E15</f>
        <v>466500</v>
      </c>
      <c r="F12" s="28"/>
    </row>
    <row r="13" spans="1:6" s="32" customFormat="1" ht="24">
      <c r="A13" s="4" t="s">
        <v>32</v>
      </c>
      <c r="B13" s="30">
        <f>SUM(B14:B14)</f>
        <v>877600</v>
      </c>
      <c r="C13" s="30">
        <f>SUM(C14:C14)</f>
        <v>484800</v>
      </c>
      <c r="D13" s="30">
        <f>SUM(D14:D14)</f>
        <v>224400</v>
      </c>
      <c r="E13" s="30">
        <f>SUM(E14:E14)</f>
        <v>168400</v>
      </c>
      <c r="F13" s="31"/>
    </row>
    <row r="14" spans="1:6" ht="24" outlineLevel="1">
      <c r="A14" s="20" t="s">
        <v>21</v>
      </c>
      <c r="B14" s="33">
        <f>C14+D14+E14</f>
        <v>877600</v>
      </c>
      <c r="C14" s="33">
        <v>484800</v>
      </c>
      <c r="D14" s="33">
        <v>224400</v>
      </c>
      <c r="E14" s="33">
        <v>168400</v>
      </c>
      <c r="F14" s="25"/>
    </row>
    <row r="15" spans="1:6" s="34" customFormat="1" ht="24" outlineLevel="1">
      <c r="A15" s="4" t="s">
        <v>33</v>
      </c>
      <c r="B15" s="30">
        <f>SUM(B16:B17)</f>
        <v>1247200</v>
      </c>
      <c r="C15" s="30">
        <f>SUM(C16:C17)</f>
        <v>527900</v>
      </c>
      <c r="D15" s="30">
        <f>SUM(D16:D17)</f>
        <v>421200</v>
      </c>
      <c r="E15" s="30">
        <f>SUM(E16:E17)</f>
        <v>298100</v>
      </c>
      <c r="F15" s="31"/>
    </row>
    <row r="16" spans="1:6" ht="24" outlineLevel="1">
      <c r="A16" s="20" t="s">
        <v>21</v>
      </c>
      <c r="B16" s="33">
        <f>C16+D16+E16</f>
        <v>831100</v>
      </c>
      <c r="C16" s="33">
        <v>409500</v>
      </c>
      <c r="D16" s="33">
        <v>241100</v>
      </c>
      <c r="E16" s="33">
        <v>180500</v>
      </c>
      <c r="F16" s="25"/>
    </row>
    <row r="17" spans="1:6" ht="24" outlineLevel="1">
      <c r="A17" s="20" t="s">
        <v>22</v>
      </c>
      <c r="B17" s="33">
        <f>C17+D17+E17</f>
        <v>416100</v>
      </c>
      <c r="C17" s="33">
        <v>118400</v>
      </c>
      <c r="D17" s="33">
        <v>180100</v>
      </c>
      <c r="E17" s="33">
        <v>117600</v>
      </c>
      <c r="F17" s="25"/>
    </row>
    <row r="18" spans="1:6" s="29" customFormat="1" ht="24" outlineLevel="1">
      <c r="A18" s="35" t="s">
        <v>34</v>
      </c>
      <c r="B18" s="27">
        <f>C18+D18+E18</f>
        <v>33500</v>
      </c>
      <c r="C18" s="27">
        <v>0</v>
      </c>
      <c r="D18" s="27">
        <v>33500</v>
      </c>
      <c r="E18" s="27">
        <v>0</v>
      </c>
      <c r="F18" s="28"/>
    </row>
    <row r="19" spans="1:6" ht="48.75" outlineLevel="1">
      <c r="A19" s="46" t="s">
        <v>52</v>
      </c>
      <c r="B19" s="24"/>
      <c r="C19" s="24"/>
      <c r="D19" s="24"/>
      <c r="E19" s="24"/>
      <c r="F19" s="25"/>
    </row>
    <row r="20" spans="1:6" ht="24" outlineLevel="1">
      <c r="A20" s="20" t="s">
        <v>35</v>
      </c>
      <c r="B20" s="47">
        <v>33500</v>
      </c>
      <c r="C20" s="47">
        <v>0</v>
      </c>
      <c r="D20" s="47">
        <v>33500</v>
      </c>
      <c r="E20" s="47"/>
      <c r="F20" s="25"/>
    </row>
    <row r="21" spans="1:6" s="29" customFormat="1" ht="24">
      <c r="A21" s="26" t="s">
        <v>28</v>
      </c>
      <c r="B21" s="27">
        <f>B22</f>
        <v>1043400</v>
      </c>
      <c r="C21" s="27">
        <f>C22</f>
        <v>540690</v>
      </c>
      <c r="D21" s="27">
        <f>D22</f>
        <v>263005</v>
      </c>
      <c r="E21" s="27">
        <f>E22</f>
        <v>239705</v>
      </c>
      <c r="F21" s="28"/>
    </row>
    <row r="22" spans="1:6" s="34" customFormat="1" ht="24" outlineLevel="1">
      <c r="A22" s="4" t="s">
        <v>36</v>
      </c>
      <c r="B22" s="30">
        <f>SUM(B23:B23)</f>
        <v>1043400</v>
      </c>
      <c r="C22" s="30">
        <f>SUM(C23:C23)</f>
        <v>540690</v>
      </c>
      <c r="D22" s="30">
        <f>SUM(D23:D23)</f>
        <v>263005</v>
      </c>
      <c r="E22" s="30">
        <f>SUM(E23:E23)</f>
        <v>239705</v>
      </c>
      <c r="F22" s="31"/>
    </row>
    <row r="23" spans="1:6" ht="24" outlineLevel="1">
      <c r="A23" s="20" t="s">
        <v>21</v>
      </c>
      <c r="B23" s="33">
        <f>C23+D23+E23</f>
        <v>1043400</v>
      </c>
      <c r="C23" s="33">
        <v>540690</v>
      </c>
      <c r="D23" s="33">
        <v>263005</v>
      </c>
      <c r="E23" s="33">
        <v>239705</v>
      </c>
      <c r="F23" s="25"/>
    </row>
    <row r="24" spans="1:6" s="29" customFormat="1" ht="24">
      <c r="A24" s="26" t="s">
        <v>28</v>
      </c>
      <c r="B24" s="27">
        <f>B25</f>
        <v>463700</v>
      </c>
      <c r="C24" s="27">
        <f>C25</f>
        <v>140790</v>
      </c>
      <c r="D24" s="27">
        <f>D25</f>
        <v>163985</v>
      </c>
      <c r="E24" s="27">
        <f>E25</f>
        <v>158925</v>
      </c>
      <c r="F24" s="28"/>
    </row>
    <row r="25" spans="1:6" s="34" customFormat="1" ht="24" outlineLevel="1">
      <c r="A25" s="4" t="s">
        <v>37</v>
      </c>
      <c r="B25" s="30">
        <f>SUM(B26:B26)</f>
        <v>463700</v>
      </c>
      <c r="C25" s="30">
        <f>SUM(C26:C26)</f>
        <v>140790</v>
      </c>
      <c r="D25" s="30">
        <f>SUM(D26:D26)</f>
        <v>163985</v>
      </c>
      <c r="E25" s="30">
        <f>SUM(E26:E26)</f>
        <v>158925</v>
      </c>
      <c r="F25" s="31"/>
    </row>
    <row r="26" spans="1:6" ht="24" outlineLevel="1">
      <c r="A26" s="20" t="s">
        <v>21</v>
      </c>
      <c r="B26" s="33">
        <f>C26+D26+E26</f>
        <v>463700</v>
      </c>
      <c r="C26" s="33">
        <v>140790</v>
      </c>
      <c r="D26" s="33">
        <v>163985</v>
      </c>
      <c r="E26" s="33">
        <v>158925</v>
      </c>
      <c r="F26" s="25"/>
    </row>
    <row r="27" spans="1:6" s="29" customFormat="1" ht="24">
      <c r="A27" s="26" t="s">
        <v>28</v>
      </c>
      <c r="B27" s="27">
        <f>B28</f>
        <v>571200</v>
      </c>
      <c r="C27" s="27">
        <f>C28</f>
        <v>284060</v>
      </c>
      <c r="D27" s="27">
        <f>D28</f>
        <v>238200</v>
      </c>
      <c r="E27" s="27">
        <f>E28</f>
        <v>48940</v>
      </c>
      <c r="F27" s="28"/>
    </row>
    <row r="28" spans="1:6" s="34" customFormat="1" ht="24" outlineLevel="1">
      <c r="A28" s="4" t="s">
        <v>38</v>
      </c>
      <c r="B28" s="30">
        <f>SUM(B29:B29)</f>
        <v>571200</v>
      </c>
      <c r="C28" s="30">
        <f>SUM(C29:C29)</f>
        <v>284060</v>
      </c>
      <c r="D28" s="30">
        <f>SUM(D29:D29)</f>
        <v>238200</v>
      </c>
      <c r="E28" s="30">
        <f>SUM(E29:E29)</f>
        <v>48940</v>
      </c>
      <c r="F28" s="31"/>
    </row>
    <row r="29" spans="1:6" ht="24" outlineLevel="1">
      <c r="A29" s="20" t="s">
        <v>21</v>
      </c>
      <c r="B29" s="33">
        <f>C29+D29+E29</f>
        <v>571200</v>
      </c>
      <c r="C29" s="33">
        <v>284060</v>
      </c>
      <c r="D29" s="33">
        <v>238200</v>
      </c>
      <c r="E29" s="33">
        <v>48940</v>
      </c>
      <c r="F29" s="25"/>
    </row>
    <row r="30" spans="1:6" s="29" customFormat="1" ht="24">
      <c r="A30" s="26" t="s">
        <v>28</v>
      </c>
      <c r="B30" s="27">
        <f>B31+B33+B35+B38</f>
        <v>19480800</v>
      </c>
      <c r="C30" s="27">
        <f>C31+C33+C35+C38</f>
        <v>5791090</v>
      </c>
      <c r="D30" s="27">
        <f>D31+D33+D35+D38</f>
        <v>8341380</v>
      </c>
      <c r="E30" s="27">
        <f>E31+E33+E35+E38</f>
        <v>5348330</v>
      </c>
      <c r="F30" s="28"/>
    </row>
    <row r="31" spans="1:6" s="34" customFormat="1" ht="24" outlineLevel="1">
      <c r="A31" s="4" t="s">
        <v>39</v>
      </c>
      <c r="B31" s="30">
        <f>SUM(B32:B32)</f>
        <v>11943400</v>
      </c>
      <c r="C31" s="30">
        <f>SUM(C32:C32)</f>
        <v>3724560</v>
      </c>
      <c r="D31" s="30">
        <f>SUM(D32:D32)</f>
        <v>4184700</v>
      </c>
      <c r="E31" s="30">
        <f>SUM(E32:E32)</f>
        <v>4034140</v>
      </c>
      <c r="F31" s="31"/>
    </row>
    <row r="32" spans="1:6" ht="24" outlineLevel="1">
      <c r="A32" s="20" t="s">
        <v>23</v>
      </c>
      <c r="B32" s="33">
        <f>C32+D32+E32</f>
        <v>11943400</v>
      </c>
      <c r="C32" s="33">
        <v>3724560</v>
      </c>
      <c r="D32" s="33">
        <v>4184700</v>
      </c>
      <c r="E32" s="33">
        <v>4034140</v>
      </c>
      <c r="F32" s="25"/>
    </row>
    <row r="33" spans="1:6" s="34" customFormat="1" ht="24" outlineLevel="1">
      <c r="A33" s="4" t="s">
        <v>40</v>
      </c>
      <c r="B33" s="30">
        <f>SUM(B34:B34)</f>
        <v>551700</v>
      </c>
      <c r="C33" s="30">
        <f>SUM(C34:C34)</f>
        <v>190500</v>
      </c>
      <c r="D33" s="30">
        <f>SUM(D34:D34)</f>
        <v>361200</v>
      </c>
      <c r="E33" s="30">
        <f>SUM(E34:E34)</f>
        <v>0</v>
      </c>
      <c r="F33" s="31"/>
    </row>
    <row r="34" spans="1:6" ht="24" outlineLevel="1">
      <c r="A34" s="20" t="s">
        <v>21</v>
      </c>
      <c r="B34" s="33">
        <f>C34+D34+E34</f>
        <v>551700</v>
      </c>
      <c r="C34" s="33">
        <v>190500</v>
      </c>
      <c r="D34" s="33">
        <v>361200</v>
      </c>
      <c r="E34" s="33">
        <v>0</v>
      </c>
      <c r="F34" s="25"/>
    </row>
    <row r="35" spans="1:6" s="34" customFormat="1" ht="24" outlineLevel="1">
      <c r="A35" s="4" t="s">
        <v>41</v>
      </c>
      <c r="B35" s="30">
        <f>SUM(B36:B37)</f>
        <v>4889200</v>
      </c>
      <c r="C35" s="30">
        <f>SUM(C36:C37)</f>
        <v>1509100</v>
      </c>
      <c r="D35" s="30">
        <f>SUM(D36:D37)</f>
        <v>2212650</v>
      </c>
      <c r="E35" s="30">
        <f>SUM(E36:E37)</f>
        <v>1167450</v>
      </c>
      <c r="F35" s="31"/>
    </row>
    <row r="36" spans="1:6" ht="24" outlineLevel="1">
      <c r="A36" s="20" t="s">
        <v>21</v>
      </c>
      <c r="B36" s="33">
        <f>C36+D36+E36</f>
        <v>4634700</v>
      </c>
      <c r="C36" s="33">
        <v>1386900</v>
      </c>
      <c r="D36" s="33">
        <v>2146500</v>
      </c>
      <c r="E36" s="33">
        <v>1101300</v>
      </c>
      <c r="F36" s="25"/>
    </row>
    <row r="37" spans="1:6" ht="24" outlineLevel="1">
      <c r="A37" s="20" t="s">
        <v>22</v>
      </c>
      <c r="B37" s="33">
        <f>C37+D37+E37</f>
        <v>254500</v>
      </c>
      <c r="C37" s="33">
        <v>122200</v>
      </c>
      <c r="D37" s="33">
        <v>66150</v>
      </c>
      <c r="E37" s="33">
        <v>66150</v>
      </c>
      <c r="F37" s="25"/>
    </row>
    <row r="38" spans="1:6" s="34" customFormat="1" ht="24" outlineLevel="1">
      <c r="A38" s="4" t="s">
        <v>42</v>
      </c>
      <c r="B38" s="30">
        <f>SUM(B39:B40)</f>
        <v>2096500</v>
      </c>
      <c r="C38" s="30">
        <f>SUM(C39:C40)</f>
        <v>366930</v>
      </c>
      <c r="D38" s="30">
        <f>SUM(D39:D40)</f>
        <v>1582830</v>
      </c>
      <c r="E38" s="30">
        <f>SUM(E39:E40)</f>
        <v>146740</v>
      </c>
      <c r="F38" s="31"/>
    </row>
    <row r="39" spans="1:6" ht="24" outlineLevel="1">
      <c r="A39" s="20" t="s">
        <v>21</v>
      </c>
      <c r="B39" s="33">
        <f>C39+D39+E39</f>
        <v>1196500</v>
      </c>
      <c r="C39" s="33">
        <v>366930</v>
      </c>
      <c r="D39" s="33">
        <v>682830</v>
      </c>
      <c r="E39" s="33">
        <v>146740</v>
      </c>
      <c r="F39" s="25"/>
    </row>
    <row r="40" spans="1:6" ht="24" outlineLevel="1">
      <c r="A40" s="20" t="s">
        <v>22</v>
      </c>
      <c r="B40" s="33">
        <f>C40+D40+E40</f>
        <v>900000</v>
      </c>
      <c r="C40" s="33">
        <v>0</v>
      </c>
      <c r="D40" s="33">
        <v>900000</v>
      </c>
      <c r="E40" s="33">
        <v>0</v>
      </c>
      <c r="F40" s="25"/>
    </row>
    <row r="41" spans="1:6" s="29" customFormat="1" ht="24">
      <c r="A41" s="26" t="s">
        <v>28</v>
      </c>
      <c r="B41" s="27">
        <f>B42+B44</f>
        <v>5796400</v>
      </c>
      <c r="C41" s="27">
        <f>C42+C44</f>
        <v>2189890</v>
      </c>
      <c r="D41" s="27">
        <f>D42+D44</f>
        <v>1992230</v>
      </c>
      <c r="E41" s="27">
        <f>E42+E44</f>
        <v>1614280</v>
      </c>
      <c r="F41" s="28"/>
    </row>
    <row r="42" spans="1:6" s="32" customFormat="1" ht="24">
      <c r="A42" s="4" t="s">
        <v>43</v>
      </c>
      <c r="B42" s="30">
        <f>SUM(B43:B43)</f>
        <v>5201400</v>
      </c>
      <c r="C42" s="30">
        <f>SUM(C43:C43)</f>
        <v>1594890</v>
      </c>
      <c r="D42" s="30">
        <f>SUM(D43:D43)</f>
        <v>1992230</v>
      </c>
      <c r="E42" s="30">
        <f>SUM(E43:E43)</f>
        <v>1614280</v>
      </c>
      <c r="F42" s="31"/>
    </row>
    <row r="43" spans="1:6" ht="24" outlineLevel="1">
      <c r="A43" s="20" t="s">
        <v>21</v>
      </c>
      <c r="B43" s="33">
        <f>C43+D43+E43</f>
        <v>5201400</v>
      </c>
      <c r="C43" s="33">
        <v>1594890</v>
      </c>
      <c r="D43" s="33">
        <v>1992230</v>
      </c>
      <c r="E43" s="33">
        <v>1614280</v>
      </c>
      <c r="F43" s="25"/>
    </row>
    <row r="44" spans="1:6" s="34" customFormat="1" ht="24" outlineLevel="1">
      <c r="A44" s="4" t="s">
        <v>44</v>
      </c>
      <c r="B44" s="30">
        <f>SUM(B45:B45)</f>
        <v>595000</v>
      </c>
      <c r="C44" s="30">
        <f>SUM(C45:C45)</f>
        <v>595000</v>
      </c>
      <c r="D44" s="30">
        <f>SUM(D45:D45)</f>
        <v>0</v>
      </c>
      <c r="E44" s="30">
        <f>SUM(E45:E45)</f>
        <v>0</v>
      </c>
      <c r="F44" s="31"/>
    </row>
    <row r="45" spans="1:6" ht="24" outlineLevel="1">
      <c r="A45" s="20" t="s">
        <v>24</v>
      </c>
      <c r="B45" s="33">
        <f>C45+D45+E45</f>
        <v>595000</v>
      </c>
      <c r="C45" s="33">
        <v>595000</v>
      </c>
      <c r="D45" s="33">
        <v>0</v>
      </c>
      <c r="E45" s="33">
        <v>0</v>
      </c>
      <c r="F45" s="25"/>
    </row>
    <row r="46" spans="1:6" s="29" customFormat="1" ht="24">
      <c r="A46" s="26" t="s">
        <v>28</v>
      </c>
      <c r="B46" s="27">
        <f>B47+B49+B51+B54</f>
        <v>6221400</v>
      </c>
      <c r="C46" s="27">
        <f>C47+C49+C51+C54</f>
        <v>1424550</v>
      </c>
      <c r="D46" s="27">
        <f>D47+D49+D51+D54</f>
        <v>3846420</v>
      </c>
      <c r="E46" s="27">
        <f>E47+E49+E51+E54</f>
        <v>950430</v>
      </c>
      <c r="F46" s="28"/>
    </row>
    <row r="47" spans="1:6" s="34" customFormat="1" ht="24" outlineLevel="1">
      <c r="A47" s="4" t="s">
        <v>45</v>
      </c>
      <c r="B47" s="30">
        <f>SUM(B48:B48)</f>
        <v>1235400</v>
      </c>
      <c r="C47" s="30">
        <f>SUM(C48:C48)</f>
        <v>358460</v>
      </c>
      <c r="D47" s="30">
        <f>SUM(D48:D48)</f>
        <v>483620</v>
      </c>
      <c r="E47" s="30">
        <f>SUM(E48:E48)</f>
        <v>393320</v>
      </c>
      <c r="F47" s="31"/>
    </row>
    <row r="48" spans="1:6" ht="24" outlineLevel="1">
      <c r="A48" s="20" t="s">
        <v>21</v>
      </c>
      <c r="B48" s="33">
        <f>C48+D48+E48</f>
        <v>1235400</v>
      </c>
      <c r="C48" s="33">
        <v>358460</v>
      </c>
      <c r="D48" s="33">
        <v>483620</v>
      </c>
      <c r="E48" s="33">
        <v>393320</v>
      </c>
      <c r="F48" s="25"/>
    </row>
    <row r="49" spans="1:6" s="34" customFormat="1" ht="24" outlineLevel="1">
      <c r="A49" s="4" t="s">
        <v>46</v>
      </c>
      <c r="B49" s="30">
        <f>SUM(B50:B50)</f>
        <v>0</v>
      </c>
      <c r="C49" s="30">
        <f>SUM(C50:C50)</f>
        <v>0</v>
      </c>
      <c r="D49" s="30">
        <f>SUM(D50:D50)</f>
        <v>0</v>
      </c>
      <c r="E49" s="30">
        <f>SUM(E50:E50)</f>
        <v>0</v>
      </c>
      <c r="F49" s="31"/>
    </row>
    <row r="50" spans="1:6" ht="24" outlineLevel="1">
      <c r="A50" s="20" t="s">
        <v>21</v>
      </c>
      <c r="B50" s="33">
        <f>C50+D50+E50</f>
        <v>0</v>
      </c>
      <c r="C50" s="33">
        <v>0</v>
      </c>
      <c r="D50" s="33">
        <v>0</v>
      </c>
      <c r="E50" s="33">
        <v>0</v>
      </c>
      <c r="F50" s="25"/>
    </row>
    <row r="51" spans="1:6" s="34" customFormat="1" ht="24" outlineLevel="1">
      <c r="A51" s="4" t="s">
        <v>47</v>
      </c>
      <c r="B51" s="30">
        <f>SUM(B52:B53)</f>
        <v>3979700</v>
      </c>
      <c r="C51" s="30">
        <f>SUM(C52:C53)</f>
        <v>938900</v>
      </c>
      <c r="D51" s="30">
        <f>SUM(D52:D53)</f>
        <v>2699300</v>
      </c>
      <c r="E51" s="30">
        <f>SUM(E52:E53)</f>
        <v>341500</v>
      </c>
      <c r="F51" s="31"/>
    </row>
    <row r="52" spans="1:6" ht="24" outlineLevel="1">
      <c r="A52" s="20" t="s">
        <v>21</v>
      </c>
      <c r="B52" s="33">
        <f>C52+D52+E52</f>
        <v>979700</v>
      </c>
      <c r="C52" s="33">
        <v>438900</v>
      </c>
      <c r="D52" s="33">
        <v>199300</v>
      </c>
      <c r="E52" s="33">
        <v>341500</v>
      </c>
      <c r="F52" s="25"/>
    </row>
    <row r="53" spans="1:6" ht="24" outlineLevel="1">
      <c r="A53" s="20" t="s">
        <v>22</v>
      </c>
      <c r="B53" s="33">
        <f>C53+D53+E53</f>
        <v>3000000</v>
      </c>
      <c r="C53" s="33">
        <v>500000</v>
      </c>
      <c r="D53" s="33">
        <v>2500000</v>
      </c>
      <c r="E53" s="33">
        <v>0</v>
      </c>
      <c r="F53" s="25"/>
    </row>
    <row r="54" spans="1:6" s="34" customFormat="1" ht="24" outlineLevel="1">
      <c r="A54" s="4" t="s">
        <v>48</v>
      </c>
      <c r="B54" s="30">
        <f>SUM(B55:B55)</f>
        <v>1006300</v>
      </c>
      <c r="C54" s="30">
        <f>SUM(C55:C55)</f>
        <v>127190</v>
      </c>
      <c r="D54" s="30">
        <f>SUM(D55:D55)</f>
        <v>663500</v>
      </c>
      <c r="E54" s="30">
        <f>SUM(E55:E55)</f>
        <v>215610</v>
      </c>
      <c r="F54" s="31"/>
    </row>
    <row r="55" spans="1:6" ht="24" outlineLevel="1">
      <c r="A55" s="20" t="s">
        <v>21</v>
      </c>
      <c r="B55" s="33">
        <f>C55+D55+E55</f>
        <v>1006300</v>
      </c>
      <c r="C55" s="33">
        <v>127190</v>
      </c>
      <c r="D55" s="33">
        <v>663500</v>
      </c>
      <c r="E55" s="33">
        <v>215610</v>
      </c>
      <c r="F55" s="25"/>
    </row>
    <row r="56" spans="1:6" s="29" customFormat="1" ht="24">
      <c r="A56" s="26" t="s">
        <v>28</v>
      </c>
      <c r="B56" s="27">
        <f>B57+B59</f>
        <v>9420100</v>
      </c>
      <c r="C56" s="27">
        <f>C57+C59</f>
        <v>4270580</v>
      </c>
      <c r="D56" s="27">
        <f>D57+D59</f>
        <v>2704450</v>
      </c>
      <c r="E56" s="27">
        <f>E57+E59</f>
        <v>2445070</v>
      </c>
      <c r="F56" s="28"/>
    </row>
    <row r="57" spans="1:6" s="32" customFormat="1" ht="24">
      <c r="A57" s="4" t="s">
        <v>49</v>
      </c>
      <c r="B57" s="30">
        <f>SUM(B58:B58)</f>
        <v>1957900</v>
      </c>
      <c r="C57" s="30">
        <f>SUM(C58:C58)</f>
        <v>1012780</v>
      </c>
      <c r="D57" s="30">
        <f>SUM(D58:D58)</f>
        <v>503200</v>
      </c>
      <c r="E57" s="30">
        <f>SUM(E58:E58)</f>
        <v>441920</v>
      </c>
      <c r="F57" s="31"/>
    </row>
    <row r="58" spans="1:6" ht="24" outlineLevel="1">
      <c r="A58" s="20" t="s">
        <v>21</v>
      </c>
      <c r="B58" s="33">
        <f>C58+D58+E58</f>
        <v>1957900</v>
      </c>
      <c r="C58" s="33">
        <v>1012780</v>
      </c>
      <c r="D58" s="33">
        <v>503200</v>
      </c>
      <c r="E58" s="33">
        <v>441920</v>
      </c>
      <c r="F58" s="25"/>
    </row>
    <row r="59" spans="1:6" s="34" customFormat="1" ht="24" outlineLevel="1">
      <c r="A59" s="4" t="s">
        <v>50</v>
      </c>
      <c r="B59" s="30">
        <f>SUM(B60:B60)</f>
        <v>7462200</v>
      </c>
      <c r="C59" s="30">
        <f>SUM(C60:C60)</f>
        <v>3257800</v>
      </c>
      <c r="D59" s="30">
        <f>SUM(D60:D60)</f>
        <v>2201250</v>
      </c>
      <c r="E59" s="30">
        <f>SUM(E60:E60)</f>
        <v>2003150</v>
      </c>
      <c r="F59" s="31"/>
    </row>
    <row r="60" spans="1:6" ht="24" outlineLevel="1">
      <c r="A60" s="20" t="s">
        <v>24</v>
      </c>
      <c r="B60" s="33">
        <f>C60+D60+E60</f>
        <v>7462200</v>
      </c>
      <c r="C60" s="33">
        <v>3257800</v>
      </c>
      <c r="D60" s="33">
        <v>2201250</v>
      </c>
      <c r="E60" s="33">
        <v>2003150</v>
      </c>
      <c r="F60" s="25"/>
    </row>
    <row r="61" spans="1:6" s="29" customFormat="1" ht="24" outlineLevel="1">
      <c r="A61" s="35" t="s">
        <v>34</v>
      </c>
      <c r="B61" s="27">
        <f>C61+D61+E61</f>
        <v>110000</v>
      </c>
      <c r="C61" s="27">
        <v>110000</v>
      </c>
      <c r="D61" s="27">
        <v>0</v>
      </c>
      <c r="E61" s="27">
        <v>0</v>
      </c>
      <c r="F61" s="28"/>
    </row>
    <row r="62" spans="1:6" s="21" customFormat="1" ht="48.75">
      <c r="A62" s="46" t="s">
        <v>51</v>
      </c>
      <c r="B62" s="24"/>
      <c r="C62" s="24"/>
      <c r="D62" s="24"/>
      <c r="E62" s="24"/>
      <c r="F62" s="25"/>
    </row>
    <row r="63" spans="1:6" s="44" customFormat="1" ht="24">
      <c r="A63" s="20" t="s">
        <v>35</v>
      </c>
      <c r="B63" s="47">
        <v>110000</v>
      </c>
      <c r="C63" s="47">
        <v>110000</v>
      </c>
      <c r="D63" s="47"/>
      <c r="E63" s="47"/>
      <c r="F63" s="25"/>
    </row>
    <row r="64" spans="1:6" s="29" customFormat="1" ht="24">
      <c r="A64" s="26" t="s">
        <v>28</v>
      </c>
      <c r="B64" s="27">
        <f>B65+B67+B73+B76</f>
        <v>1339600</v>
      </c>
      <c r="C64" s="27">
        <f>C65+C67+C73+C76</f>
        <v>987970</v>
      </c>
      <c r="D64" s="27">
        <f>D65+D67+D73+D76</f>
        <v>224820</v>
      </c>
      <c r="E64" s="27">
        <f>E65+E67+E73+E76</f>
        <v>126810</v>
      </c>
      <c r="F64" s="28"/>
    </row>
    <row r="65" spans="1:6" s="32" customFormat="1" ht="24">
      <c r="A65" s="4" t="s">
        <v>53</v>
      </c>
      <c r="B65" s="30">
        <f>SUM(B66:B66)</f>
        <v>288400</v>
      </c>
      <c r="C65" s="30">
        <f>SUM(C66:C66)</f>
        <v>70060</v>
      </c>
      <c r="D65" s="30">
        <f>SUM(D66:D66)</f>
        <v>124550</v>
      </c>
      <c r="E65" s="30">
        <f>SUM(E66:E66)</f>
        <v>93790</v>
      </c>
      <c r="F65" s="31"/>
    </row>
    <row r="66" spans="1:6" ht="24" outlineLevel="1">
      <c r="A66" s="20" t="s">
        <v>21</v>
      </c>
      <c r="B66" s="33">
        <f>C66+D66+E66</f>
        <v>288400</v>
      </c>
      <c r="C66" s="33">
        <v>70060</v>
      </c>
      <c r="D66" s="33">
        <v>124550</v>
      </c>
      <c r="E66" s="33">
        <v>93790</v>
      </c>
      <c r="F66" s="25"/>
    </row>
    <row r="67" spans="1:6" s="34" customFormat="1" ht="24" outlineLevel="1">
      <c r="A67" s="4" t="s">
        <v>54</v>
      </c>
      <c r="B67" s="30">
        <f>SUM(B68:B69)</f>
        <v>1002100</v>
      </c>
      <c r="C67" s="30">
        <f>SUM(C68:C69)</f>
        <v>886110</v>
      </c>
      <c r="D67" s="30">
        <f>SUM(D68:D69)</f>
        <v>85430</v>
      </c>
      <c r="E67" s="30">
        <f>SUM(E68:E69)</f>
        <v>30560</v>
      </c>
      <c r="F67" s="31"/>
    </row>
    <row r="68" spans="1:6" ht="24" outlineLevel="1">
      <c r="A68" s="20" t="s">
        <v>21</v>
      </c>
      <c r="B68" s="33">
        <f>C68+D68+E68</f>
        <v>837000</v>
      </c>
      <c r="C68" s="33">
        <v>825660</v>
      </c>
      <c r="D68" s="33">
        <v>6480</v>
      </c>
      <c r="E68" s="33">
        <v>4860</v>
      </c>
      <c r="F68" s="25"/>
    </row>
    <row r="69" spans="1:6" ht="24" outlineLevel="1">
      <c r="A69" s="20" t="s">
        <v>22</v>
      </c>
      <c r="B69" s="33">
        <f>C69+D69+E69</f>
        <v>165100</v>
      </c>
      <c r="C69" s="33">
        <v>60450</v>
      </c>
      <c r="D69" s="33">
        <v>78950</v>
      </c>
      <c r="E69" s="33">
        <v>25700</v>
      </c>
      <c r="F69" s="25"/>
    </row>
    <row r="70" spans="1:6" ht="24" outlineLevel="1">
      <c r="A70" s="35" t="s">
        <v>56</v>
      </c>
      <c r="B70" s="43">
        <f>C70+D70+E70</f>
        <v>124800</v>
      </c>
      <c r="C70" s="43">
        <v>49500</v>
      </c>
      <c r="D70" s="43">
        <v>54760</v>
      </c>
      <c r="E70" s="43">
        <v>20540</v>
      </c>
      <c r="F70" s="25"/>
    </row>
    <row r="71" spans="1:6" ht="24" outlineLevel="1">
      <c r="A71" s="35" t="s">
        <v>55</v>
      </c>
      <c r="B71" s="43"/>
      <c r="C71" s="43"/>
      <c r="D71" s="43"/>
      <c r="E71" s="43"/>
      <c r="F71" s="25"/>
    </row>
    <row r="72" spans="1:6" ht="24" outlineLevel="1">
      <c r="A72" s="20" t="s">
        <v>35</v>
      </c>
      <c r="B72" s="48">
        <v>124800</v>
      </c>
      <c r="C72" s="48">
        <v>49500</v>
      </c>
      <c r="D72" s="48">
        <v>54760</v>
      </c>
      <c r="E72" s="48">
        <v>20540</v>
      </c>
      <c r="F72" s="25"/>
    </row>
    <row r="73" spans="1:6" s="34" customFormat="1" ht="24" outlineLevel="1">
      <c r="A73" s="4" t="s">
        <v>57</v>
      </c>
      <c r="B73" s="30">
        <f>SUM(B74)</f>
        <v>49100</v>
      </c>
      <c r="C73" s="30">
        <f>SUM(C74)</f>
        <v>31800</v>
      </c>
      <c r="D73" s="30">
        <f>SUM(D74)</f>
        <v>14840</v>
      </c>
      <c r="E73" s="30">
        <f>SUM(E74)</f>
        <v>2460</v>
      </c>
      <c r="F73" s="31"/>
    </row>
    <row r="74" spans="1:6" ht="24" outlineLevel="1">
      <c r="A74" s="20" t="s">
        <v>21</v>
      </c>
      <c r="B74" s="33">
        <f>C74+D74+E74</f>
        <v>49100</v>
      </c>
      <c r="C74" s="33">
        <v>31800</v>
      </c>
      <c r="D74" s="33">
        <v>14840</v>
      </c>
      <c r="E74" s="33">
        <v>2460</v>
      </c>
      <c r="F74" s="25"/>
    </row>
    <row r="75" spans="1:6" ht="24" outlineLevel="1">
      <c r="A75" s="35" t="s">
        <v>34</v>
      </c>
      <c r="B75" s="43">
        <f>C75+D75+E75</f>
        <v>100000</v>
      </c>
      <c r="C75" s="43">
        <v>100000</v>
      </c>
      <c r="D75" s="43">
        <v>0</v>
      </c>
      <c r="E75" s="43">
        <v>0</v>
      </c>
      <c r="F75" s="25"/>
    </row>
    <row r="76" spans="1:6" s="29" customFormat="1" ht="24" outlineLevel="1">
      <c r="A76" s="35" t="s">
        <v>58</v>
      </c>
      <c r="B76" s="27"/>
      <c r="C76" s="27"/>
      <c r="D76" s="27"/>
      <c r="E76" s="27"/>
      <c r="F76" s="28"/>
    </row>
    <row r="77" spans="1:6" s="29" customFormat="1" ht="24" outlineLevel="1">
      <c r="A77" s="20" t="s">
        <v>35</v>
      </c>
      <c r="B77" s="48">
        <v>100000</v>
      </c>
      <c r="C77" s="48">
        <v>100000</v>
      </c>
      <c r="D77" s="47"/>
      <c r="E77" s="47"/>
      <c r="F77" s="28"/>
    </row>
    <row r="78" spans="1:6" s="29" customFormat="1" ht="24">
      <c r="A78" s="26" t="s">
        <v>28</v>
      </c>
      <c r="B78" s="27">
        <f>B79+B82</f>
        <v>12714700</v>
      </c>
      <c r="C78" s="27">
        <f>C79+C82</f>
        <v>6230055</v>
      </c>
      <c r="D78" s="27">
        <f>D79+D82</f>
        <v>4276160</v>
      </c>
      <c r="E78" s="27">
        <f>E79+E82</f>
        <v>2208485</v>
      </c>
      <c r="F78" s="28"/>
    </row>
    <row r="79" spans="1:6" s="32" customFormat="1" ht="24">
      <c r="A79" s="4" t="s">
        <v>59</v>
      </c>
      <c r="B79" s="30">
        <f>SUM(B80:B81)</f>
        <v>228600</v>
      </c>
      <c r="C79" s="30">
        <f>SUM(C80:C81)</f>
        <v>28460</v>
      </c>
      <c r="D79" s="30">
        <f>SUM(D80:D81)</f>
        <v>112140</v>
      </c>
      <c r="E79" s="30">
        <f>SUM(E80:E80)</f>
        <v>88000</v>
      </c>
      <c r="F79" s="31"/>
    </row>
    <row r="80" spans="1:6" ht="24" outlineLevel="1">
      <c r="A80" s="20" t="s">
        <v>23</v>
      </c>
      <c r="B80" s="33">
        <f>C80+D80+E80</f>
        <v>200600</v>
      </c>
      <c r="C80" s="33">
        <v>28460</v>
      </c>
      <c r="D80" s="33">
        <v>84140</v>
      </c>
      <c r="E80" s="33">
        <v>88000</v>
      </c>
      <c r="F80" s="25"/>
    </row>
    <row r="81" spans="1:6" ht="24" outlineLevel="1">
      <c r="A81" s="20" t="s">
        <v>22</v>
      </c>
      <c r="B81" s="33">
        <f>C81+D81+E81</f>
        <v>28000</v>
      </c>
      <c r="C81" s="33">
        <v>0</v>
      </c>
      <c r="D81" s="33">
        <v>28000</v>
      </c>
      <c r="E81" s="33">
        <v>0</v>
      </c>
      <c r="F81" s="25"/>
    </row>
    <row r="82" spans="1:6" s="34" customFormat="1" ht="24" outlineLevel="1">
      <c r="A82" s="4" t="s">
        <v>60</v>
      </c>
      <c r="B82" s="30">
        <f>SUM(B83:B85)</f>
        <v>12486100</v>
      </c>
      <c r="C82" s="30">
        <f>SUM(C83:C85)</f>
        <v>6201595</v>
      </c>
      <c r="D82" s="30">
        <f>SUM(D83:D85)</f>
        <v>4164020</v>
      </c>
      <c r="E82" s="30">
        <f>SUM(E83:E85)</f>
        <v>2120485</v>
      </c>
      <c r="F82" s="31"/>
    </row>
    <row r="83" spans="1:6" ht="24" outlineLevel="1">
      <c r="A83" s="20" t="s">
        <v>21</v>
      </c>
      <c r="B83" s="33">
        <f>C83+D83+E83</f>
        <v>6840500</v>
      </c>
      <c r="C83" s="33">
        <v>4023600</v>
      </c>
      <c r="D83" s="33">
        <v>1864600</v>
      </c>
      <c r="E83" s="33">
        <v>952300</v>
      </c>
      <c r="F83" s="25"/>
    </row>
    <row r="84" spans="1:6" ht="24" outlineLevel="1">
      <c r="A84" s="20" t="s">
        <v>25</v>
      </c>
      <c r="B84" s="33">
        <f>C84+D84+E84</f>
        <v>2618200</v>
      </c>
      <c r="C84" s="33">
        <v>1309100</v>
      </c>
      <c r="D84" s="33">
        <v>1309100</v>
      </c>
      <c r="E84" s="33"/>
      <c r="F84" s="25"/>
    </row>
    <row r="85" spans="1:6" ht="24" outlineLevel="1">
      <c r="A85" s="20" t="s">
        <v>19</v>
      </c>
      <c r="B85" s="33">
        <f>C85+D85+E85</f>
        <v>3027400</v>
      </c>
      <c r="C85" s="33">
        <v>868895</v>
      </c>
      <c r="D85" s="33">
        <v>990320</v>
      </c>
      <c r="E85" s="33">
        <v>1168185</v>
      </c>
      <c r="F85" s="25"/>
    </row>
    <row r="86" spans="1:6" s="21" customFormat="1" ht="24" outlineLevel="1">
      <c r="A86" s="5" t="s">
        <v>63</v>
      </c>
      <c r="B86" s="24">
        <f>B12+B21+B24+B27+B30+B41+B46+B56+B64+B78+B10</f>
        <v>61575600</v>
      </c>
      <c r="C86" s="24">
        <f>C12+C21+C24+C27+C30+C41+C46+C56+C64+C78+C10</f>
        <v>25271875</v>
      </c>
      <c r="D86" s="24">
        <f>D12+D21+D24+D27+D30+D41+D46+D56+D64+D78+D10</f>
        <v>22696250</v>
      </c>
      <c r="E86" s="24">
        <f>E12+E21+E24+E27+E30+E41+E46+E56+E64+E78+E10</f>
        <v>13607475</v>
      </c>
      <c r="F86" s="25"/>
    </row>
    <row r="87" spans="1:6" s="21" customFormat="1" ht="24" outlineLevel="1">
      <c r="A87" s="5" t="s">
        <v>61</v>
      </c>
      <c r="B87" s="24">
        <v>368300</v>
      </c>
      <c r="C87" s="24">
        <v>259500</v>
      </c>
      <c r="D87" s="24">
        <f>D18+D70+D75</f>
        <v>88260</v>
      </c>
      <c r="E87" s="24">
        <f>E18+E70+E75</f>
        <v>20540</v>
      </c>
      <c r="F87" s="25"/>
    </row>
    <row r="88" spans="1:6" ht="27">
      <c r="A88" s="19" t="s">
        <v>62</v>
      </c>
      <c r="B88" s="24">
        <f>SUM(B86:B87)</f>
        <v>61943900</v>
      </c>
      <c r="C88" s="24">
        <f>SUM(C86:C87)</f>
        <v>25531375</v>
      </c>
      <c r="D88" s="24">
        <f>SUM(D86:D87)</f>
        <v>22784510</v>
      </c>
      <c r="E88" s="24">
        <f>SUM(E86:E87)</f>
        <v>13628015</v>
      </c>
      <c r="F88" s="25"/>
    </row>
    <row r="90" spans="2:5" ht="24">
      <c r="B90" s="36"/>
      <c r="C90" s="37"/>
      <c r="D90" s="37"/>
      <c r="E90" s="37"/>
    </row>
    <row r="91" spans="2:5" ht="24">
      <c r="B91" s="36"/>
      <c r="C91" s="36"/>
      <c r="D91" s="36"/>
      <c r="E91" s="36"/>
    </row>
  </sheetData>
  <sheetProtection/>
  <mergeCells count="3">
    <mergeCell ref="A2:E2"/>
    <mergeCell ref="A3:E3"/>
    <mergeCell ref="A6:A7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1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24" customHeight="1"/>
  <cols>
    <col min="1" max="1" width="60.8515625" style="151" customWidth="1"/>
    <col min="2" max="2" width="6.8515625" style="151" customWidth="1"/>
    <col min="3" max="3" width="43.28125" style="151" customWidth="1"/>
    <col min="4" max="4" width="8.8515625" style="151" customWidth="1"/>
    <col min="5" max="16384" width="8.8515625" style="151" customWidth="1"/>
  </cols>
  <sheetData>
    <row r="1" spans="1:3" ht="24" customHeight="1">
      <c r="A1" s="283" t="s">
        <v>64</v>
      </c>
      <c r="B1" s="283"/>
      <c r="C1" s="283"/>
    </row>
    <row r="2" spans="1:3" ht="24" customHeight="1">
      <c r="A2" s="51" t="s">
        <v>65</v>
      </c>
      <c r="B2" s="51"/>
      <c r="C2" s="51"/>
    </row>
    <row r="3" spans="1:3" ht="24" customHeight="1">
      <c r="A3" s="52" t="s">
        <v>66</v>
      </c>
      <c r="B3" s="52"/>
      <c r="C3" s="2" t="s">
        <v>16</v>
      </c>
    </row>
    <row r="4" spans="1:3" ht="12" customHeight="1">
      <c r="A4" s="52"/>
      <c r="B4" s="52"/>
      <c r="C4" s="2"/>
    </row>
    <row r="5" spans="1:3" ht="24" customHeight="1">
      <c r="A5" s="287" t="s">
        <v>67</v>
      </c>
      <c r="B5" s="53" t="s">
        <v>68</v>
      </c>
      <c r="C5" s="284" t="s">
        <v>116</v>
      </c>
    </row>
    <row r="6" spans="1:3" ht="24" customHeight="1">
      <c r="A6" s="288"/>
      <c r="B6" s="54" t="s">
        <v>69</v>
      </c>
      <c r="C6" s="284"/>
    </row>
    <row r="7" spans="1:3" ht="24" customHeight="1">
      <c r="A7" s="55" t="s">
        <v>18</v>
      </c>
      <c r="B7" s="56"/>
      <c r="C7" s="57"/>
    </row>
    <row r="8" spans="1:3" ht="24" customHeight="1">
      <c r="A8" s="58" t="s">
        <v>70</v>
      </c>
      <c r="B8" s="6"/>
      <c r="C8" s="59">
        <v>484800</v>
      </c>
    </row>
    <row r="9" spans="1:3" ht="24" customHeight="1">
      <c r="A9" s="60"/>
      <c r="B9" s="6"/>
      <c r="C9" s="61"/>
    </row>
    <row r="10" spans="1:3" ht="24" customHeight="1">
      <c r="A10" s="62" t="s">
        <v>71</v>
      </c>
      <c r="B10" s="45"/>
      <c r="C10" s="63">
        <f>C13+C15+C16</f>
        <v>484800</v>
      </c>
    </row>
    <row r="11" spans="1:3" ht="24" customHeight="1">
      <c r="A11" s="64" t="s">
        <v>72</v>
      </c>
      <c r="B11" s="45"/>
      <c r="C11" s="65"/>
    </row>
    <row r="12" spans="1:3" ht="24" customHeight="1">
      <c r="A12" s="64" t="s">
        <v>73</v>
      </c>
      <c r="B12" s="45"/>
      <c r="C12" s="65"/>
    </row>
    <row r="13" spans="1:3" ht="24" customHeight="1">
      <c r="A13" s="66" t="s">
        <v>74</v>
      </c>
      <c r="B13" s="45" t="s">
        <v>1</v>
      </c>
      <c r="C13" s="65">
        <v>116000</v>
      </c>
    </row>
    <row r="14" spans="1:3" ht="24" customHeight="1">
      <c r="A14" s="67" t="s">
        <v>75</v>
      </c>
      <c r="B14" s="45"/>
      <c r="C14" s="65"/>
    </row>
    <row r="15" spans="1:3" ht="24" customHeight="1">
      <c r="A15" s="68" t="s">
        <v>76</v>
      </c>
      <c r="B15" s="45" t="s">
        <v>1</v>
      </c>
      <c r="C15" s="65">
        <v>52000</v>
      </c>
    </row>
    <row r="16" spans="1:3" ht="24" customHeight="1">
      <c r="A16" s="66" t="s">
        <v>77</v>
      </c>
      <c r="B16" s="45" t="s">
        <v>1</v>
      </c>
      <c r="C16" s="65">
        <v>316800</v>
      </c>
    </row>
    <row r="17" spans="1:3" ht="24" customHeight="1">
      <c r="A17" s="58" t="s">
        <v>78</v>
      </c>
      <c r="B17" s="6"/>
      <c r="C17" s="30">
        <f>SUM(C22:C40)</f>
        <v>527900</v>
      </c>
    </row>
    <row r="18" spans="1:3" ht="24" customHeight="1">
      <c r="A18" s="60"/>
      <c r="B18" s="6"/>
      <c r="C18" s="61"/>
    </row>
    <row r="19" spans="1:3" ht="24" customHeight="1">
      <c r="A19" s="62" t="s">
        <v>71</v>
      </c>
      <c r="B19" s="45"/>
      <c r="C19" s="47">
        <f>SUM(C22:C40)</f>
        <v>527900</v>
      </c>
    </row>
    <row r="20" spans="1:3" ht="24" customHeight="1">
      <c r="A20" s="64" t="s">
        <v>72</v>
      </c>
      <c r="B20" s="45"/>
      <c r="C20" s="65"/>
    </row>
    <row r="21" spans="1:3" ht="24" customHeight="1">
      <c r="A21" s="67" t="s">
        <v>75</v>
      </c>
      <c r="B21" s="45"/>
      <c r="C21" s="65"/>
    </row>
    <row r="22" spans="1:3" ht="24" customHeight="1">
      <c r="A22" s="68" t="s">
        <v>79</v>
      </c>
      <c r="B22" s="45" t="s">
        <v>1</v>
      </c>
      <c r="C22" s="65">
        <v>38000</v>
      </c>
    </row>
    <row r="23" spans="1:3" ht="24" customHeight="1">
      <c r="A23" s="66" t="s">
        <v>80</v>
      </c>
      <c r="B23" s="45" t="s">
        <v>1</v>
      </c>
      <c r="C23" s="65">
        <v>1800</v>
      </c>
    </row>
    <row r="24" spans="1:3" ht="24" customHeight="1">
      <c r="A24" s="66" t="s">
        <v>81</v>
      </c>
      <c r="B24" s="45" t="s">
        <v>1</v>
      </c>
      <c r="C24" s="65">
        <v>1400</v>
      </c>
    </row>
    <row r="25" spans="1:3" ht="24" customHeight="1">
      <c r="A25" s="66" t="s">
        <v>82</v>
      </c>
      <c r="B25" s="45" t="s">
        <v>1</v>
      </c>
      <c r="C25" s="65">
        <v>9600</v>
      </c>
    </row>
    <row r="26" spans="1:3" ht="24" customHeight="1">
      <c r="A26" s="66" t="s">
        <v>77</v>
      </c>
      <c r="B26" s="45" t="s">
        <v>1</v>
      </c>
      <c r="C26" s="65">
        <v>216000</v>
      </c>
    </row>
    <row r="27" spans="1:3" ht="24" customHeight="1">
      <c r="A27" s="67" t="s">
        <v>83</v>
      </c>
      <c r="B27" s="45"/>
      <c r="C27" s="65"/>
    </row>
    <row r="28" spans="1:3" ht="24" customHeight="1">
      <c r="A28" s="66" t="s">
        <v>84</v>
      </c>
      <c r="B28" s="45" t="s">
        <v>1</v>
      </c>
      <c r="C28" s="65">
        <v>27000</v>
      </c>
    </row>
    <row r="29" spans="1:3" ht="24" customHeight="1">
      <c r="A29" s="66" t="s">
        <v>85</v>
      </c>
      <c r="B29" s="45" t="s">
        <v>1</v>
      </c>
      <c r="C29" s="65">
        <v>15300</v>
      </c>
    </row>
    <row r="30" spans="1:3" ht="24" customHeight="1">
      <c r="A30" s="66" t="s">
        <v>86</v>
      </c>
      <c r="B30" s="45" t="s">
        <v>1</v>
      </c>
      <c r="C30" s="65">
        <v>25200</v>
      </c>
    </row>
    <row r="31" spans="1:3" ht="24" customHeight="1">
      <c r="A31" s="66" t="s">
        <v>87</v>
      </c>
      <c r="B31" s="45" t="s">
        <v>1</v>
      </c>
      <c r="C31" s="65">
        <v>1000</v>
      </c>
    </row>
    <row r="32" spans="1:3" ht="24" customHeight="1">
      <c r="A32" s="66" t="s">
        <v>88</v>
      </c>
      <c r="B32" s="45" t="s">
        <v>1</v>
      </c>
      <c r="C32" s="65">
        <v>13000</v>
      </c>
    </row>
    <row r="33" spans="1:3" ht="24" customHeight="1">
      <c r="A33" s="66" t="s">
        <v>89</v>
      </c>
      <c r="B33" s="45" t="s">
        <v>1</v>
      </c>
      <c r="C33" s="65">
        <v>51000</v>
      </c>
    </row>
    <row r="34" spans="1:3" ht="24" customHeight="1">
      <c r="A34" s="66" t="s">
        <v>90</v>
      </c>
      <c r="B34" s="45" t="s">
        <v>1</v>
      </c>
      <c r="C34" s="65">
        <v>7200</v>
      </c>
    </row>
    <row r="35" spans="1:3" ht="24" customHeight="1">
      <c r="A35" s="66" t="s">
        <v>91</v>
      </c>
      <c r="B35" s="45" t="s">
        <v>1</v>
      </c>
      <c r="C35" s="65">
        <v>3000</v>
      </c>
    </row>
    <row r="36" spans="1:3" ht="24" customHeight="1">
      <c r="A36" s="69" t="s">
        <v>92</v>
      </c>
      <c r="B36" s="50"/>
      <c r="C36" s="70"/>
    </row>
    <row r="37" spans="1:3" ht="24" customHeight="1">
      <c r="A37" s="66" t="s">
        <v>93</v>
      </c>
      <c r="B37" s="71" t="s">
        <v>1</v>
      </c>
      <c r="C37" s="65">
        <v>0</v>
      </c>
    </row>
    <row r="38" spans="1:3" ht="24" customHeight="1">
      <c r="A38" s="72" t="s">
        <v>94</v>
      </c>
      <c r="B38" s="45"/>
      <c r="C38" s="65"/>
    </row>
    <row r="39" spans="1:3" ht="24" customHeight="1">
      <c r="A39" s="73" t="s">
        <v>95</v>
      </c>
      <c r="B39" s="45" t="s">
        <v>1</v>
      </c>
      <c r="C39" s="65">
        <v>118400</v>
      </c>
    </row>
    <row r="40" spans="1:3" ht="24" customHeight="1">
      <c r="A40" s="72" t="s">
        <v>96</v>
      </c>
      <c r="B40" s="45"/>
      <c r="C40" s="65"/>
    </row>
    <row r="41" spans="1:3" ht="24" customHeight="1">
      <c r="A41" s="58" t="s">
        <v>97</v>
      </c>
      <c r="B41" s="6"/>
      <c r="C41" s="74">
        <v>0</v>
      </c>
    </row>
    <row r="42" spans="1:3" ht="24" customHeight="1">
      <c r="A42" s="68" t="s">
        <v>98</v>
      </c>
      <c r="B42" s="45" t="s">
        <v>1</v>
      </c>
      <c r="C42" s="65">
        <v>0</v>
      </c>
    </row>
    <row r="43" spans="1:3" ht="24" customHeight="1">
      <c r="A43" s="72" t="s">
        <v>99</v>
      </c>
      <c r="B43" s="45"/>
      <c r="C43" s="65"/>
    </row>
    <row r="44" spans="1:3" ht="24" customHeight="1">
      <c r="A44" s="75" t="s">
        <v>100</v>
      </c>
      <c r="B44" s="76" t="s">
        <v>1</v>
      </c>
      <c r="C44" s="77">
        <f>C8+C17</f>
        <v>1012700</v>
      </c>
    </row>
    <row r="45" spans="1:3" ht="24" customHeight="1">
      <c r="A45" s="78"/>
      <c r="B45" s="76" t="s">
        <v>69</v>
      </c>
      <c r="C45" s="77"/>
    </row>
    <row r="46" spans="1:3" ht="24" customHeight="1">
      <c r="A46" s="75" t="s">
        <v>101</v>
      </c>
      <c r="B46" s="76" t="s">
        <v>1</v>
      </c>
      <c r="C46" s="77">
        <v>0</v>
      </c>
    </row>
    <row r="47" spans="1:3" ht="24" customHeight="1">
      <c r="A47" s="75"/>
      <c r="B47" s="76" t="s">
        <v>69</v>
      </c>
      <c r="C47" s="77"/>
    </row>
    <row r="48" spans="1:3" ht="24" customHeight="1">
      <c r="A48" s="289" t="s">
        <v>102</v>
      </c>
      <c r="B48" s="5" t="s">
        <v>1</v>
      </c>
      <c r="C48" s="79">
        <f>C44</f>
        <v>1012700</v>
      </c>
    </row>
    <row r="49" spans="1:3" ht="24" customHeight="1">
      <c r="A49" s="290"/>
      <c r="B49" s="5" t="s">
        <v>69</v>
      </c>
      <c r="C49" s="80"/>
    </row>
    <row r="50" spans="1:3" ht="24" customHeight="1">
      <c r="A50" s="81"/>
      <c r="B50" s="81"/>
      <c r="C50" s="1"/>
    </row>
    <row r="51" spans="1:3" ht="24" customHeight="1">
      <c r="A51" s="52" t="s">
        <v>103</v>
      </c>
      <c r="B51" s="81"/>
      <c r="C51" s="1"/>
    </row>
    <row r="52" spans="1:3" ht="24" customHeight="1">
      <c r="A52" s="52"/>
      <c r="B52" s="81"/>
      <c r="C52" s="1"/>
    </row>
    <row r="53" spans="1:3" ht="24" customHeight="1">
      <c r="A53" s="52"/>
      <c r="B53" s="81"/>
      <c r="C53" s="1"/>
    </row>
    <row r="55" spans="1:3" ht="24" customHeight="1">
      <c r="A55" s="283" t="s">
        <v>64</v>
      </c>
      <c r="B55" s="283"/>
      <c r="C55" s="283"/>
    </row>
    <row r="56" spans="1:3" ht="24" customHeight="1">
      <c r="A56" s="51" t="s">
        <v>20</v>
      </c>
      <c r="B56" s="51"/>
      <c r="C56" s="86"/>
    </row>
    <row r="57" spans="1:3" ht="24" customHeight="1">
      <c r="A57" s="52" t="s">
        <v>105</v>
      </c>
      <c r="B57" s="52"/>
      <c r="C57" s="87" t="s">
        <v>16</v>
      </c>
    </row>
    <row r="58" spans="1:3" ht="10.5" customHeight="1">
      <c r="A58" s="52"/>
      <c r="B58" s="52"/>
      <c r="C58" s="87"/>
    </row>
    <row r="59" spans="1:3" ht="24" customHeight="1">
      <c r="A59" s="287" t="s">
        <v>67</v>
      </c>
      <c r="B59" s="53" t="s">
        <v>68</v>
      </c>
      <c r="C59" s="284" t="s">
        <v>116</v>
      </c>
    </row>
    <row r="60" spans="1:3" ht="24" customHeight="1">
      <c r="A60" s="288"/>
      <c r="B60" s="54" t="s">
        <v>69</v>
      </c>
      <c r="C60" s="284"/>
    </row>
    <row r="61" spans="1:3" ht="24" customHeight="1">
      <c r="A61" s="88" t="s">
        <v>18</v>
      </c>
      <c r="B61" s="54"/>
      <c r="C61" s="38"/>
    </row>
    <row r="62" spans="1:3" ht="24" customHeight="1">
      <c r="A62" s="58" t="s">
        <v>106</v>
      </c>
      <c r="B62" s="6" t="s">
        <v>1</v>
      </c>
      <c r="C62" s="89">
        <f>C64</f>
        <v>140790</v>
      </c>
    </row>
    <row r="63" spans="1:3" ht="24" customHeight="1">
      <c r="A63" s="60"/>
      <c r="B63" s="6" t="s">
        <v>69</v>
      </c>
      <c r="C63" s="89"/>
    </row>
    <row r="64" spans="1:3" ht="24" customHeight="1">
      <c r="A64" s="90" t="s">
        <v>71</v>
      </c>
      <c r="B64" s="45" t="s">
        <v>1</v>
      </c>
      <c r="C64" s="33">
        <f>C68+C70+C71+C73+C74+C75+C76</f>
        <v>140790</v>
      </c>
    </row>
    <row r="65" spans="1:3" ht="24" customHeight="1">
      <c r="A65" s="91"/>
      <c r="B65" s="45" t="s">
        <v>69</v>
      </c>
      <c r="C65" s="33"/>
    </row>
    <row r="66" spans="1:3" ht="24" customHeight="1">
      <c r="A66" s="64" t="s">
        <v>72</v>
      </c>
      <c r="B66" s="45"/>
      <c r="C66" s="33"/>
    </row>
    <row r="67" spans="1:3" ht="24" customHeight="1">
      <c r="A67" s="92" t="s">
        <v>73</v>
      </c>
      <c r="B67" s="45"/>
      <c r="C67" s="33"/>
    </row>
    <row r="68" spans="1:3" ht="24" customHeight="1">
      <c r="A68" s="66" t="s">
        <v>107</v>
      </c>
      <c r="B68" s="45" t="s">
        <v>1</v>
      </c>
      <c r="C68" s="33">
        <v>84270</v>
      </c>
    </row>
    <row r="69" spans="1:3" ht="24" customHeight="1">
      <c r="A69" s="92" t="s">
        <v>75</v>
      </c>
      <c r="B69" s="45"/>
      <c r="C69" s="33"/>
    </row>
    <row r="70" spans="1:3" ht="24" customHeight="1">
      <c r="A70" s="66" t="s">
        <v>108</v>
      </c>
      <c r="B70" s="45" t="s">
        <v>1</v>
      </c>
      <c r="C70" s="33">
        <v>10860</v>
      </c>
    </row>
    <row r="71" spans="1:3" ht="24" customHeight="1">
      <c r="A71" s="66" t="s">
        <v>109</v>
      </c>
      <c r="B71" s="45" t="s">
        <v>1</v>
      </c>
      <c r="C71" s="33">
        <v>9600</v>
      </c>
    </row>
    <row r="72" spans="1:3" ht="24" customHeight="1">
      <c r="A72" s="92" t="s">
        <v>83</v>
      </c>
      <c r="B72" s="45"/>
      <c r="C72" s="33"/>
    </row>
    <row r="73" spans="1:3" ht="24" customHeight="1">
      <c r="A73" s="66" t="s">
        <v>110</v>
      </c>
      <c r="B73" s="45" t="s">
        <v>1</v>
      </c>
      <c r="C73" s="33">
        <v>18600</v>
      </c>
    </row>
    <row r="74" spans="1:3" ht="24" customHeight="1">
      <c r="A74" s="66" t="s">
        <v>111</v>
      </c>
      <c r="B74" s="45" t="s">
        <v>1</v>
      </c>
      <c r="C74" s="33">
        <v>7860</v>
      </c>
    </row>
    <row r="75" spans="1:3" ht="24" customHeight="1">
      <c r="A75" s="66" t="s">
        <v>112</v>
      </c>
      <c r="B75" s="45" t="s">
        <v>1</v>
      </c>
      <c r="C75" s="33">
        <v>7200</v>
      </c>
    </row>
    <row r="76" spans="1:3" ht="24" customHeight="1">
      <c r="A76" s="66" t="s">
        <v>113</v>
      </c>
      <c r="B76" s="45" t="s">
        <v>1</v>
      </c>
      <c r="C76" s="33">
        <v>2400</v>
      </c>
    </row>
    <row r="77" spans="1:3" ht="24" customHeight="1">
      <c r="A77" s="297" t="s">
        <v>102</v>
      </c>
      <c r="B77" s="5" t="s">
        <v>1</v>
      </c>
      <c r="C77" s="93">
        <f>C62</f>
        <v>140790</v>
      </c>
    </row>
    <row r="78" spans="1:3" ht="24" customHeight="1">
      <c r="A78" s="298"/>
      <c r="B78" s="5" t="s">
        <v>69</v>
      </c>
      <c r="C78" s="93"/>
    </row>
    <row r="79" spans="1:3" ht="24" customHeight="1">
      <c r="A79" s="81"/>
      <c r="B79" s="81"/>
      <c r="C79" s="94"/>
    </row>
    <row r="80" spans="1:3" ht="24" customHeight="1">
      <c r="A80" s="52" t="s">
        <v>103</v>
      </c>
      <c r="B80" s="81"/>
      <c r="C80" s="94"/>
    </row>
    <row r="85" spans="1:3" ht="24" customHeight="1">
      <c r="A85" s="299" t="s">
        <v>64</v>
      </c>
      <c r="B85" s="299"/>
      <c r="C85" s="299"/>
    </row>
    <row r="86" spans="1:3" ht="24" customHeight="1">
      <c r="A86" s="95" t="s">
        <v>20</v>
      </c>
      <c r="B86" s="95"/>
      <c r="C86" s="95"/>
    </row>
    <row r="87" spans="1:3" ht="24" customHeight="1">
      <c r="A87" s="96" t="s">
        <v>115</v>
      </c>
      <c r="B87" s="96"/>
      <c r="C87" s="97" t="s">
        <v>16</v>
      </c>
    </row>
    <row r="88" spans="1:3" ht="12" customHeight="1">
      <c r="A88" s="96"/>
      <c r="B88" s="96"/>
      <c r="C88" s="97"/>
    </row>
    <row r="89" spans="1:3" ht="24" customHeight="1">
      <c r="A89" s="300" t="s">
        <v>67</v>
      </c>
      <c r="B89" s="98" t="s">
        <v>68</v>
      </c>
      <c r="C89" s="284" t="s">
        <v>116</v>
      </c>
    </row>
    <row r="90" spans="1:3" ht="24" customHeight="1">
      <c r="A90" s="301"/>
      <c r="B90" s="99" t="s">
        <v>69</v>
      </c>
      <c r="C90" s="284"/>
    </row>
    <row r="91" spans="1:3" ht="24" customHeight="1">
      <c r="A91" s="100" t="s">
        <v>18</v>
      </c>
      <c r="B91" s="101"/>
      <c r="C91" s="102"/>
    </row>
    <row r="92" spans="1:3" ht="24" customHeight="1">
      <c r="A92" s="103" t="s">
        <v>117</v>
      </c>
      <c r="B92" s="101" t="s">
        <v>1</v>
      </c>
      <c r="C92" s="104">
        <f>C94</f>
        <v>540690</v>
      </c>
    </row>
    <row r="93" spans="1:3" ht="24" customHeight="1">
      <c r="A93" s="105"/>
      <c r="B93" s="101" t="s">
        <v>69</v>
      </c>
      <c r="C93" s="104"/>
    </row>
    <row r="94" spans="1:3" ht="24" customHeight="1">
      <c r="A94" s="106" t="s">
        <v>71</v>
      </c>
      <c r="B94" s="107" t="s">
        <v>1</v>
      </c>
      <c r="C94" s="108">
        <f>C97+C100+C102+C104+C107+C109+C111</f>
        <v>540690</v>
      </c>
    </row>
    <row r="95" spans="1:3" ht="24" customHeight="1">
      <c r="A95" s="109"/>
      <c r="B95" s="110" t="s">
        <v>69</v>
      </c>
      <c r="C95" s="111"/>
    </row>
    <row r="96" spans="1:3" ht="24" customHeight="1">
      <c r="A96" s="112" t="s">
        <v>73</v>
      </c>
      <c r="B96" s="110"/>
      <c r="C96" s="111"/>
    </row>
    <row r="97" spans="1:3" ht="24" customHeight="1">
      <c r="A97" s="113" t="s">
        <v>118</v>
      </c>
      <c r="B97" s="107" t="s">
        <v>1</v>
      </c>
      <c r="C97" s="108">
        <f>471500*30/100</f>
        <v>141450</v>
      </c>
    </row>
    <row r="98" spans="1:3" ht="24" customHeight="1">
      <c r="A98" s="114"/>
      <c r="B98" s="107" t="s">
        <v>69</v>
      </c>
      <c r="C98" s="108"/>
    </row>
    <row r="99" spans="1:3" ht="24" customHeight="1">
      <c r="A99" s="112" t="s">
        <v>75</v>
      </c>
      <c r="B99" s="110"/>
      <c r="C99" s="111"/>
    </row>
    <row r="100" spans="1:3" ht="24" customHeight="1">
      <c r="A100" s="113" t="s">
        <v>119</v>
      </c>
      <c r="B100" s="107" t="s">
        <v>1</v>
      </c>
      <c r="C100" s="115">
        <f>20900*30/100</f>
        <v>6270</v>
      </c>
    </row>
    <row r="101" spans="1:3" ht="24" customHeight="1">
      <c r="A101" s="114"/>
      <c r="B101" s="107" t="s">
        <v>69</v>
      </c>
      <c r="C101" s="108"/>
    </row>
    <row r="102" spans="1:3" ht="24" customHeight="1">
      <c r="A102" s="116" t="s">
        <v>120</v>
      </c>
      <c r="B102" s="107" t="s">
        <v>1</v>
      </c>
      <c r="C102" s="115">
        <v>0</v>
      </c>
    </row>
    <row r="103" spans="1:3" ht="24" customHeight="1">
      <c r="A103" s="117"/>
      <c r="B103" s="107" t="s">
        <v>69</v>
      </c>
      <c r="C103" s="108"/>
    </row>
    <row r="104" spans="1:3" ht="24" customHeight="1">
      <c r="A104" s="116" t="s">
        <v>121</v>
      </c>
      <c r="B104" s="107" t="s">
        <v>1</v>
      </c>
      <c r="C104" s="108">
        <v>388800</v>
      </c>
    </row>
    <row r="105" spans="1:3" ht="24" customHeight="1">
      <c r="A105" s="118"/>
      <c r="B105" s="107" t="s">
        <v>69</v>
      </c>
      <c r="C105" s="108"/>
    </row>
    <row r="106" spans="1:3" ht="24" customHeight="1">
      <c r="A106" s="112" t="s">
        <v>83</v>
      </c>
      <c r="B106" s="110"/>
      <c r="C106" s="111"/>
    </row>
    <row r="107" spans="1:3" ht="24" customHeight="1">
      <c r="A107" s="116" t="s">
        <v>122</v>
      </c>
      <c r="B107" s="107" t="s">
        <v>1</v>
      </c>
      <c r="C107" s="115">
        <v>0</v>
      </c>
    </row>
    <row r="108" spans="1:3" ht="24" customHeight="1">
      <c r="A108" s="114"/>
      <c r="B108" s="107" t="s">
        <v>69</v>
      </c>
      <c r="C108" s="108"/>
    </row>
    <row r="109" spans="1:3" ht="24" customHeight="1">
      <c r="A109" s="113" t="s">
        <v>123</v>
      </c>
      <c r="B109" s="107" t="s">
        <v>1</v>
      </c>
      <c r="C109" s="115">
        <v>0</v>
      </c>
    </row>
    <row r="110" spans="1:3" ht="24" customHeight="1">
      <c r="A110" s="117"/>
      <c r="B110" s="107" t="s">
        <v>69</v>
      </c>
      <c r="C110" s="108"/>
    </row>
    <row r="111" spans="1:3" ht="24" customHeight="1">
      <c r="A111" s="116" t="s">
        <v>124</v>
      </c>
      <c r="B111" s="107" t="s">
        <v>1</v>
      </c>
      <c r="C111" s="115">
        <f>13900*30/100</f>
        <v>4170</v>
      </c>
    </row>
    <row r="112" spans="1:3" ht="24" customHeight="1">
      <c r="A112" s="114"/>
      <c r="B112" s="107" t="s">
        <v>69</v>
      </c>
      <c r="C112" s="108"/>
    </row>
    <row r="113" spans="1:3" ht="24" customHeight="1">
      <c r="A113" s="116" t="s">
        <v>125</v>
      </c>
      <c r="B113" s="107" t="s">
        <v>1</v>
      </c>
      <c r="C113" s="115">
        <v>0</v>
      </c>
    </row>
    <row r="114" spans="1:3" ht="24" customHeight="1">
      <c r="A114" s="117"/>
      <c r="B114" s="107" t="s">
        <v>69</v>
      </c>
      <c r="C114" s="108"/>
    </row>
    <row r="115" spans="1:3" ht="24" customHeight="1">
      <c r="A115" s="302" t="s">
        <v>102</v>
      </c>
      <c r="B115" s="119" t="s">
        <v>1</v>
      </c>
      <c r="C115" s="120">
        <f>C92</f>
        <v>540690</v>
      </c>
    </row>
    <row r="116" spans="1:3" ht="24" customHeight="1">
      <c r="A116" s="303"/>
      <c r="B116" s="119" t="s">
        <v>69</v>
      </c>
      <c r="C116" s="121"/>
    </row>
    <row r="117" spans="1:3" ht="24" customHeight="1">
      <c r="A117" s="122"/>
      <c r="B117" s="122"/>
      <c r="C117" s="123"/>
    </row>
    <row r="118" spans="1:3" ht="24" customHeight="1">
      <c r="A118" s="96" t="s">
        <v>126</v>
      </c>
      <c r="B118" s="122"/>
      <c r="C118" s="123"/>
    </row>
    <row r="123" spans="1:3" ht="24" customHeight="1">
      <c r="A123" s="283" t="s">
        <v>64</v>
      </c>
      <c r="B123" s="283"/>
      <c r="C123" s="283"/>
    </row>
    <row r="124" spans="1:3" ht="24" customHeight="1">
      <c r="A124" s="51" t="s">
        <v>20</v>
      </c>
      <c r="B124" s="51"/>
      <c r="C124" s="51"/>
    </row>
    <row r="125" spans="1:3" ht="24" customHeight="1">
      <c r="A125" s="52" t="s">
        <v>130</v>
      </c>
      <c r="B125" s="52"/>
      <c r="C125" s="2" t="s">
        <v>16</v>
      </c>
    </row>
    <row r="126" spans="1:3" ht="24" customHeight="1">
      <c r="A126" s="52"/>
      <c r="B126" s="52"/>
      <c r="C126" s="2"/>
    </row>
    <row r="127" spans="1:3" ht="24" customHeight="1">
      <c r="A127" s="287" t="s">
        <v>67</v>
      </c>
      <c r="B127" s="53" t="s">
        <v>68</v>
      </c>
      <c r="C127" s="284" t="s">
        <v>116</v>
      </c>
    </row>
    <row r="128" spans="1:3" ht="24" customHeight="1">
      <c r="A128" s="288"/>
      <c r="B128" s="54" t="s">
        <v>69</v>
      </c>
      <c r="C128" s="284"/>
    </row>
    <row r="129" spans="1:3" ht="24" customHeight="1">
      <c r="A129" s="124" t="s">
        <v>18</v>
      </c>
      <c r="B129" s="6"/>
      <c r="C129" s="125"/>
    </row>
    <row r="130" spans="1:3" ht="24" customHeight="1">
      <c r="A130" s="126" t="s">
        <v>131</v>
      </c>
      <c r="B130" s="6" t="s">
        <v>1</v>
      </c>
      <c r="C130" s="127">
        <v>452000</v>
      </c>
    </row>
    <row r="131" spans="1:3" ht="24" customHeight="1">
      <c r="A131" s="60"/>
      <c r="B131" s="6" t="s">
        <v>69</v>
      </c>
      <c r="C131" s="127"/>
    </row>
    <row r="132" spans="1:3" ht="24" customHeight="1">
      <c r="A132" s="128" t="s">
        <v>132</v>
      </c>
      <c r="B132" s="45" t="s">
        <v>1</v>
      </c>
      <c r="C132" s="129">
        <f>C135+C138+C140+C142+C145+C147+C149+C151</f>
        <v>452000</v>
      </c>
    </row>
    <row r="133" spans="1:3" ht="24" customHeight="1">
      <c r="A133" s="109"/>
      <c r="B133" s="45" t="s">
        <v>69</v>
      </c>
      <c r="C133" s="111"/>
    </row>
    <row r="134" spans="1:3" ht="24" customHeight="1">
      <c r="A134" s="112" t="s">
        <v>72</v>
      </c>
      <c r="B134" s="130"/>
      <c r="C134" s="111"/>
    </row>
    <row r="135" spans="1:3" ht="24" customHeight="1">
      <c r="A135" s="131" t="s">
        <v>118</v>
      </c>
      <c r="B135" s="45" t="s">
        <v>1</v>
      </c>
      <c r="C135" s="132">
        <v>126000</v>
      </c>
    </row>
    <row r="136" spans="1:3" ht="24" customHeight="1">
      <c r="A136" s="91"/>
      <c r="B136" s="45" t="s">
        <v>69</v>
      </c>
      <c r="C136" s="132"/>
    </row>
    <row r="137" spans="1:3" ht="24" customHeight="1">
      <c r="A137" s="112" t="s">
        <v>75</v>
      </c>
      <c r="B137" s="110"/>
      <c r="C137" s="111"/>
    </row>
    <row r="138" spans="1:3" ht="24" customHeight="1">
      <c r="A138" s="131" t="s">
        <v>119</v>
      </c>
      <c r="B138" s="45" t="s">
        <v>1</v>
      </c>
      <c r="C138" s="132">
        <v>15000</v>
      </c>
    </row>
    <row r="139" spans="1:3" ht="24" customHeight="1">
      <c r="A139" s="72"/>
      <c r="B139" s="45" t="s">
        <v>69</v>
      </c>
      <c r="C139" s="132"/>
    </row>
    <row r="140" spans="1:3" ht="24" customHeight="1">
      <c r="A140" s="131" t="s">
        <v>133</v>
      </c>
      <c r="B140" s="45" t="s">
        <v>1</v>
      </c>
      <c r="C140" s="132">
        <v>10000</v>
      </c>
    </row>
    <row r="141" spans="1:3" ht="24" customHeight="1">
      <c r="A141" s="72"/>
      <c r="B141" s="45" t="s">
        <v>69</v>
      </c>
      <c r="C141" s="132"/>
    </row>
    <row r="142" spans="1:3" ht="24" customHeight="1">
      <c r="A142" s="133" t="s">
        <v>121</v>
      </c>
      <c r="B142" s="45" t="s">
        <v>1</v>
      </c>
      <c r="C142" s="132">
        <v>158400</v>
      </c>
    </row>
    <row r="143" spans="1:3" ht="24" customHeight="1">
      <c r="A143" s="66"/>
      <c r="B143" s="45" t="s">
        <v>69</v>
      </c>
      <c r="C143" s="132"/>
    </row>
    <row r="144" spans="1:3" ht="24" customHeight="1">
      <c r="A144" s="112" t="s">
        <v>83</v>
      </c>
      <c r="B144" s="110"/>
      <c r="C144" s="111"/>
    </row>
    <row r="145" spans="1:3" ht="24" customHeight="1">
      <c r="A145" s="133" t="s">
        <v>122</v>
      </c>
      <c r="B145" s="45" t="s">
        <v>1</v>
      </c>
      <c r="C145" s="132">
        <v>90000</v>
      </c>
    </row>
    <row r="146" spans="1:3" ht="24" customHeight="1">
      <c r="A146" s="131"/>
      <c r="B146" s="45" t="s">
        <v>69</v>
      </c>
      <c r="C146" s="132"/>
    </row>
    <row r="147" spans="1:3" ht="24" customHeight="1">
      <c r="A147" s="133" t="s">
        <v>123</v>
      </c>
      <c r="B147" s="45" t="s">
        <v>1</v>
      </c>
      <c r="C147" s="132">
        <v>40000</v>
      </c>
    </row>
    <row r="148" spans="1:3" ht="24" customHeight="1">
      <c r="A148" s="66"/>
      <c r="B148" s="45" t="s">
        <v>69</v>
      </c>
      <c r="C148" s="132"/>
    </row>
    <row r="149" spans="1:3" ht="24" customHeight="1">
      <c r="A149" s="133" t="s">
        <v>124</v>
      </c>
      <c r="B149" s="45" t="s">
        <v>1</v>
      </c>
      <c r="C149" s="132">
        <v>10000</v>
      </c>
    </row>
    <row r="150" spans="1:3" ht="24" customHeight="1">
      <c r="A150" s="131"/>
      <c r="B150" s="45" t="s">
        <v>69</v>
      </c>
      <c r="C150" s="132"/>
    </row>
    <row r="151" spans="1:3" ht="24" customHeight="1">
      <c r="A151" s="133" t="s">
        <v>125</v>
      </c>
      <c r="B151" s="45" t="s">
        <v>1</v>
      </c>
      <c r="C151" s="132">
        <v>2600</v>
      </c>
    </row>
    <row r="152" spans="1:3" ht="24" customHeight="1">
      <c r="A152" s="66"/>
      <c r="B152" s="45" t="s">
        <v>69</v>
      </c>
      <c r="C152" s="132"/>
    </row>
    <row r="153" spans="1:3" ht="24" customHeight="1">
      <c r="A153" s="289" t="s">
        <v>102</v>
      </c>
      <c r="B153" s="5" t="s">
        <v>1</v>
      </c>
      <c r="C153" s="134">
        <f>SUM(C135:C152)</f>
        <v>452000</v>
      </c>
    </row>
    <row r="154" spans="1:3" ht="24" customHeight="1">
      <c r="A154" s="290"/>
      <c r="B154" s="5" t="s">
        <v>69</v>
      </c>
      <c r="C154" s="135"/>
    </row>
    <row r="155" spans="1:3" ht="24" customHeight="1">
      <c r="A155" s="81"/>
      <c r="B155" s="81"/>
      <c r="C155" s="1"/>
    </row>
    <row r="156" spans="1:3" ht="24" customHeight="1">
      <c r="A156" s="52" t="s">
        <v>126</v>
      </c>
      <c r="B156" s="81"/>
      <c r="C156" s="1"/>
    </row>
    <row r="161" spans="1:3" ht="24" customHeight="1">
      <c r="A161" s="283" t="s">
        <v>64</v>
      </c>
      <c r="B161" s="283"/>
      <c r="C161" s="283"/>
    </row>
    <row r="162" spans="1:3" ht="24" customHeight="1">
      <c r="A162" s="51" t="s">
        <v>20</v>
      </c>
      <c r="B162" s="49"/>
      <c r="C162" s="49"/>
    </row>
    <row r="163" spans="1:3" ht="24" customHeight="1">
      <c r="A163" s="51" t="s">
        <v>135</v>
      </c>
      <c r="B163" s="51"/>
      <c r="C163" s="87" t="s">
        <v>16</v>
      </c>
    </row>
    <row r="164" spans="1:3" ht="15.75" customHeight="1">
      <c r="A164" s="52"/>
      <c r="B164" s="52"/>
      <c r="C164" s="155"/>
    </row>
    <row r="165" spans="1:3" ht="24" customHeight="1">
      <c r="A165" s="287" t="s">
        <v>67</v>
      </c>
      <c r="B165" s="83" t="s">
        <v>68</v>
      </c>
      <c r="C165" s="284" t="s">
        <v>116</v>
      </c>
    </row>
    <row r="166" spans="1:3" ht="24" customHeight="1">
      <c r="A166" s="288"/>
      <c r="B166" s="84" t="s">
        <v>69</v>
      </c>
      <c r="C166" s="284"/>
    </row>
    <row r="167" spans="1:3" ht="24" customHeight="1">
      <c r="A167" s="137" t="s">
        <v>18</v>
      </c>
      <c r="B167" s="138"/>
      <c r="C167" s="139"/>
    </row>
    <row r="168" spans="1:3" ht="24" customHeight="1">
      <c r="A168" s="4" t="s">
        <v>136</v>
      </c>
      <c r="B168" s="138" t="s">
        <v>1</v>
      </c>
      <c r="C168" s="30">
        <f>SUM(C170)</f>
        <v>4215800</v>
      </c>
    </row>
    <row r="169" spans="1:3" ht="24" customHeight="1">
      <c r="A169" s="4"/>
      <c r="B169" s="6" t="s">
        <v>69</v>
      </c>
      <c r="C169" s="89"/>
    </row>
    <row r="170" spans="1:3" ht="24" customHeight="1">
      <c r="A170" s="140" t="s">
        <v>71</v>
      </c>
      <c r="B170" s="45" t="s">
        <v>1</v>
      </c>
      <c r="C170" s="38">
        <f>SUM(C174+C177+C179+C182+C184+C186+C188+C190)</f>
        <v>4215800</v>
      </c>
    </row>
    <row r="171" spans="1:3" ht="24" customHeight="1">
      <c r="A171" s="141"/>
      <c r="B171" s="45" t="s">
        <v>69</v>
      </c>
      <c r="C171" s="33"/>
    </row>
    <row r="172" spans="1:3" ht="24" customHeight="1">
      <c r="A172" s="142" t="s">
        <v>72</v>
      </c>
      <c r="B172" s="45"/>
      <c r="C172" s="33"/>
    </row>
    <row r="173" spans="1:3" ht="24" customHeight="1">
      <c r="A173" s="143" t="s">
        <v>73</v>
      </c>
      <c r="B173" s="45"/>
      <c r="C173" s="33"/>
    </row>
    <row r="174" spans="1:3" ht="24" customHeight="1">
      <c r="A174" s="144" t="s">
        <v>74</v>
      </c>
      <c r="B174" s="45" t="s">
        <v>1</v>
      </c>
      <c r="C174" s="33">
        <v>3950000</v>
      </c>
    </row>
    <row r="175" spans="1:3" ht="24" customHeight="1">
      <c r="A175" s="145"/>
      <c r="B175" s="45" t="s">
        <v>69</v>
      </c>
      <c r="C175" s="33"/>
    </row>
    <row r="176" spans="1:3" ht="24" customHeight="1">
      <c r="A176" s="142" t="s">
        <v>75</v>
      </c>
      <c r="B176" s="45"/>
      <c r="C176" s="33"/>
    </row>
    <row r="177" spans="1:3" ht="24" customHeight="1">
      <c r="A177" s="144" t="s">
        <v>79</v>
      </c>
      <c r="B177" s="45" t="s">
        <v>1</v>
      </c>
      <c r="C177" s="33">
        <v>39000</v>
      </c>
    </row>
    <row r="178" spans="1:3" ht="24" customHeight="1">
      <c r="A178" s="145"/>
      <c r="B178" s="45" t="s">
        <v>69</v>
      </c>
      <c r="C178" s="33"/>
    </row>
    <row r="179" spans="1:3" ht="24" customHeight="1">
      <c r="A179" s="146" t="s">
        <v>82</v>
      </c>
      <c r="B179" s="45" t="s">
        <v>1</v>
      </c>
      <c r="C179" s="33">
        <v>22800</v>
      </c>
    </row>
    <row r="180" spans="1:3" ht="24" customHeight="1">
      <c r="A180" s="145"/>
      <c r="B180" s="45" t="s">
        <v>69</v>
      </c>
      <c r="C180" s="33"/>
    </row>
    <row r="181" spans="1:3" ht="24" customHeight="1">
      <c r="A181" s="142" t="s">
        <v>83</v>
      </c>
      <c r="B181" s="45"/>
      <c r="C181" s="33"/>
    </row>
    <row r="182" spans="1:3" ht="24" customHeight="1">
      <c r="A182" s="144" t="s">
        <v>137</v>
      </c>
      <c r="B182" s="45" t="s">
        <v>1</v>
      </c>
      <c r="C182" s="33">
        <v>0</v>
      </c>
    </row>
    <row r="183" spans="1:3" ht="24" customHeight="1">
      <c r="A183" s="147" t="s">
        <v>138</v>
      </c>
      <c r="B183" s="45" t="s">
        <v>69</v>
      </c>
      <c r="C183" s="33"/>
    </row>
    <row r="184" spans="1:3" ht="24" customHeight="1">
      <c r="A184" s="146" t="s">
        <v>139</v>
      </c>
      <c r="B184" s="45" t="s">
        <v>1</v>
      </c>
      <c r="C184" s="33">
        <v>204000</v>
      </c>
    </row>
    <row r="185" spans="1:3" ht="24" customHeight="1">
      <c r="A185" s="147" t="s">
        <v>140</v>
      </c>
      <c r="B185" s="45" t="s">
        <v>69</v>
      </c>
      <c r="C185" s="33"/>
    </row>
    <row r="186" spans="1:3" ht="24" customHeight="1">
      <c r="A186" s="146" t="s">
        <v>85</v>
      </c>
      <c r="B186" s="45" t="s">
        <v>1</v>
      </c>
      <c r="C186" s="33">
        <v>0</v>
      </c>
    </row>
    <row r="187" spans="1:3" ht="24" customHeight="1">
      <c r="A187" s="145"/>
      <c r="B187" s="45" t="s">
        <v>69</v>
      </c>
      <c r="C187" s="33"/>
    </row>
    <row r="188" spans="1:3" ht="24" customHeight="1">
      <c r="A188" s="146" t="s">
        <v>86</v>
      </c>
      <c r="B188" s="45" t="s">
        <v>1</v>
      </c>
      <c r="C188" s="33">
        <v>0</v>
      </c>
    </row>
    <row r="189" spans="1:3" ht="24" customHeight="1">
      <c r="A189" s="147" t="s">
        <v>141</v>
      </c>
      <c r="B189" s="45" t="s">
        <v>69</v>
      </c>
      <c r="C189" s="33"/>
    </row>
    <row r="190" spans="1:3" ht="24" customHeight="1">
      <c r="A190" s="146" t="s">
        <v>88</v>
      </c>
      <c r="B190" s="45" t="s">
        <v>1</v>
      </c>
      <c r="C190" s="33">
        <v>0</v>
      </c>
    </row>
    <row r="191" spans="1:3" ht="24" customHeight="1">
      <c r="A191" s="145"/>
      <c r="B191" s="45" t="s">
        <v>69</v>
      </c>
      <c r="C191" s="33"/>
    </row>
    <row r="192" spans="1:3" ht="24" customHeight="1">
      <c r="A192" s="4" t="s">
        <v>142</v>
      </c>
      <c r="B192" s="138" t="s">
        <v>1</v>
      </c>
      <c r="C192" s="30">
        <f>SUM(C194)</f>
        <v>190500</v>
      </c>
    </row>
    <row r="193" spans="1:3" ht="24" customHeight="1">
      <c r="A193" s="4"/>
      <c r="B193" s="6" t="s">
        <v>69</v>
      </c>
      <c r="C193" s="89"/>
    </row>
    <row r="194" spans="1:3" ht="24" customHeight="1">
      <c r="A194" s="140" t="s">
        <v>71</v>
      </c>
      <c r="B194" s="45" t="s">
        <v>1</v>
      </c>
      <c r="C194" s="38">
        <f>SUM(C198+C200+C202)</f>
        <v>190500</v>
      </c>
    </row>
    <row r="195" spans="1:3" ht="24" customHeight="1">
      <c r="A195" s="141"/>
      <c r="B195" s="45" t="s">
        <v>69</v>
      </c>
      <c r="C195" s="33"/>
    </row>
    <row r="196" spans="1:3" ht="24" customHeight="1">
      <c r="A196" s="142" t="s">
        <v>72</v>
      </c>
      <c r="B196" s="45"/>
      <c r="C196" s="33"/>
    </row>
    <row r="197" spans="1:3" ht="24" customHeight="1">
      <c r="A197" s="143" t="s">
        <v>83</v>
      </c>
      <c r="B197" s="45"/>
      <c r="C197" s="33"/>
    </row>
    <row r="198" spans="1:3" ht="24" customHeight="1">
      <c r="A198" s="144" t="s">
        <v>143</v>
      </c>
      <c r="B198" s="45" t="s">
        <v>1</v>
      </c>
      <c r="C198" s="33">
        <v>190500</v>
      </c>
    </row>
    <row r="199" spans="1:3" ht="24" customHeight="1">
      <c r="A199" s="145"/>
      <c r="B199" s="45" t="s">
        <v>69</v>
      </c>
      <c r="C199" s="33"/>
    </row>
    <row r="200" spans="1:3" ht="24" customHeight="1">
      <c r="A200" s="146" t="s">
        <v>144</v>
      </c>
      <c r="B200" s="45" t="s">
        <v>1</v>
      </c>
      <c r="C200" s="33">
        <v>0</v>
      </c>
    </row>
    <row r="201" spans="1:3" ht="24" customHeight="1">
      <c r="A201" s="145"/>
      <c r="B201" s="45" t="s">
        <v>69</v>
      </c>
      <c r="C201" s="33"/>
    </row>
    <row r="202" spans="1:3" ht="24" customHeight="1">
      <c r="A202" s="146" t="s">
        <v>145</v>
      </c>
      <c r="B202" s="45" t="s">
        <v>1</v>
      </c>
      <c r="C202" s="33">
        <v>0</v>
      </c>
    </row>
    <row r="203" spans="1:3" ht="24" customHeight="1">
      <c r="A203" s="145"/>
      <c r="B203" s="45" t="s">
        <v>69</v>
      </c>
      <c r="C203" s="33"/>
    </row>
    <row r="204" spans="1:3" ht="24" customHeight="1">
      <c r="A204" s="4" t="s">
        <v>41</v>
      </c>
      <c r="B204" s="138" t="s">
        <v>1</v>
      </c>
      <c r="C204" s="30">
        <f>SUM(C206)</f>
        <v>1911400</v>
      </c>
    </row>
    <row r="205" spans="1:3" ht="24" customHeight="1">
      <c r="A205" s="4"/>
      <c r="B205" s="6" t="s">
        <v>69</v>
      </c>
      <c r="C205" s="89"/>
    </row>
    <row r="206" spans="1:3" ht="24" customHeight="1">
      <c r="A206" s="148" t="s">
        <v>146</v>
      </c>
      <c r="B206" s="45" t="s">
        <v>1</v>
      </c>
      <c r="C206" s="38">
        <f>SUM(C210+C212+C215+C218+C220+C222+C224+C226+C228+C230+C232)</f>
        <v>1911400</v>
      </c>
    </row>
    <row r="207" spans="1:3" ht="24" customHeight="1">
      <c r="A207" s="141"/>
      <c r="B207" s="45" t="s">
        <v>69</v>
      </c>
      <c r="C207" s="33"/>
    </row>
    <row r="208" spans="1:3" ht="24" customHeight="1">
      <c r="A208" s="142" t="s">
        <v>72</v>
      </c>
      <c r="B208" s="45"/>
      <c r="C208" s="33"/>
    </row>
    <row r="209" spans="1:3" ht="24" customHeight="1">
      <c r="A209" s="143" t="s">
        <v>73</v>
      </c>
      <c r="B209" s="45"/>
      <c r="C209" s="33"/>
    </row>
    <row r="210" spans="1:3" ht="24" customHeight="1">
      <c r="A210" s="149" t="s">
        <v>147</v>
      </c>
      <c r="B210" s="45" t="s">
        <v>1</v>
      </c>
      <c r="C210" s="33">
        <v>900000</v>
      </c>
    </row>
    <row r="211" spans="1:3" ht="24" customHeight="1">
      <c r="A211" s="150"/>
      <c r="B211" s="45" t="s">
        <v>69</v>
      </c>
      <c r="C211" s="33"/>
    </row>
    <row r="212" spans="1:3" ht="24" customHeight="1">
      <c r="A212" s="146" t="s">
        <v>148</v>
      </c>
      <c r="B212" s="45" t="s">
        <v>1</v>
      </c>
      <c r="C212" s="33">
        <v>130000</v>
      </c>
    </row>
    <row r="213" spans="1:3" ht="24" customHeight="1">
      <c r="A213" s="150"/>
      <c r="B213" s="45" t="s">
        <v>69</v>
      </c>
      <c r="C213" s="33"/>
    </row>
    <row r="214" spans="1:3" ht="24" customHeight="1">
      <c r="A214" s="142" t="s">
        <v>75</v>
      </c>
      <c r="B214" s="45"/>
      <c r="C214" s="33"/>
    </row>
    <row r="215" spans="1:3" ht="24" customHeight="1">
      <c r="A215" s="144" t="s">
        <v>79</v>
      </c>
      <c r="B215" s="45" t="s">
        <v>1</v>
      </c>
      <c r="C215" s="33">
        <v>470000</v>
      </c>
    </row>
    <row r="216" spans="1:3" ht="24" customHeight="1">
      <c r="A216" s="145"/>
      <c r="B216" s="45" t="s">
        <v>69</v>
      </c>
      <c r="C216" s="33"/>
    </row>
    <row r="217" spans="1:3" ht="24" customHeight="1">
      <c r="A217" s="142" t="s">
        <v>83</v>
      </c>
      <c r="B217" s="45"/>
      <c r="C217" s="33"/>
    </row>
    <row r="218" spans="1:3" ht="24" customHeight="1">
      <c r="A218" s="144" t="s">
        <v>137</v>
      </c>
      <c r="B218" s="45" t="s">
        <v>1</v>
      </c>
      <c r="C218" s="33">
        <v>0</v>
      </c>
    </row>
    <row r="219" spans="1:3" ht="24" customHeight="1">
      <c r="A219" s="147" t="s">
        <v>138</v>
      </c>
      <c r="B219" s="45" t="s">
        <v>69</v>
      </c>
      <c r="C219" s="33"/>
    </row>
    <row r="220" spans="1:3" ht="24" customHeight="1">
      <c r="A220" s="146" t="s">
        <v>86</v>
      </c>
      <c r="B220" s="45" t="s">
        <v>1</v>
      </c>
      <c r="C220" s="33">
        <v>0</v>
      </c>
    </row>
    <row r="221" spans="1:3" ht="24" customHeight="1">
      <c r="A221" s="147" t="s">
        <v>141</v>
      </c>
      <c r="B221" s="45" t="s">
        <v>69</v>
      </c>
      <c r="C221" s="33"/>
    </row>
    <row r="222" spans="1:3" ht="24" customHeight="1">
      <c r="A222" s="146" t="s">
        <v>143</v>
      </c>
      <c r="B222" s="45" t="s">
        <v>1</v>
      </c>
      <c r="C222" s="33">
        <v>289200</v>
      </c>
    </row>
    <row r="223" spans="1:3" ht="24" customHeight="1">
      <c r="A223" s="145"/>
      <c r="B223" s="45" t="s">
        <v>69</v>
      </c>
      <c r="C223" s="33"/>
    </row>
    <row r="224" spans="1:3" ht="24" customHeight="1">
      <c r="A224" s="146" t="s">
        <v>88</v>
      </c>
      <c r="B224" s="45" t="s">
        <v>1</v>
      </c>
      <c r="C224" s="33">
        <v>0</v>
      </c>
    </row>
    <row r="225" spans="1:3" ht="24" customHeight="1">
      <c r="A225" s="145"/>
      <c r="B225" s="45" t="s">
        <v>69</v>
      </c>
      <c r="C225" s="33"/>
    </row>
    <row r="226" spans="1:3" ht="24" customHeight="1">
      <c r="A226" s="146" t="s">
        <v>144</v>
      </c>
      <c r="B226" s="45" t="s">
        <v>1</v>
      </c>
      <c r="C226" s="33">
        <v>0</v>
      </c>
    </row>
    <row r="227" spans="1:3" ht="24" customHeight="1">
      <c r="A227" s="145"/>
      <c r="B227" s="45" t="s">
        <v>69</v>
      </c>
      <c r="C227" s="33"/>
    </row>
    <row r="228" spans="1:3" ht="24" customHeight="1">
      <c r="A228" s="146" t="s">
        <v>149</v>
      </c>
      <c r="B228" s="45" t="s">
        <v>1</v>
      </c>
      <c r="C228" s="33">
        <v>0</v>
      </c>
    </row>
    <row r="229" spans="1:3" ht="24" customHeight="1">
      <c r="A229" s="145"/>
      <c r="B229" s="45" t="s">
        <v>69</v>
      </c>
      <c r="C229" s="33"/>
    </row>
    <row r="230" spans="1:3" ht="24" customHeight="1">
      <c r="A230" s="146" t="s">
        <v>145</v>
      </c>
      <c r="B230" s="45" t="s">
        <v>1</v>
      </c>
      <c r="C230" s="33">
        <v>0</v>
      </c>
    </row>
    <row r="231" spans="1:3" ht="24" customHeight="1">
      <c r="A231" s="145"/>
      <c r="B231" s="45" t="s">
        <v>69</v>
      </c>
      <c r="C231" s="33"/>
    </row>
    <row r="232" spans="1:3" ht="24" customHeight="1">
      <c r="A232" s="140" t="s">
        <v>150</v>
      </c>
      <c r="B232" s="45" t="s">
        <v>1</v>
      </c>
      <c r="C232" s="38">
        <f>SUM(C234+C236)</f>
        <v>122200</v>
      </c>
    </row>
    <row r="233" spans="1:3" ht="24" customHeight="1">
      <c r="A233" s="141"/>
      <c r="B233" s="45" t="s">
        <v>69</v>
      </c>
      <c r="C233" s="33"/>
    </row>
    <row r="234" spans="1:3" ht="24" customHeight="1">
      <c r="A234" s="146" t="s">
        <v>151</v>
      </c>
      <c r="B234" s="45" t="s">
        <v>1</v>
      </c>
      <c r="C234" s="33">
        <v>72200</v>
      </c>
    </row>
    <row r="235" spans="1:3" ht="24" customHeight="1">
      <c r="A235" s="145"/>
      <c r="B235" s="45" t="s">
        <v>69</v>
      </c>
      <c r="C235" s="33"/>
    </row>
    <row r="236" spans="1:3" ht="24" customHeight="1">
      <c r="A236" s="146" t="s">
        <v>152</v>
      </c>
      <c r="B236" s="45" t="s">
        <v>1</v>
      </c>
      <c r="C236" s="33">
        <v>50000</v>
      </c>
    </row>
    <row r="237" spans="1:3" ht="24" customHeight="1">
      <c r="A237" s="145" t="s">
        <v>153</v>
      </c>
      <c r="B237" s="45" t="s">
        <v>69</v>
      </c>
      <c r="C237" s="33"/>
    </row>
    <row r="238" spans="1:3" ht="24" customHeight="1">
      <c r="A238" s="4" t="s">
        <v>42</v>
      </c>
      <c r="B238" s="138" t="s">
        <v>1</v>
      </c>
      <c r="C238" s="30">
        <f>SUM(C240+C266)</f>
        <v>848300</v>
      </c>
    </row>
    <row r="239" spans="1:3" ht="24" customHeight="1">
      <c r="A239" s="4"/>
      <c r="B239" s="6" t="s">
        <v>69</v>
      </c>
      <c r="C239" s="89"/>
    </row>
    <row r="240" spans="1:3" ht="24" customHeight="1">
      <c r="A240" s="140" t="s">
        <v>146</v>
      </c>
      <c r="B240" s="45" t="s">
        <v>1</v>
      </c>
      <c r="C240" s="38">
        <f>SUM(C244+C247+C249+C252+C254+C256+C258+C260+C262+C264)</f>
        <v>848300</v>
      </c>
    </row>
    <row r="241" spans="1:3" ht="24" customHeight="1">
      <c r="A241" s="141"/>
      <c r="B241" s="45" t="s">
        <v>69</v>
      </c>
      <c r="C241" s="33"/>
    </row>
    <row r="242" spans="1:3" ht="24" customHeight="1">
      <c r="A242" s="142" t="s">
        <v>72</v>
      </c>
      <c r="B242" s="45"/>
      <c r="C242" s="33"/>
    </row>
    <row r="243" spans="1:3" ht="24" customHeight="1">
      <c r="A243" s="143" t="s">
        <v>73</v>
      </c>
      <c r="B243" s="45"/>
      <c r="C243" s="33"/>
    </row>
    <row r="244" spans="1:3" ht="24" customHeight="1">
      <c r="A244" s="144" t="s">
        <v>74</v>
      </c>
      <c r="B244" s="45" t="s">
        <v>1</v>
      </c>
      <c r="C244" s="33">
        <v>160000</v>
      </c>
    </row>
    <row r="245" spans="1:3" ht="24" customHeight="1">
      <c r="A245" s="145"/>
      <c r="B245" s="45" t="s">
        <v>69</v>
      </c>
      <c r="C245" s="33"/>
    </row>
    <row r="246" spans="1:3" ht="24" customHeight="1">
      <c r="A246" s="142" t="s">
        <v>75</v>
      </c>
      <c r="B246" s="45"/>
      <c r="C246" s="33"/>
    </row>
    <row r="247" spans="1:3" ht="24" customHeight="1">
      <c r="A247" s="144" t="s">
        <v>79</v>
      </c>
      <c r="B247" s="45" t="s">
        <v>1</v>
      </c>
      <c r="C247" s="33">
        <v>236900</v>
      </c>
    </row>
    <row r="248" spans="1:3" ht="24" customHeight="1">
      <c r="A248" s="145"/>
      <c r="B248" s="45" t="s">
        <v>69</v>
      </c>
      <c r="C248" s="33"/>
    </row>
    <row r="249" spans="1:3" ht="24" customHeight="1">
      <c r="A249" s="146" t="s">
        <v>80</v>
      </c>
      <c r="B249" s="45" t="s">
        <v>1</v>
      </c>
      <c r="C249" s="33">
        <v>9000</v>
      </c>
    </row>
    <row r="250" spans="1:3" ht="24" customHeight="1">
      <c r="A250" s="145"/>
      <c r="B250" s="45" t="s">
        <v>69</v>
      </c>
      <c r="C250" s="33"/>
    </row>
    <row r="251" spans="1:3" ht="24" customHeight="1">
      <c r="A251" s="142" t="s">
        <v>83</v>
      </c>
      <c r="B251" s="45"/>
      <c r="C251" s="33"/>
    </row>
    <row r="252" spans="1:3" ht="24" customHeight="1">
      <c r="A252" s="144" t="s">
        <v>137</v>
      </c>
      <c r="B252" s="45" t="s">
        <v>1</v>
      </c>
      <c r="C252" s="33">
        <v>0</v>
      </c>
    </row>
    <row r="253" spans="1:3" ht="24" customHeight="1">
      <c r="A253" s="147" t="s">
        <v>154</v>
      </c>
      <c r="B253" s="45" t="s">
        <v>69</v>
      </c>
      <c r="C253" s="33"/>
    </row>
    <row r="254" spans="1:3" ht="24" customHeight="1">
      <c r="A254" s="146" t="s">
        <v>86</v>
      </c>
      <c r="B254" s="45" t="s">
        <v>1</v>
      </c>
      <c r="C254" s="33">
        <v>0</v>
      </c>
    </row>
    <row r="255" spans="1:3" ht="24" customHeight="1">
      <c r="A255" s="147" t="s">
        <v>155</v>
      </c>
      <c r="B255" s="45" t="s">
        <v>69</v>
      </c>
      <c r="C255" s="33"/>
    </row>
    <row r="256" spans="1:3" ht="24" customHeight="1">
      <c r="A256" s="146" t="s">
        <v>87</v>
      </c>
      <c r="B256" s="45" t="s">
        <v>1</v>
      </c>
      <c r="C256" s="33">
        <v>5400</v>
      </c>
    </row>
    <row r="257" spans="1:3" ht="24" customHeight="1">
      <c r="A257" s="145"/>
      <c r="B257" s="45" t="s">
        <v>69</v>
      </c>
      <c r="C257" s="33"/>
    </row>
    <row r="258" spans="1:3" ht="24" customHeight="1">
      <c r="A258" s="146" t="s">
        <v>156</v>
      </c>
      <c r="B258" s="45" t="s">
        <v>1</v>
      </c>
      <c r="C258" s="33">
        <v>437000</v>
      </c>
    </row>
    <row r="259" spans="1:3" ht="24" customHeight="1">
      <c r="A259" s="145"/>
      <c r="B259" s="45" t="s">
        <v>69</v>
      </c>
      <c r="C259" s="33"/>
    </row>
    <row r="260" spans="1:3" ht="24" customHeight="1">
      <c r="A260" s="146" t="s">
        <v>88</v>
      </c>
      <c r="B260" s="45" t="s">
        <v>1</v>
      </c>
      <c r="C260" s="33">
        <v>0</v>
      </c>
    </row>
    <row r="261" spans="1:3" ht="24" customHeight="1">
      <c r="A261" s="145"/>
      <c r="B261" s="45" t="s">
        <v>69</v>
      </c>
      <c r="C261" s="33"/>
    </row>
    <row r="262" spans="1:3" ht="24" customHeight="1">
      <c r="A262" s="146" t="s">
        <v>144</v>
      </c>
      <c r="B262" s="45" t="s">
        <v>1</v>
      </c>
      <c r="C262" s="33">
        <v>0</v>
      </c>
    </row>
    <row r="263" spans="1:3" ht="24" customHeight="1">
      <c r="A263" s="145"/>
      <c r="B263" s="45" t="s">
        <v>69</v>
      </c>
      <c r="C263" s="33"/>
    </row>
    <row r="264" spans="1:3" ht="24" customHeight="1">
      <c r="A264" s="146" t="s">
        <v>145</v>
      </c>
      <c r="B264" s="45" t="s">
        <v>1</v>
      </c>
      <c r="C264" s="33">
        <v>0</v>
      </c>
    </row>
    <row r="265" spans="1:3" ht="24" customHeight="1">
      <c r="A265" s="145"/>
      <c r="B265" s="45" t="s">
        <v>69</v>
      </c>
      <c r="C265" s="33"/>
    </row>
    <row r="266" spans="1:3" ht="24" customHeight="1">
      <c r="A266" s="140" t="s">
        <v>150</v>
      </c>
      <c r="B266" s="45" t="s">
        <v>1</v>
      </c>
      <c r="C266" s="38">
        <f>SUM(C268)</f>
        <v>0</v>
      </c>
    </row>
    <row r="267" spans="1:3" ht="24" customHeight="1">
      <c r="A267" s="141"/>
      <c r="B267" s="45" t="s">
        <v>69</v>
      </c>
      <c r="C267" s="33"/>
    </row>
    <row r="268" spans="1:3" ht="24" customHeight="1">
      <c r="A268" s="152" t="s">
        <v>157</v>
      </c>
      <c r="B268" s="45" t="s">
        <v>1</v>
      </c>
      <c r="C268" s="33">
        <v>0</v>
      </c>
    </row>
    <row r="269" spans="1:3" ht="24" customHeight="1">
      <c r="A269" s="145"/>
      <c r="B269" s="45" t="s">
        <v>69</v>
      </c>
      <c r="C269" s="33"/>
    </row>
    <row r="270" spans="1:3" ht="24" customHeight="1">
      <c r="A270" s="287" t="s">
        <v>102</v>
      </c>
      <c r="B270" s="45" t="s">
        <v>1</v>
      </c>
      <c r="C270" s="154">
        <f>SUM(C168+C192+C204+C238)</f>
        <v>7166000</v>
      </c>
    </row>
    <row r="271" spans="1:3" ht="24" customHeight="1">
      <c r="A271" s="288"/>
      <c r="B271" s="45" t="s">
        <v>69</v>
      </c>
      <c r="C271" s="153"/>
    </row>
    <row r="272" ht="24" customHeight="1">
      <c r="C272" s="155"/>
    </row>
    <row r="273" spans="1:3" ht="24" customHeight="1">
      <c r="A273" s="156" t="s">
        <v>158</v>
      </c>
      <c r="C273" s="155"/>
    </row>
    <row r="278" spans="1:3" ht="24" customHeight="1">
      <c r="A278" s="283" t="s">
        <v>64</v>
      </c>
      <c r="B278" s="283"/>
      <c r="C278" s="283"/>
    </row>
    <row r="279" spans="1:3" ht="24" customHeight="1">
      <c r="A279" s="51" t="s">
        <v>20</v>
      </c>
      <c r="B279" s="51"/>
      <c r="C279" s="51"/>
    </row>
    <row r="280" spans="1:3" ht="24" customHeight="1">
      <c r="A280" s="52" t="s">
        <v>160</v>
      </c>
      <c r="B280" s="52"/>
      <c r="C280" s="2" t="s">
        <v>16</v>
      </c>
    </row>
    <row r="281" spans="1:3" ht="12.75" customHeight="1">
      <c r="A281" s="52"/>
      <c r="B281" s="52"/>
      <c r="C281" s="2"/>
    </row>
    <row r="282" spans="1:3" ht="24" customHeight="1">
      <c r="A282" s="287" t="s">
        <v>67</v>
      </c>
      <c r="B282" s="53" t="s">
        <v>68</v>
      </c>
      <c r="C282" s="284" t="s">
        <v>116</v>
      </c>
    </row>
    <row r="283" spans="1:3" ht="24" customHeight="1">
      <c r="A283" s="288"/>
      <c r="B283" s="54" t="s">
        <v>69</v>
      </c>
      <c r="C283" s="284"/>
    </row>
    <row r="284" spans="1:3" ht="24" customHeight="1">
      <c r="A284" s="124" t="s">
        <v>18</v>
      </c>
      <c r="B284" s="6"/>
      <c r="C284" s="162"/>
    </row>
    <row r="285" spans="1:3" ht="24" customHeight="1">
      <c r="A285" s="126" t="s">
        <v>161</v>
      </c>
      <c r="B285" s="6" t="s">
        <v>1</v>
      </c>
      <c r="C285" s="42">
        <v>1594890</v>
      </c>
    </row>
    <row r="286" spans="1:3" ht="24" customHeight="1">
      <c r="A286" s="60"/>
      <c r="B286" s="6" t="s">
        <v>69</v>
      </c>
      <c r="C286" s="42"/>
    </row>
    <row r="287" spans="1:3" ht="24" customHeight="1">
      <c r="A287" s="128" t="s">
        <v>132</v>
      </c>
      <c r="B287" s="45" t="s">
        <v>1</v>
      </c>
      <c r="C287" s="85">
        <v>1594890</v>
      </c>
    </row>
    <row r="288" spans="1:3" ht="24" customHeight="1">
      <c r="A288" s="109"/>
      <c r="B288" s="110" t="s">
        <v>69</v>
      </c>
      <c r="C288" s="262"/>
    </row>
    <row r="289" spans="1:3" ht="24" customHeight="1">
      <c r="A289" s="112" t="s">
        <v>73</v>
      </c>
      <c r="B289" s="110"/>
      <c r="C289" s="262"/>
    </row>
    <row r="290" spans="1:3" ht="24" customHeight="1">
      <c r="A290" s="131" t="s">
        <v>118</v>
      </c>
      <c r="B290" s="45" t="s">
        <v>1</v>
      </c>
      <c r="C290" s="85">
        <v>1553850</v>
      </c>
    </row>
    <row r="291" spans="1:3" ht="24" customHeight="1">
      <c r="A291" s="72"/>
      <c r="B291" s="45" t="s">
        <v>69</v>
      </c>
      <c r="C291" s="85"/>
    </row>
    <row r="292" spans="1:3" ht="24" customHeight="1">
      <c r="A292" s="133" t="s">
        <v>162</v>
      </c>
      <c r="B292" s="45" t="s">
        <v>1</v>
      </c>
      <c r="C292" s="85"/>
    </row>
    <row r="293" spans="1:3" ht="24" customHeight="1">
      <c r="A293" s="91"/>
      <c r="B293" s="45" t="s">
        <v>69</v>
      </c>
      <c r="C293" s="85"/>
    </row>
    <row r="294" spans="1:3" ht="24" customHeight="1">
      <c r="A294" s="112" t="s">
        <v>75</v>
      </c>
      <c r="B294" s="110"/>
      <c r="C294" s="262"/>
    </row>
    <row r="295" spans="1:3" ht="24" customHeight="1">
      <c r="A295" s="131" t="s">
        <v>119</v>
      </c>
      <c r="B295" s="45" t="s">
        <v>1</v>
      </c>
      <c r="C295" s="85">
        <v>34440</v>
      </c>
    </row>
    <row r="296" spans="1:3" ht="24" customHeight="1">
      <c r="A296" s="72"/>
      <c r="B296" s="45" t="s">
        <v>69</v>
      </c>
      <c r="C296" s="85"/>
    </row>
    <row r="297" spans="1:3" ht="24" customHeight="1">
      <c r="A297" s="133" t="s">
        <v>163</v>
      </c>
      <c r="B297" s="45" t="s">
        <v>1</v>
      </c>
      <c r="C297" s="85"/>
    </row>
    <row r="298" spans="1:3" ht="24" customHeight="1">
      <c r="A298" s="91"/>
      <c r="B298" s="45" t="s">
        <v>69</v>
      </c>
      <c r="C298" s="85"/>
    </row>
    <row r="299" spans="1:3" ht="24" customHeight="1">
      <c r="A299" s="133" t="s">
        <v>120</v>
      </c>
      <c r="B299" s="45" t="s">
        <v>1</v>
      </c>
      <c r="C299" s="85">
        <v>6600</v>
      </c>
    </row>
    <row r="300" spans="1:3" ht="24" customHeight="1">
      <c r="A300" s="66"/>
      <c r="B300" s="45" t="s">
        <v>69</v>
      </c>
      <c r="C300" s="85"/>
    </row>
    <row r="301" spans="1:3" ht="24" customHeight="1">
      <c r="A301" s="112" t="s">
        <v>83</v>
      </c>
      <c r="B301" s="110"/>
      <c r="C301" s="262"/>
    </row>
    <row r="302" spans="1:3" ht="24" customHeight="1">
      <c r="A302" s="133" t="s">
        <v>122</v>
      </c>
      <c r="B302" s="45" t="s">
        <v>1</v>
      </c>
      <c r="C302" s="85"/>
    </row>
    <row r="303" spans="1:3" ht="24" customHeight="1">
      <c r="A303" s="72"/>
      <c r="B303" s="45" t="s">
        <v>69</v>
      </c>
      <c r="C303" s="85"/>
    </row>
    <row r="304" spans="1:3" ht="24" customHeight="1">
      <c r="A304" s="131" t="s">
        <v>123</v>
      </c>
      <c r="B304" s="45" t="s">
        <v>1</v>
      </c>
      <c r="C304" s="85"/>
    </row>
    <row r="305" spans="1:3" ht="24" customHeight="1">
      <c r="A305" s="72"/>
      <c r="B305" s="45" t="s">
        <v>69</v>
      </c>
      <c r="C305" s="85"/>
    </row>
    <row r="306" spans="1:3" ht="24" customHeight="1">
      <c r="A306" s="133" t="s">
        <v>124</v>
      </c>
      <c r="B306" s="45" t="s">
        <v>1</v>
      </c>
      <c r="C306" s="85"/>
    </row>
    <row r="307" spans="1:3" ht="24" customHeight="1">
      <c r="A307" s="66"/>
      <c r="B307" s="45" t="s">
        <v>69</v>
      </c>
      <c r="C307" s="85"/>
    </row>
    <row r="308" spans="1:3" ht="24" customHeight="1">
      <c r="A308" s="133" t="s">
        <v>164</v>
      </c>
      <c r="B308" s="45" t="s">
        <v>1</v>
      </c>
      <c r="C308" s="85"/>
    </row>
    <row r="309" spans="1:3" ht="24" customHeight="1">
      <c r="A309" s="91"/>
      <c r="B309" s="45" t="s">
        <v>69</v>
      </c>
      <c r="C309" s="85"/>
    </row>
    <row r="310" spans="1:3" ht="24" customHeight="1">
      <c r="A310" s="133" t="s">
        <v>125</v>
      </c>
      <c r="B310" s="45" t="s">
        <v>1</v>
      </c>
      <c r="C310" s="85"/>
    </row>
    <row r="311" spans="1:3" ht="24" customHeight="1">
      <c r="A311" s="66"/>
      <c r="B311" s="45" t="s">
        <v>69</v>
      </c>
      <c r="C311" s="85"/>
    </row>
    <row r="312" spans="1:3" ht="24" customHeight="1">
      <c r="A312" s="133" t="s">
        <v>165</v>
      </c>
      <c r="B312" s="45" t="s">
        <v>1</v>
      </c>
      <c r="C312" s="85"/>
    </row>
    <row r="313" spans="1:3" ht="24" customHeight="1">
      <c r="A313" s="91"/>
      <c r="B313" s="45" t="s">
        <v>69</v>
      </c>
      <c r="C313" s="85"/>
    </row>
    <row r="314" spans="1:3" ht="24" customHeight="1">
      <c r="A314" s="128" t="s">
        <v>166</v>
      </c>
      <c r="B314" s="45" t="s">
        <v>1</v>
      </c>
      <c r="C314" s="85">
        <f>C317</f>
        <v>0</v>
      </c>
    </row>
    <row r="315" spans="1:3" ht="24" customHeight="1">
      <c r="A315" s="109"/>
      <c r="B315" s="110" t="s">
        <v>69</v>
      </c>
      <c r="C315" s="262"/>
    </row>
    <row r="316" spans="1:3" ht="24" customHeight="1">
      <c r="A316" s="112" t="s">
        <v>167</v>
      </c>
      <c r="B316" s="110"/>
      <c r="C316" s="262"/>
    </row>
    <row r="317" spans="1:3" ht="24" customHeight="1">
      <c r="A317" s="131" t="s">
        <v>168</v>
      </c>
      <c r="B317" s="45" t="s">
        <v>1</v>
      </c>
      <c r="C317" s="85"/>
    </row>
    <row r="318" spans="1:3" ht="24" customHeight="1">
      <c r="A318" s="157" t="s">
        <v>166</v>
      </c>
      <c r="B318" s="45" t="s">
        <v>1</v>
      </c>
      <c r="C318" s="85">
        <v>51020</v>
      </c>
    </row>
    <row r="319" spans="1:3" ht="24" customHeight="1">
      <c r="A319" s="158"/>
      <c r="B319" s="107" t="s">
        <v>69</v>
      </c>
      <c r="C319" s="263"/>
    </row>
    <row r="320" spans="1:3" ht="24" customHeight="1">
      <c r="A320" s="159" t="s">
        <v>167</v>
      </c>
      <c r="B320" s="107"/>
      <c r="C320" s="263"/>
    </row>
    <row r="321" spans="1:3" ht="24" customHeight="1">
      <c r="A321" s="131" t="s">
        <v>168</v>
      </c>
      <c r="B321" s="45" t="s">
        <v>1</v>
      </c>
      <c r="C321" s="85">
        <v>51020</v>
      </c>
    </row>
    <row r="322" spans="1:3" ht="24" customHeight="1">
      <c r="A322" s="72" t="s">
        <v>169</v>
      </c>
      <c r="B322" s="45" t="s">
        <v>69</v>
      </c>
      <c r="C322" s="85"/>
    </row>
    <row r="323" spans="1:3" ht="24" customHeight="1">
      <c r="A323" s="66"/>
      <c r="B323" s="107" t="s">
        <v>69</v>
      </c>
      <c r="C323" s="85"/>
    </row>
    <row r="324" spans="1:3" ht="24" customHeight="1">
      <c r="A324" s="126" t="s">
        <v>170</v>
      </c>
      <c r="B324" s="6" t="s">
        <v>1</v>
      </c>
      <c r="C324" s="42">
        <v>595000</v>
      </c>
    </row>
    <row r="325" spans="1:3" ht="24" customHeight="1">
      <c r="A325" s="60"/>
      <c r="B325" s="6" t="s">
        <v>69</v>
      </c>
      <c r="C325" s="42"/>
    </row>
    <row r="326" spans="1:3" ht="24" customHeight="1">
      <c r="A326" s="128" t="s">
        <v>171</v>
      </c>
      <c r="B326" s="71" t="s">
        <v>1</v>
      </c>
      <c r="C326" s="183">
        <v>595000</v>
      </c>
    </row>
    <row r="327" spans="1:3" ht="24" customHeight="1">
      <c r="A327" s="160"/>
      <c r="B327" s="71" t="s">
        <v>69</v>
      </c>
      <c r="C327" s="183"/>
    </row>
    <row r="328" spans="1:3" ht="24" customHeight="1">
      <c r="A328" s="133" t="s">
        <v>172</v>
      </c>
      <c r="B328" s="45" t="s">
        <v>1</v>
      </c>
      <c r="C328" s="85">
        <v>495000</v>
      </c>
    </row>
    <row r="329" spans="1:3" ht="24" customHeight="1">
      <c r="A329" s="72" t="s">
        <v>173</v>
      </c>
      <c r="B329" s="45" t="s">
        <v>69</v>
      </c>
      <c r="C329" s="85"/>
    </row>
    <row r="330" spans="1:3" ht="24" customHeight="1">
      <c r="A330" s="133" t="s">
        <v>174</v>
      </c>
      <c r="B330" s="45" t="s">
        <v>1</v>
      </c>
      <c r="C330" s="85">
        <v>100000</v>
      </c>
    </row>
    <row r="331" spans="1:3" ht="24" customHeight="1">
      <c r="A331" s="91"/>
      <c r="B331" s="45" t="s">
        <v>69</v>
      </c>
      <c r="C331" s="85"/>
    </row>
    <row r="332" spans="1:3" ht="24" customHeight="1">
      <c r="A332" s="289" t="s">
        <v>102</v>
      </c>
      <c r="B332" s="5" t="s">
        <v>1</v>
      </c>
      <c r="C332" s="188">
        <f>C285+C324</f>
        <v>2189890</v>
      </c>
    </row>
    <row r="333" spans="1:3" ht="24" customHeight="1">
      <c r="A333" s="290"/>
      <c r="B333" s="5" t="s">
        <v>69</v>
      </c>
      <c r="C333" s="188"/>
    </row>
    <row r="334" spans="1:3" ht="24" customHeight="1">
      <c r="A334" s="81"/>
      <c r="B334" s="81"/>
      <c r="C334" s="1"/>
    </row>
    <row r="335" spans="1:3" ht="24" customHeight="1">
      <c r="A335" s="52" t="s">
        <v>126</v>
      </c>
      <c r="B335" s="81"/>
      <c r="C335" s="1"/>
    </row>
    <row r="340" spans="1:3" ht="24" customHeight="1">
      <c r="A340" s="283" t="s">
        <v>64</v>
      </c>
      <c r="B340" s="283"/>
      <c r="C340" s="283"/>
    </row>
    <row r="341" spans="1:3" ht="24" customHeight="1">
      <c r="A341" s="51" t="s">
        <v>20</v>
      </c>
      <c r="B341" s="51"/>
      <c r="C341" s="230"/>
    </row>
    <row r="342" spans="1:3" ht="24" customHeight="1">
      <c r="A342" s="52" t="s">
        <v>176</v>
      </c>
      <c r="B342" s="52"/>
      <c r="C342" s="231" t="s">
        <v>16</v>
      </c>
    </row>
    <row r="343" spans="1:3" ht="12" customHeight="1">
      <c r="A343" s="52"/>
      <c r="B343" s="52"/>
      <c r="C343" s="231"/>
    </row>
    <row r="344" spans="1:3" ht="24" customHeight="1">
      <c r="A344" s="287" t="s">
        <v>67</v>
      </c>
      <c r="B344" s="53" t="s">
        <v>68</v>
      </c>
      <c r="C344" s="284" t="s">
        <v>116</v>
      </c>
    </row>
    <row r="345" spans="1:3" ht="24" customHeight="1">
      <c r="A345" s="288"/>
      <c r="B345" s="54" t="s">
        <v>69</v>
      </c>
      <c r="C345" s="284"/>
    </row>
    <row r="346" spans="1:3" ht="24" customHeight="1">
      <c r="A346" s="124" t="s">
        <v>177</v>
      </c>
      <c r="B346" s="6"/>
      <c r="C346" s="232">
        <v>358460</v>
      </c>
    </row>
    <row r="347" spans="1:3" ht="24" customHeight="1">
      <c r="A347" s="233" t="s">
        <v>132</v>
      </c>
      <c r="B347" s="50"/>
      <c r="C347" s="234">
        <v>358460</v>
      </c>
    </row>
    <row r="348" spans="1:3" ht="24" customHeight="1">
      <c r="A348" s="235" t="s">
        <v>73</v>
      </c>
      <c r="B348" s="45"/>
      <c r="C348" s="236"/>
    </row>
    <row r="349" spans="1:3" ht="24" customHeight="1">
      <c r="A349" s="295" t="s">
        <v>178</v>
      </c>
      <c r="B349" s="45" t="s">
        <v>1</v>
      </c>
      <c r="C349" s="236">
        <v>322160</v>
      </c>
    </row>
    <row r="350" spans="1:3" ht="24" customHeight="1">
      <c r="A350" s="296"/>
      <c r="B350" s="45" t="s">
        <v>69</v>
      </c>
      <c r="C350" s="236">
        <v>0</v>
      </c>
    </row>
    <row r="351" spans="1:3" ht="24" customHeight="1">
      <c r="A351" s="235" t="s">
        <v>75</v>
      </c>
      <c r="B351" s="45"/>
      <c r="C351" s="236"/>
    </row>
    <row r="352" spans="1:3" ht="24" customHeight="1">
      <c r="A352" s="295" t="s">
        <v>179</v>
      </c>
      <c r="B352" s="45" t="s">
        <v>1</v>
      </c>
      <c r="C352" s="236">
        <v>18800</v>
      </c>
    </row>
    <row r="353" spans="1:3" ht="24" customHeight="1">
      <c r="A353" s="296"/>
      <c r="B353" s="45" t="s">
        <v>69</v>
      </c>
      <c r="C353" s="236">
        <v>0</v>
      </c>
    </row>
    <row r="354" spans="1:3" ht="24" customHeight="1">
      <c r="A354" s="295" t="s">
        <v>180</v>
      </c>
      <c r="B354" s="45" t="s">
        <v>1</v>
      </c>
      <c r="C354" s="236">
        <v>5000</v>
      </c>
    </row>
    <row r="355" spans="1:3" ht="24" customHeight="1">
      <c r="A355" s="296"/>
      <c r="B355" s="45" t="s">
        <v>69</v>
      </c>
      <c r="C355" s="236"/>
    </row>
    <row r="356" spans="1:3" ht="24" customHeight="1">
      <c r="A356" s="235" t="s">
        <v>83</v>
      </c>
      <c r="B356" s="45"/>
      <c r="C356" s="236"/>
    </row>
    <row r="357" spans="1:3" ht="24" customHeight="1">
      <c r="A357" s="295" t="s">
        <v>181</v>
      </c>
      <c r="B357" s="45" t="s">
        <v>1</v>
      </c>
      <c r="C357" s="236">
        <v>0</v>
      </c>
    </row>
    <row r="358" spans="1:3" ht="24" customHeight="1">
      <c r="A358" s="296"/>
      <c r="B358" s="45" t="s">
        <v>69</v>
      </c>
      <c r="C358" s="236">
        <v>0</v>
      </c>
    </row>
    <row r="359" spans="1:3" ht="24" customHeight="1">
      <c r="A359" s="295" t="s">
        <v>182</v>
      </c>
      <c r="B359" s="45" t="s">
        <v>1</v>
      </c>
      <c r="C359" s="236">
        <v>0</v>
      </c>
    </row>
    <row r="360" spans="1:3" ht="24" customHeight="1">
      <c r="A360" s="296"/>
      <c r="B360" s="45" t="s">
        <v>69</v>
      </c>
      <c r="C360" s="236">
        <v>0</v>
      </c>
    </row>
    <row r="361" spans="1:3" ht="24" customHeight="1">
      <c r="A361" s="295" t="s">
        <v>183</v>
      </c>
      <c r="B361" s="45" t="s">
        <v>1</v>
      </c>
      <c r="C361" s="236">
        <v>12500</v>
      </c>
    </row>
    <row r="362" spans="1:3" ht="24" customHeight="1">
      <c r="A362" s="296"/>
      <c r="B362" s="45" t="s">
        <v>69</v>
      </c>
      <c r="C362" s="236">
        <v>0</v>
      </c>
    </row>
    <row r="363" spans="1:3" ht="24" customHeight="1">
      <c r="A363" s="295" t="s">
        <v>184</v>
      </c>
      <c r="B363" s="45" t="s">
        <v>1</v>
      </c>
      <c r="C363" s="236">
        <v>0</v>
      </c>
    </row>
    <row r="364" spans="1:3" ht="24" customHeight="1">
      <c r="A364" s="296"/>
      <c r="B364" s="45" t="s">
        <v>69</v>
      </c>
      <c r="C364" s="236">
        <v>0</v>
      </c>
    </row>
    <row r="365" spans="1:3" ht="24" customHeight="1">
      <c r="A365" s="124" t="s">
        <v>185</v>
      </c>
      <c r="B365" s="6"/>
      <c r="C365" s="237">
        <v>938900</v>
      </c>
    </row>
    <row r="366" spans="1:3" ht="24" customHeight="1">
      <c r="A366" s="233" t="s">
        <v>132</v>
      </c>
      <c r="B366" s="50"/>
      <c r="C366" s="234">
        <v>438900</v>
      </c>
    </row>
    <row r="367" spans="1:3" ht="24" customHeight="1">
      <c r="A367" s="235" t="s">
        <v>73</v>
      </c>
      <c r="B367" s="45"/>
      <c r="C367" s="236"/>
    </row>
    <row r="368" spans="1:3" ht="24" customHeight="1">
      <c r="A368" s="295" t="s">
        <v>178</v>
      </c>
      <c r="B368" s="45" t="s">
        <v>1</v>
      </c>
      <c r="C368" s="236">
        <v>0</v>
      </c>
    </row>
    <row r="369" spans="1:3" ht="24" customHeight="1">
      <c r="A369" s="296"/>
      <c r="B369" s="45" t="s">
        <v>69</v>
      </c>
      <c r="C369" s="236">
        <v>0</v>
      </c>
    </row>
    <row r="370" spans="1:3" ht="24" customHeight="1">
      <c r="A370" s="235" t="s">
        <v>75</v>
      </c>
      <c r="B370" s="45"/>
      <c r="C370" s="236"/>
    </row>
    <row r="371" spans="1:3" ht="24" customHeight="1">
      <c r="A371" s="295" t="s">
        <v>186</v>
      </c>
      <c r="B371" s="45" t="s">
        <v>1</v>
      </c>
      <c r="C371" s="238">
        <v>2100</v>
      </c>
    </row>
    <row r="372" spans="1:3" ht="24" customHeight="1">
      <c r="A372" s="296"/>
      <c r="B372" s="45" t="s">
        <v>69</v>
      </c>
      <c r="C372" s="239">
        <v>0</v>
      </c>
    </row>
    <row r="373" spans="1:3" ht="24" customHeight="1">
      <c r="A373" s="295" t="s">
        <v>187</v>
      </c>
      <c r="B373" s="45" t="s">
        <v>1</v>
      </c>
      <c r="C373" s="238">
        <v>150000</v>
      </c>
    </row>
    <row r="374" spans="1:3" ht="24" customHeight="1">
      <c r="A374" s="296"/>
      <c r="B374" s="45" t="s">
        <v>69</v>
      </c>
      <c r="C374" s="239">
        <v>0</v>
      </c>
    </row>
    <row r="375" spans="1:3" ht="24" customHeight="1">
      <c r="A375" s="295" t="s">
        <v>188</v>
      </c>
      <c r="B375" s="45" t="s">
        <v>1</v>
      </c>
      <c r="C375" s="238">
        <v>35500</v>
      </c>
    </row>
    <row r="376" spans="1:3" ht="24" customHeight="1">
      <c r="A376" s="296"/>
      <c r="B376" s="45" t="s">
        <v>69</v>
      </c>
      <c r="C376" s="239">
        <v>0</v>
      </c>
    </row>
    <row r="377" spans="1:3" ht="24" customHeight="1">
      <c r="A377" s="235" t="s">
        <v>83</v>
      </c>
      <c r="B377" s="45"/>
      <c r="C377" s="236"/>
    </row>
    <row r="378" spans="1:3" ht="24" customHeight="1">
      <c r="A378" s="295" t="s">
        <v>189</v>
      </c>
      <c r="B378" s="45" t="s">
        <v>1</v>
      </c>
      <c r="C378" s="238">
        <v>1300</v>
      </c>
    </row>
    <row r="379" spans="1:3" ht="24" customHeight="1">
      <c r="A379" s="296"/>
      <c r="B379" s="45" t="s">
        <v>69</v>
      </c>
      <c r="C379" s="239">
        <v>0</v>
      </c>
    </row>
    <row r="380" spans="1:3" ht="24" customHeight="1">
      <c r="A380" s="295" t="s">
        <v>190</v>
      </c>
      <c r="B380" s="45" t="s">
        <v>1</v>
      </c>
      <c r="C380" s="238">
        <v>100000</v>
      </c>
    </row>
    <row r="381" spans="1:3" ht="24" customHeight="1">
      <c r="A381" s="296"/>
      <c r="B381" s="45" t="s">
        <v>69</v>
      </c>
      <c r="C381" s="239">
        <v>0</v>
      </c>
    </row>
    <row r="382" spans="1:3" ht="24" customHeight="1">
      <c r="A382" s="295" t="s">
        <v>191</v>
      </c>
      <c r="B382" s="45" t="s">
        <v>1</v>
      </c>
      <c r="C382" s="238">
        <v>150000</v>
      </c>
    </row>
    <row r="383" spans="1:3" ht="24" customHeight="1">
      <c r="A383" s="296"/>
      <c r="B383" s="45" t="s">
        <v>69</v>
      </c>
      <c r="C383" s="239"/>
    </row>
    <row r="384" spans="1:3" ht="24" customHeight="1">
      <c r="A384" s="233" t="s">
        <v>150</v>
      </c>
      <c r="B384" s="50"/>
      <c r="C384" s="240">
        <v>500000</v>
      </c>
    </row>
    <row r="385" spans="1:3" ht="24" customHeight="1">
      <c r="A385" s="197" t="s">
        <v>192</v>
      </c>
      <c r="B385" s="45" t="s">
        <v>1</v>
      </c>
      <c r="C385" s="238">
        <v>500000</v>
      </c>
    </row>
    <row r="386" spans="1:3" ht="24" customHeight="1">
      <c r="A386" s="241" t="s">
        <v>193</v>
      </c>
      <c r="B386" s="45" t="s">
        <v>69</v>
      </c>
      <c r="C386" s="239"/>
    </row>
    <row r="387" spans="1:3" ht="24" customHeight="1">
      <c r="A387" s="124" t="s">
        <v>194</v>
      </c>
      <c r="B387" s="6"/>
      <c r="C387" s="237">
        <v>127190</v>
      </c>
    </row>
    <row r="388" spans="1:3" ht="24" customHeight="1">
      <c r="A388" s="233" t="s">
        <v>132</v>
      </c>
      <c r="B388" s="50"/>
      <c r="C388" s="234">
        <v>127190</v>
      </c>
    </row>
    <row r="389" spans="1:3" ht="24" customHeight="1">
      <c r="A389" s="235" t="s">
        <v>73</v>
      </c>
      <c r="B389" s="45"/>
      <c r="C389" s="236"/>
    </row>
    <row r="390" spans="1:3" ht="24" customHeight="1">
      <c r="A390" s="295" t="s">
        <v>178</v>
      </c>
      <c r="B390" s="45" t="s">
        <v>1</v>
      </c>
      <c r="C390" s="236">
        <v>96990</v>
      </c>
    </row>
    <row r="391" spans="1:3" ht="24" customHeight="1">
      <c r="A391" s="296"/>
      <c r="B391" s="45" t="s">
        <v>69</v>
      </c>
      <c r="C391" s="236">
        <v>0</v>
      </c>
    </row>
    <row r="392" spans="1:3" ht="24" customHeight="1">
      <c r="A392" s="235" t="s">
        <v>75</v>
      </c>
      <c r="B392" s="45"/>
      <c r="C392" s="236"/>
    </row>
    <row r="393" spans="1:3" ht="24" customHeight="1">
      <c r="A393" s="295" t="s">
        <v>179</v>
      </c>
      <c r="B393" s="45" t="s">
        <v>1</v>
      </c>
      <c r="C393" s="238">
        <v>30200</v>
      </c>
    </row>
    <row r="394" spans="1:3" ht="24" customHeight="1">
      <c r="A394" s="296"/>
      <c r="B394" s="45" t="s">
        <v>69</v>
      </c>
      <c r="C394" s="239">
        <v>0</v>
      </c>
    </row>
    <row r="395" spans="1:3" ht="24" customHeight="1">
      <c r="A395" s="295" t="s">
        <v>186</v>
      </c>
      <c r="B395" s="45" t="s">
        <v>1</v>
      </c>
      <c r="C395" s="238">
        <v>0</v>
      </c>
    </row>
    <row r="396" spans="1:3" ht="24" customHeight="1">
      <c r="A396" s="296"/>
      <c r="B396" s="45" t="s">
        <v>69</v>
      </c>
      <c r="C396" s="239">
        <v>0</v>
      </c>
    </row>
    <row r="397" spans="1:3" ht="24" customHeight="1">
      <c r="A397" s="295" t="s">
        <v>195</v>
      </c>
      <c r="B397" s="45" t="s">
        <v>1</v>
      </c>
      <c r="C397" s="238">
        <v>0</v>
      </c>
    </row>
    <row r="398" spans="1:3" ht="24" customHeight="1">
      <c r="A398" s="296"/>
      <c r="B398" s="45" t="s">
        <v>69</v>
      </c>
      <c r="C398" s="239">
        <v>0</v>
      </c>
    </row>
    <row r="399" spans="1:3" ht="24" customHeight="1">
      <c r="A399" s="235" t="s">
        <v>83</v>
      </c>
      <c r="B399" s="45"/>
      <c r="C399" s="236"/>
    </row>
    <row r="400" spans="1:3" ht="24" customHeight="1">
      <c r="A400" s="295" t="s">
        <v>196</v>
      </c>
      <c r="B400" s="45" t="s">
        <v>1</v>
      </c>
      <c r="C400" s="238">
        <v>0</v>
      </c>
    </row>
    <row r="401" spans="1:3" ht="24" customHeight="1">
      <c r="A401" s="296"/>
      <c r="B401" s="45" t="s">
        <v>69</v>
      </c>
      <c r="C401" s="239">
        <v>0</v>
      </c>
    </row>
    <row r="402" spans="1:3" ht="24" customHeight="1">
      <c r="A402" s="295" t="s">
        <v>197</v>
      </c>
      <c r="B402" s="45" t="s">
        <v>1</v>
      </c>
      <c r="C402" s="238">
        <v>0</v>
      </c>
    </row>
    <row r="403" spans="1:3" ht="24" customHeight="1">
      <c r="A403" s="296"/>
      <c r="B403" s="45" t="s">
        <v>69</v>
      </c>
      <c r="C403" s="239">
        <v>0</v>
      </c>
    </row>
    <row r="404" spans="1:3" ht="24" customHeight="1">
      <c r="A404" s="295" t="s">
        <v>184</v>
      </c>
      <c r="B404" s="45" t="s">
        <v>1</v>
      </c>
      <c r="C404" s="238">
        <v>0</v>
      </c>
    </row>
    <row r="405" spans="1:3" ht="24" customHeight="1">
      <c r="A405" s="296"/>
      <c r="B405" s="45" t="s">
        <v>69</v>
      </c>
      <c r="C405" s="239">
        <v>0</v>
      </c>
    </row>
    <row r="406" spans="1:3" ht="24" customHeight="1">
      <c r="A406" s="295" t="s">
        <v>198</v>
      </c>
      <c r="B406" s="45" t="s">
        <v>1</v>
      </c>
      <c r="C406" s="238">
        <v>0</v>
      </c>
    </row>
    <row r="407" spans="1:3" ht="24" customHeight="1">
      <c r="A407" s="296"/>
      <c r="B407" s="45" t="s">
        <v>69</v>
      </c>
      <c r="C407" s="239">
        <v>0</v>
      </c>
    </row>
    <row r="408" spans="1:3" ht="24" customHeight="1">
      <c r="A408" s="293" t="s">
        <v>102</v>
      </c>
      <c r="B408" s="6" t="s">
        <v>1</v>
      </c>
      <c r="C408" s="161">
        <v>1424550</v>
      </c>
    </row>
    <row r="409" spans="1:3" ht="24" customHeight="1">
      <c r="A409" s="294"/>
      <c r="B409" s="6" t="s">
        <v>69</v>
      </c>
      <c r="C409" s="161">
        <v>0</v>
      </c>
    </row>
    <row r="411" ht="24" customHeight="1">
      <c r="A411" s="52" t="s">
        <v>126</v>
      </c>
    </row>
    <row r="416" spans="1:3" ht="24" customHeight="1">
      <c r="A416" s="283" t="s">
        <v>64</v>
      </c>
      <c r="B416" s="283"/>
      <c r="C416" s="283"/>
    </row>
    <row r="417" spans="1:3" ht="24" customHeight="1">
      <c r="A417" s="51" t="s">
        <v>20</v>
      </c>
      <c r="B417" s="51"/>
      <c r="C417" s="51"/>
    </row>
    <row r="418" spans="1:3" ht="24" customHeight="1">
      <c r="A418" s="52" t="s">
        <v>200</v>
      </c>
      <c r="B418" s="52"/>
      <c r="C418" s="2" t="s">
        <v>16</v>
      </c>
    </row>
    <row r="419" spans="1:3" ht="12.75" customHeight="1">
      <c r="A419" s="52"/>
      <c r="B419" s="52"/>
      <c r="C419" s="2"/>
    </row>
    <row r="420" spans="1:3" ht="24" customHeight="1">
      <c r="A420" s="287" t="s">
        <v>67</v>
      </c>
      <c r="B420" s="53" t="s">
        <v>68</v>
      </c>
      <c r="C420" s="284" t="s">
        <v>116</v>
      </c>
    </row>
    <row r="421" spans="1:3" ht="24" customHeight="1">
      <c r="A421" s="288"/>
      <c r="B421" s="54" t="s">
        <v>69</v>
      </c>
      <c r="C421" s="284"/>
    </row>
    <row r="422" spans="1:3" ht="24" customHeight="1">
      <c r="A422" s="124" t="s">
        <v>49</v>
      </c>
      <c r="B422" s="6"/>
      <c r="C422" s="162">
        <f>SUM($C$10:$C$35)</f>
        <v>2434900</v>
      </c>
    </row>
    <row r="423" spans="1:3" ht="24" customHeight="1">
      <c r="A423" s="60" t="s">
        <v>201</v>
      </c>
      <c r="B423" s="6"/>
      <c r="C423" s="162">
        <f>C422</f>
        <v>2434900</v>
      </c>
    </row>
    <row r="424" spans="1:3" ht="24" customHeight="1">
      <c r="A424" s="60" t="s">
        <v>202</v>
      </c>
      <c r="B424" s="61"/>
      <c r="C424" s="242"/>
    </row>
    <row r="425" spans="1:3" ht="24" customHeight="1">
      <c r="A425" s="197" t="s">
        <v>203</v>
      </c>
      <c r="B425" s="45" t="s">
        <v>1</v>
      </c>
      <c r="C425" s="33">
        <v>305040</v>
      </c>
    </row>
    <row r="426" spans="1:3" ht="24" customHeight="1">
      <c r="A426" s="72"/>
      <c r="B426" s="45" t="s">
        <v>69</v>
      </c>
      <c r="C426" s="45"/>
    </row>
    <row r="427" spans="1:3" ht="24" customHeight="1">
      <c r="A427" s="68" t="s">
        <v>204</v>
      </c>
      <c r="B427" s="45" t="s">
        <v>1</v>
      </c>
      <c r="C427" s="33">
        <v>120000</v>
      </c>
    </row>
    <row r="428" spans="1:3" ht="24" customHeight="1">
      <c r="A428" s="91"/>
      <c r="B428" s="45" t="s">
        <v>69</v>
      </c>
      <c r="C428" s="45"/>
    </row>
    <row r="429" spans="1:3" ht="24" customHeight="1">
      <c r="A429" s="58" t="s">
        <v>205</v>
      </c>
      <c r="B429" s="6"/>
      <c r="C429" s="61"/>
    </row>
    <row r="430" spans="1:3" ht="24" customHeight="1">
      <c r="A430" s="60"/>
      <c r="B430" s="6"/>
      <c r="C430" s="61"/>
    </row>
    <row r="431" spans="1:3" ht="24" customHeight="1">
      <c r="A431" s="68" t="s">
        <v>206</v>
      </c>
      <c r="B431" s="45" t="s">
        <v>1</v>
      </c>
      <c r="C431" s="33">
        <v>39000</v>
      </c>
    </row>
    <row r="432" spans="1:3" ht="24" customHeight="1">
      <c r="A432" s="72"/>
      <c r="B432" s="45" t="s">
        <v>69</v>
      </c>
      <c r="C432" s="45"/>
    </row>
    <row r="433" spans="1:3" ht="24" customHeight="1">
      <c r="A433" s="68" t="s">
        <v>207</v>
      </c>
      <c r="B433" s="45" t="s">
        <v>1</v>
      </c>
      <c r="C433" s="33">
        <v>2700</v>
      </c>
    </row>
    <row r="434" spans="1:3" ht="24" customHeight="1">
      <c r="A434" s="72"/>
      <c r="B434" s="45" t="s">
        <v>69</v>
      </c>
      <c r="C434" s="45"/>
    </row>
    <row r="435" spans="1:3" ht="24" customHeight="1">
      <c r="A435" s="68" t="s">
        <v>208</v>
      </c>
      <c r="B435" s="45" t="s">
        <v>1</v>
      </c>
      <c r="C435" s="163">
        <v>6840</v>
      </c>
    </row>
    <row r="436" spans="1:3" ht="24" customHeight="1">
      <c r="A436" s="72"/>
      <c r="B436" s="45" t="s">
        <v>69</v>
      </c>
      <c r="C436" s="45"/>
    </row>
    <row r="437" spans="1:3" ht="24" customHeight="1">
      <c r="A437" s="68" t="s">
        <v>209</v>
      </c>
      <c r="B437" s="45" t="s">
        <v>1</v>
      </c>
      <c r="C437" s="33">
        <v>443600</v>
      </c>
    </row>
    <row r="438" spans="1:3" ht="24" customHeight="1">
      <c r="A438" s="72"/>
      <c r="B438" s="45" t="s">
        <v>69</v>
      </c>
      <c r="C438" s="45"/>
    </row>
    <row r="439" spans="1:3" ht="24" customHeight="1">
      <c r="A439" s="68" t="s">
        <v>210</v>
      </c>
      <c r="B439" s="45" t="s">
        <v>1</v>
      </c>
      <c r="C439" s="33">
        <v>60000</v>
      </c>
    </row>
    <row r="440" spans="1:3" ht="24" customHeight="1">
      <c r="A440" s="91"/>
      <c r="B440" s="45" t="s">
        <v>69</v>
      </c>
      <c r="C440" s="45"/>
    </row>
    <row r="441" spans="1:3" ht="24" customHeight="1">
      <c r="A441" s="58" t="s">
        <v>211</v>
      </c>
      <c r="B441" s="6"/>
      <c r="C441" s="61"/>
    </row>
    <row r="442" spans="1:3" ht="24" customHeight="1">
      <c r="A442" s="60"/>
      <c r="B442" s="6"/>
      <c r="C442" s="61"/>
    </row>
    <row r="443" spans="1:3" ht="24" customHeight="1">
      <c r="A443" s="68" t="s">
        <v>212</v>
      </c>
      <c r="B443" s="45" t="s">
        <v>1</v>
      </c>
      <c r="C443" s="33">
        <v>20000</v>
      </c>
    </row>
    <row r="444" spans="1:3" ht="24" customHeight="1">
      <c r="A444" s="72"/>
      <c r="B444" s="45" t="s">
        <v>69</v>
      </c>
      <c r="C444" s="45"/>
    </row>
    <row r="445" spans="1:3" ht="24" customHeight="1">
      <c r="A445" s="68" t="s">
        <v>213</v>
      </c>
      <c r="B445" s="45" t="s">
        <v>1</v>
      </c>
      <c r="C445" s="33">
        <v>6000</v>
      </c>
    </row>
    <row r="446" spans="1:3" ht="24" customHeight="1">
      <c r="A446" s="72"/>
      <c r="B446" s="45" t="s">
        <v>69</v>
      </c>
      <c r="C446" s="45"/>
    </row>
    <row r="447" spans="1:3" ht="24" customHeight="1">
      <c r="A447" s="68" t="s">
        <v>214</v>
      </c>
      <c r="B447" s="45" t="s">
        <v>1</v>
      </c>
      <c r="C447" s="33">
        <v>7000</v>
      </c>
    </row>
    <row r="448" spans="1:3" ht="24" customHeight="1">
      <c r="A448" s="72"/>
      <c r="B448" s="45" t="s">
        <v>69</v>
      </c>
      <c r="C448" s="45"/>
    </row>
    <row r="449" spans="1:3" ht="24" customHeight="1">
      <c r="A449" s="68" t="s">
        <v>215</v>
      </c>
      <c r="B449" s="45" t="s">
        <v>1</v>
      </c>
      <c r="C449" s="33">
        <v>2600</v>
      </c>
    </row>
    <row r="450" spans="1:3" ht="24" customHeight="1">
      <c r="A450" s="91"/>
      <c r="B450" s="45" t="s">
        <v>69</v>
      </c>
      <c r="C450" s="45"/>
    </row>
    <row r="451" spans="1:3" ht="24" customHeight="1">
      <c r="A451" s="124" t="s">
        <v>50</v>
      </c>
      <c r="B451" s="6"/>
      <c r="C451" s="162">
        <f>C452</f>
        <v>3257800</v>
      </c>
    </row>
    <row r="452" spans="1:3" ht="24" customHeight="1">
      <c r="A452" s="60" t="s">
        <v>216</v>
      </c>
      <c r="B452" s="6"/>
      <c r="C452" s="162">
        <f>SUM(C453:C478)</f>
        <v>3257800</v>
      </c>
    </row>
    <row r="453" spans="1:3" ht="24" customHeight="1">
      <c r="A453" s="182" t="s">
        <v>217</v>
      </c>
      <c r="B453" s="45" t="s">
        <v>1</v>
      </c>
      <c r="C453" s="33">
        <v>350000</v>
      </c>
    </row>
    <row r="454" spans="1:3" ht="24" customHeight="1">
      <c r="A454" s="72"/>
      <c r="B454" s="45" t="s">
        <v>69</v>
      </c>
      <c r="C454" s="45"/>
    </row>
    <row r="455" spans="1:3" ht="24" customHeight="1">
      <c r="A455" s="182" t="s">
        <v>218</v>
      </c>
      <c r="B455" s="45" t="s">
        <v>1</v>
      </c>
      <c r="C455" s="33">
        <v>172000</v>
      </c>
    </row>
    <row r="456" spans="1:3" ht="24" customHeight="1">
      <c r="A456" s="72"/>
      <c r="B456" s="45" t="s">
        <v>69</v>
      </c>
      <c r="C456" s="45"/>
    </row>
    <row r="457" spans="1:3" ht="24" customHeight="1">
      <c r="A457" s="182" t="s">
        <v>219</v>
      </c>
      <c r="B457" s="45" t="s">
        <v>1</v>
      </c>
      <c r="C457" s="33">
        <f>10080*4+3180</f>
        <v>43500</v>
      </c>
    </row>
    <row r="458" spans="1:3" ht="24" customHeight="1">
      <c r="A458" s="91"/>
      <c r="B458" s="45" t="s">
        <v>69</v>
      </c>
      <c r="C458" s="45"/>
    </row>
    <row r="459" spans="1:3" ht="24" customHeight="1">
      <c r="A459" s="182" t="s">
        <v>220</v>
      </c>
      <c r="B459" s="45" t="s">
        <v>1</v>
      </c>
      <c r="C459" s="33">
        <v>20000</v>
      </c>
    </row>
    <row r="460" spans="1:3" ht="24" customHeight="1">
      <c r="A460" s="72"/>
      <c r="B460" s="45" t="s">
        <v>69</v>
      </c>
      <c r="C460" s="45"/>
    </row>
    <row r="461" spans="1:3" ht="24" customHeight="1">
      <c r="A461" s="182" t="s">
        <v>221</v>
      </c>
      <c r="B461" s="45" t="s">
        <v>1</v>
      </c>
      <c r="C461" s="33">
        <v>189000</v>
      </c>
    </row>
    <row r="462" spans="1:3" ht="24" customHeight="1">
      <c r="A462" s="72"/>
      <c r="B462" s="45" t="s">
        <v>69</v>
      </c>
      <c r="C462" s="45"/>
    </row>
    <row r="463" spans="1:3" ht="24" customHeight="1">
      <c r="A463" s="182" t="s">
        <v>222</v>
      </c>
      <c r="B463" s="45" t="s">
        <v>1</v>
      </c>
      <c r="C463" s="33">
        <v>196000</v>
      </c>
    </row>
    <row r="464" spans="1:3" ht="24" customHeight="1">
      <c r="A464" s="91"/>
      <c r="B464" s="45" t="s">
        <v>69</v>
      </c>
      <c r="C464" s="45"/>
    </row>
    <row r="465" spans="1:3" ht="24" customHeight="1">
      <c r="A465" s="182" t="s">
        <v>223</v>
      </c>
      <c r="B465" s="45" t="s">
        <v>1</v>
      </c>
      <c r="C465" s="33">
        <v>364000</v>
      </c>
    </row>
    <row r="466" spans="1:3" ht="24" customHeight="1">
      <c r="A466" s="72"/>
      <c r="B466" s="45" t="s">
        <v>69</v>
      </c>
      <c r="C466" s="45"/>
    </row>
    <row r="467" spans="1:3" ht="24" customHeight="1">
      <c r="A467" s="182" t="s">
        <v>224</v>
      </c>
      <c r="B467" s="45" t="s">
        <v>1</v>
      </c>
      <c r="C467" s="33">
        <v>10000</v>
      </c>
    </row>
    <row r="468" spans="1:3" ht="24" customHeight="1">
      <c r="A468" s="72"/>
      <c r="B468" s="45" t="s">
        <v>69</v>
      </c>
      <c r="C468" s="45"/>
    </row>
    <row r="469" spans="1:3" ht="24" customHeight="1">
      <c r="A469" s="182" t="s">
        <v>225</v>
      </c>
      <c r="B469" s="45" t="s">
        <v>1</v>
      </c>
      <c r="C469" s="33">
        <v>397600</v>
      </c>
    </row>
    <row r="470" spans="1:3" ht="24" customHeight="1">
      <c r="A470" s="72"/>
      <c r="B470" s="45" t="s">
        <v>69</v>
      </c>
      <c r="C470" s="45"/>
    </row>
    <row r="471" spans="1:3" ht="24" customHeight="1">
      <c r="A471" s="182" t="s">
        <v>226</v>
      </c>
      <c r="B471" s="45" t="s">
        <v>1</v>
      </c>
      <c r="C471" s="33">
        <f>212000+590400+492000+52000+50000</f>
        <v>1396400</v>
      </c>
    </row>
    <row r="472" spans="1:3" ht="24" customHeight="1">
      <c r="A472" s="91"/>
      <c r="B472" s="45" t="s">
        <v>69</v>
      </c>
      <c r="C472" s="45"/>
    </row>
    <row r="473" spans="1:3" ht="24" customHeight="1">
      <c r="A473" s="182" t="s">
        <v>227</v>
      </c>
      <c r="B473" s="45" t="s">
        <v>1</v>
      </c>
      <c r="C473" s="33">
        <v>59000</v>
      </c>
    </row>
    <row r="474" spans="1:3" ht="24" customHeight="1">
      <c r="A474" s="72"/>
      <c r="B474" s="45" t="s">
        <v>69</v>
      </c>
      <c r="C474" s="45"/>
    </row>
    <row r="475" spans="1:3" ht="24" customHeight="1">
      <c r="A475" s="182" t="s">
        <v>228</v>
      </c>
      <c r="B475" s="45" t="s">
        <v>1</v>
      </c>
      <c r="C475" s="33">
        <v>60300</v>
      </c>
    </row>
    <row r="476" spans="1:3" ht="24" customHeight="1">
      <c r="A476" s="66"/>
      <c r="B476" s="165" t="s">
        <v>69</v>
      </c>
      <c r="C476" s="165"/>
    </row>
    <row r="477" spans="1:3" ht="24" customHeight="1">
      <c r="A477" s="182" t="s">
        <v>229</v>
      </c>
      <c r="B477" s="45" t="s">
        <v>1</v>
      </c>
      <c r="C477" s="33" t="s">
        <v>230</v>
      </c>
    </row>
    <row r="478" spans="1:3" ht="24" customHeight="1">
      <c r="A478" s="91"/>
      <c r="B478" s="45" t="s">
        <v>69</v>
      </c>
      <c r="C478" s="45" t="s">
        <v>230</v>
      </c>
    </row>
    <row r="479" spans="1:3" ht="24" customHeight="1">
      <c r="A479" s="166" t="s">
        <v>231</v>
      </c>
      <c r="B479" s="167" t="s">
        <v>1</v>
      </c>
      <c r="C479" s="43">
        <v>110000</v>
      </c>
    </row>
    <row r="480" spans="1:3" ht="24" customHeight="1">
      <c r="A480" s="166" t="s">
        <v>232</v>
      </c>
      <c r="B480" s="167"/>
      <c r="C480" s="43">
        <v>110000</v>
      </c>
    </row>
    <row r="481" spans="1:3" ht="24" customHeight="1">
      <c r="A481" s="198" t="s">
        <v>301</v>
      </c>
      <c r="B481" s="168" t="s">
        <v>69</v>
      </c>
      <c r="C481" s="169">
        <v>110000</v>
      </c>
    </row>
    <row r="482" spans="1:3" ht="24" customHeight="1">
      <c r="A482" s="289" t="s">
        <v>100</v>
      </c>
      <c r="B482" s="5" t="s">
        <v>1</v>
      </c>
      <c r="C482" s="196">
        <f>SUM(C422,C451)</f>
        <v>5692700</v>
      </c>
    </row>
    <row r="483" spans="1:3" ht="24" customHeight="1">
      <c r="A483" s="290"/>
      <c r="B483" s="5" t="s">
        <v>69</v>
      </c>
      <c r="C483" s="80"/>
    </row>
    <row r="484" spans="1:3" ht="24" customHeight="1">
      <c r="A484" s="289" t="s">
        <v>233</v>
      </c>
      <c r="B484" s="5" t="s">
        <v>1</v>
      </c>
      <c r="C484" s="93">
        <v>110000</v>
      </c>
    </row>
    <row r="485" spans="1:3" ht="24" customHeight="1">
      <c r="A485" s="290"/>
      <c r="B485" s="5" t="s">
        <v>69</v>
      </c>
      <c r="C485" s="80"/>
    </row>
    <row r="486" spans="1:3" ht="24" customHeight="1">
      <c r="A486" s="289" t="s">
        <v>0</v>
      </c>
      <c r="B486" s="5" t="s">
        <v>1</v>
      </c>
      <c r="C486" s="79">
        <f>C482+C484</f>
        <v>5802700</v>
      </c>
    </row>
    <row r="487" spans="1:3" ht="24" customHeight="1">
      <c r="A487" s="290"/>
      <c r="B487" s="5" t="s">
        <v>69</v>
      </c>
      <c r="C487" s="80"/>
    </row>
    <row r="488" spans="1:3" ht="24" customHeight="1">
      <c r="A488" s="81"/>
      <c r="B488" s="81"/>
      <c r="C488" s="1"/>
    </row>
    <row r="489" spans="1:3" ht="24" customHeight="1">
      <c r="A489" s="52" t="s">
        <v>103</v>
      </c>
      <c r="B489" s="81"/>
      <c r="C489" s="1"/>
    </row>
    <row r="494" spans="1:3" ht="24" customHeight="1">
      <c r="A494" s="283" t="s">
        <v>64</v>
      </c>
      <c r="B494" s="283"/>
      <c r="C494" s="283"/>
    </row>
    <row r="495" spans="1:3" ht="24" customHeight="1">
      <c r="A495" s="172" t="s">
        <v>20</v>
      </c>
      <c r="B495" s="51"/>
      <c r="C495" s="199"/>
    </row>
    <row r="496" spans="1:3" ht="24" customHeight="1">
      <c r="A496" s="174" t="s">
        <v>239</v>
      </c>
      <c r="B496" s="52"/>
      <c r="C496" s="200" t="s">
        <v>16</v>
      </c>
    </row>
    <row r="497" spans="1:3" ht="13.5" customHeight="1">
      <c r="A497" s="174"/>
      <c r="B497" s="52"/>
      <c r="C497" s="200"/>
    </row>
    <row r="498" spans="1:3" ht="24" customHeight="1">
      <c r="A498" s="291" t="s">
        <v>67</v>
      </c>
      <c r="B498" s="53" t="s">
        <v>68</v>
      </c>
      <c r="C498" s="284" t="s">
        <v>116</v>
      </c>
    </row>
    <row r="499" spans="1:3" ht="24" customHeight="1">
      <c r="A499" s="292"/>
      <c r="B499" s="54" t="s">
        <v>69</v>
      </c>
      <c r="C499" s="284"/>
    </row>
    <row r="500" spans="1:3" ht="24" customHeight="1">
      <c r="A500" s="201" t="s">
        <v>18</v>
      </c>
      <c r="B500" s="202"/>
      <c r="C500" s="248"/>
    </row>
    <row r="501" spans="1:3" ht="24" customHeight="1">
      <c r="A501" s="203" t="s">
        <v>240</v>
      </c>
      <c r="B501" s="167"/>
      <c r="C501" s="249"/>
    </row>
    <row r="502" spans="1:3" ht="24" customHeight="1">
      <c r="A502" s="204"/>
      <c r="B502" s="167"/>
      <c r="C502" s="250">
        <f>C506+C508+C511+C515+C517+C520+C522+C526</f>
        <v>70060</v>
      </c>
    </row>
    <row r="503" spans="1:3" ht="24" customHeight="1">
      <c r="A503" s="205" t="s">
        <v>71</v>
      </c>
      <c r="B503" s="167"/>
      <c r="C503" s="249">
        <f>C506+C508+C511+C515+C517+C520+C522+C526</f>
        <v>70060</v>
      </c>
    </row>
    <row r="504" spans="1:3" ht="24" customHeight="1">
      <c r="A504" s="206" t="s">
        <v>303</v>
      </c>
      <c r="B504" s="84"/>
      <c r="C504" s="251"/>
    </row>
    <row r="505" spans="1:3" ht="24" customHeight="1">
      <c r="A505" s="207" t="s">
        <v>304</v>
      </c>
      <c r="B505" s="208"/>
      <c r="C505" s="251"/>
    </row>
    <row r="506" spans="1:3" ht="24" customHeight="1">
      <c r="A506" s="209" t="s">
        <v>118</v>
      </c>
      <c r="B506" s="45" t="s">
        <v>1</v>
      </c>
      <c r="C506" s="252">
        <v>15300</v>
      </c>
    </row>
    <row r="507" spans="1:3" ht="24" customHeight="1">
      <c r="A507" s="210"/>
      <c r="B507" s="45" t="s">
        <v>69</v>
      </c>
      <c r="C507" s="251"/>
    </row>
    <row r="508" spans="1:3" ht="24" customHeight="1">
      <c r="A508" s="211" t="s">
        <v>162</v>
      </c>
      <c r="B508" s="45" t="s">
        <v>1</v>
      </c>
      <c r="C508" s="252">
        <v>11700</v>
      </c>
    </row>
    <row r="509" spans="1:3" ht="24" customHeight="1">
      <c r="A509" s="210"/>
      <c r="B509" s="45" t="s">
        <v>69</v>
      </c>
      <c r="C509" s="251"/>
    </row>
    <row r="510" spans="1:3" ht="24" customHeight="1">
      <c r="A510" s="212" t="s">
        <v>305</v>
      </c>
      <c r="B510" s="45"/>
      <c r="C510" s="251"/>
    </row>
    <row r="511" spans="1:3" ht="24" customHeight="1">
      <c r="A511" s="209" t="s">
        <v>119</v>
      </c>
      <c r="B511" s="45" t="s">
        <v>1</v>
      </c>
      <c r="C511" s="252">
        <v>11700</v>
      </c>
    </row>
    <row r="512" spans="1:3" ht="24" customHeight="1">
      <c r="A512" s="210"/>
      <c r="B512" s="45" t="s">
        <v>69</v>
      </c>
      <c r="C512" s="251"/>
    </row>
    <row r="513" spans="1:3" ht="24" customHeight="1">
      <c r="A513" s="209" t="s">
        <v>241</v>
      </c>
      <c r="B513" s="45" t="s">
        <v>1</v>
      </c>
      <c r="C513" s="252"/>
    </row>
    <row r="514" spans="1:3" ht="24" customHeight="1">
      <c r="A514" s="210"/>
      <c r="B514" s="45" t="s">
        <v>69</v>
      </c>
      <c r="C514" s="251"/>
    </row>
    <row r="515" spans="1:3" ht="24" customHeight="1">
      <c r="A515" s="209" t="s">
        <v>120</v>
      </c>
      <c r="B515" s="45" t="s">
        <v>1</v>
      </c>
      <c r="C515" s="252">
        <v>6600</v>
      </c>
    </row>
    <row r="516" spans="1:3" ht="24" customHeight="1">
      <c r="A516" s="210"/>
      <c r="B516" s="45" t="s">
        <v>69</v>
      </c>
      <c r="C516" s="251"/>
    </row>
    <row r="517" spans="1:3" ht="24" customHeight="1">
      <c r="A517" s="209" t="s">
        <v>163</v>
      </c>
      <c r="B517" s="45" t="s">
        <v>1</v>
      </c>
      <c r="C517" s="252">
        <v>2100</v>
      </c>
    </row>
    <row r="518" spans="1:3" ht="24" customHeight="1">
      <c r="A518" s="210"/>
      <c r="B518" s="45" t="s">
        <v>69</v>
      </c>
      <c r="C518" s="251"/>
    </row>
    <row r="519" spans="1:3" ht="24" customHeight="1">
      <c r="A519" s="213" t="s">
        <v>306</v>
      </c>
      <c r="B519" s="45"/>
      <c r="C519" s="251"/>
    </row>
    <row r="520" spans="1:3" ht="24" customHeight="1">
      <c r="A520" s="209" t="s">
        <v>123</v>
      </c>
      <c r="B520" s="45" t="s">
        <v>1</v>
      </c>
      <c r="C520" s="252">
        <v>14400</v>
      </c>
    </row>
    <row r="521" spans="1:3" ht="24" customHeight="1">
      <c r="A521" s="210"/>
      <c r="B521" s="45" t="s">
        <v>69</v>
      </c>
      <c r="C521" s="251"/>
    </row>
    <row r="522" spans="1:3" ht="24" customHeight="1">
      <c r="A522" s="209" t="s">
        <v>124</v>
      </c>
      <c r="B522" s="45" t="s">
        <v>1</v>
      </c>
      <c r="C522" s="252">
        <v>7000</v>
      </c>
    </row>
    <row r="523" spans="1:3" ht="24" customHeight="1">
      <c r="A523" s="210"/>
      <c r="B523" s="45" t="s">
        <v>69</v>
      </c>
      <c r="C523" s="251"/>
    </row>
    <row r="524" spans="1:3" ht="24" customHeight="1">
      <c r="A524" s="209" t="s">
        <v>122</v>
      </c>
      <c r="B524" s="45" t="s">
        <v>242</v>
      </c>
      <c r="C524" s="251"/>
    </row>
    <row r="525" spans="1:3" ht="24" customHeight="1">
      <c r="A525" s="210"/>
      <c r="B525" s="45" t="s">
        <v>69</v>
      </c>
      <c r="C525" s="251"/>
    </row>
    <row r="526" spans="1:3" ht="24" customHeight="1">
      <c r="A526" s="209" t="s">
        <v>243</v>
      </c>
      <c r="B526" s="45" t="s">
        <v>1</v>
      </c>
      <c r="C526" s="252">
        <v>1260</v>
      </c>
    </row>
    <row r="527" spans="1:3" ht="24" customHeight="1">
      <c r="A527" s="210"/>
      <c r="B527" s="45" t="s">
        <v>69</v>
      </c>
      <c r="C527" s="251"/>
    </row>
    <row r="528" spans="1:3" ht="24" customHeight="1">
      <c r="A528" s="209" t="s">
        <v>125</v>
      </c>
      <c r="B528" s="45" t="s">
        <v>1</v>
      </c>
      <c r="C528" s="251"/>
    </row>
    <row r="529" spans="1:3" ht="24" customHeight="1">
      <c r="A529" s="210"/>
      <c r="B529" s="45" t="s">
        <v>69</v>
      </c>
      <c r="C529" s="251"/>
    </row>
    <row r="530" spans="1:3" ht="24" customHeight="1">
      <c r="A530" s="203" t="s">
        <v>244</v>
      </c>
      <c r="B530" s="167"/>
      <c r="C530" s="250">
        <f>C532+C539</f>
        <v>886110</v>
      </c>
    </row>
    <row r="531" spans="1:3" ht="24" customHeight="1">
      <c r="A531" s="204" t="s">
        <v>245</v>
      </c>
      <c r="B531" s="167"/>
      <c r="C531" s="249"/>
    </row>
    <row r="532" spans="1:3" ht="24" customHeight="1">
      <c r="A532" s="205" t="s">
        <v>71</v>
      </c>
      <c r="B532" s="167"/>
      <c r="C532" s="249">
        <v>825660</v>
      </c>
    </row>
    <row r="533" spans="1:3" ht="24" customHeight="1">
      <c r="A533" s="212" t="s">
        <v>305</v>
      </c>
      <c r="B533" s="45"/>
      <c r="C533" s="251"/>
    </row>
    <row r="534" spans="1:3" ht="24" customHeight="1">
      <c r="A534" s="209" t="s">
        <v>121</v>
      </c>
      <c r="B534" s="45" t="s">
        <v>1</v>
      </c>
      <c r="C534" s="252">
        <v>820800</v>
      </c>
    </row>
    <row r="535" spans="1:3" ht="24" customHeight="1">
      <c r="A535" s="209"/>
      <c r="B535" s="45" t="s">
        <v>69</v>
      </c>
      <c r="C535" s="251"/>
    </row>
    <row r="536" spans="1:3" ht="24" customHeight="1">
      <c r="A536" s="214" t="s">
        <v>306</v>
      </c>
      <c r="B536" s="215"/>
      <c r="C536" s="251"/>
    </row>
    <row r="537" spans="1:3" ht="24" customHeight="1">
      <c r="A537" s="209" t="s">
        <v>246</v>
      </c>
      <c r="B537" s="215" t="s">
        <v>1</v>
      </c>
      <c r="C537" s="252">
        <v>4860</v>
      </c>
    </row>
    <row r="538" spans="1:3" ht="24" customHeight="1">
      <c r="A538" s="216"/>
      <c r="B538" s="215" t="s">
        <v>69</v>
      </c>
      <c r="C538" s="253"/>
    </row>
    <row r="539" spans="1:3" ht="24" customHeight="1">
      <c r="A539" s="217" t="s">
        <v>307</v>
      </c>
      <c r="B539" s="218"/>
      <c r="C539" s="254">
        <f>C541</f>
        <v>60450</v>
      </c>
    </row>
    <row r="540" spans="1:3" ht="24" customHeight="1">
      <c r="A540" s="219" t="s">
        <v>247</v>
      </c>
      <c r="B540" s="243"/>
      <c r="C540" s="255"/>
    </row>
    <row r="541" spans="1:3" ht="24" customHeight="1">
      <c r="A541" s="220" t="s">
        <v>248</v>
      </c>
      <c r="B541" s="215" t="s">
        <v>1</v>
      </c>
      <c r="C541" s="252">
        <v>60450</v>
      </c>
    </row>
    <row r="542" spans="1:3" ht="24" customHeight="1">
      <c r="A542" s="221" t="s">
        <v>249</v>
      </c>
      <c r="B542" s="215" t="s">
        <v>69</v>
      </c>
      <c r="C542" s="251"/>
    </row>
    <row r="543" spans="1:3" ht="24" customHeight="1">
      <c r="A543" s="222" t="s">
        <v>250</v>
      </c>
      <c r="B543" s="223"/>
      <c r="C543" s="256"/>
    </row>
    <row r="544" spans="1:3" ht="24" customHeight="1">
      <c r="A544" s="222" t="s">
        <v>251</v>
      </c>
      <c r="B544" s="244"/>
      <c r="C544" s="255">
        <f>C546</f>
        <v>49500</v>
      </c>
    </row>
    <row r="545" spans="1:3" ht="24" customHeight="1">
      <c r="A545" s="224" t="s">
        <v>302</v>
      </c>
      <c r="B545" s="225"/>
      <c r="C545" s="257"/>
    </row>
    <row r="546" spans="1:3" ht="24" customHeight="1">
      <c r="A546" s="211" t="s">
        <v>252</v>
      </c>
      <c r="B546" s="208" t="s">
        <v>1</v>
      </c>
      <c r="C546" s="258">
        <v>49500</v>
      </c>
    </row>
    <row r="547" spans="1:3" ht="24" customHeight="1">
      <c r="A547" s="226" t="s">
        <v>253</v>
      </c>
      <c r="B547" s="45" t="s">
        <v>69</v>
      </c>
      <c r="C547" s="251"/>
    </row>
    <row r="548" spans="1:3" ht="24" customHeight="1">
      <c r="A548" s="203" t="s">
        <v>254</v>
      </c>
      <c r="B548" s="167" t="s">
        <v>1</v>
      </c>
      <c r="C548" s="250">
        <f>C550</f>
        <v>31800</v>
      </c>
    </row>
    <row r="549" spans="1:3" ht="24" customHeight="1">
      <c r="A549" s="205" t="s">
        <v>216</v>
      </c>
      <c r="B549" s="167" t="s">
        <v>69</v>
      </c>
      <c r="C549" s="259"/>
    </row>
    <row r="550" spans="1:3" ht="24" customHeight="1">
      <c r="A550" s="227" t="s">
        <v>255</v>
      </c>
      <c r="B550" s="165" t="s">
        <v>1</v>
      </c>
      <c r="C550" s="260">
        <v>31800</v>
      </c>
    </row>
    <row r="551" spans="1:3" ht="24" customHeight="1">
      <c r="A551" s="226" t="s">
        <v>256</v>
      </c>
      <c r="B551" s="45" t="s">
        <v>69</v>
      </c>
      <c r="C551" s="261"/>
    </row>
    <row r="552" spans="1:3" ht="24" customHeight="1">
      <c r="A552" s="222" t="s">
        <v>250</v>
      </c>
      <c r="B552" s="223"/>
      <c r="C552" s="256"/>
    </row>
    <row r="553" spans="1:3" ht="24" customHeight="1">
      <c r="A553" s="228" t="s">
        <v>308</v>
      </c>
      <c r="B553" s="244"/>
      <c r="C553" s="255">
        <f>C555</f>
        <v>100000</v>
      </c>
    </row>
    <row r="554" spans="1:3" ht="24" customHeight="1">
      <c r="A554" s="224" t="s">
        <v>302</v>
      </c>
      <c r="B554" s="225"/>
      <c r="C554" s="257"/>
    </row>
    <row r="555" spans="1:3" ht="24" customHeight="1">
      <c r="A555" s="220" t="s">
        <v>257</v>
      </c>
      <c r="B555" s="208" t="s">
        <v>1</v>
      </c>
      <c r="C555" s="258">
        <v>100000</v>
      </c>
    </row>
    <row r="556" spans="1:3" ht="24" customHeight="1">
      <c r="A556" s="221"/>
      <c r="B556" s="45" t="s">
        <v>69</v>
      </c>
      <c r="C556" s="251"/>
    </row>
    <row r="557" spans="1:3" ht="24" customHeight="1">
      <c r="A557" s="285" t="s">
        <v>100</v>
      </c>
      <c r="B557" s="167" t="s">
        <v>1</v>
      </c>
      <c r="C557" s="249">
        <f>C502+C530+C548</f>
        <v>987970</v>
      </c>
    </row>
    <row r="558" spans="1:3" ht="24" customHeight="1">
      <c r="A558" s="286"/>
      <c r="B558" s="167" t="s">
        <v>69</v>
      </c>
      <c r="C558" s="259"/>
    </row>
    <row r="559" spans="1:3" ht="24" customHeight="1">
      <c r="A559" s="285" t="s">
        <v>258</v>
      </c>
      <c r="B559" s="229" t="s">
        <v>1</v>
      </c>
      <c r="C559" s="249">
        <f>C544+C553</f>
        <v>149500</v>
      </c>
    </row>
    <row r="560" spans="1:3" ht="24" customHeight="1">
      <c r="A560" s="286"/>
      <c r="B560" s="171" t="s">
        <v>69</v>
      </c>
      <c r="C560" s="249"/>
    </row>
    <row r="561" spans="1:3" ht="24" customHeight="1">
      <c r="A561" s="285" t="s">
        <v>0</v>
      </c>
      <c r="B561" s="229" t="s">
        <v>1</v>
      </c>
      <c r="C561" s="249">
        <f>C557+C559</f>
        <v>1137470</v>
      </c>
    </row>
    <row r="562" spans="1:3" ht="24" customHeight="1">
      <c r="A562" s="286"/>
      <c r="B562" s="171" t="s">
        <v>69</v>
      </c>
      <c r="C562" s="259"/>
    </row>
    <row r="563" spans="1:3" ht="24" customHeight="1">
      <c r="A563" s="174"/>
      <c r="B563" s="52"/>
      <c r="C563" s="245"/>
    </row>
    <row r="564" spans="1:3" ht="24" customHeight="1">
      <c r="A564" s="174" t="s">
        <v>259</v>
      </c>
      <c r="B564" s="52"/>
      <c r="C564" s="245"/>
    </row>
    <row r="569" spans="1:3" ht="24" customHeight="1">
      <c r="A569" s="283" t="s">
        <v>261</v>
      </c>
      <c r="B569" s="283"/>
      <c r="C569" s="283"/>
    </row>
    <row r="570" spans="1:3" ht="24" customHeight="1">
      <c r="A570" s="51" t="s">
        <v>20</v>
      </c>
      <c r="B570" s="51"/>
      <c r="C570" s="51"/>
    </row>
    <row r="571" spans="1:3" ht="24" customHeight="1">
      <c r="A571" s="52" t="s">
        <v>262</v>
      </c>
      <c r="B571" s="52"/>
      <c r="C571" s="2" t="s">
        <v>16</v>
      </c>
    </row>
    <row r="572" spans="1:3" ht="12.75" customHeight="1">
      <c r="A572" s="52"/>
      <c r="B572" s="52"/>
      <c r="C572" s="2"/>
    </row>
    <row r="573" spans="1:3" ht="24" customHeight="1">
      <c r="A573" s="287" t="s">
        <v>67</v>
      </c>
      <c r="B573" s="53" t="s">
        <v>68</v>
      </c>
      <c r="C573" s="284" t="s">
        <v>116</v>
      </c>
    </row>
    <row r="574" spans="1:3" ht="24" customHeight="1">
      <c r="A574" s="288"/>
      <c r="B574" s="54" t="s">
        <v>69</v>
      </c>
      <c r="C574" s="284"/>
    </row>
    <row r="575" spans="1:3" ht="24" customHeight="1">
      <c r="A575" s="26" t="s">
        <v>18</v>
      </c>
      <c r="B575" s="6"/>
      <c r="C575" s="42">
        <v>6245055</v>
      </c>
    </row>
    <row r="576" spans="1:3" ht="24" customHeight="1">
      <c r="A576" s="4" t="s">
        <v>263</v>
      </c>
      <c r="B576" s="6" t="s">
        <v>1</v>
      </c>
      <c r="C576" s="42">
        <v>43460</v>
      </c>
    </row>
    <row r="577" spans="1:3" ht="24" customHeight="1">
      <c r="A577" s="246"/>
      <c r="B577" s="6" t="s">
        <v>69</v>
      </c>
      <c r="C577" s="61"/>
    </row>
    <row r="578" spans="1:3" ht="24" customHeight="1">
      <c r="A578" s="176" t="s">
        <v>264</v>
      </c>
      <c r="B578" s="45" t="s">
        <v>1</v>
      </c>
      <c r="C578" s="177">
        <v>43460</v>
      </c>
    </row>
    <row r="579" spans="1:3" ht="24" customHeight="1">
      <c r="A579" s="91"/>
      <c r="B579" s="45" t="s">
        <v>69</v>
      </c>
      <c r="C579" s="45"/>
    </row>
    <row r="580" spans="1:3" ht="24" customHeight="1">
      <c r="A580" s="178" t="s">
        <v>245</v>
      </c>
      <c r="B580" s="45"/>
      <c r="C580" s="85"/>
    </row>
    <row r="581" spans="1:3" ht="24" customHeight="1">
      <c r="A581" s="179" t="s">
        <v>75</v>
      </c>
      <c r="B581" s="45"/>
      <c r="C581" s="45"/>
    </row>
    <row r="582" spans="1:3" ht="24" customHeight="1">
      <c r="A582" s="180" t="s">
        <v>79</v>
      </c>
      <c r="B582" s="45" t="s">
        <v>1</v>
      </c>
      <c r="C582" s="33">
        <v>9360</v>
      </c>
    </row>
    <row r="583" spans="1:3" ht="24" customHeight="1">
      <c r="A583" s="181"/>
      <c r="B583" s="45" t="s">
        <v>69</v>
      </c>
      <c r="C583" s="33"/>
    </row>
    <row r="584" spans="1:3" ht="24" customHeight="1">
      <c r="A584" s="182" t="s">
        <v>82</v>
      </c>
      <c r="B584" s="45" t="s">
        <v>1</v>
      </c>
      <c r="C584" s="33">
        <v>15000</v>
      </c>
    </row>
    <row r="585" spans="1:3" ht="24" customHeight="1">
      <c r="A585" s="181"/>
      <c r="B585" s="45" t="s">
        <v>69</v>
      </c>
      <c r="C585" s="33"/>
    </row>
    <row r="586" spans="1:3" ht="24" customHeight="1">
      <c r="A586" s="179" t="s">
        <v>265</v>
      </c>
      <c r="B586" s="45"/>
      <c r="C586" s="33"/>
    </row>
    <row r="587" spans="1:3" ht="24" customHeight="1">
      <c r="A587" s="180" t="s">
        <v>266</v>
      </c>
      <c r="B587" s="45" t="s">
        <v>1</v>
      </c>
      <c r="C587" s="33">
        <v>9600</v>
      </c>
    </row>
    <row r="588" spans="1:3" ht="24" customHeight="1">
      <c r="A588" s="181"/>
      <c r="B588" s="45" t="s">
        <v>69</v>
      </c>
      <c r="C588" s="33"/>
    </row>
    <row r="589" spans="1:3" ht="24" customHeight="1">
      <c r="A589" s="182" t="s">
        <v>86</v>
      </c>
      <c r="B589" s="45" t="s">
        <v>1</v>
      </c>
      <c r="C589" s="33">
        <v>6900</v>
      </c>
    </row>
    <row r="590" spans="1:3" ht="24" customHeight="1">
      <c r="A590" s="181"/>
      <c r="B590" s="45" t="s">
        <v>69</v>
      </c>
      <c r="C590" s="33"/>
    </row>
    <row r="591" spans="1:3" ht="24" customHeight="1">
      <c r="A591" s="182" t="s">
        <v>88</v>
      </c>
      <c r="B591" s="45" t="s">
        <v>1</v>
      </c>
      <c r="C591" s="33">
        <v>2600</v>
      </c>
    </row>
    <row r="592" spans="1:3" ht="24" customHeight="1">
      <c r="A592" s="181"/>
      <c r="B592" s="45" t="s">
        <v>69</v>
      </c>
      <c r="C592" s="33"/>
    </row>
    <row r="593" spans="1:3" ht="24" customHeight="1">
      <c r="A593" s="4" t="s">
        <v>267</v>
      </c>
      <c r="B593" s="6" t="s">
        <v>1</v>
      </c>
      <c r="C593" s="42">
        <v>6201595</v>
      </c>
    </row>
    <row r="594" spans="1:3" ht="24" customHeight="1">
      <c r="A594" s="247"/>
      <c r="B594" s="6" t="s">
        <v>69</v>
      </c>
      <c r="C594" s="61"/>
    </row>
    <row r="595" spans="1:3" ht="24" customHeight="1">
      <c r="A595" s="176" t="s">
        <v>264</v>
      </c>
      <c r="B595" s="45" t="s">
        <v>1</v>
      </c>
      <c r="C595" s="38">
        <v>4023600</v>
      </c>
    </row>
    <row r="596" spans="1:3" ht="24" customHeight="1">
      <c r="A596" s="91"/>
      <c r="B596" s="45" t="s">
        <v>69</v>
      </c>
      <c r="C596" s="33"/>
    </row>
    <row r="597" spans="1:3" ht="24" customHeight="1">
      <c r="A597" s="178" t="s">
        <v>245</v>
      </c>
      <c r="B597" s="45"/>
      <c r="C597" s="33"/>
    </row>
    <row r="598" spans="1:3" ht="24" customHeight="1">
      <c r="A598" s="179" t="s">
        <v>73</v>
      </c>
      <c r="B598" s="45"/>
      <c r="C598" s="33"/>
    </row>
    <row r="599" spans="1:3" ht="24" customHeight="1">
      <c r="A599" s="180" t="s">
        <v>268</v>
      </c>
      <c r="B599" s="45" t="s">
        <v>1</v>
      </c>
      <c r="C599" s="33">
        <v>312000</v>
      </c>
    </row>
    <row r="600" spans="1:3" ht="24" customHeight="1">
      <c r="A600" s="181"/>
      <c r="B600" s="45" t="s">
        <v>69</v>
      </c>
      <c r="C600" s="33"/>
    </row>
    <row r="601" spans="1:3" ht="24" customHeight="1">
      <c r="A601" s="179" t="s">
        <v>75</v>
      </c>
      <c r="B601" s="45"/>
      <c r="C601" s="33"/>
    </row>
    <row r="602" spans="1:3" ht="24" customHeight="1">
      <c r="A602" s="180" t="s">
        <v>269</v>
      </c>
      <c r="B602" s="45" t="s">
        <v>1</v>
      </c>
      <c r="C602" s="33">
        <v>750000</v>
      </c>
    </row>
    <row r="603" spans="1:3" ht="24" customHeight="1">
      <c r="A603" s="181"/>
      <c r="B603" s="45" t="s">
        <v>69</v>
      </c>
      <c r="C603" s="33"/>
    </row>
    <row r="604" spans="1:3" ht="24" customHeight="1">
      <c r="A604" s="182" t="s">
        <v>270</v>
      </c>
      <c r="B604" s="45" t="s">
        <v>1</v>
      </c>
      <c r="C604" s="33">
        <v>453600</v>
      </c>
    </row>
    <row r="605" spans="1:3" ht="24" customHeight="1">
      <c r="A605" s="181"/>
      <c r="B605" s="45" t="s">
        <v>69</v>
      </c>
      <c r="C605" s="33"/>
    </row>
    <row r="606" spans="1:3" ht="24" customHeight="1">
      <c r="A606" s="182" t="s">
        <v>271</v>
      </c>
      <c r="B606" s="45" t="s">
        <v>1</v>
      </c>
      <c r="C606" s="33">
        <v>2508000</v>
      </c>
    </row>
    <row r="607" spans="1:3" ht="24" customHeight="1">
      <c r="A607" s="181"/>
      <c r="B607" s="45" t="s">
        <v>69</v>
      </c>
      <c r="C607" s="33"/>
    </row>
    <row r="608" spans="1:3" ht="24" customHeight="1">
      <c r="A608" s="176" t="s">
        <v>272</v>
      </c>
      <c r="B608" s="45" t="s">
        <v>1</v>
      </c>
      <c r="C608" s="38">
        <v>1309100</v>
      </c>
    </row>
    <row r="609" spans="1:3" ht="24" customHeight="1">
      <c r="A609" s="91"/>
      <c r="B609" s="45" t="s">
        <v>69</v>
      </c>
      <c r="C609" s="33"/>
    </row>
    <row r="610" spans="1:3" ht="24" customHeight="1">
      <c r="A610" s="182" t="s">
        <v>273</v>
      </c>
      <c r="B610" s="45" t="s">
        <v>1</v>
      </c>
      <c r="C610" s="33">
        <v>275600</v>
      </c>
    </row>
    <row r="611" spans="1:3" ht="24" customHeight="1">
      <c r="A611" s="181"/>
      <c r="B611" s="45" t="s">
        <v>69</v>
      </c>
      <c r="C611" s="33"/>
    </row>
    <row r="612" spans="1:3" ht="24" customHeight="1">
      <c r="A612" s="182" t="s">
        <v>274</v>
      </c>
      <c r="B612" s="45" t="s">
        <v>1</v>
      </c>
      <c r="C612" s="33">
        <v>1033500</v>
      </c>
    </row>
    <row r="613" spans="1:3" ht="24" customHeight="1">
      <c r="A613" s="181"/>
      <c r="B613" s="45" t="s">
        <v>69</v>
      </c>
      <c r="C613" s="33"/>
    </row>
    <row r="614" spans="1:3" ht="24" customHeight="1">
      <c r="A614" s="176" t="s">
        <v>275</v>
      </c>
      <c r="B614" s="45" t="s">
        <v>1</v>
      </c>
      <c r="C614" s="38">
        <v>868895</v>
      </c>
    </row>
    <row r="615" spans="1:3" ht="24" customHeight="1">
      <c r="A615" s="92"/>
      <c r="B615" s="45" t="s">
        <v>69</v>
      </c>
      <c r="C615" s="33"/>
    </row>
    <row r="616" spans="1:3" ht="24" customHeight="1">
      <c r="A616" s="180" t="s">
        <v>276</v>
      </c>
      <c r="B616" s="45" t="s">
        <v>1</v>
      </c>
      <c r="C616" s="33">
        <v>27375</v>
      </c>
    </row>
    <row r="617" spans="1:3" ht="24" customHeight="1">
      <c r="A617" s="181"/>
      <c r="B617" s="45" t="s">
        <v>69</v>
      </c>
      <c r="C617" s="33"/>
    </row>
    <row r="618" spans="1:3" ht="24" customHeight="1">
      <c r="A618" s="182" t="s">
        <v>277</v>
      </c>
      <c r="B618" s="45" t="s">
        <v>1</v>
      </c>
      <c r="C618" s="33">
        <v>9200</v>
      </c>
    </row>
    <row r="619" spans="1:3" ht="24" customHeight="1">
      <c r="A619" s="181"/>
      <c r="B619" s="45" t="s">
        <v>69</v>
      </c>
      <c r="C619" s="33"/>
    </row>
    <row r="620" spans="1:3" ht="24" customHeight="1">
      <c r="A620" s="182" t="s">
        <v>278</v>
      </c>
      <c r="B620" s="45" t="s">
        <v>1</v>
      </c>
      <c r="C620" s="183">
        <v>331200</v>
      </c>
    </row>
    <row r="621" spans="1:3" ht="24" customHeight="1">
      <c r="A621" s="181"/>
      <c r="B621" s="45" t="s">
        <v>69</v>
      </c>
      <c r="C621" s="183"/>
    </row>
    <row r="622" spans="1:3" ht="24" customHeight="1">
      <c r="A622" s="184" t="s">
        <v>279</v>
      </c>
      <c r="B622" s="45" t="s">
        <v>1</v>
      </c>
      <c r="C622" s="183">
        <v>341520</v>
      </c>
    </row>
    <row r="623" spans="1:3" ht="24" customHeight="1">
      <c r="A623" s="182"/>
      <c r="B623" s="45" t="s">
        <v>69</v>
      </c>
      <c r="C623" s="185"/>
    </row>
    <row r="624" spans="1:3" ht="24" customHeight="1">
      <c r="A624" s="186" t="s">
        <v>280</v>
      </c>
      <c r="B624" s="45" t="s">
        <v>1</v>
      </c>
      <c r="C624" s="183">
        <v>51600</v>
      </c>
    </row>
    <row r="625" spans="1:3" ht="24" customHeight="1">
      <c r="A625" s="187"/>
      <c r="B625" s="45" t="s">
        <v>69</v>
      </c>
      <c r="C625" s="183"/>
    </row>
    <row r="626" spans="1:3" ht="24" customHeight="1">
      <c r="A626" s="186" t="s">
        <v>281</v>
      </c>
      <c r="B626" s="45" t="s">
        <v>1</v>
      </c>
      <c r="C626" s="183">
        <v>108000</v>
      </c>
    </row>
    <row r="627" spans="1:3" ht="24" customHeight="1">
      <c r="A627" s="187"/>
      <c r="B627" s="45" t="s">
        <v>69</v>
      </c>
      <c r="C627" s="185"/>
    </row>
    <row r="628" spans="1:3" ht="24" customHeight="1">
      <c r="A628" s="289" t="s">
        <v>102</v>
      </c>
      <c r="B628" s="5" t="s">
        <v>1</v>
      </c>
      <c r="C628" s="188">
        <v>6245055</v>
      </c>
    </row>
    <row r="629" spans="1:3" ht="24" customHeight="1">
      <c r="A629" s="290"/>
      <c r="B629" s="5" t="s">
        <v>69</v>
      </c>
      <c r="C629" s="80"/>
    </row>
    <row r="630" spans="1:3" ht="24" customHeight="1">
      <c r="A630" s="81"/>
      <c r="B630" s="81"/>
      <c r="C630" s="1"/>
    </row>
    <row r="631" spans="1:3" ht="24" customHeight="1">
      <c r="A631" s="52" t="s">
        <v>282</v>
      </c>
      <c r="B631" s="81"/>
      <c r="C631" s="1"/>
    </row>
  </sheetData>
  <sheetProtection/>
  <mergeCells count="66">
    <mergeCell ref="A1:C1"/>
    <mergeCell ref="A5:A6"/>
    <mergeCell ref="C5:C6"/>
    <mergeCell ref="A48:A49"/>
    <mergeCell ref="A55:C55"/>
    <mergeCell ref="A59:A60"/>
    <mergeCell ref="C59:C60"/>
    <mergeCell ref="A77:A78"/>
    <mergeCell ref="A85:C85"/>
    <mergeCell ref="A89:A90"/>
    <mergeCell ref="C89:C90"/>
    <mergeCell ref="A115:A116"/>
    <mergeCell ref="A123:C123"/>
    <mergeCell ref="A127:A128"/>
    <mergeCell ref="C127:C128"/>
    <mergeCell ref="A153:A154"/>
    <mergeCell ref="A165:A166"/>
    <mergeCell ref="A332:A333"/>
    <mergeCell ref="A340:C340"/>
    <mergeCell ref="A270:A271"/>
    <mergeCell ref="A161:C161"/>
    <mergeCell ref="C165:C166"/>
    <mergeCell ref="A278:C278"/>
    <mergeCell ref="A282:A283"/>
    <mergeCell ref="C282:C283"/>
    <mergeCell ref="A344:A345"/>
    <mergeCell ref="C344:C345"/>
    <mergeCell ref="A349:A350"/>
    <mergeCell ref="A352:A353"/>
    <mergeCell ref="A354:A355"/>
    <mergeCell ref="A357:A358"/>
    <mergeCell ref="A359:A360"/>
    <mergeCell ref="A361:A362"/>
    <mergeCell ref="A363:A364"/>
    <mergeCell ref="A368:A369"/>
    <mergeCell ref="A371:A372"/>
    <mergeCell ref="A373:A374"/>
    <mergeCell ref="A375:A376"/>
    <mergeCell ref="A378:A379"/>
    <mergeCell ref="A380:A381"/>
    <mergeCell ref="A382:A383"/>
    <mergeCell ref="A390:A391"/>
    <mergeCell ref="A393:A394"/>
    <mergeCell ref="A395:A396"/>
    <mergeCell ref="A397:A398"/>
    <mergeCell ref="A400:A401"/>
    <mergeCell ref="A402:A403"/>
    <mergeCell ref="A404:A405"/>
    <mergeCell ref="A406:A407"/>
    <mergeCell ref="A559:A560"/>
    <mergeCell ref="A408:A409"/>
    <mergeCell ref="A416:C416"/>
    <mergeCell ref="A420:A421"/>
    <mergeCell ref="C420:C421"/>
    <mergeCell ref="A482:A483"/>
    <mergeCell ref="A484:A485"/>
    <mergeCell ref="A561:A562"/>
    <mergeCell ref="A569:C569"/>
    <mergeCell ref="A573:A574"/>
    <mergeCell ref="C573:C574"/>
    <mergeCell ref="A628:A629"/>
    <mergeCell ref="A486:A487"/>
    <mergeCell ref="A494:C494"/>
    <mergeCell ref="A498:A499"/>
    <mergeCell ref="C498:C499"/>
    <mergeCell ref="A557:A5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8"/>
  <sheetViews>
    <sheetView zoomScale="80" zoomScaleNormal="80" zoomScalePageLayoutView="0" workbookViewId="0" topLeftCell="A1">
      <selection activeCell="F422" sqref="F422"/>
    </sheetView>
  </sheetViews>
  <sheetFormatPr defaultColWidth="9.140625" defaultRowHeight="24" customHeight="1"/>
  <cols>
    <col min="1" max="1" width="57.421875" style="151" customWidth="1"/>
    <col min="2" max="2" width="8.140625" style="151" customWidth="1"/>
    <col min="3" max="3" width="48.140625" style="151" customWidth="1"/>
    <col min="4" max="16384" width="8.8515625" style="151" customWidth="1"/>
  </cols>
  <sheetData>
    <row r="1" spans="1:3" ht="24" customHeight="1">
      <c r="A1" s="283" t="s">
        <v>64</v>
      </c>
      <c r="B1" s="283"/>
      <c r="C1" s="283"/>
    </row>
    <row r="2" spans="1:3" ht="24" customHeight="1">
      <c r="A2" s="51" t="s">
        <v>65</v>
      </c>
      <c r="B2" s="51"/>
      <c r="C2" s="51"/>
    </row>
    <row r="3" spans="1:3" ht="24" customHeight="1">
      <c r="A3" s="52" t="s">
        <v>66</v>
      </c>
      <c r="B3" s="52"/>
      <c r="C3" s="2" t="s">
        <v>16</v>
      </c>
    </row>
    <row r="4" spans="1:3" ht="13.5" customHeight="1">
      <c r="A4" s="52"/>
      <c r="B4" s="52"/>
      <c r="C4" s="2"/>
    </row>
    <row r="5" spans="1:3" ht="24" customHeight="1">
      <c r="A5" s="287" t="s">
        <v>67</v>
      </c>
      <c r="B5" s="53" t="s">
        <v>68</v>
      </c>
      <c r="C5" s="284" t="s">
        <v>128</v>
      </c>
    </row>
    <row r="6" spans="1:3" ht="24" customHeight="1">
      <c r="A6" s="288"/>
      <c r="B6" s="54" t="s">
        <v>69</v>
      </c>
      <c r="C6" s="284"/>
    </row>
    <row r="7" spans="1:3" ht="24" customHeight="1">
      <c r="A7" s="55" t="s">
        <v>18</v>
      </c>
      <c r="B7" s="56"/>
      <c r="C7" s="57"/>
    </row>
    <row r="8" spans="1:3" ht="24" customHeight="1">
      <c r="A8" s="58" t="s">
        <v>70</v>
      </c>
      <c r="B8" s="6"/>
      <c r="C8" s="59">
        <f>C10</f>
        <v>224400</v>
      </c>
    </row>
    <row r="9" spans="1:3" ht="24" customHeight="1">
      <c r="A9" s="60"/>
      <c r="B9" s="6"/>
      <c r="C9" s="61"/>
    </row>
    <row r="10" spans="1:3" ht="24" customHeight="1">
      <c r="A10" s="62" t="s">
        <v>71</v>
      </c>
      <c r="B10" s="45"/>
      <c r="C10" s="63">
        <f>C13+C15+C16</f>
        <v>224400</v>
      </c>
    </row>
    <row r="11" spans="1:3" ht="24" customHeight="1">
      <c r="A11" s="64" t="s">
        <v>72</v>
      </c>
      <c r="B11" s="45"/>
      <c r="C11" s="65"/>
    </row>
    <row r="12" spans="1:3" ht="24" customHeight="1">
      <c r="A12" s="64" t="s">
        <v>73</v>
      </c>
      <c r="B12" s="45"/>
      <c r="C12" s="65"/>
    </row>
    <row r="13" spans="1:3" ht="24" customHeight="1">
      <c r="A13" s="66" t="s">
        <v>74</v>
      </c>
      <c r="B13" s="45" t="s">
        <v>1</v>
      </c>
      <c r="C13" s="65">
        <v>155000</v>
      </c>
    </row>
    <row r="14" spans="1:3" ht="24" customHeight="1">
      <c r="A14" s="67" t="s">
        <v>75</v>
      </c>
      <c r="B14" s="45"/>
      <c r="C14" s="65"/>
    </row>
    <row r="15" spans="1:3" ht="24" customHeight="1">
      <c r="A15" s="68" t="s">
        <v>76</v>
      </c>
      <c r="B15" s="45" t="s">
        <v>1</v>
      </c>
      <c r="C15" s="65">
        <v>69400</v>
      </c>
    </row>
    <row r="16" spans="1:3" ht="24" customHeight="1">
      <c r="A16" s="66" t="s">
        <v>77</v>
      </c>
      <c r="B16" s="45" t="s">
        <v>1</v>
      </c>
      <c r="C16" s="65">
        <v>0</v>
      </c>
    </row>
    <row r="17" spans="1:3" ht="24" customHeight="1">
      <c r="A17" s="58" t="s">
        <v>78</v>
      </c>
      <c r="B17" s="6"/>
      <c r="C17" s="30">
        <f>C19</f>
        <v>421200</v>
      </c>
    </row>
    <row r="18" spans="1:3" ht="24" customHeight="1">
      <c r="A18" s="60"/>
      <c r="B18" s="6"/>
      <c r="C18" s="61"/>
    </row>
    <row r="19" spans="1:3" ht="24" customHeight="1">
      <c r="A19" s="62" t="s">
        <v>71</v>
      </c>
      <c r="B19" s="45"/>
      <c r="C19" s="82">
        <f>SUM(C22:C39)</f>
        <v>421200</v>
      </c>
    </row>
    <row r="20" spans="1:3" ht="24" customHeight="1">
      <c r="A20" s="64" t="s">
        <v>72</v>
      </c>
      <c r="B20" s="45"/>
      <c r="C20" s="65"/>
    </row>
    <row r="21" spans="1:3" ht="24" customHeight="1">
      <c r="A21" s="67" t="s">
        <v>75</v>
      </c>
      <c r="B21" s="45"/>
      <c r="C21" s="65"/>
    </row>
    <row r="22" spans="1:3" ht="24" customHeight="1">
      <c r="A22" s="68" t="s">
        <v>79</v>
      </c>
      <c r="B22" s="45" t="s">
        <v>1</v>
      </c>
      <c r="C22" s="65">
        <v>50700</v>
      </c>
    </row>
    <row r="23" spans="1:3" ht="24" customHeight="1">
      <c r="A23" s="66" t="s">
        <v>80</v>
      </c>
      <c r="B23" s="45" t="s">
        <v>1</v>
      </c>
      <c r="C23" s="65">
        <v>2400</v>
      </c>
    </row>
    <row r="24" spans="1:3" ht="24" customHeight="1">
      <c r="A24" s="66" t="s">
        <v>81</v>
      </c>
      <c r="B24" s="45" t="s">
        <v>1</v>
      </c>
      <c r="C24" s="65">
        <v>2000</v>
      </c>
    </row>
    <row r="25" spans="1:3" ht="24" customHeight="1">
      <c r="A25" s="66" t="s">
        <v>82</v>
      </c>
      <c r="B25" s="45" t="s">
        <v>1</v>
      </c>
      <c r="C25" s="65">
        <v>12800</v>
      </c>
    </row>
    <row r="26" spans="1:3" ht="24" customHeight="1">
      <c r="A26" s="66" t="s">
        <v>77</v>
      </c>
      <c r="B26" s="45" t="s">
        <v>1</v>
      </c>
      <c r="C26" s="65">
        <v>0</v>
      </c>
    </row>
    <row r="27" spans="1:3" ht="24" customHeight="1">
      <c r="A27" s="67" t="s">
        <v>83</v>
      </c>
      <c r="B27" s="45"/>
      <c r="C27" s="65"/>
    </row>
    <row r="28" spans="1:3" ht="24" customHeight="1">
      <c r="A28" s="66" t="s">
        <v>84</v>
      </c>
      <c r="B28" s="45" t="s">
        <v>1</v>
      </c>
      <c r="C28" s="65">
        <v>36000</v>
      </c>
    </row>
    <row r="29" spans="1:3" ht="24" customHeight="1">
      <c r="A29" s="66" t="s">
        <v>85</v>
      </c>
      <c r="B29" s="45" t="s">
        <v>1</v>
      </c>
      <c r="C29" s="65">
        <v>20400</v>
      </c>
    </row>
    <row r="30" spans="1:3" ht="24" customHeight="1">
      <c r="A30" s="66" t="s">
        <v>86</v>
      </c>
      <c r="B30" s="45" t="s">
        <v>1</v>
      </c>
      <c r="C30" s="65">
        <v>33600</v>
      </c>
    </row>
    <row r="31" spans="1:3" ht="24" customHeight="1">
      <c r="A31" s="66" t="s">
        <v>87</v>
      </c>
      <c r="B31" s="45" t="s">
        <v>1</v>
      </c>
      <c r="C31" s="65">
        <v>1600</v>
      </c>
    </row>
    <row r="32" spans="1:3" ht="24" customHeight="1">
      <c r="A32" s="66" t="s">
        <v>88</v>
      </c>
      <c r="B32" s="45" t="s">
        <v>1</v>
      </c>
      <c r="C32" s="65">
        <v>0</v>
      </c>
    </row>
    <row r="33" spans="1:3" ht="24" customHeight="1">
      <c r="A33" s="66" t="s">
        <v>89</v>
      </c>
      <c r="B33" s="45" t="s">
        <v>1</v>
      </c>
      <c r="C33" s="65">
        <v>68000</v>
      </c>
    </row>
    <row r="34" spans="1:3" ht="24" customHeight="1">
      <c r="A34" s="66" t="s">
        <v>90</v>
      </c>
      <c r="B34" s="45" t="s">
        <v>1</v>
      </c>
      <c r="C34" s="65">
        <v>9600</v>
      </c>
    </row>
    <row r="35" spans="1:3" ht="24" customHeight="1">
      <c r="A35" s="66" t="s">
        <v>91</v>
      </c>
      <c r="B35" s="45" t="s">
        <v>1</v>
      </c>
      <c r="C35" s="65">
        <v>4000</v>
      </c>
    </row>
    <row r="36" spans="1:3" ht="24" customHeight="1">
      <c r="A36" s="69" t="s">
        <v>92</v>
      </c>
      <c r="B36" s="50"/>
      <c r="C36" s="70"/>
    </row>
    <row r="37" spans="1:3" ht="24" customHeight="1">
      <c r="A37" s="66" t="s">
        <v>93</v>
      </c>
      <c r="B37" s="71" t="s">
        <v>1</v>
      </c>
      <c r="C37" s="65">
        <v>64100</v>
      </c>
    </row>
    <row r="38" spans="1:3" ht="24" customHeight="1">
      <c r="A38" s="72" t="s">
        <v>94</v>
      </c>
      <c r="B38" s="45"/>
      <c r="C38" s="65"/>
    </row>
    <row r="39" spans="1:3" ht="24" customHeight="1">
      <c r="A39" s="73" t="s">
        <v>95</v>
      </c>
      <c r="B39" s="45" t="s">
        <v>1</v>
      </c>
      <c r="C39" s="65">
        <v>116000</v>
      </c>
    </row>
    <row r="40" spans="1:3" ht="24" customHeight="1">
      <c r="A40" s="72" t="s">
        <v>96</v>
      </c>
      <c r="B40" s="45"/>
      <c r="C40" s="65"/>
    </row>
    <row r="41" spans="1:3" ht="24" customHeight="1">
      <c r="A41" s="58" t="s">
        <v>97</v>
      </c>
      <c r="B41" s="6"/>
      <c r="C41" s="74">
        <v>33500</v>
      </c>
    </row>
    <row r="42" spans="1:3" ht="24" customHeight="1">
      <c r="A42" s="68" t="s">
        <v>98</v>
      </c>
      <c r="B42" s="45" t="s">
        <v>1</v>
      </c>
      <c r="C42" s="65">
        <v>33500</v>
      </c>
    </row>
    <row r="43" spans="1:3" ht="24" customHeight="1">
      <c r="A43" s="72" t="s">
        <v>99</v>
      </c>
      <c r="B43" s="45"/>
      <c r="C43" s="65"/>
    </row>
    <row r="44" spans="1:3" ht="24" customHeight="1">
      <c r="A44" s="75" t="s">
        <v>100</v>
      </c>
      <c r="B44" s="76" t="s">
        <v>1</v>
      </c>
      <c r="C44" s="77">
        <f>C8+C17</f>
        <v>645600</v>
      </c>
    </row>
    <row r="45" spans="1:3" ht="24" customHeight="1">
      <c r="A45" s="78"/>
      <c r="B45" s="76" t="s">
        <v>69</v>
      </c>
      <c r="C45" s="77"/>
    </row>
    <row r="46" spans="1:3" ht="24" customHeight="1">
      <c r="A46" s="75" t="s">
        <v>101</v>
      </c>
      <c r="B46" s="76" t="s">
        <v>1</v>
      </c>
      <c r="C46" s="77">
        <v>33500</v>
      </c>
    </row>
    <row r="47" spans="1:3" ht="24" customHeight="1">
      <c r="A47" s="75"/>
      <c r="B47" s="76" t="s">
        <v>69</v>
      </c>
      <c r="C47" s="77"/>
    </row>
    <row r="48" spans="1:3" ht="24" customHeight="1">
      <c r="A48" s="289" t="s">
        <v>102</v>
      </c>
      <c r="B48" s="5" t="s">
        <v>1</v>
      </c>
      <c r="C48" s="79">
        <f>C44+C46</f>
        <v>679100</v>
      </c>
    </row>
    <row r="49" spans="1:3" ht="24" customHeight="1">
      <c r="A49" s="290"/>
      <c r="B49" s="5" t="s">
        <v>69</v>
      </c>
      <c r="C49" s="80"/>
    </row>
    <row r="50" spans="1:3" ht="24" customHeight="1">
      <c r="A50" s="81"/>
      <c r="B50" s="81"/>
      <c r="C50" s="1"/>
    </row>
    <row r="51" spans="1:3" ht="24" customHeight="1">
      <c r="A51" s="52" t="s">
        <v>103</v>
      </c>
      <c r="B51" s="81"/>
      <c r="C51" s="1"/>
    </row>
    <row r="55" spans="1:3" ht="24" customHeight="1">
      <c r="A55" s="283" t="s">
        <v>64</v>
      </c>
      <c r="B55" s="283"/>
      <c r="C55" s="283"/>
    </row>
    <row r="56" spans="1:3" ht="24" customHeight="1">
      <c r="A56" s="51" t="s">
        <v>20</v>
      </c>
      <c r="B56" s="51"/>
      <c r="C56" s="86"/>
    </row>
    <row r="57" spans="1:3" ht="24" customHeight="1">
      <c r="A57" s="52" t="s">
        <v>105</v>
      </c>
      <c r="B57" s="52"/>
      <c r="C57" s="87" t="s">
        <v>16</v>
      </c>
    </row>
    <row r="58" spans="1:3" ht="13.5" customHeight="1">
      <c r="A58" s="52"/>
      <c r="B58" s="52"/>
      <c r="C58" s="87"/>
    </row>
    <row r="59" spans="1:3" ht="24" customHeight="1">
      <c r="A59" s="287" t="s">
        <v>67</v>
      </c>
      <c r="B59" s="53" t="s">
        <v>68</v>
      </c>
      <c r="C59" s="284" t="s">
        <v>128</v>
      </c>
    </row>
    <row r="60" spans="1:3" ht="24" customHeight="1">
      <c r="A60" s="288"/>
      <c r="B60" s="54" t="s">
        <v>69</v>
      </c>
      <c r="C60" s="284"/>
    </row>
    <row r="61" spans="1:3" ht="24" customHeight="1">
      <c r="A61" s="88" t="s">
        <v>18</v>
      </c>
      <c r="B61" s="54"/>
      <c r="C61" s="38"/>
    </row>
    <row r="62" spans="1:3" ht="24" customHeight="1">
      <c r="A62" s="58" t="s">
        <v>106</v>
      </c>
      <c r="B62" s="6" t="s">
        <v>1</v>
      </c>
      <c r="C62" s="89">
        <f>C64</f>
        <v>163985</v>
      </c>
    </row>
    <row r="63" spans="1:3" ht="24" customHeight="1">
      <c r="A63" s="60"/>
      <c r="B63" s="6" t="s">
        <v>69</v>
      </c>
      <c r="C63" s="89"/>
    </row>
    <row r="64" spans="1:3" ht="24" customHeight="1">
      <c r="A64" s="90" t="s">
        <v>71</v>
      </c>
      <c r="B64" s="45" t="s">
        <v>1</v>
      </c>
      <c r="C64" s="33">
        <f>C68+C70+C71+C73+C74+C75+C76</f>
        <v>163985</v>
      </c>
    </row>
    <row r="65" spans="1:3" ht="24" customHeight="1">
      <c r="A65" s="91"/>
      <c r="B65" s="45" t="s">
        <v>69</v>
      </c>
      <c r="C65" s="33"/>
    </row>
    <row r="66" spans="1:3" ht="24" customHeight="1">
      <c r="A66" s="64" t="s">
        <v>72</v>
      </c>
      <c r="B66" s="45"/>
      <c r="C66" s="33"/>
    </row>
    <row r="67" spans="1:3" ht="24" customHeight="1">
      <c r="A67" s="92" t="s">
        <v>73</v>
      </c>
      <c r="B67" s="45"/>
      <c r="C67" s="33"/>
    </row>
    <row r="68" spans="1:3" ht="24" customHeight="1">
      <c r="A68" s="66" t="s">
        <v>107</v>
      </c>
      <c r="B68" s="45" t="s">
        <v>1</v>
      </c>
      <c r="C68" s="33">
        <v>98315</v>
      </c>
    </row>
    <row r="69" spans="1:3" ht="24" customHeight="1">
      <c r="A69" s="92" t="s">
        <v>75</v>
      </c>
      <c r="B69" s="45"/>
      <c r="C69" s="33"/>
    </row>
    <row r="70" spans="1:3" ht="24" customHeight="1">
      <c r="A70" s="66" t="s">
        <v>108</v>
      </c>
      <c r="B70" s="45" t="s">
        <v>1</v>
      </c>
      <c r="C70" s="33">
        <v>12670</v>
      </c>
    </row>
    <row r="71" spans="1:3" ht="24" customHeight="1">
      <c r="A71" s="66" t="s">
        <v>109</v>
      </c>
      <c r="B71" s="45" t="s">
        <v>1</v>
      </c>
      <c r="C71" s="33">
        <v>11200</v>
      </c>
    </row>
    <row r="72" spans="1:3" ht="24" customHeight="1">
      <c r="A72" s="92" t="s">
        <v>83</v>
      </c>
      <c r="B72" s="45"/>
      <c r="C72" s="33"/>
    </row>
    <row r="73" spans="1:3" ht="24" customHeight="1">
      <c r="A73" s="66" t="s">
        <v>110</v>
      </c>
      <c r="B73" s="45" t="s">
        <v>1</v>
      </c>
      <c r="C73" s="33">
        <v>23400</v>
      </c>
    </row>
    <row r="74" spans="1:3" ht="24" customHeight="1">
      <c r="A74" s="66" t="s">
        <v>111</v>
      </c>
      <c r="B74" s="45" t="s">
        <v>1</v>
      </c>
      <c r="C74" s="33">
        <v>10000</v>
      </c>
    </row>
    <row r="75" spans="1:3" ht="24" customHeight="1">
      <c r="A75" s="66" t="s">
        <v>112</v>
      </c>
      <c r="B75" s="45" t="s">
        <v>1</v>
      </c>
      <c r="C75" s="33">
        <v>8400</v>
      </c>
    </row>
    <row r="76" spans="1:3" ht="24" customHeight="1">
      <c r="A76" s="66" t="s">
        <v>113</v>
      </c>
      <c r="B76" s="45" t="s">
        <v>1</v>
      </c>
      <c r="C76" s="33">
        <v>0</v>
      </c>
    </row>
    <row r="77" spans="1:3" ht="24" customHeight="1">
      <c r="A77" s="92"/>
      <c r="B77" s="45"/>
      <c r="C77" s="33"/>
    </row>
    <row r="78" spans="1:3" ht="24" customHeight="1">
      <c r="A78" s="92"/>
      <c r="B78" s="45"/>
      <c r="C78" s="33"/>
    </row>
    <row r="79" spans="1:3" ht="24" customHeight="1">
      <c r="A79" s="92"/>
      <c r="B79" s="45"/>
      <c r="C79" s="33"/>
    </row>
    <row r="80" spans="1:3" ht="24" customHeight="1">
      <c r="A80" s="91"/>
      <c r="B80" s="45"/>
      <c r="C80" s="33"/>
    </row>
    <row r="81" spans="1:3" ht="24" customHeight="1">
      <c r="A81" s="297" t="s">
        <v>102</v>
      </c>
      <c r="B81" s="5" t="s">
        <v>1</v>
      </c>
      <c r="C81" s="93">
        <f>C62</f>
        <v>163985</v>
      </c>
    </row>
    <row r="82" spans="1:3" ht="24" customHeight="1">
      <c r="A82" s="298"/>
      <c r="B82" s="5" t="s">
        <v>69</v>
      </c>
      <c r="C82" s="93"/>
    </row>
    <row r="83" spans="1:3" ht="24" customHeight="1">
      <c r="A83" s="81"/>
      <c r="B83" s="81"/>
      <c r="C83" s="94"/>
    </row>
    <row r="84" spans="1:3" ht="24" customHeight="1">
      <c r="A84" s="52" t="s">
        <v>103</v>
      </c>
      <c r="B84" s="81"/>
      <c r="C84" s="94"/>
    </row>
    <row r="89" spans="1:3" ht="24" customHeight="1">
      <c r="A89" s="299" t="s">
        <v>64</v>
      </c>
      <c r="B89" s="299"/>
      <c r="C89" s="299"/>
    </row>
    <row r="90" spans="1:3" ht="24" customHeight="1">
      <c r="A90" s="95" t="s">
        <v>20</v>
      </c>
      <c r="B90" s="95"/>
      <c r="C90" s="95"/>
    </row>
    <row r="91" spans="1:3" ht="24" customHeight="1">
      <c r="A91" s="96" t="s">
        <v>127</v>
      </c>
      <c r="B91" s="96"/>
      <c r="C91" s="97" t="s">
        <v>16</v>
      </c>
    </row>
    <row r="92" spans="1:3" ht="15.75" customHeight="1">
      <c r="A92" s="96"/>
      <c r="B92" s="96"/>
      <c r="C92" s="97"/>
    </row>
    <row r="93" spans="1:3" ht="24" customHeight="1">
      <c r="A93" s="300" t="s">
        <v>67</v>
      </c>
      <c r="B93" s="98" t="s">
        <v>68</v>
      </c>
      <c r="C93" s="304" t="s">
        <v>128</v>
      </c>
    </row>
    <row r="94" spans="1:3" ht="24" customHeight="1">
      <c r="A94" s="301"/>
      <c r="B94" s="99" t="s">
        <v>69</v>
      </c>
      <c r="C94" s="304"/>
    </row>
    <row r="95" spans="1:3" ht="24" customHeight="1">
      <c r="A95" s="100" t="s">
        <v>18</v>
      </c>
      <c r="B95" s="101"/>
      <c r="C95" s="102"/>
    </row>
    <row r="96" spans="1:3" ht="24" customHeight="1">
      <c r="A96" s="103" t="s">
        <v>117</v>
      </c>
      <c r="B96" s="101" t="s">
        <v>1</v>
      </c>
      <c r="C96" s="104">
        <f>C98</f>
        <v>261705</v>
      </c>
    </row>
    <row r="97" spans="1:3" ht="24" customHeight="1">
      <c r="A97" s="105"/>
      <c r="B97" s="101" t="s">
        <v>69</v>
      </c>
      <c r="C97" s="104"/>
    </row>
    <row r="98" spans="1:3" ht="24" customHeight="1">
      <c r="A98" s="106" t="s">
        <v>71</v>
      </c>
      <c r="B98" s="107" t="s">
        <v>1</v>
      </c>
      <c r="C98" s="108">
        <f>C101+C104+C106+C108+C111+C113+C115</f>
        <v>261705</v>
      </c>
    </row>
    <row r="99" spans="1:3" ht="24" customHeight="1">
      <c r="A99" s="109"/>
      <c r="B99" s="110" t="s">
        <v>69</v>
      </c>
      <c r="C99" s="111"/>
    </row>
    <row r="100" spans="1:3" ht="24" customHeight="1">
      <c r="A100" s="112" t="s">
        <v>73</v>
      </c>
      <c r="B100" s="110"/>
      <c r="C100" s="111"/>
    </row>
    <row r="101" spans="1:3" ht="24" customHeight="1">
      <c r="A101" s="113" t="s">
        <v>118</v>
      </c>
      <c r="B101" s="107" t="s">
        <v>1</v>
      </c>
      <c r="C101" s="108">
        <f>330050/2</f>
        <v>165025</v>
      </c>
    </row>
    <row r="102" spans="1:3" ht="24" customHeight="1">
      <c r="A102" s="114"/>
      <c r="B102" s="107" t="s">
        <v>69</v>
      </c>
      <c r="C102" s="108"/>
    </row>
    <row r="103" spans="1:3" ht="24" customHeight="1">
      <c r="A103" s="112" t="s">
        <v>75</v>
      </c>
      <c r="B103" s="110"/>
      <c r="C103" s="111"/>
    </row>
    <row r="104" spans="1:3" ht="24" customHeight="1">
      <c r="A104" s="113" t="s">
        <v>119</v>
      </c>
      <c r="B104" s="107" t="s">
        <v>1</v>
      </c>
      <c r="C104" s="115">
        <f>14630/2</f>
        <v>7315</v>
      </c>
    </row>
    <row r="105" spans="1:3" ht="24" customHeight="1">
      <c r="A105" s="114"/>
      <c r="B105" s="107" t="s">
        <v>69</v>
      </c>
      <c r="C105" s="108"/>
    </row>
    <row r="106" spans="1:3" ht="24" customHeight="1">
      <c r="A106" s="116" t="s">
        <v>120</v>
      </c>
      <c r="B106" s="107" t="s">
        <v>1</v>
      </c>
      <c r="C106" s="115">
        <v>22000</v>
      </c>
    </row>
    <row r="107" spans="1:3" ht="24" customHeight="1">
      <c r="A107" s="117"/>
      <c r="B107" s="107" t="s">
        <v>69</v>
      </c>
      <c r="C107" s="108"/>
    </row>
    <row r="108" spans="1:3" ht="24" customHeight="1">
      <c r="A108" s="116" t="s">
        <v>121</v>
      </c>
      <c r="B108" s="107" t="s">
        <v>1</v>
      </c>
      <c r="C108" s="115">
        <v>0</v>
      </c>
    </row>
    <row r="109" spans="1:3" ht="24" customHeight="1">
      <c r="A109" s="118"/>
      <c r="B109" s="107" t="s">
        <v>69</v>
      </c>
      <c r="C109" s="108"/>
    </row>
    <row r="110" spans="1:3" ht="24" customHeight="1">
      <c r="A110" s="112" t="s">
        <v>83</v>
      </c>
      <c r="B110" s="110"/>
      <c r="C110" s="111"/>
    </row>
    <row r="111" spans="1:3" ht="24" customHeight="1">
      <c r="A111" s="116" t="s">
        <v>122</v>
      </c>
      <c r="B111" s="107" t="s">
        <v>1</v>
      </c>
      <c r="C111" s="115">
        <f>(115000-20000)/2</f>
        <v>47500</v>
      </c>
    </row>
    <row r="112" spans="1:3" ht="24" customHeight="1">
      <c r="A112" s="114"/>
      <c r="B112" s="107" t="s">
        <v>69</v>
      </c>
      <c r="C112" s="108"/>
    </row>
    <row r="113" spans="1:3" ht="24" customHeight="1">
      <c r="A113" s="113" t="s">
        <v>123</v>
      </c>
      <c r="B113" s="107" t="s">
        <v>1</v>
      </c>
      <c r="C113" s="115">
        <v>15000</v>
      </c>
    </row>
    <row r="114" spans="1:3" ht="24" customHeight="1">
      <c r="A114" s="117"/>
      <c r="B114" s="107" t="s">
        <v>69</v>
      </c>
      <c r="C114" s="108"/>
    </row>
    <row r="115" spans="1:3" ht="24" customHeight="1">
      <c r="A115" s="116" t="s">
        <v>124</v>
      </c>
      <c r="B115" s="107" t="s">
        <v>1</v>
      </c>
      <c r="C115" s="115">
        <f>9730/2</f>
        <v>4865</v>
      </c>
    </row>
    <row r="116" spans="1:3" ht="24" customHeight="1">
      <c r="A116" s="114"/>
      <c r="B116" s="107" t="s">
        <v>69</v>
      </c>
      <c r="C116" s="108"/>
    </row>
    <row r="117" spans="1:3" ht="24" customHeight="1">
      <c r="A117" s="116" t="s">
        <v>125</v>
      </c>
      <c r="B117" s="107" t="s">
        <v>1</v>
      </c>
      <c r="C117" s="108">
        <v>1300</v>
      </c>
    </row>
    <row r="118" spans="1:3" ht="24" customHeight="1">
      <c r="A118" s="117"/>
      <c r="B118" s="107" t="s">
        <v>69</v>
      </c>
      <c r="C118" s="108"/>
    </row>
    <row r="119" spans="1:3" ht="24" customHeight="1">
      <c r="A119" s="302" t="s">
        <v>102</v>
      </c>
      <c r="B119" s="119" t="s">
        <v>1</v>
      </c>
      <c r="C119" s="120">
        <f>C96</f>
        <v>261705</v>
      </c>
    </row>
    <row r="120" spans="1:3" ht="24" customHeight="1">
      <c r="A120" s="303"/>
      <c r="B120" s="119" t="s">
        <v>69</v>
      </c>
      <c r="C120" s="121"/>
    </row>
    <row r="121" spans="1:3" ht="24" customHeight="1">
      <c r="A121" s="122"/>
      <c r="B121" s="122"/>
      <c r="C121" s="123"/>
    </row>
    <row r="122" spans="1:3" ht="24" customHeight="1">
      <c r="A122" s="96" t="s">
        <v>126</v>
      </c>
      <c r="B122" s="122"/>
      <c r="C122" s="123"/>
    </row>
    <row r="127" spans="1:3" ht="24" customHeight="1">
      <c r="A127" s="283" t="s">
        <v>64</v>
      </c>
      <c r="B127" s="283"/>
      <c r="C127" s="283"/>
    </row>
    <row r="128" spans="1:3" ht="24" customHeight="1">
      <c r="A128" s="51" t="s">
        <v>20</v>
      </c>
      <c r="B128" s="51"/>
      <c r="C128" s="51"/>
    </row>
    <row r="129" spans="1:3" ht="24" customHeight="1">
      <c r="A129" s="52" t="s">
        <v>130</v>
      </c>
      <c r="B129" s="52"/>
      <c r="C129" s="2" t="s">
        <v>16</v>
      </c>
    </row>
    <row r="130" spans="1:3" ht="15" customHeight="1">
      <c r="A130" s="52"/>
      <c r="B130" s="52"/>
      <c r="C130" s="2"/>
    </row>
    <row r="131" spans="1:3" ht="24" customHeight="1">
      <c r="A131" s="287" t="s">
        <v>67</v>
      </c>
      <c r="B131" s="53" t="s">
        <v>68</v>
      </c>
      <c r="C131" s="284" t="s">
        <v>128</v>
      </c>
    </row>
    <row r="132" spans="1:3" ht="24" customHeight="1">
      <c r="A132" s="288"/>
      <c r="B132" s="54" t="s">
        <v>69</v>
      </c>
      <c r="C132" s="284"/>
    </row>
    <row r="133" spans="1:3" ht="24" customHeight="1">
      <c r="A133" s="124" t="s">
        <v>18</v>
      </c>
      <c r="B133" s="6"/>
      <c r="C133" s="125"/>
    </row>
    <row r="134" spans="1:3" ht="24" customHeight="1">
      <c r="A134" s="126" t="s">
        <v>131</v>
      </c>
      <c r="B134" s="6" t="s">
        <v>1</v>
      </c>
      <c r="C134" s="127">
        <f>C157</f>
        <v>85000</v>
      </c>
    </row>
    <row r="135" spans="1:3" ht="24" customHeight="1">
      <c r="A135" s="60"/>
      <c r="B135" s="6" t="s">
        <v>69</v>
      </c>
      <c r="C135" s="127"/>
    </row>
    <row r="136" spans="1:3" ht="24" customHeight="1">
      <c r="A136" s="128" t="s">
        <v>132</v>
      </c>
      <c r="B136" s="45" t="s">
        <v>1</v>
      </c>
      <c r="C136" s="129">
        <f>C139+C142+C144+C146+C149+C151+C153+C155</f>
        <v>85000</v>
      </c>
    </row>
    <row r="137" spans="1:3" ht="24" customHeight="1">
      <c r="A137" s="109"/>
      <c r="B137" s="45" t="s">
        <v>69</v>
      </c>
      <c r="C137" s="111"/>
    </row>
    <row r="138" spans="1:3" ht="24" customHeight="1">
      <c r="A138" s="112" t="s">
        <v>72</v>
      </c>
      <c r="B138" s="130"/>
      <c r="C138" s="111"/>
    </row>
    <row r="139" spans="1:3" ht="24" customHeight="1">
      <c r="A139" s="131" t="s">
        <v>118</v>
      </c>
      <c r="B139" s="45" t="s">
        <v>1</v>
      </c>
      <c r="C139" s="136">
        <v>0</v>
      </c>
    </row>
    <row r="140" spans="1:3" ht="24" customHeight="1">
      <c r="A140" s="91"/>
      <c r="B140" s="45" t="s">
        <v>69</v>
      </c>
      <c r="C140" s="132"/>
    </row>
    <row r="141" spans="1:3" ht="24" customHeight="1">
      <c r="A141" s="112" t="s">
        <v>75</v>
      </c>
      <c r="B141" s="110"/>
      <c r="C141" s="111"/>
    </row>
    <row r="142" spans="1:3" ht="24" customHeight="1">
      <c r="A142" s="131" t="s">
        <v>119</v>
      </c>
      <c r="B142" s="45" t="s">
        <v>1</v>
      </c>
      <c r="C142" s="132">
        <v>15000</v>
      </c>
    </row>
    <row r="143" spans="1:3" ht="24" customHeight="1">
      <c r="A143" s="72"/>
      <c r="B143" s="45" t="s">
        <v>69</v>
      </c>
      <c r="C143" s="132"/>
    </row>
    <row r="144" spans="1:3" ht="24" customHeight="1">
      <c r="A144" s="131" t="s">
        <v>120</v>
      </c>
      <c r="B144" s="45" t="s">
        <v>1</v>
      </c>
      <c r="C144" s="132">
        <v>10000</v>
      </c>
    </row>
    <row r="145" spans="1:3" ht="24" customHeight="1">
      <c r="A145" s="72"/>
      <c r="B145" s="45" t="s">
        <v>69</v>
      </c>
      <c r="C145" s="132"/>
    </row>
    <row r="146" spans="1:3" ht="24" customHeight="1">
      <c r="A146" s="133" t="s">
        <v>121</v>
      </c>
      <c r="B146" s="45" t="s">
        <v>1</v>
      </c>
      <c r="C146" s="136">
        <v>0</v>
      </c>
    </row>
    <row r="147" spans="1:3" ht="24" customHeight="1">
      <c r="A147" s="66"/>
      <c r="B147" s="45" t="s">
        <v>69</v>
      </c>
      <c r="C147" s="132"/>
    </row>
    <row r="148" spans="1:3" ht="24" customHeight="1">
      <c r="A148" s="112" t="s">
        <v>83</v>
      </c>
      <c r="B148" s="110"/>
      <c r="C148" s="111"/>
    </row>
    <row r="149" spans="1:3" ht="24" customHeight="1">
      <c r="A149" s="133" t="s">
        <v>122</v>
      </c>
      <c r="B149" s="45" t="s">
        <v>1</v>
      </c>
      <c r="C149" s="132">
        <v>20000</v>
      </c>
    </row>
    <row r="150" spans="1:3" ht="24" customHeight="1">
      <c r="A150" s="131"/>
      <c r="B150" s="45" t="s">
        <v>69</v>
      </c>
      <c r="C150" s="132"/>
    </row>
    <row r="151" spans="1:3" ht="24" customHeight="1">
      <c r="A151" s="133" t="s">
        <v>123</v>
      </c>
      <c r="B151" s="45" t="s">
        <v>1</v>
      </c>
      <c r="C151" s="132">
        <v>30000</v>
      </c>
    </row>
    <row r="152" spans="1:3" ht="24" customHeight="1">
      <c r="A152" s="66"/>
      <c r="B152" s="45" t="s">
        <v>69</v>
      </c>
      <c r="C152" s="132"/>
    </row>
    <row r="153" spans="1:3" ht="24" customHeight="1">
      <c r="A153" s="133" t="s">
        <v>124</v>
      </c>
      <c r="B153" s="45" t="s">
        <v>1</v>
      </c>
      <c r="C153" s="132">
        <v>10000</v>
      </c>
    </row>
    <row r="154" spans="1:3" ht="24" customHeight="1">
      <c r="A154" s="131"/>
      <c r="B154" s="45" t="s">
        <v>69</v>
      </c>
      <c r="C154" s="132"/>
    </row>
    <row r="155" spans="1:3" ht="24" customHeight="1">
      <c r="A155" s="133" t="s">
        <v>125</v>
      </c>
      <c r="B155" s="45" t="s">
        <v>1</v>
      </c>
      <c r="C155" s="136">
        <v>0</v>
      </c>
    </row>
    <row r="156" spans="1:3" ht="24" customHeight="1">
      <c r="A156" s="66"/>
      <c r="B156" s="45" t="s">
        <v>69</v>
      </c>
      <c r="C156" s="132"/>
    </row>
    <row r="157" spans="1:3" ht="24" customHeight="1">
      <c r="A157" s="289" t="s">
        <v>102</v>
      </c>
      <c r="B157" s="5" t="s">
        <v>1</v>
      </c>
      <c r="C157" s="134">
        <f>SUM(C139:C156)</f>
        <v>85000</v>
      </c>
    </row>
    <row r="158" spans="1:3" ht="24" customHeight="1">
      <c r="A158" s="290"/>
      <c r="B158" s="5" t="s">
        <v>69</v>
      </c>
      <c r="C158" s="135"/>
    </row>
    <row r="159" spans="1:3" ht="24" customHeight="1">
      <c r="A159" s="81"/>
      <c r="B159" s="81"/>
      <c r="C159" s="1"/>
    </row>
    <row r="160" spans="1:3" ht="24" customHeight="1">
      <c r="A160" s="52" t="s">
        <v>126</v>
      </c>
      <c r="B160" s="81"/>
      <c r="C160" s="1"/>
    </row>
    <row r="165" spans="1:3" ht="24" customHeight="1">
      <c r="A165" s="283" t="s">
        <v>64</v>
      </c>
      <c r="B165" s="283"/>
      <c r="C165" s="283"/>
    </row>
    <row r="166" spans="1:3" ht="24" customHeight="1">
      <c r="A166" s="51" t="s">
        <v>20</v>
      </c>
      <c r="B166" s="49"/>
      <c r="C166" s="49"/>
    </row>
    <row r="167" spans="1:3" ht="24" customHeight="1">
      <c r="A167" s="51" t="s">
        <v>135</v>
      </c>
      <c r="B167" s="51"/>
      <c r="C167" s="87" t="s">
        <v>16</v>
      </c>
    </row>
    <row r="168" spans="1:3" ht="16.5" customHeight="1">
      <c r="A168" s="52"/>
      <c r="B168" s="52"/>
      <c r="C168" s="155"/>
    </row>
    <row r="169" spans="1:3" ht="24" customHeight="1">
      <c r="A169" s="287" t="s">
        <v>67</v>
      </c>
      <c r="B169" s="83" t="s">
        <v>68</v>
      </c>
      <c r="C169" s="284" t="s">
        <v>128</v>
      </c>
    </row>
    <row r="170" spans="1:3" ht="24" customHeight="1">
      <c r="A170" s="288"/>
      <c r="B170" s="84" t="s">
        <v>69</v>
      </c>
      <c r="C170" s="284"/>
    </row>
    <row r="171" spans="1:3" ht="24" customHeight="1">
      <c r="A171" s="137" t="s">
        <v>18</v>
      </c>
      <c r="B171" s="138"/>
      <c r="C171" s="139"/>
    </row>
    <row r="172" spans="1:3" ht="24" customHeight="1">
      <c r="A172" s="4" t="s">
        <v>136</v>
      </c>
      <c r="B172" s="138" t="s">
        <v>1</v>
      </c>
      <c r="C172" s="30">
        <f>SUM(C174)</f>
        <v>3957400</v>
      </c>
    </row>
    <row r="173" spans="1:3" ht="24" customHeight="1">
      <c r="A173" s="4"/>
      <c r="B173" s="6" t="s">
        <v>69</v>
      </c>
      <c r="C173" s="89"/>
    </row>
    <row r="174" spans="1:3" ht="24" customHeight="1">
      <c r="A174" s="140" t="s">
        <v>71</v>
      </c>
      <c r="B174" s="45" t="s">
        <v>1</v>
      </c>
      <c r="C174" s="38">
        <f>SUM(C178+C181+C183+C186+C188+C190+C192+C194)</f>
        <v>3957400</v>
      </c>
    </row>
    <row r="175" spans="1:3" ht="24" customHeight="1">
      <c r="A175" s="141"/>
      <c r="B175" s="45" t="s">
        <v>69</v>
      </c>
      <c r="C175" s="33"/>
    </row>
    <row r="176" spans="1:3" ht="24" customHeight="1">
      <c r="A176" s="142" t="s">
        <v>72</v>
      </c>
      <c r="B176" s="45"/>
      <c r="C176" s="33"/>
    </row>
    <row r="177" spans="1:3" ht="24" customHeight="1">
      <c r="A177" s="143" t="s">
        <v>73</v>
      </c>
      <c r="B177" s="45"/>
      <c r="C177" s="33"/>
    </row>
    <row r="178" spans="1:3" ht="24" customHeight="1">
      <c r="A178" s="144" t="s">
        <v>74</v>
      </c>
      <c r="B178" s="45" t="s">
        <v>1</v>
      </c>
      <c r="C178" s="33">
        <v>3900000</v>
      </c>
    </row>
    <row r="179" spans="1:3" ht="24" customHeight="1">
      <c r="A179" s="145"/>
      <c r="B179" s="45" t="s">
        <v>69</v>
      </c>
      <c r="C179" s="33"/>
    </row>
    <row r="180" spans="1:3" ht="24" customHeight="1">
      <c r="A180" s="142" t="s">
        <v>75</v>
      </c>
      <c r="B180" s="45"/>
      <c r="C180" s="33"/>
    </row>
    <row r="181" spans="1:3" ht="24" customHeight="1">
      <c r="A181" s="144" t="s">
        <v>79</v>
      </c>
      <c r="B181" s="45" t="s">
        <v>1</v>
      </c>
      <c r="C181" s="33">
        <v>0</v>
      </c>
    </row>
    <row r="182" spans="1:3" ht="24" customHeight="1">
      <c r="A182" s="145"/>
      <c r="B182" s="45" t="s">
        <v>69</v>
      </c>
      <c r="C182" s="33"/>
    </row>
    <row r="183" spans="1:3" ht="24" customHeight="1">
      <c r="A183" s="146" t="s">
        <v>82</v>
      </c>
      <c r="B183" s="45" t="s">
        <v>1</v>
      </c>
      <c r="C183" s="33">
        <v>0</v>
      </c>
    </row>
    <row r="184" spans="1:3" ht="24" customHeight="1">
      <c r="A184" s="145"/>
      <c r="B184" s="45" t="s">
        <v>69</v>
      </c>
      <c r="C184" s="33"/>
    </row>
    <row r="185" spans="1:3" ht="24" customHeight="1">
      <c r="A185" s="142" t="s">
        <v>83</v>
      </c>
      <c r="B185" s="45"/>
      <c r="C185" s="33"/>
    </row>
    <row r="186" spans="1:3" ht="24" customHeight="1">
      <c r="A186" s="144" t="s">
        <v>137</v>
      </c>
      <c r="B186" s="45" t="s">
        <v>1</v>
      </c>
      <c r="C186" s="33">
        <v>0</v>
      </c>
    </row>
    <row r="187" spans="1:3" ht="24" customHeight="1">
      <c r="A187" s="147" t="s">
        <v>138</v>
      </c>
      <c r="B187" s="45" t="s">
        <v>69</v>
      </c>
      <c r="C187" s="33"/>
    </row>
    <row r="188" spans="1:3" ht="24" customHeight="1">
      <c r="A188" s="146" t="s">
        <v>139</v>
      </c>
      <c r="B188" s="45" t="s">
        <v>1</v>
      </c>
      <c r="C188" s="33">
        <v>0</v>
      </c>
    </row>
    <row r="189" spans="1:3" ht="24" customHeight="1">
      <c r="A189" s="147" t="s">
        <v>140</v>
      </c>
      <c r="B189" s="45" t="s">
        <v>69</v>
      </c>
      <c r="C189" s="33"/>
    </row>
    <row r="190" spans="1:3" ht="24" customHeight="1">
      <c r="A190" s="146" t="s">
        <v>85</v>
      </c>
      <c r="B190" s="45" t="s">
        <v>1</v>
      </c>
      <c r="C190" s="33">
        <v>55000</v>
      </c>
    </row>
    <row r="191" spans="1:3" ht="24" customHeight="1">
      <c r="A191" s="145"/>
      <c r="B191" s="45" t="s">
        <v>69</v>
      </c>
      <c r="C191" s="33"/>
    </row>
    <row r="192" spans="1:3" ht="24" customHeight="1">
      <c r="A192" s="146" t="s">
        <v>86</v>
      </c>
      <c r="B192" s="45" t="s">
        <v>1</v>
      </c>
      <c r="C192" s="33">
        <v>0</v>
      </c>
    </row>
    <row r="193" spans="1:3" ht="24" customHeight="1">
      <c r="A193" s="147" t="s">
        <v>141</v>
      </c>
      <c r="B193" s="45" t="s">
        <v>69</v>
      </c>
      <c r="C193" s="33"/>
    </row>
    <row r="194" spans="1:3" ht="24" customHeight="1">
      <c r="A194" s="146" t="s">
        <v>88</v>
      </c>
      <c r="B194" s="45" t="s">
        <v>1</v>
      </c>
      <c r="C194" s="33">
        <v>2400</v>
      </c>
    </row>
    <row r="195" spans="1:3" ht="24" customHeight="1">
      <c r="A195" s="145"/>
      <c r="B195" s="45" t="s">
        <v>69</v>
      </c>
      <c r="C195" s="33"/>
    </row>
    <row r="196" spans="1:3" ht="24" customHeight="1">
      <c r="A196" s="4" t="s">
        <v>142</v>
      </c>
      <c r="B196" s="138" t="s">
        <v>1</v>
      </c>
      <c r="C196" s="30">
        <f>SUM(C198)</f>
        <v>361200</v>
      </c>
    </row>
    <row r="197" spans="1:3" ht="24" customHeight="1">
      <c r="A197" s="4"/>
      <c r="B197" s="6" t="s">
        <v>69</v>
      </c>
      <c r="C197" s="89"/>
    </row>
    <row r="198" spans="1:3" ht="24" customHeight="1">
      <c r="A198" s="140" t="s">
        <v>71</v>
      </c>
      <c r="B198" s="45" t="s">
        <v>1</v>
      </c>
      <c r="C198" s="38">
        <f>SUM(C202+C204+C206)</f>
        <v>361200</v>
      </c>
    </row>
    <row r="199" spans="1:3" ht="24" customHeight="1">
      <c r="A199" s="141"/>
      <c r="B199" s="45" t="s">
        <v>69</v>
      </c>
      <c r="C199" s="33"/>
    </row>
    <row r="200" spans="1:3" ht="24" customHeight="1">
      <c r="A200" s="142" t="s">
        <v>72</v>
      </c>
      <c r="B200" s="45"/>
      <c r="C200" s="33"/>
    </row>
    <row r="201" spans="1:3" ht="24" customHeight="1">
      <c r="A201" s="143" t="s">
        <v>83</v>
      </c>
      <c r="B201" s="45"/>
      <c r="C201" s="33"/>
    </row>
    <row r="202" spans="1:3" ht="24" customHeight="1">
      <c r="A202" s="144" t="s">
        <v>143</v>
      </c>
      <c r="B202" s="45" t="s">
        <v>1</v>
      </c>
      <c r="C202" s="33">
        <v>0</v>
      </c>
    </row>
    <row r="203" spans="1:3" ht="24" customHeight="1">
      <c r="A203" s="145"/>
      <c r="B203" s="45" t="s">
        <v>69</v>
      </c>
      <c r="C203" s="33"/>
    </row>
    <row r="204" spans="1:3" ht="24" customHeight="1">
      <c r="A204" s="146" t="s">
        <v>144</v>
      </c>
      <c r="B204" s="45" t="s">
        <v>1</v>
      </c>
      <c r="C204" s="33">
        <v>104500</v>
      </c>
    </row>
    <row r="205" spans="1:3" ht="24" customHeight="1">
      <c r="A205" s="145"/>
      <c r="B205" s="45" t="s">
        <v>69</v>
      </c>
      <c r="C205" s="33"/>
    </row>
    <row r="206" spans="1:3" ht="24" customHeight="1">
      <c r="A206" s="146" t="s">
        <v>145</v>
      </c>
      <c r="B206" s="45" t="s">
        <v>1</v>
      </c>
      <c r="C206" s="33">
        <v>256700</v>
      </c>
    </row>
    <row r="207" spans="1:3" ht="24" customHeight="1">
      <c r="A207" s="145"/>
      <c r="B207" s="45" t="s">
        <v>69</v>
      </c>
      <c r="C207" s="33"/>
    </row>
    <row r="208" spans="1:3" ht="24" customHeight="1">
      <c r="A208" s="4" t="s">
        <v>41</v>
      </c>
      <c r="B208" s="138" t="s">
        <v>1</v>
      </c>
      <c r="C208" s="30">
        <f>SUM(C210)</f>
        <v>1883650</v>
      </c>
    </row>
    <row r="209" spans="1:3" ht="24" customHeight="1">
      <c r="A209" s="4"/>
      <c r="B209" s="6" t="s">
        <v>69</v>
      </c>
      <c r="C209" s="89"/>
    </row>
    <row r="210" spans="1:3" ht="24" customHeight="1">
      <c r="A210" s="148" t="s">
        <v>146</v>
      </c>
      <c r="B210" s="45" t="s">
        <v>1</v>
      </c>
      <c r="C210" s="38">
        <f>SUM(C214+C216+C219+C222+C224+C226+C228+C230+C232+C234+C236)</f>
        <v>1883650</v>
      </c>
    </row>
    <row r="211" spans="1:3" ht="24" customHeight="1">
      <c r="A211" s="141"/>
      <c r="B211" s="45" t="s">
        <v>69</v>
      </c>
      <c r="C211" s="33"/>
    </row>
    <row r="212" spans="1:3" ht="24" customHeight="1">
      <c r="A212" s="142" t="s">
        <v>72</v>
      </c>
      <c r="B212" s="45"/>
      <c r="C212" s="33"/>
    </row>
    <row r="213" spans="1:3" ht="24" customHeight="1">
      <c r="A213" s="143" t="s">
        <v>73</v>
      </c>
      <c r="B213" s="45"/>
      <c r="C213" s="33"/>
    </row>
    <row r="214" spans="1:3" ht="24" customHeight="1">
      <c r="A214" s="149" t="s">
        <v>147</v>
      </c>
      <c r="B214" s="45" t="s">
        <v>1</v>
      </c>
      <c r="C214" s="33">
        <v>1100000</v>
      </c>
    </row>
    <row r="215" spans="1:3" ht="24" customHeight="1">
      <c r="A215" s="150"/>
      <c r="B215" s="45" t="s">
        <v>69</v>
      </c>
      <c r="C215" s="33"/>
    </row>
    <row r="216" spans="1:3" ht="24" customHeight="1">
      <c r="A216" s="146" t="s">
        <v>148</v>
      </c>
      <c r="B216" s="45" t="s">
        <v>1</v>
      </c>
      <c r="C216" s="33">
        <v>170000</v>
      </c>
    </row>
    <row r="217" spans="1:3" ht="24" customHeight="1">
      <c r="A217" s="150"/>
      <c r="B217" s="45" t="s">
        <v>69</v>
      </c>
      <c r="C217" s="33"/>
    </row>
    <row r="218" spans="1:3" ht="24" customHeight="1">
      <c r="A218" s="142" t="s">
        <v>75</v>
      </c>
      <c r="B218" s="45"/>
      <c r="C218" s="33"/>
    </row>
    <row r="219" spans="1:3" ht="24" customHeight="1">
      <c r="A219" s="144" t="s">
        <v>79</v>
      </c>
      <c r="B219" s="45" t="s">
        <v>1</v>
      </c>
      <c r="C219" s="33">
        <v>0</v>
      </c>
    </row>
    <row r="220" spans="1:3" ht="24" customHeight="1">
      <c r="A220" s="145"/>
      <c r="B220" s="45" t="s">
        <v>69</v>
      </c>
      <c r="C220" s="33"/>
    </row>
    <row r="221" spans="1:3" ht="24" customHeight="1">
      <c r="A221" s="142" t="s">
        <v>83</v>
      </c>
      <c r="B221" s="45"/>
      <c r="C221" s="33"/>
    </row>
    <row r="222" spans="1:3" ht="24" customHeight="1">
      <c r="A222" s="144" t="s">
        <v>137</v>
      </c>
      <c r="B222" s="45" t="s">
        <v>1</v>
      </c>
      <c r="C222" s="33">
        <v>0</v>
      </c>
    </row>
    <row r="223" spans="1:3" ht="24" customHeight="1">
      <c r="A223" s="147" t="s">
        <v>138</v>
      </c>
      <c r="B223" s="45" t="s">
        <v>69</v>
      </c>
      <c r="C223" s="33"/>
    </row>
    <row r="224" spans="1:3" ht="24" customHeight="1">
      <c r="A224" s="146" t="s">
        <v>86</v>
      </c>
      <c r="B224" s="45" t="s">
        <v>1</v>
      </c>
      <c r="C224" s="33">
        <v>0</v>
      </c>
    </row>
    <row r="225" spans="1:3" ht="24" customHeight="1">
      <c r="A225" s="147" t="s">
        <v>141</v>
      </c>
      <c r="B225" s="45" t="s">
        <v>69</v>
      </c>
      <c r="C225" s="33"/>
    </row>
    <row r="226" spans="1:3" ht="24" customHeight="1">
      <c r="A226" s="146" t="s">
        <v>143</v>
      </c>
      <c r="B226" s="45" t="s">
        <v>1</v>
      </c>
      <c r="C226" s="33">
        <v>0</v>
      </c>
    </row>
    <row r="227" spans="1:3" ht="24" customHeight="1">
      <c r="A227" s="145"/>
      <c r="B227" s="45" t="s">
        <v>69</v>
      </c>
      <c r="C227" s="33"/>
    </row>
    <row r="228" spans="1:3" ht="24" customHeight="1">
      <c r="A228" s="146" t="s">
        <v>88</v>
      </c>
      <c r="B228" s="45" t="s">
        <v>1</v>
      </c>
      <c r="C228" s="33">
        <v>61200</v>
      </c>
    </row>
    <row r="229" spans="1:3" ht="24" customHeight="1">
      <c r="A229" s="145"/>
      <c r="B229" s="45" t="s">
        <v>69</v>
      </c>
      <c r="C229" s="33"/>
    </row>
    <row r="230" spans="1:3" ht="24" customHeight="1">
      <c r="A230" s="146" t="s">
        <v>144</v>
      </c>
      <c r="B230" s="45" t="s">
        <v>1</v>
      </c>
      <c r="C230" s="33">
        <v>130100</v>
      </c>
    </row>
    <row r="231" spans="1:3" ht="24" customHeight="1">
      <c r="A231" s="145"/>
      <c r="B231" s="45" t="s">
        <v>69</v>
      </c>
      <c r="C231" s="33"/>
    </row>
    <row r="232" spans="1:3" ht="24" customHeight="1">
      <c r="A232" s="146" t="s">
        <v>149</v>
      </c>
      <c r="B232" s="45" t="s">
        <v>1</v>
      </c>
      <c r="C232" s="33">
        <v>0</v>
      </c>
    </row>
    <row r="233" spans="1:3" ht="24" customHeight="1">
      <c r="A233" s="145"/>
      <c r="B233" s="45" t="s">
        <v>69</v>
      </c>
      <c r="C233" s="33"/>
    </row>
    <row r="234" spans="1:3" ht="24" customHeight="1">
      <c r="A234" s="146" t="s">
        <v>145</v>
      </c>
      <c r="B234" s="45" t="s">
        <v>1</v>
      </c>
      <c r="C234" s="33">
        <v>356200</v>
      </c>
    </row>
    <row r="235" spans="1:3" ht="24" customHeight="1">
      <c r="A235" s="145"/>
      <c r="B235" s="45" t="s">
        <v>69</v>
      </c>
      <c r="C235" s="33"/>
    </row>
    <row r="236" spans="1:3" ht="24" customHeight="1">
      <c r="A236" s="140" t="s">
        <v>150</v>
      </c>
      <c r="B236" s="45" t="s">
        <v>1</v>
      </c>
      <c r="C236" s="38">
        <f>SUM(C238+C240)</f>
        <v>66150</v>
      </c>
    </row>
    <row r="237" spans="1:3" ht="24" customHeight="1">
      <c r="A237" s="141"/>
      <c r="B237" s="45" t="s">
        <v>69</v>
      </c>
      <c r="C237" s="33"/>
    </row>
    <row r="238" spans="1:3" ht="24" customHeight="1">
      <c r="A238" s="146" t="s">
        <v>151</v>
      </c>
      <c r="B238" s="45" t="s">
        <v>1</v>
      </c>
      <c r="C238" s="33">
        <v>66150</v>
      </c>
    </row>
    <row r="239" spans="1:3" ht="24" customHeight="1">
      <c r="A239" s="145"/>
      <c r="B239" s="45" t="s">
        <v>69</v>
      </c>
      <c r="C239" s="33"/>
    </row>
    <row r="240" spans="1:3" ht="24" customHeight="1">
      <c r="A240" s="146" t="s">
        <v>152</v>
      </c>
      <c r="B240" s="45" t="s">
        <v>1</v>
      </c>
      <c r="C240" s="33">
        <v>0</v>
      </c>
    </row>
    <row r="241" spans="1:3" ht="24" customHeight="1">
      <c r="A241" s="145" t="s">
        <v>153</v>
      </c>
      <c r="B241" s="45" t="s">
        <v>69</v>
      </c>
      <c r="C241" s="33"/>
    </row>
    <row r="242" spans="1:3" ht="24" customHeight="1">
      <c r="A242" s="4" t="s">
        <v>42</v>
      </c>
      <c r="B242" s="138" t="s">
        <v>1</v>
      </c>
      <c r="C242" s="30">
        <f>SUM(C244+C270)</f>
        <v>1105000</v>
      </c>
    </row>
    <row r="243" spans="1:3" ht="24" customHeight="1">
      <c r="A243" s="4"/>
      <c r="B243" s="6" t="s">
        <v>69</v>
      </c>
      <c r="C243" s="89"/>
    </row>
    <row r="244" spans="1:3" ht="24" customHeight="1">
      <c r="A244" s="140" t="s">
        <v>146</v>
      </c>
      <c r="B244" s="45" t="s">
        <v>1</v>
      </c>
      <c r="C244" s="38">
        <f>SUM(C248+C251+C253+C256+C258+C260+C262+C264+C266+C268)</f>
        <v>205000</v>
      </c>
    </row>
    <row r="245" spans="1:3" ht="24" customHeight="1">
      <c r="A245" s="141"/>
      <c r="B245" s="45" t="s">
        <v>69</v>
      </c>
      <c r="C245" s="33"/>
    </row>
    <row r="246" spans="1:3" ht="24" customHeight="1">
      <c r="A246" s="142" t="s">
        <v>72</v>
      </c>
      <c r="B246" s="45"/>
      <c r="C246" s="33"/>
    </row>
    <row r="247" spans="1:3" ht="24" customHeight="1">
      <c r="A247" s="143" t="s">
        <v>73</v>
      </c>
      <c r="B247" s="45"/>
      <c r="C247" s="33"/>
    </row>
    <row r="248" spans="1:3" ht="24" customHeight="1">
      <c r="A248" s="144" t="s">
        <v>74</v>
      </c>
      <c r="B248" s="45" t="s">
        <v>1</v>
      </c>
      <c r="C248" s="33">
        <v>135000</v>
      </c>
    </row>
    <row r="249" spans="1:3" ht="24" customHeight="1">
      <c r="A249" s="145"/>
      <c r="B249" s="45" t="s">
        <v>69</v>
      </c>
      <c r="C249" s="33"/>
    </row>
    <row r="250" spans="1:3" ht="24" customHeight="1">
      <c r="A250" s="142" t="s">
        <v>75</v>
      </c>
      <c r="B250" s="45"/>
      <c r="C250" s="33"/>
    </row>
    <row r="251" spans="1:3" ht="24" customHeight="1">
      <c r="A251" s="144" t="s">
        <v>79</v>
      </c>
      <c r="B251" s="45" t="s">
        <v>1</v>
      </c>
      <c r="C251" s="33">
        <v>0</v>
      </c>
    </row>
    <row r="252" spans="1:3" ht="24" customHeight="1">
      <c r="A252" s="145"/>
      <c r="B252" s="45" t="s">
        <v>69</v>
      </c>
      <c r="C252" s="33"/>
    </row>
    <row r="253" spans="1:3" ht="24" customHeight="1">
      <c r="A253" s="146" t="s">
        <v>80</v>
      </c>
      <c r="B253" s="45" t="s">
        <v>1</v>
      </c>
      <c r="C253" s="33">
        <v>0</v>
      </c>
    </row>
    <row r="254" spans="1:3" ht="24" customHeight="1">
      <c r="A254" s="145"/>
      <c r="B254" s="45" t="s">
        <v>69</v>
      </c>
      <c r="C254" s="33"/>
    </row>
    <row r="255" spans="1:3" ht="24" customHeight="1">
      <c r="A255" s="142" t="s">
        <v>83</v>
      </c>
      <c r="B255" s="45"/>
      <c r="C255" s="33"/>
    </row>
    <row r="256" spans="1:3" ht="24" customHeight="1">
      <c r="A256" s="144" t="s">
        <v>137</v>
      </c>
      <c r="B256" s="45" t="s">
        <v>1</v>
      </c>
      <c r="C256" s="33">
        <v>0</v>
      </c>
    </row>
    <row r="257" spans="1:3" ht="24" customHeight="1">
      <c r="A257" s="147" t="s">
        <v>154</v>
      </c>
      <c r="B257" s="45" t="s">
        <v>69</v>
      </c>
      <c r="C257" s="33"/>
    </row>
    <row r="258" spans="1:3" ht="24" customHeight="1">
      <c r="A258" s="146" t="s">
        <v>86</v>
      </c>
      <c r="B258" s="45" t="s">
        <v>1</v>
      </c>
      <c r="C258" s="33">
        <v>0</v>
      </c>
    </row>
    <row r="259" spans="1:3" ht="24" customHeight="1">
      <c r="A259" s="147" t="s">
        <v>155</v>
      </c>
      <c r="B259" s="45" t="s">
        <v>69</v>
      </c>
      <c r="C259" s="33"/>
    </row>
    <row r="260" spans="1:3" ht="24" customHeight="1">
      <c r="A260" s="146" t="s">
        <v>87</v>
      </c>
      <c r="B260" s="45" t="s">
        <v>1</v>
      </c>
      <c r="C260" s="33">
        <v>0</v>
      </c>
    </row>
    <row r="261" spans="1:3" ht="24" customHeight="1">
      <c r="A261" s="145"/>
      <c r="B261" s="45" t="s">
        <v>69</v>
      </c>
      <c r="C261" s="33"/>
    </row>
    <row r="262" spans="1:3" ht="24" customHeight="1">
      <c r="A262" s="146" t="s">
        <v>156</v>
      </c>
      <c r="B262" s="45" t="s">
        <v>1</v>
      </c>
      <c r="C262" s="33">
        <v>0</v>
      </c>
    </row>
    <row r="263" spans="1:3" ht="24" customHeight="1">
      <c r="A263" s="145"/>
      <c r="B263" s="45" t="s">
        <v>69</v>
      </c>
      <c r="C263" s="33"/>
    </row>
    <row r="264" spans="1:3" ht="24" customHeight="1">
      <c r="A264" s="146" t="s">
        <v>88</v>
      </c>
      <c r="B264" s="45" t="s">
        <v>1</v>
      </c>
      <c r="C264" s="33">
        <v>12000</v>
      </c>
    </row>
    <row r="265" spans="1:3" ht="24" customHeight="1">
      <c r="A265" s="145"/>
      <c r="B265" s="45" t="s">
        <v>69</v>
      </c>
      <c r="C265" s="33"/>
    </row>
    <row r="266" spans="1:3" ht="24" customHeight="1">
      <c r="A266" s="146" t="s">
        <v>144</v>
      </c>
      <c r="B266" s="45" t="s">
        <v>1</v>
      </c>
      <c r="C266" s="33">
        <v>14200</v>
      </c>
    </row>
    <row r="267" spans="1:3" ht="24" customHeight="1">
      <c r="A267" s="145"/>
      <c r="B267" s="45" t="s">
        <v>69</v>
      </c>
      <c r="C267" s="33"/>
    </row>
    <row r="268" spans="1:3" ht="24" customHeight="1">
      <c r="A268" s="146" t="s">
        <v>145</v>
      </c>
      <c r="B268" s="45" t="s">
        <v>1</v>
      </c>
      <c r="C268" s="33">
        <v>43800</v>
      </c>
    </row>
    <row r="269" spans="1:3" ht="24" customHeight="1">
      <c r="A269" s="145"/>
      <c r="B269" s="45" t="s">
        <v>69</v>
      </c>
      <c r="C269" s="33"/>
    </row>
    <row r="270" spans="1:3" ht="24" customHeight="1">
      <c r="A270" s="140" t="s">
        <v>150</v>
      </c>
      <c r="B270" s="45" t="s">
        <v>1</v>
      </c>
      <c r="C270" s="38">
        <f>SUM(C272)</f>
        <v>900000</v>
      </c>
    </row>
    <row r="271" spans="1:3" ht="24" customHeight="1">
      <c r="A271" s="141"/>
      <c r="B271" s="45" t="s">
        <v>69</v>
      </c>
      <c r="C271" s="33"/>
    </row>
    <row r="272" spans="1:3" ht="24" customHeight="1">
      <c r="A272" s="152" t="s">
        <v>157</v>
      </c>
      <c r="B272" s="45" t="s">
        <v>1</v>
      </c>
      <c r="C272" s="33">
        <v>900000</v>
      </c>
    </row>
    <row r="273" spans="1:3" ht="24" customHeight="1">
      <c r="A273" s="145"/>
      <c r="B273" s="45" t="s">
        <v>69</v>
      </c>
      <c r="C273" s="33"/>
    </row>
    <row r="274" spans="1:3" ht="24" customHeight="1">
      <c r="A274" s="287" t="s">
        <v>102</v>
      </c>
      <c r="B274" s="45" t="s">
        <v>1</v>
      </c>
      <c r="C274" s="154">
        <f>SUM(C172+C196+C208+C242)</f>
        <v>7307250</v>
      </c>
    </row>
    <row r="275" spans="1:3" ht="24" customHeight="1">
      <c r="A275" s="288"/>
      <c r="B275" s="45" t="s">
        <v>69</v>
      </c>
      <c r="C275" s="153"/>
    </row>
    <row r="276" ht="24" customHeight="1">
      <c r="C276" s="155"/>
    </row>
    <row r="277" ht="24" customHeight="1">
      <c r="C277" s="155"/>
    </row>
    <row r="278" spans="1:3" ht="24" customHeight="1">
      <c r="A278" s="156" t="s">
        <v>158</v>
      </c>
      <c r="C278" s="155"/>
    </row>
    <row r="283" spans="1:3" ht="24" customHeight="1">
      <c r="A283" s="283" t="s">
        <v>64</v>
      </c>
      <c r="B283" s="283"/>
      <c r="C283" s="283"/>
    </row>
    <row r="284" spans="1:3" ht="24" customHeight="1">
      <c r="A284" s="51" t="s">
        <v>20</v>
      </c>
      <c r="B284" s="51"/>
      <c r="C284" s="51"/>
    </row>
    <row r="285" spans="1:3" ht="24" customHeight="1">
      <c r="A285" s="52" t="s">
        <v>160</v>
      </c>
      <c r="B285" s="52"/>
      <c r="C285" s="2" t="s">
        <v>16</v>
      </c>
    </row>
    <row r="286" spans="1:3" ht="15" customHeight="1">
      <c r="A286" s="52"/>
      <c r="B286" s="52"/>
      <c r="C286" s="2"/>
    </row>
    <row r="287" spans="1:3" ht="24" customHeight="1">
      <c r="A287" s="287" t="s">
        <v>67</v>
      </c>
      <c r="B287" s="53" t="s">
        <v>68</v>
      </c>
      <c r="C287" s="284" t="s">
        <v>128</v>
      </c>
    </row>
    <row r="288" spans="1:3" ht="24" customHeight="1">
      <c r="A288" s="288"/>
      <c r="B288" s="54" t="s">
        <v>69</v>
      </c>
      <c r="C288" s="284"/>
    </row>
    <row r="289" spans="1:3" ht="24" customHeight="1">
      <c r="A289" s="124" t="s">
        <v>18</v>
      </c>
      <c r="B289" s="6"/>
      <c r="C289" s="162"/>
    </row>
    <row r="290" spans="1:3" ht="24" customHeight="1">
      <c r="A290" s="126" t="s">
        <v>161</v>
      </c>
      <c r="B290" s="6" t="s">
        <v>1</v>
      </c>
      <c r="C290" s="42">
        <v>1992230</v>
      </c>
    </row>
    <row r="291" spans="1:3" ht="24" customHeight="1">
      <c r="A291" s="60"/>
      <c r="B291" s="6" t="s">
        <v>69</v>
      </c>
      <c r="C291" s="42"/>
    </row>
    <row r="292" spans="1:3" ht="24" customHeight="1">
      <c r="A292" s="128" t="s">
        <v>132</v>
      </c>
      <c r="B292" s="45" t="s">
        <v>1</v>
      </c>
      <c r="C292" s="85">
        <v>1992230</v>
      </c>
    </row>
    <row r="293" spans="1:3" ht="24" customHeight="1">
      <c r="A293" s="109"/>
      <c r="B293" s="110" t="s">
        <v>69</v>
      </c>
      <c r="C293" s="262"/>
    </row>
    <row r="294" spans="1:3" ht="24" customHeight="1">
      <c r="A294" s="112" t="s">
        <v>73</v>
      </c>
      <c r="B294" s="110"/>
      <c r="C294" s="262"/>
    </row>
    <row r="295" spans="1:3" ht="24" customHeight="1">
      <c r="A295" s="131" t="s">
        <v>118</v>
      </c>
      <c r="B295" s="45" t="s">
        <v>1</v>
      </c>
      <c r="C295" s="85">
        <v>1580850</v>
      </c>
    </row>
    <row r="296" spans="1:3" ht="24" customHeight="1">
      <c r="A296" s="72"/>
      <c r="B296" s="45" t="s">
        <v>69</v>
      </c>
      <c r="C296" s="85"/>
    </row>
    <row r="297" spans="1:3" ht="24" customHeight="1">
      <c r="A297" s="133" t="s">
        <v>162</v>
      </c>
      <c r="B297" s="45" t="s">
        <v>1</v>
      </c>
      <c r="C297" s="85">
        <v>30000</v>
      </c>
    </row>
    <row r="298" spans="1:3" ht="24" customHeight="1">
      <c r="A298" s="91"/>
      <c r="B298" s="45" t="s">
        <v>69</v>
      </c>
      <c r="C298" s="85"/>
    </row>
    <row r="299" spans="1:3" ht="24" customHeight="1">
      <c r="A299" s="112" t="s">
        <v>75</v>
      </c>
      <c r="B299" s="110"/>
      <c r="C299" s="262"/>
    </row>
    <row r="300" spans="1:3" ht="24" customHeight="1">
      <c r="A300" s="131" t="s">
        <v>119</v>
      </c>
      <c r="B300" s="45" t="s">
        <v>1</v>
      </c>
      <c r="C300" s="85">
        <v>40180</v>
      </c>
    </row>
    <row r="301" spans="1:3" ht="24" customHeight="1">
      <c r="A301" s="72"/>
      <c r="B301" s="45" t="s">
        <v>69</v>
      </c>
      <c r="C301" s="85"/>
    </row>
    <row r="302" spans="1:3" ht="24" customHeight="1">
      <c r="A302" s="133" t="s">
        <v>163</v>
      </c>
      <c r="B302" s="45" t="s">
        <v>1</v>
      </c>
      <c r="C302" s="85">
        <v>1000</v>
      </c>
    </row>
    <row r="303" spans="1:3" ht="24" customHeight="1">
      <c r="A303" s="91"/>
      <c r="B303" s="45" t="s">
        <v>69</v>
      </c>
      <c r="C303" s="85"/>
    </row>
    <row r="304" spans="1:3" ht="24" customHeight="1">
      <c r="A304" s="133" t="s">
        <v>120</v>
      </c>
      <c r="B304" s="45" t="s">
        <v>1</v>
      </c>
      <c r="C304" s="85">
        <v>15400</v>
      </c>
    </row>
    <row r="305" spans="1:3" ht="24" customHeight="1">
      <c r="A305" s="66"/>
      <c r="B305" s="45" t="s">
        <v>69</v>
      </c>
      <c r="C305" s="85"/>
    </row>
    <row r="306" spans="1:3" ht="24" customHeight="1">
      <c r="A306" s="112" t="s">
        <v>83</v>
      </c>
      <c r="B306" s="110"/>
      <c r="C306" s="262"/>
    </row>
    <row r="307" spans="1:3" ht="24" customHeight="1">
      <c r="A307" s="133" t="s">
        <v>122</v>
      </c>
      <c r="B307" s="45" t="s">
        <v>1</v>
      </c>
      <c r="C307" s="85">
        <v>53000</v>
      </c>
    </row>
    <row r="308" spans="1:3" ht="24" customHeight="1">
      <c r="A308" s="72"/>
      <c r="B308" s="45" t="s">
        <v>69</v>
      </c>
      <c r="C308" s="85"/>
    </row>
    <row r="309" spans="1:3" ht="24" customHeight="1">
      <c r="A309" s="131" t="s">
        <v>123</v>
      </c>
      <c r="B309" s="45" t="s">
        <v>1</v>
      </c>
      <c r="C309" s="85"/>
    </row>
    <row r="310" spans="1:3" ht="24" customHeight="1">
      <c r="A310" s="72"/>
      <c r="B310" s="45" t="s">
        <v>69</v>
      </c>
      <c r="C310" s="85"/>
    </row>
    <row r="311" spans="1:3" ht="24" customHeight="1">
      <c r="A311" s="133" t="s">
        <v>124</v>
      </c>
      <c r="B311" s="45" t="s">
        <v>1</v>
      </c>
      <c r="C311" s="85">
        <v>50000</v>
      </c>
    </row>
    <row r="312" spans="1:3" ht="24" customHeight="1">
      <c r="A312" s="66"/>
      <c r="B312" s="45" t="s">
        <v>69</v>
      </c>
      <c r="C312" s="85"/>
    </row>
    <row r="313" spans="1:3" ht="24" customHeight="1">
      <c r="A313" s="133" t="s">
        <v>164</v>
      </c>
      <c r="B313" s="45" t="s">
        <v>1</v>
      </c>
      <c r="C313" s="85">
        <v>600</v>
      </c>
    </row>
    <row r="314" spans="1:3" ht="24" customHeight="1">
      <c r="A314" s="91"/>
      <c r="B314" s="45" t="s">
        <v>69</v>
      </c>
      <c r="C314" s="85"/>
    </row>
    <row r="315" spans="1:3" ht="24" customHeight="1">
      <c r="A315" s="133" t="s">
        <v>125</v>
      </c>
      <c r="B315" s="45" t="s">
        <v>1</v>
      </c>
      <c r="C315" s="85">
        <v>7800</v>
      </c>
    </row>
    <row r="316" spans="1:3" ht="24" customHeight="1">
      <c r="A316" s="66"/>
      <c r="B316" s="45" t="s">
        <v>69</v>
      </c>
      <c r="C316" s="85"/>
    </row>
    <row r="317" spans="1:3" ht="24" customHeight="1">
      <c r="A317" s="133" t="s">
        <v>165</v>
      </c>
      <c r="B317" s="45" t="s">
        <v>1</v>
      </c>
      <c r="C317" s="85">
        <v>213400</v>
      </c>
    </row>
    <row r="318" spans="1:3" ht="24" customHeight="1">
      <c r="A318" s="91"/>
      <c r="B318" s="45" t="s">
        <v>69</v>
      </c>
      <c r="C318" s="85"/>
    </row>
    <row r="319" spans="1:3" ht="24" customHeight="1">
      <c r="A319" s="128" t="s">
        <v>166</v>
      </c>
      <c r="B319" s="45" t="s">
        <v>1</v>
      </c>
      <c r="C319" s="85">
        <v>0</v>
      </c>
    </row>
    <row r="320" spans="1:3" ht="24" customHeight="1">
      <c r="A320" s="109"/>
      <c r="B320" s="110" t="s">
        <v>69</v>
      </c>
      <c r="C320" s="262"/>
    </row>
    <row r="321" spans="1:3" ht="24" customHeight="1">
      <c r="A321" s="112" t="s">
        <v>167</v>
      </c>
      <c r="B321" s="110"/>
      <c r="C321" s="262"/>
    </row>
    <row r="322" spans="1:3" ht="24" customHeight="1">
      <c r="A322" s="131" t="s">
        <v>168</v>
      </c>
      <c r="B322" s="45" t="s">
        <v>1</v>
      </c>
      <c r="C322" s="85">
        <v>0</v>
      </c>
    </row>
    <row r="323" spans="1:3" ht="24" customHeight="1">
      <c r="A323" s="72" t="s">
        <v>169</v>
      </c>
      <c r="B323" s="45" t="s">
        <v>69</v>
      </c>
      <c r="C323" s="85"/>
    </row>
    <row r="324" spans="1:3" ht="24" customHeight="1">
      <c r="A324" s="126" t="s">
        <v>170</v>
      </c>
      <c r="B324" s="6" t="s">
        <v>1</v>
      </c>
      <c r="C324" s="42">
        <v>0</v>
      </c>
    </row>
    <row r="325" spans="1:3" ht="24" customHeight="1">
      <c r="A325" s="60"/>
      <c r="B325" s="6" t="s">
        <v>69</v>
      </c>
      <c r="C325" s="42"/>
    </row>
    <row r="326" spans="1:3" ht="24" customHeight="1">
      <c r="A326" s="128" t="s">
        <v>171</v>
      </c>
      <c r="B326" s="71" t="s">
        <v>1</v>
      </c>
      <c r="C326" s="183">
        <v>0</v>
      </c>
    </row>
    <row r="327" spans="1:3" ht="24" customHeight="1">
      <c r="A327" s="160"/>
      <c r="B327" s="71" t="s">
        <v>69</v>
      </c>
      <c r="C327" s="183"/>
    </row>
    <row r="328" spans="1:3" ht="24" customHeight="1">
      <c r="A328" s="133" t="s">
        <v>172</v>
      </c>
      <c r="B328" s="45" t="s">
        <v>1</v>
      </c>
      <c r="C328" s="85"/>
    </row>
    <row r="329" spans="1:3" ht="24" customHeight="1">
      <c r="A329" s="72" t="s">
        <v>173</v>
      </c>
      <c r="B329" s="45" t="s">
        <v>69</v>
      </c>
      <c r="C329" s="85"/>
    </row>
    <row r="330" spans="1:3" ht="24" customHeight="1">
      <c r="A330" s="133" t="s">
        <v>174</v>
      </c>
      <c r="B330" s="45" t="s">
        <v>1</v>
      </c>
      <c r="C330" s="263"/>
    </row>
    <row r="331" spans="1:3" ht="24" customHeight="1">
      <c r="A331" s="91"/>
      <c r="B331" s="45" t="s">
        <v>69</v>
      </c>
      <c r="C331" s="85"/>
    </row>
    <row r="332" spans="1:3" ht="24" customHeight="1">
      <c r="A332" s="289" t="s">
        <v>102</v>
      </c>
      <c r="B332" s="5" t="s">
        <v>1</v>
      </c>
      <c r="C332" s="188">
        <f>C290+C324+C319</f>
        <v>1992230</v>
      </c>
    </row>
    <row r="333" spans="1:3" ht="24" customHeight="1">
      <c r="A333" s="290"/>
      <c r="B333" s="5" t="s">
        <v>69</v>
      </c>
      <c r="C333" s="188"/>
    </row>
    <row r="334" spans="1:3" ht="24" customHeight="1">
      <c r="A334" s="81"/>
      <c r="B334" s="81"/>
      <c r="C334" s="1"/>
    </row>
    <row r="335" spans="1:3" ht="24" customHeight="1">
      <c r="A335" s="52" t="s">
        <v>126</v>
      </c>
      <c r="B335" s="81"/>
      <c r="C335" s="1"/>
    </row>
    <row r="340" spans="1:3" ht="24" customHeight="1">
      <c r="A340" s="283" t="s">
        <v>64</v>
      </c>
      <c r="B340" s="283"/>
      <c r="C340" s="283"/>
    </row>
    <row r="341" spans="1:3" ht="24" customHeight="1">
      <c r="A341" s="51" t="s">
        <v>20</v>
      </c>
      <c r="B341" s="51"/>
      <c r="C341" s="230"/>
    </row>
    <row r="342" spans="1:3" ht="24" customHeight="1">
      <c r="A342" s="52" t="s">
        <v>176</v>
      </c>
      <c r="B342" s="52"/>
      <c r="C342" s="231" t="s">
        <v>16</v>
      </c>
    </row>
    <row r="343" spans="1:3" ht="15" customHeight="1">
      <c r="A343" s="52"/>
      <c r="B343" s="52"/>
      <c r="C343" s="231"/>
    </row>
    <row r="344" spans="1:3" ht="24" customHeight="1">
      <c r="A344" s="287" t="s">
        <v>67</v>
      </c>
      <c r="B344" s="53" t="s">
        <v>68</v>
      </c>
      <c r="C344" s="284" t="s">
        <v>128</v>
      </c>
    </row>
    <row r="345" spans="1:3" ht="24" customHeight="1">
      <c r="A345" s="288"/>
      <c r="B345" s="54" t="s">
        <v>69</v>
      </c>
      <c r="C345" s="284"/>
    </row>
    <row r="346" spans="1:3" ht="24" customHeight="1">
      <c r="A346" s="124" t="s">
        <v>177</v>
      </c>
      <c r="B346" s="6"/>
      <c r="C346" s="270">
        <v>483620</v>
      </c>
    </row>
    <row r="347" spans="1:3" ht="24" customHeight="1">
      <c r="A347" s="233" t="s">
        <v>132</v>
      </c>
      <c r="B347" s="50"/>
      <c r="C347" s="271">
        <v>483620</v>
      </c>
    </row>
    <row r="348" spans="1:3" ht="24" customHeight="1">
      <c r="A348" s="235" t="s">
        <v>73</v>
      </c>
      <c r="B348" s="45"/>
      <c r="C348" s="272"/>
    </row>
    <row r="349" spans="1:3" ht="24" customHeight="1">
      <c r="A349" s="295" t="s">
        <v>178</v>
      </c>
      <c r="B349" s="45" t="s">
        <v>1</v>
      </c>
      <c r="C349" s="272">
        <v>318420</v>
      </c>
    </row>
    <row r="350" spans="1:3" ht="24" customHeight="1">
      <c r="A350" s="296"/>
      <c r="B350" s="45" t="s">
        <v>69</v>
      </c>
      <c r="C350" s="272">
        <v>0</v>
      </c>
    </row>
    <row r="351" spans="1:3" ht="24" customHeight="1">
      <c r="A351" s="235" t="s">
        <v>75</v>
      </c>
      <c r="B351" s="45"/>
      <c r="C351" s="272"/>
    </row>
    <row r="352" spans="1:3" ht="24" customHeight="1">
      <c r="A352" s="295" t="s">
        <v>179</v>
      </c>
      <c r="B352" s="45" t="s">
        <v>1</v>
      </c>
      <c r="C352" s="272">
        <v>22000</v>
      </c>
    </row>
    <row r="353" spans="1:3" ht="24" customHeight="1">
      <c r="A353" s="296"/>
      <c r="B353" s="45" t="s">
        <v>69</v>
      </c>
      <c r="C353" s="272">
        <v>0</v>
      </c>
    </row>
    <row r="354" spans="1:3" ht="24" customHeight="1">
      <c r="A354" s="295" t="s">
        <v>180</v>
      </c>
      <c r="B354" s="45" t="s">
        <v>1</v>
      </c>
      <c r="C354" s="272">
        <v>8500</v>
      </c>
    </row>
    <row r="355" spans="1:3" ht="24" customHeight="1">
      <c r="A355" s="296"/>
      <c r="B355" s="45" t="s">
        <v>69</v>
      </c>
      <c r="C355" s="272"/>
    </row>
    <row r="356" spans="1:3" ht="24" customHeight="1">
      <c r="A356" s="235" t="s">
        <v>83</v>
      </c>
      <c r="B356" s="45"/>
      <c r="C356" s="272"/>
    </row>
    <row r="357" spans="1:3" ht="24" customHeight="1">
      <c r="A357" s="295" t="s">
        <v>181</v>
      </c>
      <c r="B357" s="45" t="s">
        <v>1</v>
      </c>
      <c r="C357" s="272">
        <v>58000</v>
      </c>
    </row>
    <row r="358" spans="1:3" ht="24" customHeight="1">
      <c r="A358" s="296"/>
      <c r="B358" s="45" t="s">
        <v>69</v>
      </c>
      <c r="C358" s="272">
        <v>0</v>
      </c>
    </row>
    <row r="359" spans="1:3" ht="24" customHeight="1">
      <c r="A359" s="295" t="s">
        <v>182</v>
      </c>
      <c r="B359" s="45" t="s">
        <v>1</v>
      </c>
      <c r="C359" s="272">
        <v>46300</v>
      </c>
    </row>
    <row r="360" spans="1:3" ht="24" customHeight="1">
      <c r="A360" s="296"/>
      <c r="B360" s="45" t="s">
        <v>69</v>
      </c>
      <c r="C360" s="272">
        <v>0</v>
      </c>
    </row>
    <row r="361" spans="1:3" ht="24" customHeight="1">
      <c r="A361" s="295" t="s">
        <v>183</v>
      </c>
      <c r="B361" s="45" t="s">
        <v>1</v>
      </c>
      <c r="C361" s="272">
        <v>20000</v>
      </c>
    </row>
    <row r="362" spans="1:3" ht="24" customHeight="1">
      <c r="A362" s="296"/>
      <c r="B362" s="45" t="s">
        <v>69</v>
      </c>
      <c r="C362" s="272">
        <v>0</v>
      </c>
    </row>
    <row r="363" spans="1:3" ht="24" customHeight="1">
      <c r="A363" s="295" t="s">
        <v>184</v>
      </c>
      <c r="B363" s="45" t="s">
        <v>1</v>
      </c>
      <c r="C363" s="272">
        <v>10400</v>
      </c>
    </row>
    <row r="364" spans="1:3" ht="24" customHeight="1">
      <c r="A364" s="296"/>
      <c r="B364" s="45" t="s">
        <v>69</v>
      </c>
      <c r="C364" s="272">
        <v>0</v>
      </c>
    </row>
    <row r="365" spans="1:3" ht="24" customHeight="1">
      <c r="A365" s="124" t="s">
        <v>185</v>
      </c>
      <c r="B365" s="6"/>
      <c r="C365" s="273">
        <v>2699300</v>
      </c>
    </row>
    <row r="366" spans="1:3" ht="24" customHeight="1">
      <c r="A366" s="233" t="s">
        <v>132</v>
      </c>
      <c r="B366" s="50"/>
      <c r="C366" s="271">
        <v>199300</v>
      </c>
    </row>
    <row r="367" spans="1:3" ht="24" customHeight="1">
      <c r="A367" s="235" t="s">
        <v>73</v>
      </c>
      <c r="B367" s="45"/>
      <c r="C367" s="272"/>
    </row>
    <row r="368" spans="1:3" ht="24" customHeight="1">
      <c r="A368" s="295" t="s">
        <v>178</v>
      </c>
      <c r="B368" s="45" t="s">
        <v>1</v>
      </c>
      <c r="C368" s="272">
        <v>0</v>
      </c>
    </row>
    <row r="369" spans="1:3" ht="24" customHeight="1">
      <c r="A369" s="296"/>
      <c r="B369" s="45" t="s">
        <v>69</v>
      </c>
      <c r="C369" s="272">
        <v>0</v>
      </c>
    </row>
    <row r="370" spans="1:3" ht="24" customHeight="1">
      <c r="A370" s="235" t="s">
        <v>75</v>
      </c>
      <c r="B370" s="45"/>
      <c r="C370" s="272"/>
    </row>
    <row r="371" spans="1:3" ht="24" customHeight="1">
      <c r="A371" s="295" t="s">
        <v>186</v>
      </c>
      <c r="B371" s="45" t="s">
        <v>1</v>
      </c>
      <c r="C371" s="274">
        <v>4900</v>
      </c>
    </row>
    <row r="372" spans="1:3" ht="24" customHeight="1">
      <c r="A372" s="296"/>
      <c r="B372" s="45" t="s">
        <v>69</v>
      </c>
      <c r="C372" s="275">
        <v>0</v>
      </c>
    </row>
    <row r="373" spans="1:3" ht="24" customHeight="1">
      <c r="A373" s="295" t="s">
        <v>187</v>
      </c>
      <c r="B373" s="45" t="s">
        <v>1</v>
      </c>
      <c r="C373" s="274">
        <v>0</v>
      </c>
    </row>
    <row r="374" spans="1:3" ht="24" customHeight="1">
      <c r="A374" s="296"/>
      <c r="B374" s="45" t="s">
        <v>69</v>
      </c>
      <c r="C374" s="275">
        <v>0</v>
      </c>
    </row>
    <row r="375" spans="1:3" ht="24" customHeight="1">
      <c r="A375" s="295" t="s">
        <v>188</v>
      </c>
      <c r="B375" s="45" t="s">
        <v>1</v>
      </c>
      <c r="C375" s="274">
        <v>41500</v>
      </c>
    </row>
    <row r="376" spans="1:3" ht="24" customHeight="1">
      <c r="A376" s="296"/>
      <c r="B376" s="45" t="s">
        <v>69</v>
      </c>
      <c r="C376" s="275">
        <v>0</v>
      </c>
    </row>
    <row r="377" spans="1:3" ht="24" customHeight="1">
      <c r="A377" s="235" t="s">
        <v>83</v>
      </c>
      <c r="B377" s="45"/>
      <c r="C377" s="272"/>
    </row>
    <row r="378" spans="1:3" ht="24" customHeight="1">
      <c r="A378" s="295" t="s">
        <v>189</v>
      </c>
      <c r="B378" s="45" t="s">
        <v>1</v>
      </c>
      <c r="C378" s="274">
        <v>2900</v>
      </c>
    </row>
    <row r="379" spans="1:3" ht="24" customHeight="1">
      <c r="A379" s="296"/>
      <c r="B379" s="45" t="s">
        <v>69</v>
      </c>
      <c r="C379" s="275">
        <v>0</v>
      </c>
    </row>
    <row r="380" spans="1:3" ht="24" customHeight="1">
      <c r="A380" s="295" t="s">
        <v>190</v>
      </c>
      <c r="B380" s="45" t="s">
        <v>1</v>
      </c>
      <c r="C380" s="274">
        <v>0</v>
      </c>
    </row>
    <row r="381" spans="1:3" ht="24" customHeight="1">
      <c r="A381" s="296"/>
      <c r="B381" s="45" t="s">
        <v>69</v>
      </c>
      <c r="C381" s="275">
        <v>0</v>
      </c>
    </row>
    <row r="382" spans="1:3" ht="24" customHeight="1">
      <c r="A382" s="295" t="s">
        <v>191</v>
      </c>
      <c r="B382" s="45" t="s">
        <v>1</v>
      </c>
      <c r="C382" s="274">
        <v>150000</v>
      </c>
    </row>
    <row r="383" spans="1:3" ht="24" customHeight="1">
      <c r="A383" s="296"/>
      <c r="B383" s="45" t="s">
        <v>69</v>
      </c>
      <c r="C383" s="275"/>
    </row>
    <row r="384" spans="1:3" ht="24" customHeight="1">
      <c r="A384" s="264" t="s">
        <v>150</v>
      </c>
      <c r="B384" s="45"/>
      <c r="C384" s="276">
        <v>2500000</v>
      </c>
    </row>
    <row r="385" spans="1:3" ht="24" customHeight="1">
      <c r="A385" s="197" t="s">
        <v>192</v>
      </c>
      <c r="B385" s="45" t="s">
        <v>1</v>
      </c>
      <c r="C385" s="274">
        <v>2500000</v>
      </c>
    </row>
    <row r="386" spans="1:3" ht="24" customHeight="1">
      <c r="A386" s="241" t="s">
        <v>193</v>
      </c>
      <c r="B386" s="45" t="s">
        <v>69</v>
      </c>
      <c r="C386" s="275"/>
    </row>
    <row r="387" spans="1:3" ht="24" customHeight="1">
      <c r="A387" s="124" t="s">
        <v>194</v>
      </c>
      <c r="B387" s="6"/>
      <c r="C387" s="273">
        <v>663500</v>
      </c>
    </row>
    <row r="388" spans="1:3" ht="24" customHeight="1">
      <c r="A388" s="233" t="s">
        <v>132</v>
      </c>
      <c r="B388" s="50"/>
      <c r="C388" s="271">
        <v>663500</v>
      </c>
    </row>
    <row r="389" spans="1:3" ht="24" customHeight="1">
      <c r="A389" s="235" t="s">
        <v>73</v>
      </c>
      <c r="B389" s="45"/>
      <c r="C389" s="272"/>
    </row>
    <row r="390" spans="1:3" ht="24" customHeight="1">
      <c r="A390" s="295" t="s">
        <v>178</v>
      </c>
      <c r="B390" s="45" t="s">
        <v>1</v>
      </c>
      <c r="C390" s="272">
        <v>0</v>
      </c>
    </row>
    <row r="391" spans="1:3" ht="24" customHeight="1">
      <c r="A391" s="296"/>
      <c r="B391" s="45" t="s">
        <v>69</v>
      </c>
      <c r="C391" s="272">
        <v>0</v>
      </c>
    </row>
    <row r="392" spans="1:3" ht="24" customHeight="1">
      <c r="A392" s="235" t="s">
        <v>75</v>
      </c>
      <c r="B392" s="45"/>
      <c r="C392" s="272"/>
    </row>
    <row r="393" spans="1:3" ht="24" customHeight="1">
      <c r="A393" s="295" t="s">
        <v>179</v>
      </c>
      <c r="B393" s="45" t="s">
        <v>1</v>
      </c>
      <c r="C393" s="274">
        <v>40000</v>
      </c>
    </row>
    <row r="394" spans="1:3" ht="24" customHeight="1">
      <c r="A394" s="296"/>
      <c r="B394" s="45" t="s">
        <v>69</v>
      </c>
      <c r="C394" s="275">
        <v>0</v>
      </c>
    </row>
    <row r="395" spans="1:3" ht="24" customHeight="1">
      <c r="A395" s="295" t="s">
        <v>186</v>
      </c>
      <c r="B395" s="45" t="s">
        <v>1</v>
      </c>
      <c r="C395" s="274">
        <v>0</v>
      </c>
    </row>
    <row r="396" spans="1:3" ht="24" customHeight="1">
      <c r="A396" s="296"/>
      <c r="B396" s="45" t="s">
        <v>69</v>
      </c>
      <c r="C396" s="275">
        <v>0</v>
      </c>
    </row>
    <row r="397" spans="1:3" ht="24" customHeight="1">
      <c r="A397" s="295" t="s">
        <v>195</v>
      </c>
      <c r="B397" s="45" t="s">
        <v>1</v>
      </c>
      <c r="C397" s="274">
        <v>499000</v>
      </c>
    </row>
    <row r="398" spans="1:3" ht="24" customHeight="1">
      <c r="A398" s="296"/>
      <c r="B398" s="45" t="s">
        <v>69</v>
      </c>
      <c r="C398" s="275">
        <v>0</v>
      </c>
    </row>
    <row r="399" spans="1:3" ht="24" customHeight="1">
      <c r="A399" s="235" t="s">
        <v>83</v>
      </c>
      <c r="B399" s="45"/>
      <c r="C399" s="272"/>
    </row>
    <row r="400" spans="1:3" ht="24" customHeight="1">
      <c r="A400" s="295" t="s">
        <v>196</v>
      </c>
      <c r="B400" s="45" t="s">
        <v>1</v>
      </c>
      <c r="C400" s="274">
        <v>36000</v>
      </c>
    </row>
    <row r="401" spans="1:3" ht="24" customHeight="1">
      <c r="A401" s="296"/>
      <c r="B401" s="45" t="s">
        <v>69</v>
      </c>
      <c r="C401" s="275">
        <v>0</v>
      </c>
    </row>
    <row r="402" spans="1:3" ht="24" customHeight="1">
      <c r="A402" s="295" t="s">
        <v>197</v>
      </c>
      <c r="B402" s="45" t="s">
        <v>1</v>
      </c>
      <c r="C402" s="274">
        <v>50000</v>
      </c>
    </row>
    <row r="403" spans="1:3" ht="24" customHeight="1">
      <c r="A403" s="296"/>
      <c r="B403" s="45" t="s">
        <v>69</v>
      </c>
      <c r="C403" s="275">
        <v>0</v>
      </c>
    </row>
    <row r="404" spans="1:3" ht="24" customHeight="1">
      <c r="A404" s="295" t="s">
        <v>184</v>
      </c>
      <c r="B404" s="45" t="s">
        <v>1</v>
      </c>
      <c r="C404" s="274">
        <v>24700</v>
      </c>
    </row>
    <row r="405" spans="1:3" ht="24" customHeight="1">
      <c r="A405" s="296"/>
      <c r="B405" s="45" t="s">
        <v>69</v>
      </c>
      <c r="C405" s="275">
        <v>0</v>
      </c>
    </row>
    <row r="406" spans="1:3" ht="24" customHeight="1">
      <c r="A406" s="295" t="s">
        <v>198</v>
      </c>
      <c r="B406" s="45" t="s">
        <v>1</v>
      </c>
      <c r="C406" s="274">
        <v>13800</v>
      </c>
    </row>
    <row r="407" spans="1:3" ht="24" customHeight="1">
      <c r="A407" s="296"/>
      <c r="B407" s="45" t="s">
        <v>69</v>
      </c>
      <c r="C407" s="275">
        <v>0</v>
      </c>
    </row>
    <row r="408" spans="1:3" ht="24" customHeight="1">
      <c r="A408" s="293" t="s">
        <v>102</v>
      </c>
      <c r="B408" s="6" t="s">
        <v>1</v>
      </c>
      <c r="C408" s="277">
        <v>3846420</v>
      </c>
    </row>
    <row r="409" spans="1:3" ht="24" customHeight="1">
      <c r="A409" s="294"/>
      <c r="B409" s="6" t="s">
        <v>69</v>
      </c>
      <c r="C409" s="277">
        <v>0</v>
      </c>
    </row>
    <row r="411" ht="24" customHeight="1">
      <c r="A411" s="52" t="s">
        <v>126</v>
      </c>
    </row>
    <row r="416" spans="1:3" ht="24" customHeight="1">
      <c r="A416" s="283" t="s">
        <v>64</v>
      </c>
      <c r="B416" s="283"/>
      <c r="C416" s="283"/>
    </row>
    <row r="417" spans="1:2" ht="24" customHeight="1">
      <c r="A417" s="51" t="s">
        <v>20</v>
      </c>
      <c r="B417" s="51"/>
    </row>
    <row r="418" spans="1:3" ht="24" customHeight="1">
      <c r="A418" s="52" t="s">
        <v>200</v>
      </c>
      <c r="B418" s="52"/>
      <c r="C418" s="231" t="s">
        <v>16</v>
      </c>
    </row>
    <row r="419" spans="1:2" ht="15" customHeight="1">
      <c r="A419" s="52"/>
      <c r="B419" s="52"/>
    </row>
    <row r="420" spans="1:3" ht="24" customHeight="1">
      <c r="A420" s="287" t="s">
        <v>67</v>
      </c>
      <c r="B420" s="53" t="s">
        <v>68</v>
      </c>
      <c r="C420" s="284" t="s">
        <v>128</v>
      </c>
    </row>
    <row r="421" spans="1:3" ht="24" customHeight="1">
      <c r="A421" s="288"/>
      <c r="B421" s="54" t="s">
        <v>69</v>
      </c>
      <c r="C421" s="284"/>
    </row>
    <row r="422" spans="1:3" ht="24" customHeight="1">
      <c r="A422" s="124" t="s">
        <v>49</v>
      </c>
      <c r="B422" s="6"/>
      <c r="C422" s="162">
        <f>C423</f>
        <v>503200</v>
      </c>
    </row>
    <row r="423" spans="1:3" ht="24" customHeight="1">
      <c r="A423" s="60" t="s">
        <v>201</v>
      </c>
      <c r="B423" s="6"/>
      <c r="C423" s="162">
        <f>SUM(C424,C429,C441)</f>
        <v>503200</v>
      </c>
    </row>
    <row r="424" spans="1:3" ht="24" customHeight="1">
      <c r="A424" s="60" t="s">
        <v>202</v>
      </c>
      <c r="B424" s="61"/>
      <c r="C424" s="265">
        <f>SUM(C425:C427)</f>
        <v>413760</v>
      </c>
    </row>
    <row r="425" spans="1:3" ht="24" customHeight="1">
      <c r="A425" s="197" t="s">
        <v>203</v>
      </c>
      <c r="B425" s="45" t="s">
        <v>1</v>
      </c>
      <c r="C425" s="33">
        <v>293760</v>
      </c>
    </row>
    <row r="426" spans="1:3" ht="24" customHeight="1">
      <c r="A426" s="72"/>
      <c r="B426" s="45" t="s">
        <v>69</v>
      </c>
      <c r="C426" s="45"/>
    </row>
    <row r="427" spans="1:3" ht="24" customHeight="1">
      <c r="A427" s="68" t="s">
        <v>204</v>
      </c>
      <c r="B427" s="45" t="s">
        <v>1</v>
      </c>
      <c r="C427" s="33">
        <v>120000</v>
      </c>
    </row>
    <row r="428" spans="1:3" ht="24" customHeight="1">
      <c r="A428" s="91"/>
      <c r="B428" s="45" t="s">
        <v>69</v>
      </c>
      <c r="C428" s="45"/>
    </row>
    <row r="429" spans="1:3" ht="24" customHeight="1">
      <c r="A429" s="58" t="s">
        <v>205</v>
      </c>
      <c r="B429" s="6"/>
      <c r="C429" s="265">
        <f>SUM(C430:C440)</f>
        <v>9540</v>
      </c>
    </row>
    <row r="430" spans="1:3" ht="24" customHeight="1">
      <c r="A430" s="60"/>
      <c r="B430" s="6"/>
      <c r="C430" s="265"/>
    </row>
    <row r="431" spans="1:3" ht="24" customHeight="1">
      <c r="A431" s="68" t="s">
        <v>206</v>
      </c>
      <c r="B431" s="45" t="s">
        <v>1</v>
      </c>
      <c r="C431" s="33" t="s">
        <v>230</v>
      </c>
    </row>
    <row r="432" spans="1:3" ht="24" customHeight="1">
      <c r="A432" s="72"/>
      <c r="B432" s="45" t="s">
        <v>69</v>
      </c>
      <c r="C432" s="45" t="s">
        <v>230</v>
      </c>
    </row>
    <row r="433" spans="1:3" ht="24" customHeight="1">
      <c r="A433" s="68" t="s">
        <v>207</v>
      </c>
      <c r="B433" s="45" t="s">
        <v>1</v>
      </c>
      <c r="C433" s="33">
        <v>2700</v>
      </c>
    </row>
    <row r="434" spans="1:3" ht="24" customHeight="1">
      <c r="A434" s="72"/>
      <c r="B434" s="45" t="s">
        <v>69</v>
      </c>
      <c r="C434" s="45"/>
    </row>
    <row r="435" spans="1:3" ht="24" customHeight="1">
      <c r="A435" s="68" t="s">
        <v>208</v>
      </c>
      <c r="B435" s="45" t="s">
        <v>1</v>
      </c>
      <c r="C435" s="163">
        <v>6840</v>
      </c>
    </row>
    <row r="436" spans="1:3" ht="24" customHeight="1">
      <c r="A436" s="72"/>
      <c r="B436" s="45" t="s">
        <v>69</v>
      </c>
      <c r="C436" s="45"/>
    </row>
    <row r="437" spans="1:3" ht="24" customHeight="1">
      <c r="A437" s="68" t="s">
        <v>234</v>
      </c>
      <c r="B437" s="45" t="s">
        <v>1</v>
      </c>
      <c r="C437" s="33" t="s">
        <v>230</v>
      </c>
    </row>
    <row r="438" spans="1:3" ht="24" customHeight="1">
      <c r="A438" s="72"/>
      <c r="B438" s="45" t="s">
        <v>69</v>
      </c>
      <c r="C438" s="45" t="s">
        <v>230</v>
      </c>
    </row>
    <row r="439" spans="1:3" ht="24" customHeight="1">
      <c r="A439" s="68" t="s">
        <v>235</v>
      </c>
      <c r="B439" s="45" t="s">
        <v>1</v>
      </c>
      <c r="C439" s="33" t="s">
        <v>230</v>
      </c>
    </row>
    <row r="440" spans="1:3" ht="24" customHeight="1">
      <c r="A440" s="91"/>
      <c r="B440" s="45" t="s">
        <v>69</v>
      </c>
      <c r="C440" s="45" t="s">
        <v>230</v>
      </c>
    </row>
    <row r="441" spans="1:3" ht="24" customHeight="1">
      <c r="A441" s="58" t="s">
        <v>211</v>
      </c>
      <c r="B441" s="6"/>
      <c r="C441" s="265">
        <f>SUM(C443:C450)</f>
        <v>79900</v>
      </c>
    </row>
    <row r="442" spans="1:3" ht="24" customHeight="1">
      <c r="A442" s="60"/>
      <c r="B442" s="6"/>
      <c r="C442" s="265"/>
    </row>
    <row r="443" spans="1:3" ht="24" customHeight="1">
      <c r="A443" s="68" t="s">
        <v>212</v>
      </c>
      <c r="B443" s="45" t="s">
        <v>1</v>
      </c>
      <c r="C443" s="33">
        <v>60000</v>
      </c>
    </row>
    <row r="444" spans="1:3" ht="24" customHeight="1">
      <c r="A444" s="72"/>
      <c r="B444" s="45" t="s">
        <v>69</v>
      </c>
      <c r="C444" s="45"/>
    </row>
    <row r="445" spans="1:3" ht="24" customHeight="1">
      <c r="A445" s="68" t="s">
        <v>213</v>
      </c>
      <c r="B445" s="45" t="s">
        <v>1</v>
      </c>
      <c r="C445" s="33">
        <v>8000</v>
      </c>
    </row>
    <row r="446" spans="1:3" ht="24" customHeight="1">
      <c r="A446" s="72"/>
      <c r="B446" s="45" t="s">
        <v>69</v>
      </c>
      <c r="C446" s="45"/>
    </row>
    <row r="447" spans="1:3" ht="24" customHeight="1">
      <c r="A447" s="68" t="s">
        <v>214</v>
      </c>
      <c r="B447" s="45" t="s">
        <v>1</v>
      </c>
      <c r="C447" s="33">
        <v>11900</v>
      </c>
    </row>
    <row r="448" spans="1:3" ht="24" customHeight="1">
      <c r="A448" s="72"/>
      <c r="B448" s="45" t="s">
        <v>69</v>
      </c>
      <c r="C448" s="45"/>
    </row>
    <row r="449" spans="1:3" ht="24" customHeight="1">
      <c r="A449" s="68" t="s">
        <v>215</v>
      </c>
      <c r="B449" s="45" t="s">
        <v>1</v>
      </c>
      <c r="C449" s="33" t="s">
        <v>230</v>
      </c>
    </row>
    <row r="450" spans="1:3" ht="24" customHeight="1">
      <c r="A450" s="91"/>
      <c r="B450" s="45" t="s">
        <v>69</v>
      </c>
      <c r="C450" s="45" t="s">
        <v>230</v>
      </c>
    </row>
    <row r="451" spans="1:3" ht="24" customHeight="1">
      <c r="A451" s="124" t="s">
        <v>50</v>
      </c>
      <c r="B451" s="6"/>
      <c r="C451" s="162">
        <f>C452</f>
        <v>2201250</v>
      </c>
    </row>
    <row r="452" spans="1:3" ht="24" customHeight="1">
      <c r="A452" s="60" t="s">
        <v>216</v>
      </c>
      <c r="B452" s="6"/>
      <c r="C452" s="162">
        <f>SUM(C453:C478)</f>
        <v>2201250</v>
      </c>
    </row>
    <row r="453" spans="1:3" ht="24" customHeight="1">
      <c r="A453" s="182" t="s">
        <v>217</v>
      </c>
      <c r="B453" s="45" t="s">
        <v>1</v>
      </c>
      <c r="C453" s="33">
        <v>350000</v>
      </c>
    </row>
    <row r="454" spans="1:3" ht="24" customHeight="1">
      <c r="A454" s="72"/>
      <c r="B454" s="45" t="s">
        <v>69</v>
      </c>
      <c r="C454" s="45"/>
    </row>
    <row r="455" spans="1:3" ht="24" customHeight="1">
      <c r="A455" s="182" t="s">
        <v>218</v>
      </c>
      <c r="B455" s="45" t="s">
        <v>1</v>
      </c>
      <c r="C455" s="33">
        <v>172000</v>
      </c>
    </row>
    <row r="456" spans="1:3" ht="24" customHeight="1">
      <c r="A456" s="72"/>
      <c r="B456" s="45" t="s">
        <v>69</v>
      </c>
      <c r="C456" s="45"/>
    </row>
    <row r="457" spans="1:3" ht="24" customHeight="1">
      <c r="A457" s="182" t="s">
        <v>219</v>
      </c>
      <c r="B457" s="45" t="s">
        <v>1</v>
      </c>
      <c r="C457" s="48">
        <v>61500</v>
      </c>
    </row>
    <row r="458" spans="1:3" ht="24" customHeight="1">
      <c r="A458" s="72"/>
      <c r="B458" s="45" t="s">
        <v>69</v>
      </c>
      <c r="C458" s="45"/>
    </row>
    <row r="459" spans="1:3" ht="24" customHeight="1">
      <c r="A459" s="182" t="s">
        <v>220</v>
      </c>
      <c r="B459" s="45" t="s">
        <v>1</v>
      </c>
      <c r="C459" s="33" t="s">
        <v>230</v>
      </c>
    </row>
    <row r="460" spans="1:3" ht="24" customHeight="1">
      <c r="A460" s="72"/>
      <c r="B460" s="45" t="s">
        <v>69</v>
      </c>
      <c r="C460" s="45" t="s">
        <v>230</v>
      </c>
    </row>
    <row r="461" spans="1:3" ht="24" customHeight="1">
      <c r="A461" s="182" t="s">
        <v>221</v>
      </c>
      <c r="B461" s="45" t="s">
        <v>1</v>
      </c>
      <c r="C461" s="33">
        <v>189000</v>
      </c>
    </row>
    <row r="462" spans="1:3" ht="24" customHeight="1">
      <c r="A462" s="72"/>
      <c r="B462" s="45" t="s">
        <v>69</v>
      </c>
      <c r="C462" s="45"/>
    </row>
    <row r="463" spans="1:3" ht="24" customHeight="1">
      <c r="A463" s="182" t="s">
        <v>222</v>
      </c>
      <c r="B463" s="45" t="s">
        <v>1</v>
      </c>
      <c r="C463" s="33">
        <v>196000</v>
      </c>
    </row>
    <row r="464" spans="1:3" ht="24" customHeight="1">
      <c r="A464" s="72"/>
      <c r="B464" s="45" t="s">
        <v>69</v>
      </c>
      <c r="C464" s="45"/>
    </row>
    <row r="465" spans="1:3" ht="24" customHeight="1">
      <c r="A465" s="182" t="s">
        <v>223</v>
      </c>
      <c r="B465" s="45" t="s">
        <v>1</v>
      </c>
      <c r="C465" s="33">
        <v>242000</v>
      </c>
    </row>
    <row r="466" spans="1:3" ht="24" customHeight="1">
      <c r="A466" s="72"/>
      <c r="B466" s="45" t="s">
        <v>69</v>
      </c>
      <c r="C466" s="45"/>
    </row>
    <row r="467" spans="1:3" ht="24" customHeight="1">
      <c r="A467" s="182" t="s">
        <v>236</v>
      </c>
      <c r="B467" s="45" t="s">
        <v>1</v>
      </c>
      <c r="C467" s="33" t="s">
        <v>230</v>
      </c>
    </row>
    <row r="468" spans="1:3" ht="24" customHeight="1">
      <c r="A468" s="72"/>
      <c r="B468" s="45" t="s">
        <v>69</v>
      </c>
      <c r="C468" s="45" t="s">
        <v>230</v>
      </c>
    </row>
    <row r="469" spans="1:3" ht="24" customHeight="1">
      <c r="A469" s="182" t="s">
        <v>225</v>
      </c>
      <c r="B469" s="45" t="s">
        <v>1</v>
      </c>
      <c r="C469" s="33">
        <v>389600</v>
      </c>
    </row>
    <row r="470" spans="1:3" ht="24" customHeight="1">
      <c r="A470" s="72"/>
      <c r="B470" s="45" t="s">
        <v>69</v>
      </c>
      <c r="C470" s="45"/>
    </row>
    <row r="471" spans="1:3" ht="24" customHeight="1">
      <c r="A471" s="182" t="s">
        <v>226</v>
      </c>
      <c r="B471" s="45" t="s">
        <v>1</v>
      </c>
      <c r="C471" s="48">
        <v>264000</v>
      </c>
    </row>
    <row r="472" spans="1:3" ht="24" customHeight="1">
      <c r="A472" s="72"/>
      <c r="B472" s="45" t="s">
        <v>69</v>
      </c>
      <c r="C472" s="45"/>
    </row>
    <row r="473" spans="1:3" ht="24" customHeight="1">
      <c r="A473" s="182" t="s">
        <v>227</v>
      </c>
      <c r="B473" s="45" t="s">
        <v>1</v>
      </c>
      <c r="C473" s="266" t="s">
        <v>230</v>
      </c>
    </row>
    <row r="474" spans="1:3" ht="24" customHeight="1">
      <c r="A474" s="72"/>
      <c r="B474" s="45" t="s">
        <v>69</v>
      </c>
      <c r="C474" s="45" t="s">
        <v>230</v>
      </c>
    </row>
    <row r="475" spans="1:3" ht="24" customHeight="1">
      <c r="A475" s="182" t="s">
        <v>228</v>
      </c>
      <c r="B475" s="45" t="s">
        <v>1</v>
      </c>
      <c r="C475" s="48">
        <v>217150</v>
      </c>
    </row>
    <row r="476" spans="1:3" ht="24" customHeight="1">
      <c r="A476" s="66"/>
      <c r="B476" s="165" t="s">
        <v>69</v>
      </c>
      <c r="C476" s="165"/>
    </row>
    <row r="477" spans="1:3" ht="24" customHeight="1">
      <c r="A477" s="182" t="s">
        <v>229</v>
      </c>
      <c r="B477" s="45" t="s">
        <v>1</v>
      </c>
      <c r="C477" s="33">
        <v>120000</v>
      </c>
    </row>
    <row r="478" spans="1:3" ht="24" customHeight="1">
      <c r="A478" s="91"/>
      <c r="B478" s="45" t="s">
        <v>69</v>
      </c>
      <c r="C478" s="45"/>
    </row>
    <row r="479" spans="1:3" ht="24" customHeight="1">
      <c r="A479" s="166" t="s">
        <v>231</v>
      </c>
      <c r="B479" s="167" t="s">
        <v>1</v>
      </c>
      <c r="C479" s="43" t="s">
        <v>230</v>
      </c>
    </row>
    <row r="480" spans="1:3" ht="24" customHeight="1">
      <c r="A480" s="170" t="s">
        <v>216</v>
      </c>
      <c r="B480" s="6"/>
      <c r="C480" s="61" t="s">
        <v>230</v>
      </c>
    </row>
    <row r="481" spans="1:3" ht="24" customHeight="1">
      <c r="A481" s="182" t="s">
        <v>237</v>
      </c>
      <c r="B481" s="45" t="s">
        <v>1</v>
      </c>
      <c r="C481" s="45" t="s">
        <v>230</v>
      </c>
    </row>
    <row r="482" spans="1:3" ht="24" customHeight="1">
      <c r="A482" s="91"/>
      <c r="B482" s="45" t="s">
        <v>69</v>
      </c>
      <c r="C482" s="45" t="s">
        <v>230</v>
      </c>
    </row>
    <row r="483" spans="1:3" ht="24" customHeight="1">
      <c r="A483" s="289" t="s">
        <v>100</v>
      </c>
      <c r="B483" s="5" t="s">
        <v>1</v>
      </c>
      <c r="C483" s="196">
        <f>SUM(C423,C452)</f>
        <v>2704450</v>
      </c>
    </row>
    <row r="484" spans="1:3" ht="24" customHeight="1">
      <c r="A484" s="290"/>
      <c r="B484" s="5" t="s">
        <v>69</v>
      </c>
      <c r="C484" s="80"/>
    </row>
    <row r="485" spans="1:3" ht="24" customHeight="1">
      <c r="A485" s="289" t="s">
        <v>233</v>
      </c>
      <c r="B485" s="5" t="s">
        <v>1</v>
      </c>
      <c r="C485" s="93" t="s">
        <v>230</v>
      </c>
    </row>
    <row r="486" spans="1:3" ht="24" customHeight="1">
      <c r="A486" s="290"/>
      <c r="B486" s="5" t="s">
        <v>69</v>
      </c>
      <c r="C486" s="80"/>
    </row>
    <row r="487" spans="1:3" ht="24" customHeight="1">
      <c r="A487" s="289" t="s">
        <v>0</v>
      </c>
      <c r="B487" s="5" t="s">
        <v>1</v>
      </c>
      <c r="C487" s="79">
        <f>C483</f>
        <v>2704450</v>
      </c>
    </row>
    <row r="488" spans="1:3" ht="24" customHeight="1">
      <c r="A488" s="290"/>
      <c r="B488" s="5" t="s">
        <v>69</v>
      </c>
      <c r="C488" s="80"/>
    </row>
    <row r="490" spans="1:3" ht="24" customHeight="1">
      <c r="A490" s="52" t="s">
        <v>103</v>
      </c>
      <c r="B490" s="81"/>
      <c r="C490" s="1"/>
    </row>
    <row r="495" spans="1:3" ht="24" customHeight="1">
      <c r="A495" s="283" t="s">
        <v>64</v>
      </c>
      <c r="B495" s="283"/>
      <c r="C495" s="283"/>
    </row>
    <row r="496" spans="1:3" ht="24" customHeight="1">
      <c r="A496" s="172" t="s">
        <v>20</v>
      </c>
      <c r="B496" s="51"/>
      <c r="C496" s="173"/>
    </row>
    <row r="497" spans="1:3" ht="24" customHeight="1">
      <c r="A497" s="174" t="s">
        <v>239</v>
      </c>
      <c r="B497" s="52"/>
      <c r="C497" s="175" t="s">
        <v>16</v>
      </c>
    </row>
    <row r="498" spans="1:3" ht="15" customHeight="1">
      <c r="A498" s="174"/>
      <c r="B498" s="52"/>
      <c r="C498" s="175"/>
    </row>
    <row r="499" spans="1:3" ht="24" customHeight="1">
      <c r="A499" s="291" t="s">
        <v>67</v>
      </c>
      <c r="B499" s="53" t="s">
        <v>68</v>
      </c>
      <c r="C499" s="284" t="s">
        <v>128</v>
      </c>
    </row>
    <row r="500" spans="1:3" ht="24" customHeight="1">
      <c r="A500" s="292"/>
      <c r="B500" s="54" t="s">
        <v>69</v>
      </c>
      <c r="C500" s="284"/>
    </row>
    <row r="501" spans="1:3" ht="24" customHeight="1">
      <c r="A501" s="201" t="s">
        <v>18</v>
      </c>
      <c r="B501" s="202"/>
      <c r="C501" s="248"/>
    </row>
    <row r="502" spans="1:3" ht="24" customHeight="1">
      <c r="A502" s="203" t="s">
        <v>240</v>
      </c>
      <c r="B502" s="167"/>
      <c r="C502" s="250">
        <f>C508+C511+C513+C515+C517+C520+C522+C524+C526+C528</f>
        <v>0</v>
      </c>
    </row>
    <row r="503" spans="1:3" ht="24" customHeight="1">
      <c r="A503" s="204"/>
      <c r="B503" s="167"/>
      <c r="C503" s="250">
        <v>124550</v>
      </c>
    </row>
    <row r="504" spans="1:3" ht="24" customHeight="1">
      <c r="A504" s="206" t="s">
        <v>303</v>
      </c>
      <c r="B504" s="84"/>
      <c r="C504" s="251"/>
    </row>
    <row r="505" spans="1:3" ht="24" customHeight="1">
      <c r="A505" s="207" t="s">
        <v>304</v>
      </c>
      <c r="B505" s="208"/>
      <c r="C505" s="251"/>
    </row>
    <row r="506" spans="1:3" ht="24" customHeight="1">
      <c r="A506" s="209" t="s">
        <v>118</v>
      </c>
      <c r="B506" s="45" t="s">
        <v>1</v>
      </c>
      <c r="C506" s="252"/>
    </row>
    <row r="507" spans="1:3" ht="24" customHeight="1">
      <c r="A507" s="210"/>
      <c r="B507" s="45" t="s">
        <v>69</v>
      </c>
      <c r="C507" s="251"/>
    </row>
    <row r="508" spans="1:3" ht="24" customHeight="1">
      <c r="A508" s="211" t="s">
        <v>162</v>
      </c>
      <c r="B508" s="45" t="s">
        <v>1</v>
      </c>
      <c r="C508" s="252">
        <f>'[1]สงม. 1 (รวม) '!E508</f>
        <v>0</v>
      </c>
    </row>
    <row r="509" spans="1:3" ht="24" customHeight="1">
      <c r="A509" s="210"/>
      <c r="B509" s="45" t="s">
        <v>69</v>
      </c>
      <c r="C509" s="251"/>
    </row>
    <row r="510" spans="1:3" ht="24" customHeight="1">
      <c r="A510" s="212" t="s">
        <v>305</v>
      </c>
      <c r="B510" s="45"/>
      <c r="C510" s="251"/>
    </row>
    <row r="511" spans="1:3" ht="24" customHeight="1">
      <c r="A511" s="209" t="s">
        <v>119</v>
      </c>
      <c r="B511" s="45" t="s">
        <v>1</v>
      </c>
      <c r="C511" s="252">
        <f>'[1]สงม. 1 (รวม) '!E510</f>
        <v>0</v>
      </c>
    </row>
    <row r="512" spans="1:3" ht="24" customHeight="1">
      <c r="A512" s="210"/>
      <c r="B512" s="45" t="s">
        <v>69</v>
      </c>
      <c r="C512" s="251"/>
    </row>
    <row r="513" spans="1:3" ht="24" customHeight="1">
      <c r="A513" s="209" t="s">
        <v>241</v>
      </c>
      <c r="B513" s="45" t="s">
        <v>1</v>
      </c>
      <c r="C513" s="252">
        <f>'[1]สงม. 1 (รวม) '!E511</f>
        <v>0</v>
      </c>
    </row>
    <row r="514" spans="1:3" ht="24" customHeight="1">
      <c r="A514" s="210"/>
      <c r="B514" s="45" t="s">
        <v>69</v>
      </c>
      <c r="C514" s="251"/>
    </row>
    <row r="515" spans="1:3" ht="24" customHeight="1">
      <c r="A515" s="209" t="s">
        <v>120</v>
      </c>
      <c r="B515" s="45" t="s">
        <v>1</v>
      </c>
      <c r="C515" s="252">
        <f>'[1]สงม. 1 (รวม) '!E512</f>
        <v>0</v>
      </c>
    </row>
    <row r="516" spans="1:3" ht="24" customHeight="1">
      <c r="A516" s="210"/>
      <c r="B516" s="45" t="s">
        <v>69</v>
      </c>
      <c r="C516" s="251"/>
    </row>
    <row r="517" spans="1:3" ht="24" customHeight="1">
      <c r="A517" s="209" t="s">
        <v>163</v>
      </c>
      <c r="B517" s="45" t="s">
        <v>1</v>
      </c>
      <c r="C517" s="252">
        <f>'[1]สงม. 1 (รวม) '!E513</f>
        <v>0</v>
      </c>
    </row>
    <row r="518" spans="1:3" ht="24" customHeight="1">
      <c r="A518" s="210"/>
      <c r="B518" s="45" t="s">
        <v>69</v>
      </c>
      <c r="C518" s="251"/>
    </row>
    <row r="519" spans="1:3" ht="24" customHeight="1">
      <c r="A519" s="213" t="s">
        <v>306</v>
      </c>
      <c r="B519" s="45"/>
      <c r="C519" s="251"/>
    </row>
    <row r="520" spans="1:3" ht="24" customHeight="1">
      <c r="A520" s="209" t="s">
        <v>123</v>
      </c>
      <c r="B520" s="45" t="s">
        <v>1</v>
      </c>
      <c r="C520" s="252">
        <f>'[1]สงม. 1 (รวม) '!E515</f>
        <v>0</v>
      </c>
    </row>
    <row r="521" spans="1:3" ht="24" customHeight="1">
      <c r="A521" s="210"/>
      <c r="B521" s="45" t="s">
        <v>69</v>
      </c>
      <c r="C521" s="251"/>
    </row>
    <row r="522" spans="1:3" ht="24" customHeight="1">
      <c r="A522" s="209" t="s">
        <v>124</v>
      </c>
      <c r="B522" s="45" t="s">
        <v>1</v>
      </c>
      <c r="C522" s="252">
        <f>'[1]สงม. 1 (รวม) '!E516</f>
        <v>0</v>
      </c>
    </row>
    <row r="523" spans="1:3" ht="24" customHeight="1">
      <c r="A523" s="210"/>
      <c r="B523" s="45" t="s">
        <v>69</v>
      </c>
      <c r="C523" s="251"/>
    </row>
    <row r="524" spans="1:3" ht="24" customHeight="1">
      <c r="A524" s="209" t="s">
        <v>122</v>
      </c>
      <c r="B524" s="45" t="s">
        <v>1</v>
      </c>
      <c r="C524" s="252">
        <f>'[1]สงม. 1 (รวม) '!E517</f>
        <v>0</v>
      </c>
    </row>
    <row r="525" spans="1:3" ht="24" customHeight="1">
      <c r="A525" s="210"/>
      <c r="B525" s="45" t="s">
        <v>69</v>
      </c>
      <c r="C525" s="251"/>
    </row>
    <row r="526" spans="1:3" ht="24" customHeight="1">
      <c r="A526" s="209" t="s">
        <v>243</v>
      </c>
      <c r="B526" s="45" t="s">
        <v>1</v>
      </c>
      <c r="C526" s="252">
        <f>'[1]สงม. 1 (รวม) '!E518</f>
        <v>0</v>
      </c>
    </row>
    <row r="527" spans="1:3" ht="24" customHeight="1">
      <c r="A527" s="210"/>
      <c r="B527" s="45" t="s">
        <v>69</v>
      </c>
      <c r="C527" s="251"/>
    </row>
    <row r="528" spans="1:3" ht="24" customHeight="1">
      <c r="A528" s="209" t="s">
        <v>125</v>
      </c>
      <c r="B528" s="45" t="s">
        <v>1</v>
      </c>
      <c r="C528" s="252">
        <f>'[1]สงม. 1 (รวม) '!E519</f>
        <v>0</v>
      </c>
    </row>
    <row r="529" spans="1:3" ht="24" customHeight="1">
      <c r="A529" s="210"/>
      <c r="B529" s="45" t="s">
        <v>69</v>
      </c>
      <c r="C529" s="251"/>
    </row>
    <row r="530" spans="1:3" ht="24" customHeight="1">
      <c r="A530" s="203" t="s">
        <v>244</v>
      </c>
      <c r="B530" s="167"/>
      <c r="C530" s="250">
        <f>C532+C539</f>
        <v>0</v>
      </c>
    </row>
    <row r="531" spans="1:3" ht="24" customHeight="1">
      <c r="A531" s="204" t="s">
        <v>245</v>
      </c>
      <c r="B531" s="167"/>
      <c r="C531" s="249"/>
    </row>
    <row r="532" spans="1:3" ht="24" customHeight="1">
      <c r="A532" s="205" t="s">
        <v>71</v>
      </c>
      <c r="B532" s="167"/>
      <c r="C532" s="249">
        <f>C537</f>
        <v>0</v>
      </c>
    </row>
    <row r="533" spans="1:3" ht="24" customHeight="1">
      <c r="A533" s="212" t="s">
        <v>305</v>
      </c>
      <c r="B533" s="45"/>
      <c r="C533" s="251"/>
    </row>
    <row r="534" spans="1:3" ht="24" customHeight="1">
      <c r="A534" s="209" t="s">
        <v>121</v>
      </c>
      <c r="B534" s="45" t="s">
        <v>1</v>
      </c>
      <c r="C534" s="252"/>
    </row>
    <row r="535" spans="1:3" ht="24" customHeight="1">
      <c r="A535" s="209"/>
      <c r="B535" s="45" t="s">
        <v>69</v>
      </c>
      <c r="C535" s="251"/>
    </row>
    <row r="536" spans="1:3" ht="24" customHeight="1">
      <c r="A536" s="214" t="s">
        <v>306</v>
      </c>
      <c r="B536" s="215"/>
      <c r="C536" s="251"/>
    </row>
    <row r="537" spans="1:3" ht="24" customHeight="1">
      <c r="A537" s="209" t="s">
        <v>246</v>
      </c>
      <c r="B537" s="215" t="s">
        <v>1</v>
      </c>
      <c r="C537" s="252">
        <f>'[1]สงม. 1 (รวม) '!E525</f>
        <v>0</v>
      </c>
    </row>
    <row r="538" spans="1:3" ht="24" customHeight="1">
      <c r="A538" s="216"/>
      <c r="B538" s="215" t="s">
        <v>69</v>
      </c>
      <c r="C538" s="253"/>
    </row>
    <row r="539" spans="1:3" ht="24" customHeight="1">
      <c r="A539" s="217" t="s">
        <v>307</v>
      </c>
      <c r="B539" s="218"/>
      <c r="C539" s="254">
        <f>C541</f>
        <v>0</v>
      </c>
    </row>
    <row r="540" spans="1:3" ht="24" customHeight="1">
      <c r="A540" s="219" t="s">
        <v>247</v>
      </c>
      <c r="B540" s="243"/>
      <c r="C540" s="255"/>
    </row>
    <row r="541" spans="1:3" ht="24" customHeight="1">
      <c r="A541" s="220" t="s">
        <v>248</v>
      </c>
      <c r="B541" s="215" t="s">
        <v>1</v>
      </c>
      <c r="C541" s="252">
        <f>'[1]สงม. 1 (รวม) '!E527</f>
        <v>0</v>
      </c>
    </row>
    <row r="542" spans="1:3" ht="24" customHeight="1">
      <c r="A542" s="221" t="s">
        <v>249</v>
      </c>
      <c r="B542" s="215" t="s">
        <v>69</v>
      </c>
      <c r="C542" s="251"/>
    </row>
    <row r="543" spans="1:3" ht="24" customHeight="1">
      <c r="A543" s="222" t="s">
        <v>250</v>
      </c>
      <c r="B543" s="223"/>
      <c r="C543" s="256"/>
    </row>
    <row r="544" spans="1:3" ht="24" customHeight="1">
      <c r="A544" s="222" t="s">
        <v>251</v>
      </c>
      <c r="B544" s="244"/>
      <c r="C544" s="255">
        <f>C546</f>
        <v>54760</v>
      </c>
    </row>
    <row r="545" spans="1:3" ht="24" customHeight="1">
      <c r="A545" s="224" t="s">
        <v>302</v>
      </c>
      <c r="B545" s="225"/>
      <c r="C545" s="257"/>
    </row>
    <row r="546" spans="1:3" ht="24" customHeight="1">
      <c r="A546" s="211" t="s">
        <v>252</v>
      </c>
      <c r="B546" s="208" t="s">
        <v>1</v>
      </c>
      <c r="C546" s="258">
        <v>54760</v>
      </c>
    </row>
    <row r="547" spans="1:3" ht="24" customHeight="1">
      <c r="A547" s="226" t="s">
        <v>253</v>
      </c>
      <c r="B547" s="45" t="s">
        <v>69</v>
      </c>
      <c r="C547" s="251"/>
    </row>
    <row r="548" spans="1:3" ht="24" customHeight="1">
      <c r="A548" s="203" t="s">
        <v>254</v>
      </c>
      <c r="B548" s="167" t="s">
        <v>1</v>
      </c>
      <c r="C548" s="250">
        <f>C550</f>
        <v>14840</v>
      </c>
    </row>
    <row r="549" spans="1:3" ht="24" customHeight="1">
      <c r="A549" s="205" t="s">
        <v>216</v>
      </c>
      <c r="B549" s="167" t="s">
        <v>69</v>
      </c>
      <c r="C549" s="259"/>
    </row>
    <row r="550" spans="1:3" ht="24" customHeight="1">
      <c r="A550" s="227" t="s">
        <v>255</v>
      </c>
      <c r="B550" s="165" t="s">
        <v>1</v>
      </c>
      <c r="C550" s="260">
        <v>14840</v>
      </c>
    </row>
    <row r="551" spans="1:3" ht="24" customHeight="1">
      <c r="A551" s="226" t="s">
        <v>256</v>
      </c>
      <c r="B551" s="45" t="s">
        <v>69</v>
      </c>
      <c r="C551" s="261"/>
    </row>
    <row r="552" spans="1:3" ht="24" customHeight="1">
      <c r="A552" s="222" t="s">
        <v>250</v>
      </c>
      <c r="B552" s="223"/>
      <c r="C552" s="256"/>
    </row>
    <row r="553" spans="1:3" ht="24" customHeight="1">
      <c r="A553" s="228" t="s">
        <v>308</v>
      </c>
      <c r="B553" s="244"/>
      <c r="C553" s="255"/>
    </row>
    <row r="554" spans="1:3" ht="24" customHeight="1">
      <c r="A554" s="224" t="s">
        <v>302</v>
      </c>
      <c r="B554" s="225"/>
      <c r="C554" s="257"/>
    </row>
    <row r="555" spans="1:3" ht="24" customHeight="1">
      <c r="A555" s="220" t="s">
        <v>257</v>
      </c>
      <c r="B555" s="208" t="s">
        <v>1</v>
      </c>
      <c r="C555" s="258"/>
    </row>
    <row r="556" spans="1:3" ht="24" customHeight="1">
      <c r="A556" s="221"/>
      <c r="B556" s="45" t="s">
        <v>69</v>
      </c>
      <c r="C556" s="251"/>
    </row>
    <row r="557" spans="1:3" ht="24" customHeight="1">
      <c r="A557" s="285" t="s">
        <v>100</v>
      </c>
      <c r="B557" s="167" t="s">
        <v>1</v>
      </c>
      <c r="C557" s="249">
        <f>C502+C530+C548</f>
        <v>14840</v>
      </c>
    </row>
    <row r="558" spans="1:3" ht="24" customHeight="1">
      <c r="A558" s="286"/>
      <c r="B558" s="167" t="s">
        <v>69</v>
      </c>
      <c r="C558" s="259"/>
    </row>
    <row r="559" spans="1:3" ht="24" customHeight="1">
      <c r="A559" s="285" t="s">
        <v>258</v>
      </c>
      <c r="B559" s="229" t="s">
        <v>1</v>
      </c>
      <c r="C559" s="249">
        <f>C544+C553</f>
        <v>54760</v>
      </c>
    </row>
    <row r="560" spans="1:3" ht="24" customHeight="1">
      <c r="A560" s="286"/>
      <c r="B560" s="171" t="s">
        <v>69</v>
      </c>
      <c r="C560" s="249"/>
    </row>
    <row r="561" spans="1:3" ht="24" customHeight="1">
      <c r="A561" s="285" t="s">
        <v>0</v>
      </c>
      <c r="B561" s="229" t="s">
        <v>1</v>
      </c>
      <c r="C561" s="249">
        <f>C557+C559</f>
        <v>69600</v>
      </c>
    </row>
    <row r="562" spans="1:3" ht="24" customHeight="1">
      <c r="A562" s="286"/>
      <c r="B562" s="171" t="s">
        <v>69</v>
      </c>
      <c r="C562" s="259"/>
    </row>
    <row r="563" spans="1:3" ht="24" customHeight="1">
      <c r="A563" s="267"/>
      <c r="B563" s="268"/>
      <c r="C563" s="269"/>
    </row>
    <row r="564" spans="1:3" ht="24" customHeight="1">
      <c r="A564" s="174" t="s">
        <v>259</v>
      </c>
      <c r="B564" s="52"/>
      <c r="C564" s="245"/>
    </row>
    <row r="569" spans="1:3" ht="24" customHeight="1">
      <c r="A569" s="283" t="s">
        <v>261</v>
      </c>
      <c r="B569" s="283"/>
      <c r="C569" s="283"/>
    </row>
    <row r="570" spans="1:3" ht="24" customHeight="1">
      <c r="A570" s="51" t="s">
        <v>20</v>
      </c>
      <c r="B570" s="51"/>
      <c r="C570" s="51"/>
    </row>
    <row r="571" spans="1:3" ht="24" customHeight="1">
      <c r="A571" s="52" t="s">
        <v>262</v>
      </c>
      <c r="B571" s="52"/>
      <c r="C571" s="2" t="s">
        <v>16</v>
      </c>
    </row>
    <row r="572" spans="1:3" ht="15" customHeight="1">
      <c r="A572" s="52"/>
      <c r="B572" s="52"/>
      <c r="C572" s="2"/>
    </row>
    <row r="573" spans="1:3" ht="24" customHeight="1">
      <c r="A573" s="287" t="s">
        <v>67</v>
      </c>
      <c r="B573" s="53" t="s">
        <v>68</v>
      </c>
      <c r="C573" s="284" t="s">
        <v>128</v>
      </c>
    </row>
    <row r="574" spans="1:3" ht="24" customHeight="1">
      <c r="A574" s="288"/>
      <c r="B574" s="54" t="s">
        <v>69</v>
      </c>
      <c r="C574" s="284"/>
    </row>
    <row r="575" spans="1:3" ht="24" customHeight="1">
      <c r="A575" s="26" t="s">
        <v>18</v>
      </c>
      <c r="B575" s="6"/>
      <c r="C575" s="42">
        <v>4261160</v>
      </c>
    </row>
    <row r="576" spans="1:3" ht="24" customHeight="1">
      <c r="A576" s="4" t="s">
        <v>263</v>
      </c>
      <c r="B576" s="6" t="s">
        <v>1</v>
      </c>
      <c r="C576" s="42">
        <v>97140</v>
      </c>
    </row>
    <row r="577" spans="1:3" ht="24" customHeight="1">
      <c r="A577" s="246"/>
      <c r="B577" s="6" t="s">
        <v>69</v>
      </c>
      <c r="C577" s="61"/>
    </row>
    <row r="578" spans="1:3" ht="24" customHeight="1">
      <c r="A578" s="176" t="s">
        <v>264</v>
      </c>
      <c r="B578" s="45" t="s">
        <v>1</v>
      </c>
      <c r="C578" s="177">
        <v>69140</v>
      </c>
    </row>
    <row r="579" spans="1:3" ht="24" customHeight="1">
      <c r="A579" s="91"/>
      <c r="B579" s="45" t="s">
        <v>69</v>
      </c>
      <c r="C579" s="45"/>
    </row>
    <row r="580" spans="1:3" ht="24" customHeight="1">
      <c r="A580" s="178" t="s">
        <v>245</v>
      </c>
      <c r="B580" s="45"/>
      <c r="C580" s="85"/>
    </row>
    <row r="581" spans="1:3" ht="24" customHeight="1">
      <c r="A581" s="179" t="s">
        <v>75</v>
      </c>
      <c r="B581" s="45"/>
      <c r="C581" s="45"/>
    </row>
    <row r="582" spans="1:3" ht="24" customHeight="1">
      <c r="A582" s="180" t="s">
        <v>79</v>
      </c>
      <c r="B582" s="45" t="s">
        <v>1</v>
      </c>
      <c r="C582" s="33">
        <v>21840</v>
      </c>
    </row>
    <row r="583" spans="1:3" ht="24" customHeight="1">
      <c r="A583" s="181"/>
      <c r="B583" s="45" t="s">
        <v>69</v>
      </c>
      <c r="C583" s="33"/>
    </row>
    <row r="584" spans="1:3" ht="24" customHeight="1">
      <c r="A584" s="182" t="s">
        <v>82</v>
      </c>
      <c r="B584" s="45" t="s">
        <v>1</v>
      </c>
      <c r="C584" s="33">
        <v>7000</v>
      </c>
    </row>
    <row r="585" spans="1:3" ht="24" customHeight="1">
      <c r="A585" s="181"/>
      <c r="B585" s="45" t="s">
        <v>69</v>
      </c>
      <c r="C585" s="33"/>
    </row>
    <row r="586" spans="1:3" ht="24" customHeight="1">
      <c r="A586" s="179" t="s">
        <v>265</v>
      </c>
      <c r="B586" s="45"/>
      <c r="C586" s="33"/>
    </row>
    <row r="587" spans="1:3" ht="24" customHeight="1">
      <c r="A587" s="180" t="s">
        <v>266</v>
      </c>
      <c r="B587" s="45" t="s">
        <v>1</v>
      </c>
      <c r="C587" s="33">
        <v>22400</v>
      </c>
    </row>
    <row r="588" spans="1:3" ht="24" customHeight="1">
      <c r="A588" s="181"/>
      <c r="B588" s="45" t="s">
        <v>69</v>
      </c>
      <c r="C588" s="33"/>
    </row>
    <row r="589" spans="1:3" ht="24" customHeight="1">
      <c r="A589" s="187" t="s">
        <v>123</v>
      </c>
      <c r="B589" s="45" t="s">
        <v>1</v>
      </c>
      <c r="C589" s="33">
        <v>11000</v>
      </c>
    </row>
    <row r="590" spans="1:3" ht="24" customHeight="1">
      <c r="A590" s="180"/>
      <c r="B590" s="45" t="s">
        <v>69</v>
      </c>
      <c r="C590" s="33"/>
    </row>
    <row r="591" spans="1:3" ht="24" customHeight="1">
      <c r="A591" s="182" t="s">
        <v>86</v>
      </c>
      <c r="B591" s="45" t="s">
        <v>1</v>
      </c>
      <c r="C591" s="33">
        <v>6900</v>
      </c>
    </row>
    <row r="592" spans="1:3" ht="24" customHeight="1">
      <c r="A592" s="181"/>
      <c r="B592" s="45" t="s">
        <v>69</v>
      </c>
      <c r="C592" s="33"/>
    </row>
    <row r="593" spans="1:3" ht="24" customHeight="1">
      <c r="A593" s="164" t="s">
        <v>275</v>
      </c>
      <c r="B593" s="45" t="s">
        <v>1</v>
      </c>
      <c r="C593" s="38">
        <v>28000</v>
      </c>
    </row>
    <row r="594" spans="1:3" ht="24" customHeight="1">
      <c r="A594" s="181"/>
      <c r="B594" s="45" t="s">
        <v>69</v>
      </c>
      <c r="C594" s="33"/>
    </row>
    <row r="595" spans="1:3" ht="24" customHeight="1">
      <c r="A595" s="187" t="s">
        <v>283</v>
      </c>
      <c r="B595" s="45" t="s">
        <v>1</v>
      </c>
      <c r="C595" s="33">
        <v>3000</v>
      </c>
    </row>
    <row r="596" spans="1:3" ht="24" customHeight="1">
      <c r="A596" s="181"/>
      <c r="B596" s="45" t="s">
        <v>69</v>
      </c>
      <c r="C596" s="33"/>
    </row>
    <row r="597" spans="1:3" ht="24" customHeight="1">
      <c r="A597" s="187" t="s">
        <v>284</v>
      </c>
      <c r="B597" s="45" t="s">
        <v>1</v>
      </c>
      <c r="C597" s="33">
        <v>25000</v>
      </c>
    </row>
    <row r="598" spans="1:3" ht="24" customHeight="1">
      <c r="A598" s="181"/>
      <c r="B598" s="45" t="s">
        <v>69</v>
      </c>
      <c r="C598" s="33"/>
    </row>
    <row r="599" spans="1:3" ht="24" customHeight="1">
      <c r="A599" s="4" t="s">
        <v>267</v>
      </c>
      <c r="B599" s="6" t="s">
        <v>1</v>
      </c>
      <c r="C599" s="42">
        <v>4164020</v>
      </c>
    </row>
    <row r="600" spans="1:3" ht="24" customHeight="1">
      <c r="A600" s="247"/>
      <c r="B600" s="6" t="s">
        <v>69</v>
      </c>
      <c r="C600" s="61"/>
    </row>
    <row r="601" spans="1:3" ht="24" customHeight="1">
      <c r="A601" s="176" t="s">
        <v>264</v>
      </c>
      <c r="B601" s="45" t="s">
        <v>1</v>
      </c>
      <c r="C601" s="38">
        <v>1864600</v>
      </c>
    </row>
    <row r="602" spans="1:3" ht="24" customHeight="1">
      <c r="A602" s="91"/>
      <c r="B602" s="45" t="s">
        <v>69</v>
      </c>
      <c r="C602" s="33"/>
    </row>
    <row r="603" spans="1:3" ht="24" customHeight="1">
      <c r="A603" s="178" t="s">
        <v>245</v>
      </c>
      <c r="B603" s="45"/>
      <c r="C603" s="33"/>
    </row>
    <row r="604" spans="1:3" ht="24" customHeight="1">
      <c r="A604" s="179" t="s">
        <v>73</v>
      </c>
      <c r="B604" s="45"/>
      <c r="C604" s="33"/>
    </row>
    <row r="605" spans="1:3" ht="24" customHeight="1">
      <c r="A605" s="180" t="s">
        <v>268</v>
      </c>
      <c r="B605" s="45" t="s">
        <v>1</v>
      </c>
      <c r="C605" s="33">
        <v>312000</v>
      </c>
    </row>
    <row r="606" spans="1:3" ht="24" customHeight="1">
      <c r="A606" s="181"/>
      <c r="B606" s="45" t="s">
        <v>69</v>
      </c>
      <c r="C606" s="33"/>
    </row>
    <row r="607" spans="1:3" ht="24" customHeight="1">
      <c r="A607" s="179" t="s">
        <v>75</v>
      </c>
      <c r="B607" s="45"/>
      <c r="C607" s="33"/>
    </row>
    <row r="608" spans="1:3" ht="24" customHeight="1">
      <c r="A608" s="189" t="s">
        <v>285</v>
      </c>
      <c r="B608" s="45" t="s">
        <v>1</v>
      </c>
      <c r="C608" s="33">
        <v>100000</v>
      </c>
    </row>
    <row r="609" spans="1:3" ht="24" customHeight="1">
      <c r="A609" s="190"/>
      <c r="B609" s="45" t="s">
        <v>69</v>
      </c>
      <c r="C609" s="33"/>
    </row>
    <row r="610" spans="1:3" ht="24" customHeight="1">
      <c r="A610" s="182" t="s">
        <v>269</v>
      </c>
      <c r="B610" s="45" t="s">
        <v>1</v>
      </c>
      <c r="C610" s="33">
        <v>1250000</v>
      </c>
    </row>
    <row r="611" spans="1:3" ht="24" customHeight="1">
      <c r="A611" s="181"/>
      <c r="B611" s="45" t="s">
        <v>69</v>
      </c>
      <c r="C611" s="33"/>
    </row>
    <row r="612" spans="1:3" ht="24" customHeight="1">
      <c r="A612" s="182" t="s">
        <v>286</v>
      </c>
      <c r="B612" s="45" t="s">
        <v>1</v>
      </c>
      <c r="C612" s="33">
        <v>141000</v>
      </c>
    </row>
    <row r="613" spans="1:3" ht="24" customHeight="1">
      <c r="A613" s="181"/>
      <c r="B613" s="45" t="s">
        <v>69</v>
      </c>
      <c r="C613" s="33"/>
    </row>
    <row r="614" spans="1:3" ht="24" customHeight="1">
      <c r="A614" s="191" t="s">
        <v>265</v>
      </c>
      <c r="B614" s="45"/>
      <c r="C614" s="33"/>
    </row>
    <row r="615" spans="1:3" ht="24" customHeight="1">
      <c r="A615" s="187" t="s">
        <v>287</v>
      </c>
      <c r="B615" s="45" t="s">
        <v>1</v>
      </c>
      <c r="C615" s="33">
        <v>10000</v>
      </c>
    </row>
    <row r="616" spans="1:3" ht="24" customHeight="1">
      <c r="A616" s="181"/>
      <c r="B616" s="45" t="s">
        <v>69</v>
      </c>
      <c r="C616" s="33"/>
    </row>
    <row r="617" spans="1:3" ht="24" customHeight="1">
      <c r="A617" s="187" t="s">
        <v>288</v>
      </c>
      <c r="B617" s="45" t="s">
        <v>1</v>
      </c>
      <c r="C617" s="33">
        <v>23400</v>
      </c>
    </row>
    <row r="618" spans="1:3" ht="24" customHeight="1">
      <c r="A618" s="181"/>
      <c r="B618" s="45" t="s">
        <v>69</v>
      </c>
      <c r="C618" s="33"/>
    </row>
    <row r="619" spans="1:3" ht="24" customHeight="1">
      <c r="A619" s="187" t="s">
        <v>289</v>
      </c>
      <c r="B619" s="45" t="s">
        <v>1</v>
      </c>
      <c r="C619" s="33">
        <v>3500</v>
      </c>
    </row>
    <row r="620" spans="1:3" ht="24" customHeight="1">
      <c r="A620" s="180"/>
      <c r="B620" s="45" t="s">
        <v>69</v>
      </c>
      <c r="C620" s="33"/>
    </row>
    <row r="621" spans="1:3" ht="24" customHeight="1">
      <c r="A621" s="186" t="s">
        <v>290</v>
      </c>
      <c r="B621" s="45" t="s">
        <v>1</v>
      </c>
      <c r="C621" s="33">
        <v>15000</v>
      </c>
    </row>
    <row r="622" spans="1:3" ht="24" customHeight="1">
      <c r="A622" s="180"/>
      <c r="B622" s="45" t="s">
        <v>69</v>
      </c>
      <c r="C622" s="33"/>
    </row>
    <row r="623" spans="1:3" ht="24" customHeight="1">
      <c r="A623" s="186" t="s">
        <v>291</v>
      </c>
      <c r="B623" s="45" t="s">
        <v>1</v>
      </c>
      <c r="C623" s="33">
        <v>9700</v>
      </c>
    </row>
    <row r="624" spans="1:3" ht="24" customHeight="1">
      <c r="A624" s="180"/>
      <c r="B624" s="45" t="s">
        <v>69</v>
      </c>
      <c r="C624" s="33"/>
    </row>
    <row r="625" spans="1:3" ht="24" customHeight="1">
      <c r="A625" s="176" t="s">
        <v>272</v>
      </c>
      <c r="B625" s="45" t="s">
        <v>1</v>
      </c>
      <c r="C625" s="38">
        <v>1309100</v>
      </c>
    </row>
    <row r="626" spans="1:3" ht="24" customHeight="1">
      <c r="A626" s="91"/>
      <c r="B626" s="45" t="s">
        <v>69</v>
      </c>
      <c r="C626" s="33"/>
    </row>
    <row r="627" spans="1:3" ht="24" customHeight="1">
      <c r="A627" s="182" t="s">
        <v>273</v>
      </c>
      <c r="B627" s="45" t="s">
        <v>1</v>
      </c>
      <c r="C627" s="33">
        <v>275600</v>
      </c>
    </row>
    <row r="628" spans="1:3" ht="24" customHeight="1">
      <c r="A628" s="181"/>
      <c r="B628" s="45" t="s">
        <v>69</v>
      </c>
      <c r="C628" s="33"/>
    </row>
    <row r="629" spans="1:3" ht="24" customHeight="1">
      <c r="A629" s="182" t="s">
        <v>274</v>
      </c>
      <c r="B629" s="45" t="s">
        <v>1</v>
      </c>
      <c r="C629" s="33">
        <v>1033500</v>
      </c>
    </row>
    <row r="630" spans="1:3" ht="24" customHeight="1">
      <c r="A630" s="181"/>
      <c r="B630" s="45" t="s">
        <v>69</v>
      </c>
      <c r="C630" s="33"/>
    </row>
    <row r="631" spans="1:3" ht="24" customHeight="1">
      <c r="A631" s="176" t="s">
        <v>275</v>
      </c>
      <c r="B631" s="45" t="s">
        <v>1</v>
      </c>
      <c r="C631" s="38">
        <v>990320</v>
      </c>
    </row>
    <row r="632" spans="1:3" ht="24" customHeight="1">
      <c r="A632" s="92"/>
      <c r="B632" s="45" t="s">
        <v>69</v>
      </c>
      <c r="C632" s="33"/>
    </row>
    <row r="633" spans="1:3" ht="24" customHeight="1">
      <c r="A633" s="187" t="s">
        <v>292</v>
      </c>
      <c r="B633" s="45" t="s">
        <v>1</v>
      </c>
      <c r="C633" s="33">
        <v>56500</v>
      </c>
    </row>
    <row r="634" spans="1:3" ht="24" customHeight="1">
      <c r="A634" s="92"/>
      <c r="B634" s="45" t="s">
        <v>69</v>
      </c>
      <c r="C634" s="33"/>
    </row>
    <row r="635" spans="1:3" ht="24" customHeight="1">
      <c r="A635" s="180" t="s">
        <v>276</v>
      </c>
      <c r="B635" s="45" t="s">
        <v>1</v>
      </c>
      <c r="C635" s="33">
        <v>3750</v>
      </c>
    </row>
    <row r="636" spans="1:3" ht="24" customHeight="1">
      <c r="A636" s="181"/>
      <c r="B636" s="45" t="s">
        <v>69</v>
      </c>
      <c r="C636" s="33"/>
    </row>
    <row r="637" spans="1:3" ht="24" customHeight="1">
      <c r="A637" s="182" t="s">
        <v>277</v>
      </c>
      <c r="B637" s="45" t="s">
        <v>1</v>
      </c>
      <c r="C637" s="33">
        <v>1500</v>
      </c>
    </row>
    <row r="638" spans="1:3" ht="24" customHeight="1">
      <c r="A638" s="181"/>
      <c r="B638" s="45" t="s">
        <v>69</v>
      </c>
      <c r="C638" s="33"/>
    </row>
    <row r="639" spans="1:3" ht="24" customHeight="1">
      <c r="A639" s="187" t="s">
        <v>293</v>
      </c>
      <c r="B639" s="45" t="s">
        <v>1</v>
      </c>
      <c r="C639" s="33">
        <v>55500</v>
      </c>
    </row>
    <row r="640" spans="1:3" ht="24" customHeight="1">
      <c r="A640" s="180"/>
      <c r="B640" s="45" t="s">
        <v>69</v>
      </c>
      <c r="C640" s="33"/>
    </row>
    <row r="641" spans="1:3" ht="24" customHeight="1">
      <c r="A641" s="182" t="s">
        <v>278</v>
      </c>
      <c r="B641" s="45" t="s">
        <v>1</v>
      </c>
      <c r="C641" s="183">
        <v>331200</v>
      </c>
    </row>
    <row r="642" spans="1:3" ht="24" customHeight="1">
      <c r="A642" s="181"/>
      <c r="B642" s="45" t="s">
        <v>69</v>
      </c>
      <c r="C642" s="183"/>
    </row>
    <row r="643" spans="1:3" ht="24" customHeight="1">
      <c r="A643" s="184" t="s">
        <v>279</v>
      </c>
      <c r="B643" s="45" t="s">
        <v>1</v>
      </c>
      <c r="C643" s="183">
        <v>101520</v>
      </c>
    </row>
    <row r="644" spans="1:3" ht="24" customHeight="1">
      <c r="A644" s="182"/>
      <c r="B644" s="45" t="s">
        <v>69</v>
      </c>
      <c r="C644" s="185"/>
    </row>
    <row r="645" spans="1:3" ht="24" customHeight="1">
      <c r="A645" s="186" t="s">
        <v>294</v>
      </c>
      <c r="B645" s="45" t="s">
        <v>1</v>
      </c>
      <c r="C645" s="183">
        <v>90000</v>
      </c>
    </row>
    <row r="646" spans="1:3" ht="24" customHeight="1">
      <c r="A646" s="192"/>
      <c r="B646" s="45" t="s">
        <v>69</v>
      </c>
      <c r="C646" s="183"/>
    </row>
    <row r="647" spans="1:3" ht="24" customHeight="1">
      <c r="A647" s="187" t="s">
        <v>295</v>
      </c>
      <c r="B647" s="45" t="s">
        <v>1</v>
      </c>
      <c r="C647" s="183">
        <v>103350</v>
      </c>
    </row>
    <row r="648" spans="1:3" ht="24" customHeight="1">
      <c r="A648" s="187"/>
      <c r="B648" s="45" t="s">
        <v>69</v>
      </c>
      <c r="C648" s="183"/>
    </row>
    <row r="649" spans="1:3" ht="24" customHeight="1">
      <c r="A649" s="186" t="s">
        <v>296</v>
      </c>
      <c r="B649" s="45" t="s">
        <v>1</v>
      </c>
      <c r="C649" s="183">
        <v>43800</v>
      </c>
    </row>
    <row r="650" spans="1:3" ht="24" customHeight="1">
      <c r="A650" s="187"/>
      <c r="B650" s="45" t="s">
        <v>69</v>
      </c>
      <c r="C650" s="183"/>
    </row>
    <row r="651" spans="1:3" ht="24" customHeight="1">
      <c r="A651" s="186" t="s">
        <v>297</v>
      </c>
      <c r="B651" s="45" t="s">
        <v>1</v>
      </c>
      <c r="C651" s="183">
        <v>95200</v>
      </c>
    </row>
    <row r="652" spans="1:3" ht="24" customHeight="1">
      <c r="A652" s="187"/>
      <c r="B652" s="45" t="s">
        <v>69</v>
      </c>
      <c r="C652" s="183"/>
    </row>
    <row r="653" spans="1:3" ht="24" customHeight="1">
      <c r="A653" s="186" t="s">
        <v>281</v>
      </c>
      <c r="B653" s="45" t="s">
        <v>1</v>
      </c>
      <c r="C653" s="183">
        <v>108000</v>
      </c>
    </row>
    <row r="654" spans="1:3" ht="24" customHeight="1">
      <c r="A654" s="187"/>
      <c r="B654" s="45" t="s">
        <v>69</v>
      </c>
      <c r="C654" s="185"/>
    </row>
    <row r="655" spans="1:3" ht="24" customHeight="1">
      <c r="A655" s="289" t="s">
        <v>102</v>
      </c>
      <c r="B655" s="5" t="s">
        <v>1</v>
      </c>
      <c r="C655" s="188">
        <v>4261160</v>
      </c>
    </row>
    <row r="656" spans="1:3" ht="24" customHeight="1">
      <c r="A656" s="290"/>
      <c r="B656" s="5" t="s">
        <v>69</v>
      </c>
      <c r="C656" s="80"/>
    </row>
    <row r="657" spans="1:3" ht="24" customHeight="1">
      <c r="A657" s="81"/>
      <c r="B657" s="81"/>
      <c r="C657" s="1"/>
    </row>
    <row r="658" spans="1:3" ht="24" customHeight="1">
      <c r="A658" s="52" t="s">
        <v>282</v>
      </c>
      <c r="B658" s="81"/>
      <c r="C658" s="1"/>
    </row>
  </sheetData>
  <sheetProtection/>
  <mergeCells count="66">
    <mergeCell ref="A1:C1"/>
    <mergeCell ref="A5:A6"/>
    <mergeCell ref="C5:C6"/>
    <mergeCell ref="A48:A49"/>
    <mergeCell ref="A55:C55"/>
    <mergeCell ref="A59:A60"/>
    <mergeCell ref="C59:C60"/>
    <mergeCell ref="A81:A82"/>
    <mergeCell ref="A89:C89"/>
    <mergeCell ref="A93:A94"/>
    <mergeCell ref="C93:C94"/>
    <mergeCell ref="A119:A120"/>
    <mergeCell ref="A127:C127"/>
    <mergeCell ref="A131:A132"/>
    <mergeCell ref="C131:C132"/>
    <mergeCell ref="A157:A158"/>
    <mergeCell ref="A165:C165"/>
    <mergeCell ref="A169:A170"/>
    <mergeCell ref="C169:C170"/>
    <mergeCell ref="A274:A275"/>
    <mergeCell ref="A283:C283"/>
    <mergeCell ref="A287:A288"/>
    <mergeCell ref="C287:C288"/>
    <mergeCell ref="A332:A333"/>
    <mergeCell ref="A340:C340"/>
    <mergeCell ref="A344:A345"/>
    <mergeCell ref="C344:C345"/>
    <mergeCell ref="A349:A350"/>
    <mergeCell ref="A352:A353"/>
    <mergeCell ref="A354:A355"/>
    <mergeCell ref="A357:A358"/>
    <mergeCell ref="A359:A360"/>
    <mergeCell ref="A361:A362"/>
    <mergeCell ref="A363:A364"/>
    <mergeCell ref="A368:A369"/>
    <mergeCell ref="A371:A372"/>
    <mergeCell ref="A373:A374"/>
    <mergeCell ref="A375:A376"/>
    <mergeCell ref="A378:A379"/>
    <mergeCell ref="A380:A381"/>
    <mergeCell ref="A382:A383"/>
    <mergeCell ref="A390:A391"/>
    <mergeCell ref="A393:A394"/>
    <mergeCell ref="A395:A396"/>
    <mergeCell ref="A397:A398"/>
    <mergeCell ref="A400:A401"/>
    <mergeCell ref="A402:A403"/>
    <mergeCell ref="A404:A405"/>
    <mergeCell ref="A406:A407"/>
    <mergeCell ref="A559:A560"/>
    <mergeCell ref="A408:A409"/>
    <mergeCell ref="A416:C416"/>
    <mergeCell ref="A420:A421"/>
    <mergeCell ref="C420:C421"/>
    <mergeCell ref="A483:A484"/>
    <mergeCell ref="A485:A486"/>
    <mergeCell ref="A561:A562"/>
    <mergeCell ref="A569:C569"/>
    <mergeCell ref="A573:A574"/>
    <mergeCell ref="C573:C574"/>
    <mergeCell ref="A655:A656"/>
    <mergeCell ref="A487:A488"/>
    <mergeCell ref="A495:C495"/>
    <mergeCell ref="A499:A500"/>
    <mergeCell ref="C499:C500"/>
    <mergeCell ref="A557:A5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7"/>
  <sheetViews>
    <sheetView zoomScale="70" zoomScaleNormal="70" zoomScalePageLayoutView="0" workbookViewId="0" topLeftCell="A1">
      <selection activeCell="I13" sqref="I13"/>
    </sheetView>
  </sheetViews>
  <sheetFormatPr defaultColWidth="9.140625" defaultRowHeight="24" customHeight="1"/>
  <cols>
    <col min="1" max="1" width="60.00390625" style="151" customWidth="1"/>
    <col min="2" max="2" width="8.140625" style="151" customWidth="1"/>
    <col min="3" max="3" width="53.00390625" style="151" customWidth="1"/>
    <col min="4" max="16384" width="8.8515625" style="151" customWidth="1"/>
  </cols>
  <sheetData>
    <row r="1" spans="1:3" ht="24" customHeight="1">
      <c r="A1" s="283" t="s">
        <v>64</v>
      </c>
      <c r="B1" s="283"/>
      <c r="C1" s="283"/>
    </row>
    <row r="2" spans="1:3" ht="24" customHeight="1">
      <c r="A2" s="51" t="s">
        <v>65</v>
      </c>
      <c r="B2" s="51"/>
      <c r="C2" s="51"/>
    </row>
    <row r="3" spans="1:3" ht="24" customHeight="1">
      <c r="A3" s="52" t="s">
        <v>66</v>
      </c>
      <c r="B3" s="52"/>
      <c r="C3" s="2" t="s">
        <v>16</v>
      </c>
    </row>
    <row r="4" spans="1:3" ht="14.25" customHeight="1">
      <c r="A4" s="52"/>
      <c r="B4" s="52"/>
      <c r="C4" s="2"/>
    </row>
    <row r="5" spans="1:3" ht="24" customHeight="1">
      <c r="A5" s="287" t="s">
        <v>67</v>
      </c>
      <c r="B5" s="53" t="s">
        <v>68</v>
      </c>
      <c r="C5" s="287" t="s">
        <v>104</v>
      </c>
    </row>
    <row r="6" spans="1:3" ht="24" customHeight="1">
      <c r="A6" s="288"/>
      <c r="B6" s="54" t="s">
        <v>69</v>
      </c>
      <c r="C6" s="288"/>
    </row>
    <row r="7" spans="1:3" ht="24" customHeight="1">
      <c r="A7" s="55" t="s">
        <v>18</v>
      </c>
      <c r="B7" s="56"/>
      <c r="C7" s="57"/>
    </row>
    <row r="8" spans="1:3" ht="24" customHeight="1">
      <c r="A8" s="58" t="s">
        <v>70</v>
      </c>
      <c r="B8" s="6"/>
      <c r="C8" s="59">
        <f>C10</f>
        <v>168400</v>
      </c>
    </row>
    <row r="9" spans="1:3" ht="24" customHeight="1">
      <c r="A9" s="60"/>
      <c r="B9" s="6"/>
      <c r="C9" s="61"/>
    </row>
    <row r="10" spans="1:3" ht="24" customHeight="1">
      <c r="A10" s="62" t="s">
        <v>71</v>
      </c>
      <c r="B10" s="45"/>
      <c r="C10" s="63">
        <f>C13+C15+C16</f>
        <v>168400</v>
      </c>
    </row>
    <row r="11" spans="1:3" ht="24" customHeight="1">
      <c r="A11" s="64" t="s">
        <v>72</v>
      </c>
      <c r="B11" s="45"/>
      <c r="C11" s="65"/>
    </row>
    <row r="12" spans="1:3" ht="24" customHeight="1">
      <c r="A12" s="64" t="s">
        <v>73</v>
      </c>
      <c r="B12" s="45"/>
      <c r="C12" s="65"/>
    </row>
    <row r="13" spans="1:3" ht="24" customHeight="1">
      <c r="A13" s="66" t="s">
        <v>74</v>
      </c>
      <c r="B13" s="45" t="s">
        <v>1</v>
      </c>
      <c r="C13" s="65">
        <v>116400</v>
      </c>
    </row>
    <row r="14" spans="1:3" ht="24" customHeight="1">
      <c r="A14" s="67" t="s">
        <v>75</v>
      </c>
      <c r="B14" s="45"/>
      <c r="C14" s="65"/>
    </row>
    <row r="15" spans="1:3" ht="24" customHeight="1">
      <c r="A15" s="68" t="s">
        <v>76</v>
      </c>
      <c r="B15" s="45" t="s">
        <v>1</v>
      </c>
      <c r="C15" s="65">
        <v>52000</v>
      </c>
    </row>
    <row r="16" spans="1:3" ht="24" customHeight="1">
      <c r="A16" s="66" t="s">
        <v>77</v>
      </c>
      <c r="B16" s="45" t="s">
        <v>1</v>
      </c>
      <c r="C16" s="65">
        <v>0</v>
      </c>
    </row>
    <row r="17" spans="1:3" ht="24" customHeight="1">
      <c r="A17" s="58" t="s">
        <v>78</v>
      </c>
      <c r="B17" s="6"/>
      <c r="C17" s="30">
        <f>C19</f>
        <v>298100</v>
      </c>
    </row>
    <row r="18" spans="1:3" ht="24" customHeight="1">
      <c r="A18" s="60"/>
      <c r="B18" s="6"/>
      <c r="C18" s="61"/>
    </row>
    <row r="19" spans="1:3" ht="24" customHeight="1">
      <c r="A19" s="62" t="s">
        <v>71</v>
      </c>
      <c r="B19" s="45"/>
      <c r="C19" s="82">
        <f>SUM(C22:C40)</f>
        <v>298100</v>
      </c>
    </row>
    <row r="20" spans="1:3" ht="24" customHeight="1">
      <c r="A20" s="64" t="s">
        <v>72</v>
      </c>
      <c r="B20" s="45"/>
      <c r="C20" s="65"/>
    </row>
    <row r="21" spans="1:3" ht="24" customHeight="1">
      <c r="A21" s="67" t="s">
        <v>75</v>
      </c>
      <c r="B21" s="45"/>
      <c r="C21" s="65"/>
    </row>
    <row r="22" spans="1:3" ht="24" customHeight="1">
      <c r="A22" s="68" t="s">
        <v>79</v>
      </c>
      <c r="B22" s="45" t="s">
        <v>1</v>
      </c>
      <c r="C22" s="65">
        <v>38000</v>
      </c>
    </row>
    <row r="23" spans="1:3" ht="24" customHeight="1">
      <c r="A23" s="66" t="s">
        <v>80</v>
      </c>
      <c r="B23" s="45" t="s">
        <v>1</v>
      </c>
      <c r="C23" s="65">
        <v>1800</v>
      </c>
    </row>
    <row r="24" spans="1:3" ht="24" customHeight="1">
      <c r="A24" s="66" t="s">
        <v>81</v>
      </c>
      <c r="B24" s="45" t="s">
        <v>1</v>
      </c>
      <c r="C24" s="65">
        <v>1400</v>
      </c>
    </row>
    <row r="25" spans="1:3" ht="24" customHeight="1">
      <c r="A25" s="66" t="s">
        <v>82</v>
      </c>
      <c r="B25" s="45" t="s">
        <v>1</v>
      </c>
      <c r="C25" s="65">
        <v>9600</v>
      </c>
    </row>
    <row r="26" spans="1:3" ht="24" customHeight="1">
      <c r="A26" s="66" t="s">
        <v>77</v>
      </c>
      <c r="B26" s="45" t="s">
        <v>1</v>
      </c>
      <c r="C26" s="65">
        <v>0</v>
      </c>
    </row>
    <row r="27" spans="1:3" ht="24" customHeight="1">
      <c r="A27" s="67" t="s">
        <v>83</v>
      </c>
      <c r="B27" s="45"/>
      <c r="C27" s="65"/>
    </row>
    <row r="28" spans="1:3" ht="24" customHeight="1">
      <c r="A28" s="66" t="s">
        <v>84</v>
      </c>
      <c r="B28" s="45" t="s">
        <v>1</v>
      </c>
      <c r="C28" s="65">
        <v>27000</v>
      </c>
    </row>
    <row r="29" spans="1:3" ht="24" customHeight="1">
      <c r="A29" s="66" t="s">
        <v>85</v>
      </c>
      <c r="B29" s="45" t="s">
        <v>1</v>
      </c>
      <c r="C29" s="65">
        <v>15300</v>
      </c>
    </row>
    <row r="30" spans="1:3" ht="24" customHeight="1">
      <c r="A30" s="66" t="s">
        <v>86</v>
      </c>
      <c r="B30" s="45" t="s">
        <v>1</v>
      </c>
      <c r="C30" s="65">
        <v>25200</v>
      </c>
    </row>
    <row r="31" spans="1:3" ht="24" customHeight="1">
      <c r="A31" s="66" t="s">
        <v>87</v>
      </c>
      <c r="B31" s="45" t="s">
        <v>1</v>
      </c>
      <c r="C31" s="65">
        <v>1000</v>
      </c>
    </row>
    <row r="32" spans="1:3" ht="24" customHeight="1">
      <c r="A32" s="66" t="s">
        <v>88</v>
      </c>
      <c r="B32" s="45" t="s">
        <v>1</v>
      </c>
      <c r="C32" s="65">
        <v>0</v>
      </c>
    </row>
    <row r="33" spans="1:3" ht="24" customHeight="1">
      <c r="A33" s="66" t="s">
        <v>89</v>
      </c>
      <c r="B33" s="45" t="s">
        <v>1</v>
      </c>
      <c r="C33" s="65">
        <v>51000</v>
      </c>
    </row>
    <row r="34" spans="1:3" ht="24" customHeight="1">
      <c r="A34" s="66" t="s">
        <v>90</v>
      </c>
      <c r="B34" s="45" t="s">
        <v>1</v>
      </c>
      <c r="C34" s="65">
        <v>7200</v>
      </c>
    </row>
    <row r="35" spans="1:3" ht="24" customHeight="1">
      <c r="A35" s="66" t="s">
        <v>91</v>
      </c>
      <c r="B35" s="45" t="s">
        <v>1</v>
      </c>
      <c r="C35" s="65">
        <v>3000</v>
      </c>
    </row>
    <row r="36" spans="1:3" ht="24" customHeight="1">
      <c r="A36" s="69" t="s">
        <v>92</v>
      </c>
      <c r="B36" s="50"/>
      <c r="C36" s="70"/>
    </row>
    <row r="37" spans="1:3" ht="24" customHeight="1">
      <c r="A37" s="66" t="s">
        <v>93</v>
      </c>
      <c r="B37" s="71" t="s">
        <v>1</v>
      </c>
      <c r="C37" s="65">
        <v>0</v>
      </c>
    </row>
    <row r="38" spans="1:3" ht="24" customHeight="1">
      <c r="A38" s="72" t="s">
        <v>94</v>
      </c>
      <c r="B38" s="45"/>
      <c r="C38" s="65"/>
    </row>
    <row r="39" spans="1:3" ht="24" customHeight="1">
      <c r="A39" s="73" t="s">
        <v>95</v>
      </c>
      <c r="B39" s="45" t="s">
        <v>1</v>
      </c>
      <c r="C39" s="65">
        <v>117600</v>
      </c>
    </row>
    <row r="40" spans="1:3" ht="24" customHeight="1">
      <c r="A40" s="72" t="s">
        <v>96</v>
      </c>
      <c r="B40" s="45"/>
      <c r="C40" s="65"/>
    </row>
    <row r="41" spans="1:3" ht="24" customHeight="1">
      <c r="A41" s="58" t="s">
        <v>97</v>
      </c>
      <c r="B41" s="6"/>
      <c r="C41" s="74">
        <v>0</v>
      </c>
    </row>
    <row r="42" spans="1:3" ht="24" customHeight="1">
      <c r="A42" s="68" t="s">
        <v>98</v>
      </c>
      <c r="B42" s="45" t="s">
        <v>1</v>
      </c>
      <c r="C42" s="65">
        <v>0</v>
      </c>
    </row>
    <row r="43" spans="1:3" ht="24" customHeight="1">
      <c r="A43" s="72" t="s">
        <v>99</v>
      </c>
      <c r="B43" s="45"/>
      <c r="C43" s="65"/>
    </row>
    <row r="44" spans="1:3" ht="24" customHeight="1">
      <c r="A44" s="75" t="s">
        <v>100</v>
      </c>
      <c r="B44" s="76" t="s">
        <v>1</v>
      </c>
      <c r="C44" s="77">
        <f>C8+C17</f>
        <v>466500</v>
      </c>
    </row>
    <row r="45" spans="1:3" ht="24" customHeight="1">
      <c r="A45" s="78"/>
      <c r="B45" s="76" t="s">
        <v>69</v>
      </c>
      <c r="C45" s="77"/>
    </row>
    <row r="46" spans="1:3" ht="24" customHeight="1">
      <c r="A46" s="75" t="s">
        <v>101</v>
      </c>
      <c r="B46" s="76" t="s">
        <v>1</v>
      </c>
      <c r="C46" s="77">
        <v>0</v>
      </c>
    </row>
    <row r="47" spans="1:3" ht="24" customHeight="1">
      <c r="A47" s="75"/>
      <c r="B47" s="76" t="s">
        <v>69</v>
      </c>
      <c r="C47" s="77"/>
    </row>
    <row r="48" spans="1:3" ht="24" customHeight="1">
      <c r="A48" s="289" t="s">
        <v>102</v>
      </c>
      <c r="B48" s="5" t="s">
        <v>1</v>
      </c>
      <c r="C48" s="79">
        <f>C44+C46</f>
        <v>466500</v>
      </c>
    </row>
    <row r="49" spans="1:3" ht="24" customHeight="1">
      <c r="A49" s="290"/>
      <c r="B49" s="5" t="s">
        <v>69</v>
      </c>
      <c r="C49" s="80"/>
    </row>
    <row r="50" spans="1:3" ht="24" customHeight="1">
      <c r="A50" s="81"/>
      <c r="B50" s="81"/>
      <c r="C50" s="1"/>
    </row>
    <row r="51" spans="1:3" ht="24" customHeight="1">
      <c r="A51" s="52" t="s">
        <v>103</v>
      </c>
      <c r="B51" s="81"/>
      <c r="C51" s="1"/>
    </row>
    <row r="56" spans="1:3" ht="24" customHeight="1">
      <c r="A56" s="283" t="s">
        <v>64</v>
      </c>
      <c r="B56" s="283"/>
      <c r="C56" s="283"/>
    </row>
    <row r="57" spans="1:3" ht="24" customHeight="1">
      <c r="A57" s="51" t="s">
        <v>20</v>
      </c>
      <c r="B57" s="51"/>
      <c r="C57" s="86"/>
    </row>
    <row r="58" spans="1:3" ht="24" customHeight="1">
      <c r="A58" s="52" t="s">
        <v>105</v>
      </c>
      <c r="B58" s="52"/>
      <c r="C58" s="87" t="s">
        <v>16</v>
      </c>
    </row>
    <row r="59" spans="1:3" ht="16.5" customHeight="1">
      <c r="A59" s="52"/>
      <c r="B59" s="52"/>
      <c r="C59" s="87"/>
    </row>
    <row r="60" spans="1:3" ht="24" customHeight="1">
      <c r="A60" s="287" t="s">
        <v>67</v>
      </c>
      <c r="B60" s="53" t="s">
        <v>68</v>
      </c>
      <c r="C60" s="312" t="s">
        <v>114</v>
      </c>
    </row>
    <row r="61" spans="1:3" ht="24" customHeight="1">
      <c r="A61" s="288"/>
      <c r="B61" s="54" t="s">
        <v>69</v>
      </c>
      <c r="C61" s="312"/>
    </row>
    <row r="62" spans="1:3" ht="24" customHeight="1">
      <c r="A62" s="88" t="s">
        <v>18</v>
      </c>
      <c r="B62" s="54"/>
      <c r="C62" s="38"/>
    </row>
    <row r="63" spans="1:3" ht="24" customHeight="1">
      <c r="A63" s="58" t="s">
        <v>106</v>
      </c>
      <c r="B63" s="6" t="s">
        <v>1</v>
      </c>
      <c r="C63" s="89">
        <f>C65</f>
        <v>158925</v>
      </c>
    </row>
    <row r="64" spans="1:3" ht="24" customHeight="1">
      <c r="A64" s="60"/>
      <c r="B64" s="6" t="s">
        <v>69</v>
      </c>
      <c r="C64" s="89"/>
    </row>
    <row r="65" spans="1:3" ht="24" customHeight="1">
      <c r="A65" s="90" t="s">
        <v>71</v>
      </c>
      <c r="B65" s="45" t="s">
        <v>1</v>
      </c>
      <c r="C65" s="33">
        <f>C69+C71+C72+C74+C75+C76+C77</f>
        <v>158925</v>
      </c>
    </row>
    <row r="66" spans="1:3" ht="24" customHeight="1">
      <c r="A66" s="91"/>
      <c r="B66" s="45" t="s">
        <v>69</v>
      </c>
      <c r="C66" s="33"/>
    </row>
    <row r="67" spans="1:3" ht="24" customHeight="1">
      <c r="A67" s="64" t="s">
        <v>72</v>
      </c>
      <c r="B67" s="45"/>
      <c r="C67" s="33"/>
    </row>
    <row r="68" spans="1:3" ht="24" customHeight="1">
      <c r="A68" s="92" t="s">
        <v>73</v>
      </c>
      <c r="B68" s="45"/>
      <c r="C68" s="33"/>
    </row>
    <row r="69" spans="1:3" ht="24" customHeight="1">
      <c r="A69" s="66" t="s">
        <v>107</v>
      </c>
      <c r="B69" s="45" t="s">
        <v>1</v>
      </c>
      <c r="C69" s="33">
        <v>98315</v>
      </c>
    </row>
    <row r="70" spans="1:3" ht="24" customHeight="1">
      <c r="A70" s="92" t="s">
        <v>75</v>
      </c>
      <c r="B70" s="45"/>
      <c r="C70" s="33"/>
    </row>
    <row r="71" spans="1:3" ht="24" customHeight="1">
      <c r="A71" s="66" t="s">
        <v>108</v>
      </c>
      <c r="B71" s="45" t="s">
        <v>1</v>
      </c>
      <c r="C71" s="33">
        <v>12670</v>
      </c>
    </row>
    <row r="72" spans="1:3" ht="24" customHeight="1">
      <c r="A72" s="66" t="s">
        <v>109</v>
      </c>
      <c r="B72" s="45" t="s">
        <v>1</v>
      </c>
      <c r="C72" s="33">
        <v>11200</v>
      </c>
    </row>
    <row r="73" spans="1:3" ht="24" customHeight="1">
      <c r="A73" s="92" t="s">
        <v>83</v>
      </c>
      <c r="B73" s="45"/>
      <c r="C73" s="33"/>
    </row>
    <row r="74" spans="1:3" ht="24" customHeight="1">
      <c r="A74" s="66" t="s">
        <v>110</v>
      </c>
      <c r="B74" s="45" t="s">
        <v>1</v>
      </c>
      <c r="C74" s="33">
        <v>20000</v>
      </c>
    </row>
    <row r="75" spans="1:3" ht="24" customHeight="1">
      <c r="A75" s="66" t="s">
        <v>111</v>
      </c>
      <c r="B75" s="45" t="s">
        <v>1</v>
      </c>
      <c r="C75" s="33">
        <v>8340</v>
      </c>
    </row>
    <row r="76" spans="1:3" ht="24" customHeight="1">
      <c r="A76" s="66" t="s">
        <v>112</v>
      </c>
      <c r="B76" s="45" t="s">
        <v>1</v>
      </c>
      <c r="C76" s="33">
        <v>8400</v>
      </c>
    </row>
    <row r="77" spans="1:3" ht="24" customHeight="1">
      <c r="A77" s="66" t="s">
        <v>113</v>
      </c>
      <c r="B77" s="45" t="s">
        <v>1</v>
      </c>
      <c r="C77" s="33">
        <v>0</v>
      </c>
    </row>
    <row r="78" spans="1:3" ht="24" customHeight="1">
      <c r="A78" s="297" t="s">
        <v>102</v>
      </c>
      <c r="B78" s="5" t="s">
        <v>1</v>
      </c>
      <c r="C78" s="93">
        <f>C63</f>
        <v>158925</v>
      </c>
    </row>
    <row r="79" spans="1:3" ht="24" customHeight="1">
      <c r="A79" s="298"/>
      <c r="B79" s="5" t="s">
        <v>69</v>
      </c>
      <c r="C79" s="93"/>
    </row>
    <row r="81" ht="24" customHeight="1">
      <c r="A81" s="52" t="s">
        <v>103</v>
      </c>
    </row>
    <row r="86" spans="1:3" ht="24" customHeight="1">
      <c r="A86" s="299" t="s">
        <v>64</v>
      </c>
      <c r="B86" s="299"/>
      <c r="C86" s="299"/>
    </row>
    <row r="87" spans="1:3" ht="24" customHeight="1">
      <c r="A87" s="95" t="s">
        <v>20</v>
      </c>
      <c r="B87" s="95"/>
      <c r="C87" s="95"/>
    </row>
    <row r="88" spans="1:3" ht="24" customHeight="1">
      <c r="A88" s="96" t="s">
        <v>127</v>
      </c>
      <c r="B88" s="96"/>
      <c r="C88" s="97" t="s">
        <v>16</v>
      </c>
    </row>
    <row r="89" spans="1:3" ht="15.75" customHeight="1">
      <c r="A89" s="96"/>
      <c r="B89" s="96"/>
      <c r="C89" s="97"/>
    </row>
    <row r="90" spans="1:3" ht="24" customHeight="1">
      <c r="A90" s="300" t="s">
        <v>67</v>
      </c>
      <c r="B90" s="98" t="s">
        <v>68</v>
      </c>
      <c r="C90" s="304" t="s">
        <v>129</v>
      </c>
    </row>
    <row r="91" spans="1:3" ht="24" customHeight="1">
      <c r="A91" s="301"/>
      <c r="B91" s="99" t="s">
        <v>69</v>
      </c>
      <c r="C91" s="304"/>
    </row>
    <row r="92" spans="1:3" ht="24" customHeight="1">
      <c r="A92" s="100" t="s">
        <v>18</v>
      </c>
      <c r="B92" s="101"/>
      <c r="C92" s="102"/>
    </row>
    <row r="93" spans="1:3" ht="24" customHeight="1">
      <c r="A93" s="103" t="s">
        <v>117</v>
      </c>
      <c r="B93" s="101" t="s">
        <v>1</v>
      </c>
      <c r="C93" s="104">
        <f>C95</f>
        <v>239705</v>
      </c>
    </row>
    <row r="94" spans="1:3" ht="24" customHeight="1">
      <c r="A94" s="105"/>
      <c r="B94" s="101" t="s">
        <v>69</v>
      </c>
      <c r="C94" s="104"/>
    </row>
    <row r="95" spans="1:3" ht="24" customHeight="1">
      <c r="A95" s="106" t="s">
        <v>71</v>
      </c>
      <c r="B95" s="107" t="s">
        <v>1</v>
      </c>
      <c r="C95" s="108">
        <f>C98+C101+C103+C105+C108+C110+C112</f>
        <v>239705</v>
      </c>
    </row>
    <row r="96" spans="1:3" ht="24" customHeight="1">
      <c r="A96" s="109"/>
      <c r="B96" s="110" t="s">
        <v>69</v>
      </c>
      <c r="C96" s="111"/>
    </row>
    <row r="97" spans="1:3" ht="24" customHeight="1">
      <c r="A97" s="112" t="s">
        <v>73</v>
      </c>
      <c r="B97" s="110"/>
      <c r="C97" s="111"/>
    </row>
    <row r="98" spans="1:3" ht="24" customHeight="1">
      <c r="A98" s="113" t="s">
        <v>118</v>
      </c>
      <c r="B98" s="107" t="s">
        <v>1</v>
      </c>
      <c r="C98" s="108">
        <f>330050/2</f>
        <v>165025</v>
      </c>
    </row>
    <row r="99" spans="1:3" ht="24" customHeight="1">
      <c r="A99" s="114"/>
      <c r="B99" s="107" t="s">
        <v>69</v>
      </c>
      <c r="C99" s="108"/>
    </row>
    <row r="100" spans="1:3" ht="24" customHeight="1">
      <c r="A100" s="112" t="s">
        <v>75</v>
      </c>
      <c r="B100" s="110"/>
      <c r="C100" s="111"/>
    </row>
    <row r="101" spans="1:3" ht="24" customHeight="1">
      <c r="A101" s="113" t="s">
        <v>119</v>
      </c>
      <c r="B101" s="107" t="s">
        <v>1</v>
      </c>
      <c r="C101" s="115">
        <f>14630/2</f>
        <v>7315</v>
      </c>
    </row>
    <row r="102" spans="1:3" ht="24" customHeight="1">
      <c r="A102" s="114"/>
      <c r="B102" s="107" t="s">
        <v>69</v>
      </c>
      <c r="C102" s="108"/>
    </row>
    <row r="103" spans="1:3" ht="24" customHeight="1">
      <c r="A103" s="116" t="s">
        <v>120</v>
      </c>
      <c r="B103" s="107" t="s">
        <v>1</v>
      </c>
      <c r="C103" s="115">
        <v>0</v>
      </c>
    </row>
    <row r="104" spans="1:3" ht="24" customHeight="1">
      <c r="A104" s="117"/>
      <c r="B104" s="107" t="s">
        <v>69</v>
      </c>
      <c r="C104" s="108"/>
    </row>
    <row r="105" spans="1:3" ht="24" customHeight="1">
      <c r="A105" s="116" t="s">
        <v>121</v>
      </c>
      <c r="B105" s="107" t="s">
        <v>1</v>
      </c>
      <c r="C105" s="115">
        <v>0</v>
      </c>
    </row>
    <row r="106" spans="1:3" ht="24" customHeight="1">
      <c r="A106" s="118"/>
      <c r="B106" s="107" t="s">
        <v>69</v>
      </c>
      <c r="C106" s="108"/>
    </row>
    <row r="107" spans="1:3" ht="24" customHeight="1">
      <c r="A107" s="112" t="s">
        <v>83</v>
      </c>
      <c r="B107" s="110"/>
      <c r="C107" s="111"/>
    </row>
    <row r="108" spans="1:3" ht="24" customHeight="1">
      <c r="A108" s="116" t="s">
        <v>122</v>
      </c>
      <c r="B108" s="107" t="s">
        <v>1</v>
      </c>
      <c r="C108" s="115">
        <f>(115000-20000)/2</f>
        <v>47500</v>
      </c>
    </row>
    <row r="109" spans="1:3" ht="24" customHeight="1">
      <c r="A109" s="114"/>
      <c r="B109" s="107" t="s">
        <v>69</v>
      </c>
      <c r="C109" s="108"/>
    </row>
    <row r="110" spans="1:3" ht="24" customHeight="1">
      <c r="A110" s="113" t="s">
        <v>123</v>
      </c>
      <c r="B110" s="107" t="s">
        <v>1</v>
      </c>
      <c r="C110" s="115">
        <f>30000/2</f>
        <v>15000</v>
      </c>
    </row>
    <row r="111" spans="1:3" ht="24" customHeight="1">
      <c r="A111" s="117"/>
      <c r="B111" s="107" t="s">
        <v>69</v>
      </c>
      <c r="C111" s="108"/>
    </row>
    <row r="112" spans="1:3" ht="24" customHeight="1">
      <c r="A112" s="116" t="s">
        <v>124</v>
      </c>
      <c r="B112" s="107" t="s">
        <v>1</v>
      </c>
      <c r="C112" s="115">
        <f>9730/2</f>
        <v>4865</v>
      </c>
    </row>
    <row r="113" spans="1:3" ht="24" customHeight="1">
      <c r="A113" s="114"/>
      <c r="B113" s="107" t="s">
        <v>69</v>
      </c>
      <c r="C113" s="108"/>
    </row>
    <row r="114" spans="1:3" ht="24" customHeight="1">
      <c r="A114" s="116" t="s">
        <v>125</v>
      </c>
      <c r="B114" s="107" t="s">
        <v>1</v>
      </c>
      <c r="C114" s="115">
        <v>0</v>
      </c>
    </row>
    <row r="115" spans="1:3" ht="24" customHeight="1">
      <c r="A115" s="117"/>
      <c r="B115" s="107" t="s">
        <v>69</v>
      </c>
      <c r="C115" s="108"/>
    </row>
    <row r="116" spans="1:3" ht="24" customHeight="1">
      <c r="A116" s="302" t="s">
        <v>102</v>
      </c>
      <c r="B116" s="119" t="s">
        <v>1</v>
      </c>
      <c r="C116" s="120">
        <f>C93</f>
        <v>239705</v>
      </c>
    </row>
    <row r="117" spans="1:3" ht="24" customHeight="1">
      <c r="A117" s="303"/>
      <c r="B117" s="119" t="s">
        <v>69</v>
      </c>
      <c r="C117" s="121"/>
    </row>
    <row r="118" spans="1:3" ht="24" customHeight="1">
      <c r="A118" s="122"/>
      <c r="B118" s="122"/>
      <c r="C118" s="123"/>
    </row>
    <row r="119" spans="1:3" ht="24" customHeight="1">
      <c r="A119" s="96" t="s">
        <v>126</v>
      </c>
      <c r="B119" s="122"/>
      <c r="C119" s="123"/>
    </row>
    <row r="124" spans="1:3" ht="24" customHeight="1">
      <c r="A124" s="283" t="s">
        <v>64</v>
      </c>
      <c r="B124" s="283"/>
      <c r="C124" s="283"/>
    </row>
    <row r="125" spans="1:3" ht="24" customHeight="1">
      <c r="A125" s="51" t="s">
        <v>20</v>
      </c>
      <c r="B125" s="51"/>
      <c r="C125" s="51"/>
    </row>
    <row r="126" spans="1:3" ht="24" customHeight="1">
      <c r="A126" s="52" t="s">
        <v>130</v>
      </c>
      <c r="B126" s="52"/>
      <c r="C126" s="2" t="s">
        <v>16</v>
      </c>
    </row>
    <row r="127" spans="1:3" ht="16.5" customHeight="1">
      <c r="A127" s="52"/>
      <c r="B127" s="52"/>
      <c r="C127" s="2"/>
    </row>
    <row r="128" spans="1:3" ht="24" customHeight="1">
      <c r="A128" s="287" t="s">
        <v>67</v>
      </c>
      <c r="B128" s="53" t="s">
        <v>68</v>
      </c>
      <c r="C128" s="287" t="s">
        <v>134</v>
      </c>
    </row>
    <row r="129" spans="1:3" ht="24" customHeight="1">
      <c r="A129" s="288"/>
      <c r="B129" s="54" t="s">
        <v>69</v>
      </c>
      <c r="C129" s="288"/>
    </row>
    <row r="130" spans="1:3" ht="24" customHeight="1">
      <c r="A130" s="124" t="s">
        <v>18</v>
      </c>
      <c r="B130" s="6"/>
      <c r="C130" s="125"/>
    </row>
    <row r="131" spans="1:3" ht="24" customHeight="1">
      <c r="A131" s="126" t="s">
        <v>131</v>
      </c>
      <c r="B131" s="6" t="s">
        <v>1</v>
      </c>
      <c r="C131" s="127">
        <f>C154</f>
        <v>34200</v>
      </c>
    </row>
    <row r="132" spans="1:3" ht="24" customHeight="1">
      <c r="A132" s="60"/>
      <c r="B132" s="6" t="s">
        <v>69</v>
      </c>
      <c r="C132" s="127"/>
    </row>
    <row r="133" spans="1:3" ht="24" customHeight="1">
      <c r="A133" s="128" t="s">
        <v>132</v>
      </c>
      <c r="B133" s="45" t="s">
        <v>1</v>
      </c>
      <c r="C133" s="129">
        <f>C136+C139+C141+C143+C146+C148+C150+C152</f>
        <v>34200</v>
      </c>
    </row>
    <row r="134" spans="1:3" ht="24" customHeight="1">
      <c r="A134" s="109"/>
      <c r="B134" s="45" t="s">
        <v>69</v>
      </c>
      <c r="C134" s="111"/>
    </row>
    <row r="135" spans="1:3" ht="24" customHeight="1">
      <c r="A135" s="112" t="s">
        <v>72</v>
      </c>
      <c r="B135" s="130"/>
      <c r="C135" s="111"/>
    </row>
    <row r="136" spans="1:3" ht="24" customHeight="1">
      <c r="A136" s="131" t="s">
        <v>118</v>
      </c>
      <c r="B136" s="45" t="s">
        <v>1</v>
      </c>
      <c r="C136" s="136">
        <v>0</v>
      </c>
    </row>
    <row r="137" spans="1:3" ht="24" customHeight="1">
      <c r="A137" s="91"/>
      <c r="B137" s="45" t="s">
        <v>69</v>
      </c>
      <c r="C137" s="132"/>
    </row>
    <row r="138" spans="1:3" ht="24" customHeight="1">
      <c r="A138" s="112" t="s">
        <v>75</v>
      </c>
      <c r="B138" s="110"/>
      <c r="C138" s="111"/>
    </row>
    <row r="139" spans="1:3" ht="24" customHeight="1">
      <c r="A139" s="131" t="s">
        <v>119</v>
      </c>
      <c r="B139" s="45" t="s">
        <v>1</v>
      </c>
      <c r="C139" s="132">
        <v>6200</v>
      </c>
    </row>
    <row r="140" spans="1:3" ht="24" customHeight="1">
      <c r="A140" s="72"/>
      <c r="B140" s="45" t="s">
        <v>69</v>
      </c>
      <c r="C140" s="132"/>
    </row>
    <row r="141" spans="1:3" ht="24" customHeight="1">
      <c r="A141" s="131" t="s">
        <v>120</v>
      </c>
      <c r="B141" s="45" t="s">
        <v>1</v>
      </c>
      <c r="C141" s="132">
        <v>4000</v>
      </c>
    </row>
    <row r="142" spans="1:3" ht="24" customHeight="1">
      <c r="A142" s="72"/>
      <c r="B142" s="45" t="s">
        <v>69</v>
      </c>
      <c r="C142" s="132"/>
    </row>
    <row r="143" spans="1:3" ht="24" customHeight="1">
      <c r="A143" s="133" t="s">
        <v>121</v>
      </c>
      <c r="B143" s="45" t="s">
        <v>1</v>
      </c>
      <c r="C143" s="136">
        <v>0</v>
      </c>
    </row>
    <row r="144" spans="1:3" ht="24" customHeight="1">
      <c r="A144" s="66"/>
      <c r="B144" s="45" t="s">
        <v>69</v>
      </c>
      <c r="C144" s="132"/>
    </row>
    <row r="145" spans="1:3" ht="24" customHeight="1">
      <c r="A145" s="112" t="s">
        <v>83</v>
      </c>
      <c r="B145" s="110"/>
      <c r="C145" s="111"/>
    </row>
    <row r="146" spans="1:3" ht="24" customHeight="1">
      <c r="A146" s="133" t="s">
        <v>122</v>
      </c>
      <c r="B146" s="45" t="s">
        <v>1</v>
      </c>
      <c r="C146" s="132">
        <v>10000</v>
      </c>
    </row>
    <row r="147" spans="1:3" ht="24" customHeight="1">
      <c r="A147" s="131"/>
      <c r="B147" s="45" t="s">
        <v>69</v>
      </c>
      <c r="C147" s="132"/>
    </row>
    <row r="148" spans="1:3" ht="24" customHeight="1">
      <c r="A148" s="133" t="s">
        <v>123</v>
      </c>
      <c r="B148" s="45" t="s">
        <v>1</v>
      </c>
      <c r="C148" s="132">
        <v>10000</v>
      </c>
    </row>
    <row r="149" spans="1:3" ht="24" customHeight="1">
      <c r="A149" s="66"/>
      <c r="B149" s="45" t="s">
        <v>69</v>
      </c>
      <c r="C149" s="132"/>
    </row>
    <row r="150" spans="1:3" ht="24" customHeight="1">
      <c r="A150" s="133" t="s">
        <v>124</v>
      </c>
      <c r="B150" s="45" t="s">
        <v>1</v>
      </c>
      <c r="C150" s="132">
        <v>4000</v>
      </c>
    </row>
    <row r="151" spans="1:3" ht="24" customHeight="1">
      <c r="A151" s="131"/>
      <c r="B151" s="45" t="s">
        <v>69</v>
      </c>
      <c r="C151" s="132"/>
    </row>
    <row r="152" spans="1:3" ht="24" customHeight="1">
      <c r="A152" s="133" t="s">
        <v>125</v>
      </c>
      <c r="B152" s="45" t="s">
        <v>1</v>
      </c>
      <c r="C152" s="136">
        <v>0</v>
      </c>
    </row>
    <row r="153" spans="1:3" ht="24" customHeight="1">
      <c r="A153" s="66"/>
      <c r="B153" s="45" t="s">
        <v>69</v>
      </c>
      <c r="C153" s="132"/>
    </row>
    <row r="154" spans="1:3" ht="24" customHeight="1">
      <c r="A154" s="289" t="s">
        <v>102</v>
      </c>
      <c r="B154" s="5" t="s">
        <v>1</v>
      </c>
      <c r="C154" s="134">
        <f>SUM(C136:C153)</f>
        <v>34200</v>
      </c>
    </row>
    <row r="155" spans="1:3" ht="24" customHeight="1">
      <c r="A155" s="290"/>
      <c r="B155" s="5" t="s">
        <v>69</v>
      </c>
      <c r="C155" s="135"/>
    </row>
    <row r="156" spans="1:3" ht="24" customHeight="1">
      <c r="A156" s="81"/>
      <c r="B156" s="81"/>
      <c r="C156" s="1"/>
    </row>
    <row r="157" spans="1:3" ht="24" customHeight="1">
      <c r="A157" s="52" t="s">
        <v>126</v>
      </c>
      <c r="B157" s="81"/>
      <c r="C157" s="1"/>
    </row>
    <row r="163" spans="1:3" ht="24" customHeight="1">
      <c r="A163" s="283" t="s">
        <v>64</v>
      </c>
      <c r="B163" s="283"/>
      <c r="C163" s="283"/>
    </row>
    <row r="164" spans="1:3" ht="24" customHeight="1">
      <c r="A164" s="51" t="s">
        <v>20</v>
      </c>
      <c r="B164" s="49"/>
      <c r="C164" s="49"/>
    </row>
    <row r="165" spans="1:3" ht="24" customHeight="1">
      <c r="A165" s="51" t="s">
        <v>135</v>
      </c>
      <c r="B165" s="51"/>
      <c r="C165" s="87" t="s">
        <v>16</v>
      </c>
    </row>
    <row r="166" spans="1:3" ht="15" customHeight="1">
      <c r="A166" s="52"/>
      <c r="B166" s="52"/>
      <c r="C166" s="155"/>
    </row>
    <row r="167" spans="1:3" ht="24" customHeight="1">
      <c r="A167" s="287" t="s">
        <v>67</v>
      </c>
      <c r="B167" s="53" t="s">
        <v>68</v>
      </c>
      <c r="C167" s="310" t="s">
        <v>159</v>
      </c>
    </row>
    <row r="168" spans="1:3" ht="24" customHeight="1">
      <c r="A168" s="288"/>
      <c r="B168" s="54" t="s">
        <v>69</v>
      </c>
      <c r="C168" s="311"/>
    </row>
    <row r="169" spans="1:3" ht="24" customHeight="1">
      <c r="A169" s="137" t="s">
        <v>18</v>
      </c>
      <c r="B169" s="138"/>
      <c r="C169" s="139"/>
    </row>
    <row r="170" spans="1:3" ht="24" customHeight="1">
      <c r="A170" s="4" t="s">
        <v>136</v>
      </c>
      <c r="B170" s="138" t="s">
        <v>1</v>
      </c>
      <c r="C170" s="30">
        <f>SUM(C172)</f>
        <v>3770200</v>
      </c>
    </row>
    <row r="171" spans="1:3" ht="24" customHeight="1">
      <c r="A171" s="4"/>
      <c r="B171" s="6" t="s">
        <v>69</v>
      </c>
      <c r="C171" s="89"/>
    </row>
    <row r="172" spans="1:3" ht="24" customHeight="1">
      <c r="A172" s="140" t="s">
        <v>71</v>
      </c>
      <c r="B172" s="45" t="s">
        <v>1</v>
      </c>
      <c r="C172" s="38">
        <f>SUM(C176+C179+C181+C184+C186+C188+C190+C192)</f>
        <v>3770200</v>
      </c>
    </row>
    <row r="173" spans="1:3" ht="24" customHeight="1">
      <c r="A173" s="141"/>
      <c r="B173" s="45" t="s">
        <v>69</v>
      </c>
      <c r="C173" s="33"/>
    </row>
    <row r="174" spans="1:3" ht="24" customHeight="1">
      <c r="A174" s="142" t="s">
        <v>72</v>
      </c>
      <c r="B174" s="45"/>
      <c r="C174" s="33"/>
    </row>
    <row r="175" spans="1:3" ht="24" customHeight="1">
      <c r="A175" s="143" t="s">
        <v>73</v>
      </c>
      <c r="B175" s="45"/>
      <c r="C175" s="33"/>
    </row>
    <row r="176" spans="1:3" ht="24" customHeight="1">
      <c r="A176" s="144" t="s">
        <v>74</v>
      </c>
      <c r="B176" s="45" t="s">
        <v>1</v>
      </c>
      <c r="C176" s="33">
        <v>3770200</v>
      </c>
    </row>
    <row r="177" spans="1:3" ht="24" customHeight="1">
      <c r="A177" s="145"/>
      <c r="B177" s="45" t="s">
        <v>69</v>
      </c>
      <c r="C177" s="33"/>
    </row>
    <row r="178" spans="1:3" ht="24" customHeight="1">
      <c r="A178" s="142" t="s">
        <v>75</v>
      </c>
      <c r="B178" s="45"/>
      <c r="C178" s="33"/>
    </row>
    <row r="179" spans="1:3" ht="24" customHeight="1">
      <c r="A179" s="144" t="s">
        <v>79</v>
      </c>
      <c r="B179" s="45" t="s">
        <v>1</v>
      </c>
      <c r="C179" s="33">
        <v>0</v>
      </c>
    </row>
    <row r="180" spans="1:3" ht="24" customHeight="1">
      <c r="A180" s="145"/>
      <c r="B180" s="45" t="s">
        <v>69</v>
      </c>
      <c r="C180" s="33"/>
    </row>
    <row r="181" spans="1:3" ht="24" customHeight="1">
      <c r="A181" s="146" t="s">
        <v>82</v>
      </c>
      <c r="B181" s="45" t="s">
        <v>1</v>
      </c>
      <c r="C181" s="33">
        <v>0</v>
      </c>
    </row>
    <row r="182" spans="1:3" ht="24" customHeight="1">
      <c r="A182" s="145"/>
      <c r="B182" s="45" t="s">
        <v>69</v>
      </c>
      <c r="C182" s="33"/>
    </row>
    <row r="183" spans="1:3" ht="24" customHeight="1">
      <c r="A183" s="142" t="s">
        <v>83</v>
      </c>
      <c r="B183" s="45"/>
      <c r="C183" s="33"/>
    </row>
    <row r="184" spans="1:3" ht="24" customHeight="1">
      <c r="A184" s="144" t="s">
        <v>137</v>
      </c>
      <c r="B184" s="45" t="s">
        <v>1</v>
      </c>
      <c r="C184" s="33">
        <v>0</v>
      </c>
    </row>
    <row r="185" spans="1:3" ht="24" customHeight="1">
      <c r="A185" s="147" t="s">
        <v>138</v>
      </c>
      <c r="B185" s="45" t="s">
        <v>69</v>
      </c>
      <c r="C185" s="33"/>
    </row>
    <row r="186" spans="1:3" ht="24" customHeight="1">
      <c r="A186" s="146" t="s">
        <v>139</v>
      </c>
      <c r="B186" s="45" t="s">
        <v>1</v>
      </c>
      <c r="C186" s="33">
        <v>0</v>
      </c>
    </row>
    <row r="187" spans="1:3" ht="24" customHeight="1">
      <c r="A187" s="147" t="s">
        <v>140</v>
      </c>
      <c r="B187" s="45" t="s">
        <v>69</v>
      </c>
      <c r="C187" s="33"/>
    </row>
    <row r="188" spans="1:3" ht="24" customHeight="1">
      <c r="A188" s="146" t="s">
        <v>85</v>
      </c>
      <c r="B188" s="45" t="s">
        <v>1</v>
      </c>
      <c r="C188" s="33">
        <v>0</v>
      </c>
    </row>
    <row r="189" spans="1:3" ht="24" customHeight="1">
      <c r="A189" s="145"/>
      <c r="B189" s="45" t="s">
        <v>69</v>
      </c>
      <c r="C189" s="33"/>
    </row>
    <row r="190" spans="1:3" ht="24" customHeight="1">
      <c r="A190" s="146" t="s">
        <v>86</v>
      </c>
      <c r="B190" s="45" t="s">
        <v>1</v>
      </c>
      <c r="C190" s="33">
        <v>0</v>
      </c>
    </row>
    <row r="191" spans="1:3" ht="24" customHeight="1">
      <c r="A191" s="147" t="s">
        <v>141</v>
      </c>
      <c r="B191" s="45" t="s">
        <v>69</v>
      </c>
      <c r="C191" s="33"/>
    </row>
    <row r="192" spans="1:3" ht="24" customHeight="1">
      <c r="A192" s="146" t="s">
        <v>88</v>
      </c>
      <c r="B192" s="45" t="s">
        <v>1</v>
      </c>
      <c r="C192" s="33">
        <v>0</v>
      </c>
    </row>
    <row r="193" spans="1:3" ht="24" customHeight="1">
      <c r="A193" s="145"/>
      <c r="B193" s="45" t="s">
        <v>69</v>
      </c>
      <c r="C193" s="33"/>
    </row>
    <row r="194" spans="1:3" ht="24" customHeight="1">
      <c r="A194" s="4" t="s">
        <v>142</v>
      </c>
      <c r="B194" s="138" t="s">
        <v>1</v>
      </c>
      <c r="C194" s="30">
        <f>SUM(C196)</f>
        <v>0</v>
      </c>
    </row>
    <row r="195" spans="1:3" ht="24" customHeight="1">
      <c r="A195" s="4"/>
      <c r="B195" s="6" t="s">
        <v>69</v>
      </c>
      <c r="C195" s="89"/>
    </row>
    <row r="196" spans="1:3" ht="24" customHeight="1">
      <c r="A196" s="140" t="s">
        <v>71</v>
      </c>
      <c r="B196" s="45" t="s">
        <v>1</v>
      </c>
      <c r="C196" s="38">
        <f>SUM(C200+C202+C204)</f>
        <v>0</v>
      </c>
    </row>
    <row r="197" spans="1:3" ht="24" customHeight="1">
      <c r="A197" s="141"/>
      <c r="B197" s="45" t="s">
        <v>69</v>
      </c>
      <c r="C197" s="33"/>
    </row>
    <row r="198" spans="1:3" ht="24" customHeight="1">
      <c r="A198" s="142" t="s">
        <v>72</v>
      </c>
      <c r="B198" s="45"/>
      <c r="C198" s="33"/>
    </row>
    <row r="199" spans="1:3" ht="24" customHeight="1">
      <c r="A199" s="143" t="s">
        <v>83</v>
      </c>
      <c r="B199" s="45"/>
      <c r="C199" s="33"/>
    </row>
    <row r="200" spans="1:3" ht="24" customHeight="1">
      <c r="A200" s="144" t="s">
        <v>143</v>
      </c>
      <c r="B200" s="45" t="s">
        <v>1</v>
      </c>
      <c r="C200" s="33">
        <v>0</v>
      </c>
    </row>
    <row r="201" spans="1:3" ht="24" customHeight="1">
      <c r="A201" s="145"/>
      <c r="B201" s="45" t="s">
        <v>69</v>
      </c>
      <c r="C201" s="33"/>
    </row>
    <row r="202" spans="1:3" ht="24" customHeight="1">
      <c r="A202" s="146" t="s">
        <v>144</v>
      </c>
      <c r="B202" s="45" t="s">
        <v>1</v>
      </c>
      <c r="C202" s="33">
        <v>0</v>
      </c>
    </row>
    <row r="203" spans="1:3" ht="24" customHeight="1">
      <c r="A203" s="145"/>
      <c r="B203" s="45" t="s">
        <v>69</v>
      </c>
      <c r="C203" s="33"/>
    </row>
    <row r="204" spans="1:3" ht="24" customHeight="1">
      <c r="A204" s="146" t="s">
        <v>145</v>
      </c>
      <c r="B204" s="45" t="s">
        <v>1</v>
      </c>
      <c r="C204" s="33">
        <v>0</v>
      </c>
    </row>
    <row r="205" spans="1:3" ht="24" customHeight="1">
      <c r="A205" s="145"/>
      <c r="B205" s="45" t="s">
        <v>69</v>
      </c>
      <c r="C205" s="33"/>
    </row>
    <row r="206" spans="1:3" ht="24" customHeight="1">
      <c r="A206" s="4" t="s">
        <v>41</v>
      </c>
      <c r="B206" s="138" t="s">
        <v>1</v>
      </c>
      <c r="C206" s="30">
        <f>SUM(C208)</f>
        <v>1094150</v>
      </c>
    </row>
    <row r="207" spans="1:3" ht="24" customHeight="1">
      <c r="A207" s="4"/>
      <c r="B207" s="6" t="s">
        <v>69</v>
      </c>
      <c r="C207" s="89"/>
    </row>
    <row r="208" spans="1:3" ht="24" customHeight="1">
      <c r="A208" s="148" t="s">
        <v>146</v>
      </c>
      <c r="B208" s="45" t="s">
        <v>1</v>
      </c>
      <c r="C208" s="38">
        <f>SUM(C212+C214+C217+C220+C222+C224+C226+C228+C230+C232+C234)</f>
        <v>1094150</v>
      </c>
    </row>
    <row r="209" spans="1:3" ht="24" customHeight="1">
      <c r="A209" s="141"/>
      <c r="B209" s="45" t="s">
        <v>69</v>
      </c>
      <c r="C209" s="33"/>
    </row>
    <row r="210" spans="1:3" ht="24" customHeight="1">
      <c r="A210" s="142" t="s">
        <v>72</v>
      </c>
      <c r="B210" s="45"/>
      <c r="C210" s="33"/>
    </row>
    <row r="211" spans="1:3" ht="24" customHeight="1">
      <c r="A211" s="143" t="s">
        <v>73</v>
      </c>
      <c r="B211" s="45"/>
      <c r="C211" s="33"/>
    </row>
    <row r="212" spans="1:3" ht="24" customHeight="1">
      <c r="A212" s="149" t="s">
        <v>147</v>
      </c>
      <c r="B212" s="45" t="s">
        <v>1</v>
      </c>
      <c r="C212" s="33">
        <v>760000</v>
      </c>
    </row>
    <row r="213" spans="1:3" ht="24" customHeight="1">
      <c r="A213" s="150"/>
      <c r="B213" s="45" t="s">
        <v>69</v>
      </c>
      <c r="C213" s="33"/>
    </row>
    <row r="214" spans="1:3" ht="24" customHeight="1">
      <c r="A214" s="146" t="s">
        <v>148</v>
      </c>
      <c r="B214" s="45" t="s">
        <v>1</v>
      </c>
      <c r="C214" s="33">
        <v>129000</v>
      </c>
    </row>
    <row r="215" spans="1:3" ht="24" customHeight="1">
      <c r="A215" s="150"/>
      <c r="B215" s="45" t="s">
        <v>69</v>
      </c>
      <c r="C215" s="33"/>
    </row>
    <row r="216" spans="1:3" ht="24" customHeight="1">
      <c r="A216" s="142" t="s">
        <v>75</v>
      </c>
      <c r="B216" s="45"/>
      <c r="C216" s="33"/>
    </row>
    <row r="217" spans="1:3" ht="24" customHeight="1">
      <c r="A217" s="144" t="s">
        <v>79</v>
      </c>
      <c r="B217" s="45" t="s">
        <v>1</v>
      </c>
      <c r="C217" s="33">
        <v>0</v>
      </c>
    </row>
    <row r="218" spans="1:3" ht="24" customHeight="1">
      <c r="A218" s="145"/>
      <c r="B218" s="45" t="s">
        <v>69</v>
      </c>
      <c r="C218" s="33"/>
    </row>
    <row r="219" spans="1:3" ht="24" customHeight="1">
      <c r="A219" s="142" t="s">
        <v>83</v>
      </c>
      <c r="B219" s="45"/>
      <c r="C219" s="33"/>
    </row>
    <row r="220" spans="1:3" ht="24" customHeight="1">
      <c r="A220" s="144" t="s">
        <v>137</v>
      </c>
      <c r="B220" s="45" t="s">
        <v>1</v>
      </c>
      <c r="C220" s="33">
        <v>0</v>
      </c>
    </row>
    <row r="221" spans="1:3" ht="24" customHeight="1">
      <c r="A221" s="147" t="s">
        <v>138</v>
      </c>
      <c r="B221" s="45" t="s">
        <v>69</v>
      </c>
      <c r="C221" s="33"/>
    </row>
    <row r="222" spans="1:3" ht="24" customHeight="1">
      <c r="A222" s="146" t="s">
        <v>86</v>
      </c>
      <c r="B222" s="45" t="s">
        <v>1</v>
      </c>
      <c r="C222" s="33">
        <v>0</v>
      </c>
    </row>
    <row r="223" spans="1:3" ht="24" customHeight="1">
      <c r="A223" s="147" t="s">
        <v>141</v>
      </c>
      <c r="B223" s="45" t="s">
        <v>69</v>
      </c>
      <c r="C223" s="33"/>
    </row>
    <row r="224" spans="1:3" ht="24" customHeight="1">
      <c r="A224" s="146" t="s">
        <v>143</v>
      </c>
      <c r="B224" s="45" t="s">
        <v>1</v>
      </c>
      <c r="C224" s="33">
        <v>0</v>
      </c>
    </row>
    <row r="225" spans="1:3" ht="24" customHeight="1">
      <c r="A225" s="145"/>
      <c r="B225" s="45" t="s">
        <v>69</v>
      </c>
      <c r="C225" s="33"/>
    </row>
    <row r="226" spans="1:3" ht="24" customHeight="1">
      <c r="A226" s="146" t="s">
        <v>88</v>
      </c>
      <c r="B226" s="45" t="s">
        <v>1</v>
      </c>
      <c r="C226" s="33">
        <v>0</v>
      </c>
    </row>
    <row r="227" spans="1:3" ht="24" customHeight="1">
      <c r="A227" s="145"/>
      <c r="B227" s="45" t="s">
        <v>69</v>
      </c>
      <c r="C227" s="33"/>
    </row>
    <row r="228" spans="1:3" ht="24" customHeight="1">
      <c r="A228" s="146" t="s">
        <v>144</v>
      </c>
      <c r="B228" s="45" t="s">
        <v>1</v>
      </c>
      <c r="C228" s="33">
        <v>0</v>
      </c>
    </row>
    <row r="229" spans="1:3" ht="24" customHeight="1">
      <c r="A229" s="145"/>
      <c r="B229" s="45" t="s">
        <v>69</v>
      </c>
      <c r="C229" s="33"/>
    </row>
    <row r="230" spans="1:3" ht="24" customHeight="1">
      <c r="A230" s="146" t="s">
        <v>149</v>
      </c>
      <c r="B230" s="45" t="s">
        <v>1</v>
      </c>
      <c r="C230" s="33">
        <v>139000</v>
      </c>
    </row>
    <row r="231" spans="1:3" ht="24" customHeight="1">
      <c r="A231" s="145"/>
      <c r="B231" s="45" t="s">
        <v>69</v>
      </c>
      <c r="C231" s="33"/>
    </row>
    <row r="232" spans="1:3" ht="24" customHeight="1">
      <c r="A232" s="146" t="s">
        <v>145</v>
      </c>
      <c r="B232" s="45" t="s">
        <v>1</v>
      </c>
      <c r="C232" s="33">
        <v>0</v>
      </c>
    </row>
    <row r="233" spans="1:3" ht="24" customHeight="1">
      <c r="A233" s="145"/>
      <c r="B233" s="45" t="s">
        <v>69</v>
      </c>
      <c r="C233" s="33"/>
    </row>
    <row r="234" spans="1:3" ht="24" customHeight="1">
      <c r="A234" s="140" t="s">
        <v>150</v>
      </c>
      <c r="B234" s="45" t="s">
        <v>1</v>
      </c>
      <c r="C234" s="38">
        <f>SUM(C236+C238)</f>
        <v>66150</v>
      </c>
    </row>
    <row r="235" spans="1:3" ht="24" customHeight="1">
      <c r="A235" s="141"/>
      <c r="B235" s="45" t="s">
        <v>69</v>
      </c>
      <c r="C235" s="33"/>
    </row>
    <row r="236" spans="1:3" ht="24" customHeight="1">
      <c r="A236" s="146" t="s">
        <v>151</v>
      </c>
      <c r="B236" s="45" t="s">
        <v>1</v>
      </c>
      <c r="C236" s="33">
        <v>66150</v>
      </c>
    </row>
    <row r="237" spans="1:3" ht="24" customHeight="1">
      <c r="A237" s="145"/>
      <c r="B237" s="45" t="s">
        <v>69</v>
      </c>
      <c r="C237" s="33"/>
    </row>
    <row r="238" spans="1:3" ht="24" customHeight="1">
      <c r="A238" s="146" t="s">
        <v>152</v>
      </c>
      <c r="B238" s="45" t="s">
        <v>1</v>
      </c>
      <c r="C238" s="33">
        <v>0</v>
      </c>
    </row>
    <row r="239" spans="1:3" ht="24" customHeight="1">
      <c r="A239" s="145" t="s">
        <v>153</v>
      </c>
      <c r="B239" s="45" t="s">
        <v>69</v>
      </c>
      <c r="C239" s="33"/>
    </row>
    <row r="240" spans="1:3" ht="24" customHeight="1">
      <c r="A240" s="4" t="s">
        <v>42</v>
      </c>
      <c r="B240" s="138" t="s">
        <v>1</v>
      </c>
      <c r="C240" s="30">
        <f>SUM(C242+C268)</f>
        <v>143200</v>
      </c>
    </row>
    <row r="241" spans="1:3" ht="24" customHeight="1">
      <c r="A241" s="4"/>
      <c r="B241" s="6" t="s">
        <v>69</v>
      </c>
      <c r="C241" s="89"/>
    </row>
    <row r="242" spans="1:3" ht="24" customHeight="1">
      <c r="A242" s="140" t="s">
        <v>146</v>
      </c>
      <c r="B242" s="45" t="s">
        <v>1</v>
      </c>
      <c r="C242" s="38">
        <f>SUM(C246+C249+C251+C254+C256+C258+C260+C262+C264+C266)</f>
        <v>143200</v>
      </c>
    </row>
    <row r="243" spans="1:3" ht="24" customHeight="1">
      <c r="A243" s="141"/>
      <c r="B243" s="45" t="s">
        <v>69</v>
      </c>
      <c r="C243" s="33"/>
    </row>
    <row r="244" spans="1:3" ht="24" customHeight="1">
      <c r="A244" s="142" t="s">
        <v>72</v>
      </c>
      <c r="B244" s="45"/>
      <c r="C244" s="33"/>
    </row>
    <row r="245" spans="1:3" ht="24" customHeight="1">
      <c r="A245" s="143" t="s">
        <v>73</v>
      </c>
      <c r="B245" s="45"/>
      <c r="C245" s="33"/>
    </row>
    <row r="246" spans="1:3" ht="24" customHeight="1">
      <c r="A246" s="144" t="s">
        <v>74</v>
      </c>
      <c r="B246" s="45" t="s">
        <v>1</v>
      </c>
      <c r="C246" s="33">
        <v>143200</v>
      </c>
    </row>
    <row r="247" spans="1:3" ht="24" customHeight="1">
      <c r="A247" s="145"/>
      <c r="B247" s="45" t="s">
        <v>69</v>
      </c>
      <c r="C247" s="33"/>
    </row>
    <row r="248" spans="1:3" ht="24" customHeight="1">
      <c r="A248" s="142" t="s">
        <v>75</v>
      </c>
      <c r="B248" s="45"/>
      <c r="C248" s="33"/>
    </row>
    <row r="249" spans="1:3" ht="24" customHeight="1">
      <c r="A249" s="144" t="s">
        <v>79</v>
      </c>
      <c r="B249" s="45" t="s">
        <v>1</v>
      </c>
      <c r="C249" s="33">
        <v>0</v>
      </c>
    </row>
    <row r="250" spans="1:3" ht="24" customHeight="1">
      <c r="A250" s="145"/>
      <c r="B250" s="45" t="s">
        <v>69</v>
      </c>
      <c r="C250" s="33"/>
    </row>
    <row r="251" spans="1:3" ht="24" customHeight="1">
      <c r="A251" s="146" t="s">
        <v>80</v>
      </c>
      <c r="B251" s="45" t="s">
        <v>1</v>
      </c>
      <c r="C251" s="33">
        <v>0</v>
      </c>
    </row>
    <row r="252" spans="1:3" ht="24" customHeight="1">
      <c r="A252" s="145"/>
      <c r="B252" s="45" t="s">
        <v>69</v>
      </c>
      <c r="C252" s="33"/>
    </row>
    <row r="253" spans="1:3" ht="24" customHeight="1">
      <c r="A253" s="142" t="s">
        <v>83</v>
      </c>
      <c r="B253" s="45"/>
      <c r="C253" s="33"/>
    </row>
    <row r="254" spans="1:3" ht="24" customHeight="1">
      <c r="A254" s="144" t="s">
        <v>137</v>
      </c>
      <c r="B254" s="45" t="s">
        <v>1</v>
      </c>
      <c r="C254" s="33">
        <v>0</v>
      </c>
    </row>
    <row r="255" spans="1:3" ht="24" customHeight="1">
      <c r="A255" s="147" t="s">
        <v>154</v>
      </c>
      <c r="B255" s="45" t="s">
        <v>69</v>
      </c>
      <c r="C255" s="33"/>
    </row>
    <row r="256" spans="1:3" ht="24" customHeight="1">
      <c r="A256" s="146" t="s">
        <v>86</v>
      </c>
      <c r="B256" s="45" t="s">
        <v>1</v>
      </c>
      <c r="C256" s="33">
        <v>0</v>
      </c>
    </row>
    <row r="257" spans="1:3" ht="24" customHeight="1">
      <c r="A257" s="147" t="s">
        <v>155</v>
      </c>
      <c r="B257" s="45" t="s">
        <v>69</v>
      </c>
      <c r="C257" s="33"/>
    </row>
    <row r="258" spans="1:3" ht="24" customHeight="1">
      <c r="A258" s="146" t="s">
        <v>87</v>
      </c>
      <c r="B258" s="45" t="s">
        <v>1</v>
      </c>
      <c r="C258" s="33">
        <v>0</v>
      </c>
    </row>
    <row r="259" spans="1:3" ht="24" customHeight="1">
      <c r="A259" s="145"/>
      <c r="B259" s="45" t="s">
        <v>69</v>
      </c>
      <c r="C259" s="33"/>
    </row>
    <row r="260" spans="1:3" ht="24" customHeight="1">
      <c r="A260" s="146" t="s">
        <v>156</v>
      </c>
      <c r="B260" s="45" t="s">
        <v>1</v>
      </c>
      <c r="C260" s="33">
        <v>0</v>
      </c>
    </row>
    <row r="261" spans="1:3" ht="24" customHeight="1">
      <c r="A261" s="145"/>
      <c r="B261" s="45" t="s">
        <v>69</v>
      </c>
      <c r="C261" s="33"/>
    </row>
    <row r="262" spans="1:3" ht="24" customHeight="1">
      <c r="A262" s="146" t="s">
        <v>88</v>
      </c>
      <c r="B262" s="45" t="s">
        <v>1</v>
      </c>
      <c r="C262" s="33">
        <v>0</v>
      </c>
    </row>
    <row r="263" spans="1:3" ht="24" customHeight="1">
      <c r="A263" s="145"/>
      <c r="B263" s="45" t="s">
        <v>69</v>
      </c>
      <c r="C263" s="33"/>
    </row>
    <row r="264" spans="1:3" ht="24" customHeight="1">
      <c r="A264" s="146" t="s">
        <v>144</v>
      </c>
      <c r="B264" s="45" t="s">
        <v>1</v>
      </c>
      <c r="C264" s="33">
        <v>0</v>
      </c>
    </row>
    <row r="265" spans="1:3" ht="24" customHeight="1">
      <c r="A265" s="145"/>
      <c r="B265" s="45" t="s">
        <v>69</v>
      </c>
      <c r="C265" s="33"/>
    </row>
    <row r="266" spans="1:3" ht="24" customHeight="1">
      <c r="A266" s="146" t="s">
        <v>145</v>
      </c>
      <c r="B266" s="45" t="s">
        <v>1</v>
      </c>
      <c r="C266" s="33">
        <v>0</v>
      </c>
    </row>
    <row r="267" spans="1:3" ht="24" customHeight="1">
      <c r="A267" s="145"/>
      <c r="B267" s="45" t="s">
        <v>69</v>
      </c>
      <c r="C267" s="33"/>
    </row>
    <row r="268" spans="1:3" ht="24" customHeight="1">
      <c r="A268" s="140" t="s">
        <v>150</v>
      </c>
      <c r="B268" s="45" t="s">
        <v>1</v>
      </c>
      <c r="C268" s="38">
        <f>SUM(C270)</f>
        <v>0</v>
      </c>
    </row>
    <row r="269" spans="1:3" ht="24" customHeight="1">
      <c r="A269" s="141"/>
      <c r="B269" s="45" t="s">
        <v>69</v>
      </c>
      <c r="C269" s="33"/>
    </row>
    <row r="270" spans="1:3" ht="24" customHeight="1">
      <c r="A270" s="152" t="s">
        <v>157</v>
      </c>
      <c r="B270" s="45" t="s">
        <v>1</v>
      </c>
      <c r="C270" s="33">
        <v>0</v>
      </c>
    </row>
    <row r="271" spans="1:3" ht="24" customHeight="1">
      <c r="A271" s="145"/>
      <c r="B271" s="45" t="s">
        <v>69</v>
      </c>
      <c r="C271" s="33"/>
    </row>
    <row r="272" spans="1:3" ht="24" customHeight="1">
      <c r="A272" s="287" t="s">
        <v>102</v>
      </c>
      <c r="B272" s="45" t="s">
        <v>1</v>
      </c>
      <c r="C272" s="154">
        <f>SUM(C170+C194+C206+C240)</f>
        <v>5007550</v>
      </c>
    </row>
    <row r="273" spans="1:3" ht="24" customHeight="1">
      <c r="A273" s="288"/>
      <c r="B273" s="45" t="s">
        <v>69</v>
      </c>
      <c r="C273" s="153"/>
    </row>
    <row r="274" ht="24" customHeight="1">
      <c r="C274" s="155"/>
    </row>
    <row r="275" spans="1:3" ht="24" customHeight="1">
      <c r="A275" s="156" t="s">
        <v>158</v>
      </c>
      <c r="C275" s="155"/>
    </row>
    <row r="280" spans="1:3" ht="24" customHeight="1">
      <c r="A280" s="283" t="s">
        <v>64</v>
      </c>
      <c r="B280" s="283"/>
      <c r="C280" s="283"/>
    </row>
    <row r="281" spans="1:3" ht="24" customHeight="1">
      <c r="A281" s="51" t="s">
        <v>20</v>
      </c>
      <c r="B281" s="51"/>
      <c r="C281" s="51"/>
    </row>
    <row r="282" spans="1:3" ht="24" customHeight="1">
      <c r="A282" s="52" t="s">
        <v>160</v>
      </c>
      <c r="B282" s="52"/>
      <c r="C282" s="2" t="s">
        <v>16</v>
      </c>
    </row>
    <row r="283" spans="1:3" ht="15.75" customHeight="1">
      <c r="A283" s="52"/>
      <c r="B283" s="52"/>
      <c r="C283" s="2"/>
    </row>
    <row r="284" spans="1:3" ht="24" customHeight="1">
      <c r="A284" s="287" t="s">
        <v>67</v>
      </c>
      <c r="B284" s="53" t="s">
        <v>68</v>
      </c>
      <c r="C284" s="284" t="s">
        <v>175</v>
      </c>
    </row>
    <row r="285" spans="1:3" ht="24" customHeight="1">
      <c r="A285" s="288"/>
      <c r="B285" s="54" t="s">
        <v>69</v>
      </c>
      <c r="C285" s="284"/>
    </row>
    <row r="286" spans="1:3" ht="24" customHeight="1">
      <c r="A286" s="124" t="s">
        <v>18</v>
      </c>
      <c r="B286" s="6"/>
      <c r="C286" s="162"/>
    </row>
    <row r="287" spans="1:3" ht="24" customHeight="1">
      <c r="A287" s="126" t="s">
        <v>161</v>
      </c>
      <c r="B287" s="6" t="s">
        <v>1</v>
      </c>
      <c r="C287" s="42">
        <v>1614280</v>
      </c>
    </row>
    <row r="288" spans="1:3" ht="24" customHeight="1">
      <c r="A288" s="60"/>
      <c r="B288" s="6" t="s">
        <v>69</v>
      </c>
      <c r="C288" s="42"/>
    </row>
    <row r="289" spans="1:3" ht="24" customHeight="1">
      <c r="A289" s="128" t="s">
        <v>132</v>
      </c>
      <c r="B289" s="45" t="s">
        <v>1</v>
      </c>
      <c r="C289" s="85">
        <v>1614280</v>
      </c>
    </row>
    <row r="290" spans="1:3" ht="24" customHeight="1">
      <c r="A290" s="109"/>
      <c r="B290" s="110" t="s">
        <v>69</v>
      </c>
      <c r="C290" s="262"/>
    </row>
    <row r="291" spans="1:3" ht="24" customHeight="1">
      <c r="A291" s="112" t="s">
        <v>73</v>
      </c>
      <c r="B291" s="110"/>
      <c r="C291" s="262"/>
    </row>
    <row r="292" spans="1:3" ht="24" customHeight="1">
      <c r="A292" s="131" t="s">
        <v>118</v>
      </c>
      <c r="B292" s="45" t="s">
        <v>1</v>
      </c>
      <c r="C292" s="85">
        <v>1519200</v>
      </c>
    </row>
    <row r="293" spans="1:3" ht="24" customHeight="1">
      <c r="A293" s="72"/>
      <c r="B293" s="45" t="s">
        <v>69</v>
      </c>
      <c r="C293" s="85"/>
    </row>
    <row r="294" spans="1:3" ht="24" customHeight="1">
      <c r="A294" s="133" t="s">
        <v>162</v>
      </c>
      <c r="B294" s="45" t="s">
        <v>1</v>
      </c>
      <c r="C294" s="85">
        <v>6100</v>
      </c>
    </row>
    <row r="295" spans="1:3" ht="24" customHeight="1">
      <c r="A295" s="91"/>
      <c r="B295" s="45" t="s">
        <v>69</v>
      </c>
      <c r="C295" s="85"/>
    </row>
    <row r="296" spans="1:3" ht="24" customHeight="1">
      <c r="A296" s="112" t="s">
        <v>75</v>
      </c>
      <c r="B296" s="110"/>
      <c r="C296" s="262"/>
    </row>
    <row r="297" spans="1:3" ht="24" customHeight="1">
      <c r="A297" s="131" t="s">
        <v>119</v>
      </c>
      <c r="B297" s="45" t="s">
        <v>1</v>
      </c>
      <c r="C297" s="85">
        <v>40180</v>
      </c>
    </row>
    <row r="298" spans="1:3" ht="24" customHeight="1">
      <c r="A298" s="72"/>
      <c r="B298" s="45" t="s">
        <v>69</v>
      </c>
      <c r="C298" s="85"/>
    </row>
    <row r="299" spans="1:3" ht="24" customHeight="1">
      <c r="A299" s="133" t="s">
        <v>163</v>
      </c>
      <c r="B299" s="45" t="s">
        <v>1</v>
      </c>
      <c r="C299" s="85"/>
    </row>
    <row r="300" spans="1:3" ht="24" customHeight="1">
      <c r="A300" s="91"/>
      <c r="B300" s="45" t="s">
        <v>69</v>
      </c>
      <c r="C300" s="85"/>
    </row>
    <row r="301" spans="1:3" ht="24" customHeight="1">
      <c r="A301" s="133" t="s">
        <v>120</v>
      </c>
      <c r="B301" s="45" t="s">
        <v>1</v>
      </c>
      <c r="C301" s="85"/>
    </row>
    <row r="302" spans="1:3" ht="24" customHeight="1">
      <c r="A302" s="66"/>
      <c r="B302" s="45" t="s">
        <v>69</v>
      </c>
      <c r="C302" s="85"/>
    </row>
    <row r="303" spans="1:3" ht="24" customHeight="1">
      <c r="A303" s="112" t="s">
        <v>83</v>
      </c>
      <c r="B303" s="110"/>
      <c r="C303" s="262"/>
    </row>
    <row r="304" spans="1:3" ht="24" customHeight="1">
      <c r="A304" s="133" t="s">
        <v>122</v>
      </c>
      <c r="B304" s="45" t="s">
        <v>1</v>
      </c>
      <c r="C304" s="85"/>
    </row>
    <row r="305" spans="1:3" ht="24" customHeight="1">
      <c r="A305" s="72"/>
      <c r="B305" s="45" t="s">
        <v>69</v>
      </c>
      <c r="C305" s="85"/>
    </row>
    <row r="306" spans="1:3" ht="24" customHeight="1">
      <c r="A306" s="131" t="s">
        <v>123</v>
      </c>
      <c r="B306" s="45" t="s">
        <v>1</v>
      </c>
      <c r="C306" s="85">
        <v>22400</v>
      </c>
    </row>
    <row r="307" spans="1:3" ht="24" customHeight="1">
      <c r="A307" s="72"/>
      <c r="B307" s="45" t="s">
        <v>69</v>
      </c>
      <c r="C307" s="85"/>
    </row>
    <row r="308" spans="1:3" ht="24" customHeight="1">
      <c r="A308" s="133" t="s">
        <v>124</v>
      </c>
      <c r="B308" s="45" t="s">
        <v>1</v>
      </c>
      <c r="C308" s="85">
        <v>26400</v>
      </c>
    </row>
    <row r="309" spans="1:3" ht="24" customHeight="1">
      <c r="A309" s="66"/>
      <c r="B309" s="45" t="s">
        <v>69</v>
      </c>
      <c r="C309" s="85"/>
    </row>
    <row r="310" spans="1:3" ht="24" customHeight="1">
      <c r="A310" s="133" t="s">
        <v>164</v>
      </c>
      <c r="B310" s="45" t="s">
        <v>1</v>
      </c>
      <c r="C310" s="85"/>
    </row>
    <row r="311" spans="1:3" ht="24" customHeight="1">
      <c r="A311" s="91"/>
      <c r="B311" s="45" t="s">
        <v>69</v>
      </c>
      <c r="C311" s="85"/>
    </row>
    <row r="312" spans="1:3" ht="24" customHeight="1">
      <c r="A312" s="133" t="s">
        <v>125</v>
      </c>
      <c r="B312" s="45" t="s">
        <v>1</v>
      </c>
      <c r="C312" s="85"/>
    </row>
    <row r="313" spans="1:3" ht="24" customHeight="1">
      <c r="A313" s="66"/>
      <c r="B313" s="45" t="s">
        <v>69</v>
      </c>
      <c r="C313" s="85"/>
    </row>
    <row r="314" spans="1:3" ht="24" customHeight="1">
      <c r="A314" s="133" t="s">
        <v>165</v>
      </c>
      <c r="B314" s="45" t="s">
        <v>1</v>
      </c>
      <c r="C314" s="85"/>
    </row>
    <row r="315" spans="1:3" ht="24" customHeight="1">
      <c r="A315" s="91"/>
      <c r="B315" s="45" t="s">
        <v>69</v>
      </c>
      <c r="C315" s="85"/>
    </row>
    <row r="316" spans="1:3" ht="24" customHeight="1">
      <c r="A316" s="128" t="s">
        <v>166</v>
      </c>
      <c r="B316" s="45" t="s">
        <v>1</v>
      </c>
      <c r="C316" s="85">
        <f>C319</f>
        <v>0</v>
      </c>
    </row>
    <row r="317" spans="1:3" ht="24" customHeight="1">
      <c r="A317" s="109"/>
      <c r="B317" s="110" t="s">
        <v>69</v>
      </c>
      <c r="C317" s="262"/>
    </row>
    <row r="318" spans="1:3" ht="24" customHeight="1">
      <c r="A318" s="112" t="s">
        <v>167</v>
      </c>
      <c r="B318" s="110"/>
      <c r="C318" s="262"/>
    </row>
    <row r="319" spans="1:3" ht="24" customHeight="1">
      <c r="A319" s="131" t="s">
        <v>168</v>
      </c>
      <c r="B319" s="45" t="s">
        <v>1</v>
      </c>
      <c r="C319" s="85"/>
    </row>
    <row r="320" spans="1:3" ht="24" customHeight="1">
      <c r="A320" s="72" t="s">
        <v>169</v>
      </c>
      <c r="B320" s="45" t="s">
        <v>69</v>
      </c>
      <c r="C320" s="85"/>
    </row>
    <row r="321" spans="1:3" ht="24" customHeight="1">
      <c r="A321" s="126" t="s">
        <v>170</v>
      </c>
      <c r="B321" s="6" t="s">
        <v>1</v>
      </c>
      <c r="C321" s="42">
        <v>0</v>
      </c>
    </row>
    <row r="322" spans="1:3" ht="24" customHeight="1">
      <c r="A322" s="60"/>
      <c r="B322" s="6" t="s">
        <v>69</v>
      </c>
      <c r="C322" s="42"/>
    </row>
    <row r="323" spans="1:3" ht="24" customHeight="1">
      <c r="A323" s="128" t="s">
        <v>171</v>
      </c>
      <c r="B323" s="71" t="s">
        <v>1</v>
      </c>
      <c r="C323" s="183">
        <v>0</v>
      </c>
    </row>
    <row r="324" spans="1:3" ht="24" customHeight="1">
      <c r="A324" s="160"/>
      <c r="B324" s="71" t="s">
        <v>69</v>
      </c>
      <c r="C324" s="183"/>
    </row>
    <row r="325" spans="1:3" ht="24" customHeight="1">
      <c r="A325" s="133" t="s">
        <v>172</v>
      </c>
      <c r="B325" s="45" t="s">
        <v>1</v>
      </c>
      <c r="C325" s="85"/>
    </row>
    <row r="326" spans="1:3" ht="24" customHeight="1">
      <c r="A326" s="72" t="s">
        <v>173</v>
      </c>
      <c r="B326" s="45" t="s">
        <v>69</v>
      </c>
      <c r="C326" s="85"/>
    </row>
    <row r="327" spans="1:3" ht="24" customHeight="1">
      <c r="A327" s="133" t="s">
        <v>174</v>
      </c>
      <c r="B327" s="45" t="s">
        <v>1</v>
      </c>
      <c r="C327" s="85"/>
    </row>
    <row r="328" spans="1:3" ht="24" customHeight="1">
      <c r="A328" s="91"/>
      <c r="B328" s="45" t="s">
        <v>69</v>
      </c>
      <c r="C328" s="85"/>
    </row>
    <row r="329" spans="1:3" ht="24" customHeight="1">
      <c r="A329" s="289" t="s">
        <v>102</v>
      </c>
      <c r="B329" s="5" t="s">
        <v>1</v>
      </c>
      <c r="C329" s="188">
        <f>C287+C321</f>
        <v>1614280</v>
      </c>
    </row>
    <row r="330" spans="1:3" ht="24" customHeight="1">
      <c r="A330" s="290"/>
      <c r="B330" s="5" t="s">
        <v>69</v>
      </c>
      <c r="C330" s="188"/>
    </row>
    <row r="331" spans="1:3" ht="24" customHeight="1">
      <c r="A331" s="81"/>
      <c r="B331" s="81"/>
      <c r="C331" s="1"/>
    </row>
    <row r="332" spans="1:3" ht="24" customHeight="1">
      <c r="A332" s="52" t="s">
        <v>126</v>
      </c>
      <c r="B332" s="81"/>
      <c r="C332" s="1"/>
    </row>
    <row r="337" spans="1:3" ht="24" customHeight="1">
      <c r="A337" s="283" t="s">
        <v>64</v>
      </c>
      <c r="B337" s="283"/>
      <c r="C337" s="283"/>
    </row>
    <row r="338" spans="1:3" ht="24" customHeight="1">
      <c r="A338" s="51" t="s">
        <v>20</v>
      </c>
      <c r="B338" s="51"/>
      <c r="C338" s="230"/>
    </row>
    <row r="339" spans="1:3" ht="24" customHeight="1">
      <c r="A339" s="52" t="s">
        <v>176</v>
      </c>
      <c r="B339" s="52"/>
      <c r="C339" s="231" t="s">
        <v>16</v>
      </c>
    </row>
    <row r="340" spans="1:3" ht="15.75" customHeight="1">
      <c r="A340" s="52"/>
      <c r="B340" s="52"/>
      <c r="C340" s="231"/>
    </row>
    <row r="341" spans="1:3" ht="24" customHeight="1">
      <c r="A341" s="287" t="s">
        <v>67</v>
      </c>
      <c r="B341" s="53" t="s">
        <v>68</v>
      </c>
      <c r="C341" s="308" t="s">
        <v>199</v>
      </c>
    </row>
    <row r="342" spans="1:3" ht="24" customHeight="1">
      <c r="A342" s="288"/>
      <c r="B342" s="54" t="s">
        <v>69</v>
      </c>
      <c r="C342" s="309"/>
    </row>
    <row r="343" spans="1:3" ht="24" customHeight="1">
      <c r="A343" s="124" t="s">
        <v>177</v>
      </c>
      <c r="B343" s="6"/>
      <c r="C343" s="232">
        <v>393320</v>
      </c>
    </row>
    <row r="344" spans="1:3" ht="24" customHeight="1">
      <c r="A344" s="233" t="s">
        <v>132</v>
      </c>
      <c r="B344" s="50"/>
      <c r="C344" s="234">
        <v>393320</v>
      </c>
    </row>
    <row r="345" spans="1:3" ht="24" customHeight="1">
      <c r="A345" s="235" t="s">
        <v>73</v>
      </c>
      <c r="B345" s="45"/>
      <c r="C345" s="236"/>
    </row>
    <row r="346" spans="1:3" ht="24" customHeight="1">
      <c r="A346" s="295" t="s">
        <v>178</v>
      </c>
      <c r="B346" s="45" t="s">
        <v>1</v>
      </c>
      <c r="C346" s="236">
        <v>353820</v>
      </c>
    </row>
    <row r="347" spans="1:3" ht="24" customHeight="1">
      <c r="A347" s="296"/>
      <c r="B347" s="45" t="s">
        <v>69</v>
      </c>
      <c r="C347" s="236">
        <v>0</v>
      </c>
    </row>
    <row r="348" spans="1:3" ht="24" customHeight="1">
      <c r="A348" s="235" t="s">
        <v>75</v>
      </c>
      <c r="B348" s="45"/>
      <c r="C348" s="236"/>
    </row>
    <row r="349" spans="1:3" ht="24" customHeight="1">
      <c r="A349" s="295" t="s">
        <v>179</v>
      </c>
      <c r="B349" s="45" t="s">
        <v>1</v>
      </c>
      <c r="C349" s="236">
        <v>22000</v>
      </c>
    </row>
    <row r="350" spans="1:3" ht="24" customHeight="1">
      <c r="A350" s="296"/>
      <c r="B350" s="45" t="s">
        <v>69</v>
      </c>
      <c r="C350" s="236">
        <v>0</v>
      </c>
    </row>
    <row r="351" spans="1:3" ht="24" customHeight="1">
      <c r="A351" s="295" t="s">
        <v>180</v>
      </c>
      <c r="B351" s="45" t="s">
        <v>1</v>
      </c>
      <c r="C351" s="236">
        <v>8500</v>
      </c>
    </row>
    <row r="352" spans="1:3" ht="24" customHeight="1">
      <c r="A352" s="296"/>
      <c r="B352" s="45" t="s">
        <v>69</v>
      </c>
      <c r="C352" s="236">
        <v>0</v>
      </c>
    </row>
    <row r="353" spans="1:3" ht="24" customHeight="1">
      <c r="A353" s="235" t="s">
        <v>83</v>
      </c>
      <c r="B353" s="45"/>
      <c r="C353" s="236"/>
    </row>
    <row r="354" spans="1:3" ht="24" customHeight="1">
      <c r="A354" s="295" t="s">
        <v>181</v>
      </c>
      <c r="B354" s="45" t="s">
        <v>1</v>
      </c>
      <c r="C354" s="236">
        <v>0</v>
      </c>
    </row>
    <row r="355" spans="1:3" ht="24" customHeight="1">
      <c r="A355" s="296"/>
      <c r="B355" s="45" t="s">
        <v>69</v>
      </c>
      <c r="C355" s="236">
        <v>0</v>
      </c>
    </row>
    <row r="356" spans="1:3" ht="24" customHeight="1">
      <c r="A356" s="295" t="s">
        <v>182</v>
      </c>
      <c r="B356" s="45" t="s">
        <v>1</v>
      </c>
      <c r="C356" s="236">
        <v>0</v>
      </c>
    </row>
    <row r="357" spans="1:3" ht="24" customHeight="1">
      <c r="A357" s="296"/>
      <c r="B357" s="45" t="s">
        <v>69</v>
      </c>
      <c r="C357" s="236">
        <v>0</v>
      </c>
    </row>
    <row r="358" spans="1:3" ht="24" customHeight="1">
      <c r="A358" s="295" t="s">
        <v>183</v>
      </c>
      <c r="B358" s="45" t="s">
        <v>1</v>
      </c>
      <c r="C358" s="236">
        <v>9000</v>
      </c>
    </row>
    <row r="359" spans="1:3" ht="24" customHeight="1">
      <c r="A359" s="296"/>
      <c r="B359" s="45" t="s">
        <v>69</v>
      </c>
      <c r="C359" s="236">
        <v>0</v>
      </c>
    </row>
    <row r="360" spans="1:3" ht="24" customHeight="1">
      <c r="A360" s="295" t="s">
        <v>184</v>
      </c>
      <c r="B360" s="45" t="s">
        <v>1</v>
      </c>
      <c r="C360" s="236">
        <v>0</v>
      </c>
    </row>
    <row r="361" spans="1:3" ht="24" customHeight="1">
      <c r="A361" s="296"/>
      <c r="B361" s="45" t="s">
        <v>69</v>
      </c>
      <c r="C361" s="236">
        <v>0</v>
      </c>
    </row>
    <row r="362" spans="1:3" ht="24" customHeight="1">
      <c r="A362" s="278" t="s">
        <v>185</v>
      </c>
      <c r="B362" s="6"/>
      <c r="C362" s="237">
        <v>341500</v>
      </c>
    </row>
    <row r="363" spans="1:3" ht="24" customHeight="1">
      <c r="A363" s="264" t="s">
        <v>132</v>
      </c>
      <c r="B363" s="45"/>
      <c r="C363" s="236">
        <v>341500</v>
      </c>
    </row>
    <row r="364" spans="1:3" ht="24" customHeight="1">
      <c r="A364" s="235" t="s">
        <v>73</v>
      </c>
      <c r="B364" s="45"/>
      <c r="C364" s="236"/>
    </row>
    <row r="365" spans="1:3" ht="24" customHeight="1">
      <c r="A365" s="295" t="s">
        <v>178</v>
      </c>
      <c r="B365" s="45" t="s">
        <v>1</v>
      </c>
      <c r="C365" s="236">
        <v>0</v>
      </c>
    </row>
    <row r="366" spans="1:3" ht="24" customHeight="1">
      <c r="A366" s="296"/>
      <c r="B366" s="45" t="s">
        <v>69</v>
      </c>
      <c r="C366" s="236">
        <v>0</v>
      </c>
    </row>
    <row r="367" spans="1:3" ht="24" customHeight="1">
      <c r="A367" s="235" t="s">
        <v>75</v>
      </c>
      <c r="B367" s="45"/>
      <c r="C367" s="236"/>
    </row>
    <row r="368" spans="1:3" ht="24" customHeight="1">
      <c r="A368" s="295" t="s">
        <v>186</v>
      </c>
      <c r="B368" s="45" t="s">
        <v>1</v>
      </c>
      <c r="C368" s="238">
        <v>0</v>
      </c>
    </row>
    <row r="369" spans="1:3" ht="24" customHeight="1">
      <c r="A369" s="296"/>
      <c r="B369" s="45" t="s">
        <v>69</v>
      </c>
      <c r="C369" s="239">
        <v>0</v>
      </c>
    </row>
    <row r="370" spans="1:3" ht="24" customHeight="1">
      <c r="A370" s="295" t="s">
        <v>187</v>
      </c>
      <c r="B370" s="45" t="s">
        <v>1</v>
      </c>
      <c r="C370" s="238">
        <v>0</v>
      </c>
    </row>
    <row r="371" spans="1:3" ht="24" customHeight="1">
      <c r="A371" s="296"/>
      <c r="B371" s="45" t="s">
        <v>69</v>
      </c>
      <c r="C371" s="239">
        <v>0</v>
      </c>
    </row>
    <row r="372" spans="1:3" ht="24" customHeight="1">
      <c r="A372" s="295" t="s">
        <v>188</v>
      </c>
      <c r="B372" s="45" t="s">
        <v>1</v>
      </c>
      <c r="C372" s="238">
        <v>41500</v>
      </c>
    </row>
    <row r="373" spans="1:3" ht="24" customHeight="1">
      <c r="A373" s="296"/>
      <c r="B373" s="45" t="s">
        <v>69</v>
      </c>
      <c r="C373" s="239">
        <v>0</v>
      </c>
    </row>
    <row r="374" spans="1:3" ht="24" customHeight="1">
      <c r="A374" s="235" t="s">
        <v>83</v>
      </c>
      <c r="B374" s="45"/>
      <c r="C374" s="236"/>
    </row>
    <row r="375" spans="1:3" ht="24" customHeight="1">
      <c r="A375" s="295" t="s">
        <v>189</v>
      </c>
      <c r="B375" s="45" t="s">
        <v>1</v>
      </c>
      <c r="C375" s="238">
        <v>0</v>
      </c>
    </row>
    <row r="376" spans="1:3" ht="24" customHeight="1">
      <c r="A376" s="296"/>
      <c r="B376" s="45" t="s">
        <v>69</v>
      </c>
      <c r="C376" s="239">
        <v>0</v>
      </c>
    </row>
    <row r="377" spans="1:3" ht="24" customHeight="1">
      <c r="A377" s="295" t="s">
        <v>190</v>
      </c>
      <c r="B377" s="45" t="s">
        <v>1</v>
      </c>
      <c r="C377" s="238">
        <v>100000</v>
      </c>
    </row>
    <row r="378" spans="1:3" ht="24" customHeight="1">
      <c r="A378" s="296"/>
      <c r="B378" s="45" t="s">
        <v>69</v>
      </c>
      <c r="C378" s="239">
        <v>0</v>
      </c>
    </row>
    <row r="379" spans="1:3" ht="24" customHeight="1">
      <c r="A379" s="295" t="s">
        <v>191</v>
      </c>
      <c r="B379" s="45" t="s">
        <v>1</v>
      </c>
      <c r="C379" s="238">
        <v>200000</v>
      </c>
    </row>
    <row r="380" spans="1:3" ht="24" customHeight="1">
      <c r="A380" s="296"/>
      <c r="B380" s="45" t="s">
        <v>69</v>
      </c>
      <c r="C380" s="239">
        <v>0</v>
      </c>
    </row>
    <row r="381" spans="1:3" ht="24" customHeight="1">
      <c r="A381" s="264" t="s">
        <v>150</v>
      </c>
      <c r="B381" s="45"/>
      <c r="C381" s="236"/>
    </row>
    <row r="382" spans="1:3" ht="24" customHeight="1">
      <c r="A382" s="197" t="s">
        <v>192</v>
      </c>
      <c r="B382" s="45" t="s">
        <v>1</v>
      </c>
      <c r="C382" s="238">
        <v>0</v>
      </c>
    </row>
    <row r="383" spans="1:3" ht="24" customHeight="1">
      <c r="A383" s="241" t="s">
        <v>193</v>
      </c>
      <c r="B383" s="45" t="s">
        <v>69</v>
      </c>
      <c r="C383" s="239">
        <v>0</v>
      </c>
    </row>
    <row r="384" spans="1:3" ht="24" customHeight="1">
      <c r="A384" s="124" t="s">
        <v>194</v>
      </c>
      <c r="B384" s="61"/>
      <c r="C384" s="237">
        <v>215610</v>
      </c>
    </row>
    <row r="385" spans="1:3" ht="24" customHeight="1">
      <c r="A385" s="233" t="s">
        <v>132</v>
      </c>
      <c r="B385" s="50"/>
      <c r="C385" s="234">
        <v>215610</v>
      </c>
    </row>
    <row r="386" spans="1:3" ht="24" customHeight="1">
      <c r="A386" s="235" t="s">
        <v>73</v>
      </c>
      <c r="B386" s="45"/>
      <c r="C386" s="236"/>
    </row>
    <row r="387" spans="1:3" ht="24" customHeight="1">
      <c r="A387" s="295" t="s">
        <v>178</v>
      </c>
      <c r="B387" s="45" t="s">
        <v>1</v>
      </c>
      <c r="C387" s="236">
        <v>184910</v>
      </c>
    </row>
    <row r="388" spans="1:3" ht="24" customHeight="1">
      <c r="A388" s="296"/>
      <c r="B388" s="45" t="s">
        <v>69</v>
      </c>
      <c r="C388" s="236">
        <v>0</v>
      </c>
    </row>
    <row r="389" spans="1:3" ht="24" customHeight="1">
      <c r="A389" s="235" t="s">
        <v>75</v>
      </c>
      <c r="B389" s="45"/>
      <c r="C389" s="236"/>
    </row>
    <row r="390" spans="1:3" ht="24" customHeight="1">
      <c r="A390" s="295" t="s">
        <v>179</v>
      </c>
      <c r="B390" s="45" t="s">
        <v>1</v>
      </c>
      <c r="C390" s="238">
        <v>30700</v>
      </c>
    </row>
    <row r="391" spans="1:3" ht="24" customHeight="1">
      <c r="A391" s="296"/>
      <c r="B391" s="45" t="s">
        <v>69</v>
      </c>
      <c r="C391" s="239">
        <v>0</v>
      </c>
    </row>
    <row r="392" spans="1:3" ht="24" customHeight="1">
      <c r="A392" s="295" t="s">
        <v>186</v>
      </c>
      <c r="B392" s="45" t="s">
        <v>1</v>
      </c>
      <c r="C392" s="238">
        <v>0</v>
      </c>
    </row>
    <row r="393" spans="1:3" ht="24" customHeight="1">
      <c r="A393" s="296"/>
      <c r="B393" s="45" t="s">
        <v>69</v>
      </c>
      <c r="C393" s="239">
        <v>0</v>
      </c>
    </row>
    <row r="394" spans="1:3" ht="24" customHeight="1">
      <c r="A394" s="295" t="s">
        <v>195</v>
      </c>
      <c r="B394" s="45" t="s">
        <v>1</v>
      </c>
      <c r="C394" s="238">
        <v>0</v>
      </c>
    </row>
    <row r="395" spans="1:3" ht="24" customHeight="1">
      <c r="A395" s="296"/>
      <c r="B395" s="45" t="s">
        <v>69</v>
      </c>
      <c r="C395" s="239">
        <v>0</v>
      </c>
    </row>
    <row r="396" spans="1:3" ht="24" customHeight="1">
      <c r="A396" s="235" t="s">
        <v>83</v>
      </c>
      <c r="B396" s="45"/>
      <c r="C396" s="236"/>
    </row>
    <row r="397" spans="1:3" ht="24" customHeight="1">
      <c r="A397" s="295" t="s">
        <v>196</v>
      </c>
      <c r="B397" s="45" t="s">
        <v>1</v>
      </c>
      <c r="C397" s="238">
        <v>0</v>
      </c>
    </row>
    <row r="398" spans="1:3" ht="24" customHeight="1">
      <c r="A398" s="296"/>
      <c r="B398" s="45" t="s">
        <v>69</v>
      </c>
      <c r="C398" s="239">
        <v>0</v>
      </c>
    </row>
    <row r="399" spans="1:3" ht="24" customHeight="1">
      <c r="A399" s="295" t="s">
        <v>197</v>
      </c>
      <c r="B399" s="45" t="s">
        <v>1</v>
      </c>
      <c r="C399" s="238">
        <v>0</v>
      </c>
    </row>
    <row r="400" spans="1:3" ht="24" customHeight="1">
      <c r="A400" s="296"/>
      <c r="B400" s="45" t="s">
        <v>69</v>
      </c>
      <c r="C400" s="239">
        <v>0</v>
      </c>
    </row>
    <row r="401" spans="1:3" ht="24" customHeight="1">
      <c r="A401" s="295" t="s">
        <v>184</v>
      </c>
      <c r="B401" s="45" t="s">
        <v>1</v>
      </c>
      <c r="C401" s="238">
        <v>0</v>
      </c>
    </row>
    <row r="402" spans="1:3" ht="24" customHeight="1">
      <c r="A402" s="296"/>
      <c r="B402" s="45" t="s">
        <v>69</v>
      </c>
      <c r="C402" s="239">
        <v>0</v>
      </c>
    </row>
    <row r="403" spans="1:3" ht="24" customHeight="1">
      <c r="A403" s="295" t="s">
        <v>198</v>
      </c>
      <c r="B403" s="45" t="s">
        <v>1</v>
      </c>
      <c r="C403" s="238">
        <v>0</v>
      </c>
    </row>
    <row r="404" spans="1:3" ht="24" customHeight="1">
      <c r="A404" s="296"/>
      <c r="B404" s="45" t="s">
        <v>69</v>
      </c>
      <c r="C404" s="239">
        <v>0</v>
      </c>
    </row>
    <row r="405" spans="1:3" ht="24" customHeight="1">
      <c r="A405" s="293" t="s">
        <v>102</v>
      </c>
      <c r="B405" s="6" t="s">
        <v>1</v>
      </c>
      <c r="C405" s="161">
        <v>950430</v>
      </c>
    </row>
    <row r="406" spans="1:3" ht="24" customHeight="1">
      <c r="A406" s="294"/>
      <c r="B406" s="6" t="s">
        <v>69</v>
      </c>
      <c r="C406" s="161">
        <v>0</v>
      </c>
    </row>
    <row r="408" ht="24" customHeight="1">
      <c r="A408" s="52" t="s">
        <v>126</v>
      </c>
    </row>
    <row r="413" spans="1:3" ht="24" customHeight="1">
      <c r="A413" s="283" t="s">
        <v>64</v>
      </c>
      <c r="B413" s="283"/>
      <c r="C413" s="283"/>
    </row>
    <row r="414" spans="1:2" ht="24" customHeight="1">
      <c r="A414" s="51" t="s">
        <v>20</v>
      </c>
      <c r="B414" s="51"/>
    </row>
    <row r="415" spans="1:3" ht="24" customHeight="1">
      <c r="A415" s="52" t="s">
        <v>200</v>
      </c>
      <c r="B415" s="52"/>
      <c r="C415" s="2" t="s">
        <v>16</v>
      </c>
    </row>
    <row r="416" spans="1:2" ht="15.75" customHeight="1">
      <c r="A416" s="52"/>
      <c r="B416" s="52"/>
    </row>
    <row r="417" spans="1:3" ht="24" customHeight="1">
      <c r="A417" s="287" t="s">
        <v>67</v>
      </c>
      <c r="B417" s="53" t="s">
        <v>68</v>
      </c>
      <c r="C417" s="307" t="s">
        <v>238</v>
      </c>
    </row>
    <row r="418" spans="1:3" ht="24" customHeight="1">
      <c r="A418" s="288"/>
      <c r="B418" s="54" t="s">
        <v>69</v>
      </c>
      <c r="C418" s="307"/>
    </row>
    <row r="419" spans="1:3" ht="24" customHeight="1">
      <c r="A419" s="124" t="s">
        <v>49</v>
      </c>
      <c r="B419" s="6"/>
      <c r="C419" s="162">
        <f>C420</f>
        <v>441920</v>
      </c>
    </row>
    <row r="420" spans="1:3" ht="24" customHeight="1">
      <c r="A420" s="60" t="s">
        <v>201</v>
      </c>
      <c r="B420" s="6"/>
      <c r="C420" s="162">
        <f>SUM(C426,C438,C421)</f>
        <v>441920</v>
      </c>
    </row>
    <row r="421" spans="1:3" ht="24" customHeight="1">
      <c r="A421" s="60" t="s">
        <v>202</v>
      </c>
      <c r="B421" s="61"/>
      <c r="C421" s="162">
        <f>SUM(C422:C425)</f>
        <v>416200</v>
      </c>
    </row>
    <row r="422" spans="1:3" ht="24" customHeight="1">
      <c r="A422" s="197" t="s">
        <v>203</v>
      </c>
      <c r="B422" s="45" t="s">
        <v>1</v>
      </c>
      <c r="C422" s="33">
        <v>296200</v>
      </c>
    </row>
    <row r="423" spans="1:3" ht="24" customHeight="1">
      <c r="A423" s="72"/>
      <c r="B423" s="45" t="s">
        <v>69</v>
      </c>
      <c r="C423" s="45"/>
    </row>
    <row r="424" spans="1:3" ht="24" customHeight="1">
      <c r="A424" s="68" t="s">
        <v>309</v>
      </c>
      <c r="B424" s="45" t="s">
        <v>1</v>
      </c>
      <c r="C424" s="33">
        <v>120000</v>
      </c>
    </row>
    <row r="425" spans="1:3" ht="24" customHeight="1">
      <c r="A425" s="91"/>
      <c r="B425" s="45" t="s">
        <v>69</v>
      </c>
      <c r="C425" s="45"/>
    </row>
    <row r="426" spans="1:3" ht="24" customHeight="1">
      <c r="A426" s="58" t="s">
        <v>205</v>
      </c>
      <c r="B426" s="6"/>
      <c r="C426" s="162">
        <f>SUM(C428:C437)</f>
        <v>12720</v>
      </c>
    </row>
    <row r="427" spans="1:3" ht="24" customHeight="1">
      <c r="A427" s="60"/>
      <c r="B427" s="6"/>
      <c r="C427" s="61"/>
    </row>
    <row r="428" spans="1:3" ht="24" customHeight="1">
      <c r="A428" s="68" t="s">
        <v>206</v>
      </c>
      <c r="B428" s="45" t="s">
        <v>1</v>
      </c>
      <c r="C428" s="33" t="s">
        <v>230</v>
      </c>
    </row>
    <row r="429" spans="1:3" ht="24" customHeight="1">
      <c r="A429" s="72"/>
      <c r="B429" s="45" t="s">
        <v>69</v>
      </c>
      <c r="C429" s="45" t="s">
        <v>230</v>
      </c>
    </row>
    <row r="430" spans="1:3" ht="24" customHeight="1">
      <c r="A430" s="68" t="s">
        <v>207</v>
      </c>
      <c r="B430" s="45" t="s">
        <v>1</v>
      </c>
      <c r="C430" s="33">
        <v>3600</v>
      </c>
    </row>
    <row r="431" spans="1:3" ht="24" customHeight="1">
      <c r="A431" s="72"/>
      <c r="B431" s="45" t="s">
        <v>69</v>
      </c>
      <c r="C431" s="45"/>
    </row>
    <row r="432" spans="1:3" ht="24" customHeight="1">
      <c r="A432" s="68" t="s">
        <v>208</v>
      </c>
      <c r="B432" s="45" t="s">
        <v>1</v>
      </c>
      <c r="C432" s="163">
        <v>9120</v>
      </c>
    </row>
    <row r="433" spans="1:3" ht="24" customHeight="1">
      <c r="A433" s="72"/>
      <c r="B433" s="45" t="s">
        <v>69</v>
      </c>
      <c r="C433" s="45"/>
    </row>
    <row r="434" spans="1:3" ht="24" customHeight="1">
      <c r="A434" s="68" t="s">
        <v>209</v>
      </c>
      <c r="B434" s="45" t="s">
        <v>1</v>
      </c>
      <c r="C434" s="33" t="s">
        <v>230</v>
      </c>
    </row>
    <row r="435" spans="1:3" ht="24" customHeight="1">
      <c r="A435" s="72"/>
      <c r="B435" s="45" t="s">
        <v>69</v>
      </c>
      <c r="C435" s="45" t="s">
        <v>230</v>
      </c>
    </row>
    <row r="436" spans="1:3" ht="24" customHeight="1">
      <c r="A436" s="68" t="s">
        <v>210</v>
      </c>
      <c r="B436" s="45" t="s">
        <v>1</v>
      </c>
      <c r="C436" s="33" t="s">
        <v>230</v>
      </c>
    </row>
    <row r="437" spans="1:3" ht="24" customHeight="1">
      <c r="A437" s="91"/>
      <c r="B437" s="45" t="s">
        <v>69</v>
      </c>
      <c r="C437" s="45" t="s">
        <v>230</v>
      </c>
    </row>
    <row r="438" spans="1:3" ht="24" customHeight="1">
      <c r="A438" s="58" t="s">
        <v>211</v>
      </c>
      <c r="B438" s="6"/>
      <c r="C438" s="162">
        <f>SUM(C440:C447)</f>
        <v>13000</v>
      </c>
    </row>
    <row r="439" spans="1:3" ht="24" customHeight="1">
      <c r="A439" s="60"/>
      <c r="B439" s="6"/>
      <c r="C439" s="162"/>
    </row>
    <row r="440" spans="1:3" ht="24" customHeight="1">
      <c r="A440" s="68" t="s">
        <v>212</v>
      </c>
      <c r="B440" s="45" t="s">
        <v>1</v>
      </c>
      <c r="C440" s="33" t="s">
        <v>230</v>
      </c>
    </row>
    <row r="441" spans="1:3" ht="24" customHeight="1">
      <c r="A441" s="72"/>
      <c r="B441" s="45" t="s">
        <v>69</v>
      </c>
      <c r="C441" s="45" t="s">
        <v>230</v>
      </c>
    </row>
    <row r="442" spans="1:3" ht="24" customHeight="1">
      <c r="A442" s="68" t="s">
        <v>213</v>
      </c>
      <c r="B442" s="45" t="s">
        <v>1</v>
      </c>
      <c r="C442" s="33">
        <v>6000</v>
      </c>
    </row>
    <row r="443" spans="1:3" ht="24" customHeight="1">
      <c r="A443" s="72"/>
      <c r="B443" s="45" t="s">
        <v>69</v>
      </c>
      <c r="C443" s="45"/>
    </row>
    <row r="444" spans="1:3" ht="24" customHeight="1">
      <c r="A444" s="68" t="s">
        <v>214</v>
      </c>
      <c r="B444" s="45" t="s">
        <v>1</v>
      </c>
      <c r="C444" s="33">
        <v>7000</v>
      </c>
    </row>
    <row r="445" spans="1:3" ht="24" customHeight="1">
      <c r="A445" s="72"/>
      <c r="B445" s="45" t="s">
        <v>69</v>
      </c>
      <c r="C445" s="45"/>
    </row>
    <row r="446" spans="1:3" ht="24" customHeight="1">
      <c r="A446" s="68" t="s">
        <v>215</v>
      </c>
      <c r="B446" s="45" t="s">
        <v>1</v>
      </c>
      <c r="C446" s="33" t="s">
        <v>230</v>
      </c>
    </row>
    <row r="447" spans="1:3" ht="24" customHeight="1">
      <c r="A447" s="91"/>
      <c r="B447" s="45" t="s">
        <v>69</v>
      </c>
      <c r="C447" s="45" t="s">
        <v>230</v>
      </c>
    </row>
    <row r="448" spans="1:3" ht="24" customHeight="1">
      <c r="A448" s="124" t="s">
        <v>50</v>
      </c>
      <c r="B448" s="6"/>
      <c r="C448" s="162">
        <f>C449</f>
        <v>2003150</v>
      </c>
    </row>
    <row r="449" spans="1:3" ht="24" customHeight="1">
      <c r="A449" s="60" t="s">
        <v>216</v>
      </c>
      <c r="B449" s="6"/>
      <c r="C449" s="162">
        <f>SUM(C450:C475)</f>
        <v>2003150</v>
      </c>
    </row>
    <row r="450" spans="1:3" ht="24" customHeight="1">
      <c r="A450" s="182" t="s">
        <v>217</v>
      </c>
      <c r="B450" s="45" t="s">
        <v>1</v>
      </c>
      <c r="C450" s="33">
        <v>350000</v>
      </c>
    </row>
    <row r="451" spans="1:3" ht="24" customHeight="1">
      <c r="A451" s="72"/>
      <c r="B451" s="45" t="s">
        <v>69</v>
      </c>
      <c r="C451" s="45"/>
    </row>
    <row r="452" spans="1:3" ht="24" customHeight="1">
      <c r="A452" s="182" t="s">
        <v>218</v>
      </c>
      <c r="B452" s="45" t="s">
        <v>1</v>
      </c>
      <c r="C452" s="33">
        <v>170600</v>
      </c>
    </row>
    <row r="453" spans="1:3" ht="24" customHeight="1">
      <c r="A453" s="72"/>
      <c r="B453" s="45" t="s">
        <v>69</v>
      </c>
      <c r="C453" s="45"/>
    </row>
    <row r="454" spans="1:3" ht="24" customHeight="1">
      <c r="A454" s="182" t="s">
        <v>219</v>
      </c>
      <c r="B454" s="45" t="s">
        <v>1</v>
      </c>
      <c r="C454" s="48">
        <v>75000</v>
      </c>
    </row>
    <row r="455" spans="1:3" ht="24" customHeight="1">
      <c r="A455" s="72"/>
      <c r="B455" s="45" t="s">
        <v>69</v>
      </c>
      <c r="C455" s="45"/>
    </row>
    <row r="456" spans="1:3" ht="24" customHeight="1">
      <c r="A456" s="182" t="s">
        <v>220</v>
      </c>
      <c r="B456" s="45" t="s">
        <v>1</v>
      </c>
      <c r="C456" s="33" t="s">
        <v>230</v>
      </c>
    </row>
    <row r="457" spans="1:3" ht="24" customHeight="1">
      <c r="A457" s="72"/>
      <c r="B457" s="45" t="s">
        <v>69</v>
      </c>
      <c r="C457" s="45" t="s">
        <v>230</v>
      </c>
    </row>
    <row r="458" spans="1:3" ht="24" customHeight="1">
      <c r="A458" s="182" t="s">
        <v>221</v>
      </c>
      <c r="B458" s="45" t="s">
        <v>1</v>
      </c>
      <c r="C458" s="33">
        <v>189000</v>
      </c>
    </row>
    <row r="459" spans="1:3" ht="24" customHeight="1">
      <c r="A459" s="72"/>
      <c r="B459" s="45" t="s">
        <v>69</v>
      </c>
      <c r="C459" s="45"/>
    </row>
    <row r="460" spans="1:3" ht="24" customHeight="1">
      <c r="A460" s="182" t="s">
        <v>222</v>
      </c>
      <c r="B460" s="45" t="s">
        <v>1</v>
      </c>
      <c r="C460" s="33">
        <v>193200</v>
      </c>
    </row>
    <row r="461" spans="1:3" ht="24" customHeight="1">
      <c r="A461" s="72"/>
      <c r="B461" s="45" t="s">
        <v>69</v>
      </c>
      <c r="C461" s="45"/>
    </row>
    <row r="462" spans="1:3" ht="24" customHeight="1">
      <c r="A462" s="182" t="s">
        <v>223</v>
      </c>
      <c r="B462" s="45" t="s">
        <v>1</v>
      </c>
      <c r="C462" s="33">
        <v>245900</v>
      </c>
    </row>
    <row r="463" spans="1:3" ht="24" customHeight="1">
      <c r="A463" s="72"/>
      <c r="B463" s="45" t="s">
        <v>69</v>
      </c>
      <c r="C463" s="45"/>
    </row>
    <row r="464" spans="1:3" ht="24" customHeight="1">
      <c r="A464" s="182" t="s">
        <v>224</v>
      </c>
      <c r="B464" s="45" t="s">
        <v>1</v>
      </c>
      <c r="C464" s="33" t="s">
        <v>230</v>
      </c>
    </row>
    <row r="465" spans="1:3" ht="24" customHeight="1">
      <c r="A465" s="72"/>
      <c r="B465" s="45" t="s">
        <v>69</v>
      </c>
      <c r="C465" s="45" t="s">
        <v>230</v>
      </c>
    </row>
    <row r="466" spans="1:3" ht="24" customHeight="1">
      <c r="A466" s="182" t="s">
        <v>225</v>
      </c>
      <c r="B466" s="45" t="s">
        <v>1</v>
      </c>
      <c r="C466" s="33">
        <v>393600</v>
      </c>
    </row>
    <row r="467" spans="1:3" ht="24" customHeight="1">
      <c r="A467" s="72"/>
      <c r="B467" s="45" t="s">
        <v>69</v>
      </c>
      <c r="C467" s="45"/>
    </row>
    <row r="468" spans="1:3" ht="24" customHeight="1">
      <c r="A468" s="182" t="s">
        <v>226</v>
      </c>
      <c r="B468" s="45" t="s">
        <v>1</v>
      </c>
      <c r="C468" s="48">
        <v>258300</v>
      </c>
    </row>
    <row r="469" spans="1:3" ht="24" customHeight="1">
      <c r="A469" s="72"/>
      <c r="B469" s="45" t="s">
        <v>69</v>
      </c>
      <c r="C469" s="45"/>
    </row>
    <row r="470" spans="1:3" ht="24" customHeight="1">
      <c r="A470" s="182" t="s">
        <v>227</v>
      </c>
      <c r="B470" s="45" t="s">
        <v>1</v>
      </c>
      <c r="C470" s="33" t="s">
        <v>230</v>
      </c>
    </row>
    <row r="471" spans="1:3" ht="24" customHeight="1">
      <c r="A471" s="72"/>
      <c r="B471" s="45" t="s">
        <v>69</v>
      </c>
      <c r="C471" s="45" t="s">
        <v>230</v>
      </c>
    </row>
    <row r="472" spans="1:3" ht="24" customHeight="1">
      <c r="A472" s="182" t="s">
        <v>228</v>
      </c>
      <c r="B472" s="45" t="s">
        <v>1</v>
      </c>
      <c r="C472" s="48">
        <v>127550</v>
      </c>
    </row>
    <row r="473" spans="1:3" ht="24" customHeight="1">
      <c r="A473" s="66"/>
      <c r="B473" s="165" t="s">
        <v>69</v>
      </c>
      <c r="C473" s="165"/>
    </row>
    <row r="474" spans="1:3" ht="24" customHeight="1">
      <c r="A474" s="182" t="s">
        <v>229</v>
      </c>
      <c r="B474" s="45" t="s">
        <v>1</v>
      </c>
      <c r="C474" s="33" t="s">
        <v>230</v>
      </c>
    </row>
    <row r="475" spans="1:3" ht="24" customHeight="1">
      <c r="A475" s="91"/>
      <c r="B475" s="45" t="s">
        <v>69</v>
      </c>
      <c r="C475" s="45" t="s">
        <v>230</v>
      </c>
    </row>
    <row r="476" spans="1:3" ht="24" customHeight="1">
      <c r="A476" s="166" t="s">
        <v>231</v>
      </c>
      <c r="B476" s="167" t="s">
        <v>1</v>
      </c>
      <c r="C476" s="43" t="s">
        <v>230</v>
      </c>
    </row>
    <row r="477" spans="1:3" ht="24" customHeight="1">
      <c r="A477" s="170" t="s">
        <v>216</v>
      </c>
      <c r="B477" s="167" t="s">
        <v>69</v>
      </c>
      <c r="C477" s="171" t="s">
        <v>230</v>
      </c>
    </row>
    <row r="478" spans="1:3" ht="24" customHeight="1">
      <c r="A478" s="182" t="s">
        <v>237</v>
      </c>
      <c r="B478" s="45" t="s">
        <v>1</v>
      </c>
      <c r="C478" s="45" t="s">
        <v>230</v>
      </c>
    </row>
    <row r="479" spans="1:3" ht="24" customHeight="1">
      <c r="A479" s="91"/>
      <c r="B479" s="45" t="s">
        <v>69</v>
      </c>
      <c r="C479" s="45" t="s">
        <v>230</v>
      </c>
    </row>
    <row r="480" spans="1:3" ht="24" customHeight="1">
      <c r="A480" s="289" t="s">
        <v>100</v>
      </c>
      <c r="B480" s="5" t="s">
        <v>1</v>
      </c>
      <c r="C480" s="196">
        <f>SUM(C419,C448)</f>
        <v>2445070</v>
      </c>
    </row>
    <row r="481" spans="1:3" ht="24" customHeight="1">
      <c r="A481" s="290"/>
      <c r="B481" s="5" t="s">
        <v>69</v>
      </c>
      <c r="C481" s="80"/>
    </row>
    <row r="482" spans="1:3" ht="24" customHeight="1">
      <c r="A482" s="289" t="s">
        <v>233</v>
      </c>
      <c r="B482" s="5" t="s">
        <v>1</v>
      </c>
      <c r="C482" s="93" t="s">
        <v>230</v>
      </c>
    </row>
    <row r="483" spans="1:3" ht="24" customHeight="1">
      <c r="A483" s="290"/>
      <c r="B483" s="5" t="s">
        <v>69</v>
      </c>
      <c r="C483" s="80"/>
    </row>
    <row r="484" spans="1:3" ht="24" customHeight="1">
      <c r="A484" s="289" t="s">
        <v>0</v>
      </c>
      <c r="B484" s="5" t="s">
        <v>1</v>
      </c>
      <c r="C484" s="79">
        <f>C480</f>
        <v>2445070</v>
      </c>
    </row>
    <row r="485" spans="1:3" ht="24" customHeight="1">
      <c r="A485" s="290"/>
      <c r="B485" s="5" t="s">
        <v>69</v>
      </c>
      <c r="C485" s="80"/>
    </row>
    <row r="487" spans="1:3" ht="24" customHeight="1">
      <c r="A487" s="52" t="s">
        <v>103</v>
      </c>
      <c r="B487" s="81"/>
      <c r="C487" s="1"/>
    </row>
    <row r="492" spans="1:3" ht="24" customHeight="1">
      <c r="A492" s="283" t="s">
        <v>64</v>
      </c>
      <c r="B492" s="283"/>
      <c r="C492" s="283"/>
    </row>
    <row r="493" spans="1:3" ht="24" customHeight="1">
      <c r="A493" s="172" t="s">
        <v>20</v>
      </c>
      <c r="B493" s="51"/>
      <c r="C493" s="173"/>
    </row>
    <row r="494" spans="1:3" ht="24" customHeight="1">
      <c r="A494" s="174" t="s">
        <v>239</v>
      </c>
      <c r="B494" s="52"/>
      <c r="C494" s="175" t="s">
        <v>16</v>
      </c>
    </row>
    <row r="495" spans="1:3" ht="16.5" customHeight="1">
      <c r="A495" s="174"/>
      <c r="B495" s="52"/>
      <c r="C495" s="175"/>
    </row>
    <row r="496" spans="1:3" ht="24" customHeight="1">
      <c r="A496" s="291" t="s">
        <v>67</v>
      </c>
      <c r="B496" s="53" t="s">
        <v>68</v>
      </c>
      <c r="C496" s="305" t="s">
        <v>260</v>
      </c>
    </row>
    <row r="497" spans="1:3" ht="24" customHeight="1">
      <c r="A497" s="292"/>
      <c r="B497" s="54" t="s">
        <v>69</v>
      </c>
      <c r="C497" s="306"/>
    </row>
    <row r="498" spans="1:3" ht="24" customHeight="1">
      <c r="A498" s="201" t="s">
        <v>18</v>
      </c>
      <c r="B498" s="202"/>
      <c r="C498" s="248"/>
    </row>
    <row r="499" spans="1:3" ht="24" customHeight="1">
      <c r="A499" s="203" t="s">
        <v>240</v>
      </c>
      <c r="B499" s="167" t="s">
        <v>1</v>
      </c>
      <c r="C499" s="250">
        <f>C506+C509+C513+C515+C518+C520+C522+C524</f>
        <v>93790</v>
      </c>
    </row>
    <row r="500" spans="1:3" ht="24" customHeight="1">
      <c r="A500" s="204"/>
      <c r="B500" s="167" t="s">
        <v>69</v>
      </c>
      <c r="C500" s="249"/>
    </row>
    <row r="501" spans="1:3" ht="24" customHeight="1">
      <c r="A501" s="279" t="s">
        <v>146</v>
      </c>
      <c r="B501" s="280"/>
      <c r="C501" s="249">
        <v>93790</v>
      </c>
    </row>
    <row r="502" spans="1:3" ht="24" customHeight="1">
      <c r="A502" s="281" t="s">
        <v>303</v>
      </c>
      <c r="B502" s="50"/>
      <c r="C502" s="251"/>
    </row>
    <row r="503" spans="1:3" ht="24" customHeight="1">
      <c r="A503" s="207" t="s">
        <v>304</v>
      </c>
      <c r="B503" s="208"/>
      <c r="C503" s="251"/>
    </row>
    <row r="504" spans="1:3" ht="24" customHeight="1">
      <c r="A504" s="209" t="s">
        <v>118</v>
      </c>
      <c r="B504" s="45" t="s">
        <v>1</v>
      </c>
      <c r="C504" s="252"/>
    </row>
    <row r="505" spans="1:3" ht="24" customHeight="1">
      <c r="A505" s="210"/>
      <c r="B505" s="45" t="s">
        <v>69</v>
      </c>
      <c r="C505" s="251"/>
    </row>
    <row r="506" spans="1:3" ht="24" customHeight="1">
      <c r="A506" s="211" t="s">
        <v>162</v>
      </c>
      <c r="B506" s="45" t="s">
        <v>1</v>
      </c>
      <c r="C506" s="252">
        <v>13650</v>
      </c>
    </row>
    <row r="507" spans="1:3" ht="24" customHeight="1">
      <c r="A507" s="210"/>
      <c r="B507" s="45" t="s">
        <v>69</v>
      </c>
      <c r="C507" s="251"/>
    </row>
    <row r="508" spans="1:3" ht="24" customHeight="1">
      <c r="A508" s="212" t="s">
        <v>305</v>
      </c>
      <c r="B508" s="45"/>
      <c r="C508" s="251"/>
    </row>
    <row r="509" spans="1:3" ht="24" customHeight="1">
      <c r="A509" s="209" t="s">
        <v>119</v>
      </c>
      <c r="B509" s="45" t="s">
        <v>1</v>
      </c>
      <c r="C509" s="252">
        <v>13650</v>
      </c>
    </row>
    <row r="510" spans="1:3" ht="24" customHeight="1">
      <c r="A510" s="210"/>
      <c r="B510" s="45" t="s">
        <v>69</v>
      </c>
      <c r="C510" s="251"/>
    </row>
    <row r="511" spans="1:3" ht="24" customHeight="1">
      <c r="A511" s="209" t="s">
        <v>241</v>
      </c>
      <c r="B511" s="45" t="s">
        <v>1</v>
      </c>
      <c r="C511" s="252"/>
    </row>
    <row r="512" spans="1:3" ht="24" customHeight="1">
      <c r="A512" s="210"/>
      <c r="B512" s="45" t="s">
        <v>69</v>
      </c>
      <c r="C512" s="251"/>
    </row>
    <row r="513" spans="1:3" ht="24" customHeight="1">
      <c r="A513" s="209" t="s">
        <v>120</v>
      </c>
      <c r="B513" s="45" t="s">
        <v>1</v>
      </c>
      <c r="C513" s="252">
        <v>5400</v>
      </c>
    </row>
    <row r="514" spans="1:3" ht="24" customHeight="1">
      <c r="A514" s="210"/>
      <c r="B514" s="45" t="s">
        <v>69</v>
      </c>
      <c r="C514" s="251"/>
    </row>
    <row r="515" spans="1:3" ht="24" customHeight="1">
      <c r="A515" s="209" t="s">
        <v>163</v>
      </c>
      <c r="B515" s="45" t="s">
        <v>1</v>
      </c>
      <c r="C515" s="252">
        <v>2450</v>
      </c>
    </row>
    <row r="516" spans="1:3" ht="24" customHeight="1">
      <c r="A516" s="210"/>
      <c r="B516" s="45" t="s">
        <v>69</v>
      </c>
      <c r="C516" s="251"/>
    </row>
    <row r="517" spans="1:3" ht="24" customHeight="1">
      <c r="A517" s="213" t="s">
        <v>306</v>
      </c>
      <c r="B517" s="45"/>
      <c r="C517" s="251"/>
    </row>
    <row r="518" spans="1:3" ht="24" customHeight="1">
      <c r="A518" s="209" t="s">
        <v>123</v>
      </c>
      <c r="B518" s="45" t="s">
        <v>1</v>
      </c>
      <c r="C518" s="252">
        <v>16800</v>
      </c>
    </row>
    <row r="519" spans="1:3" ht="24" customHeight="1">
      <c r="A519" s="210"/>
      <c r="B519" s="45" t="s">
        <v>69</v>
      </c>
      <c r="C519" s="251"/>
    </row>
    <row r="520" spans="1:3" ht="24" customHeight="1">
      <c r="A520" s="209" t="s">
        <v>124</v>
      </c>
      <c r="B520" s="45" t="s">
        <v>1</v>
      </c>
      <c r="C520" s="252">
        <v>9900</v>
      </c>
    </row>
    <row r="521" spans="1:3" ht="24" customHeight="1">
      <c r="A521" s="210"/>
      <c r="B521" s="45" t="s">
        <v>69</v>
      </c>
      <c r="C521" s="251"/>
    </row>
    <row r="522" spans="1:3" ht="24" customHeight="1">
      <c r="A522" s="209" t="s">
        <v>122</v>
      </c>
      <c r="B522" s="45" t="s">
        <v>1</v>
      </c>
      <c r="C522" s="252">
        <v>31000</v>
      </c>
    </row>
    <row r="523" spans="1:3" ht="24" customHeight="1">
      <c r="A523" s="210"/>
      <c r="B523" s="45" t="s">
        <v>69</v>
      </c>
      <c r="C523" s="251"/>
    </row>
    <row r="524" spans="1:3" ht="24" customHeight="1">
      <c r="A524" s="209" t="s">
        <v>243</v>
      </c>
      <c r="B524" s="45" t="s">
        <v>1</v>
      </c>
      <c r="C524" s="252">
        <v>940</v>
      </c>
    </row>
    <row r="525" spans="1:3" ht="24" customHeight="1">
      <c r="A525" s="210"/>
      <c r="B525" s="45" t="s">
        <v>69</v>
      </c>
      <c r="C525" s="251"/>
    </row>
    <row r="526" spans="1:3" ht="24" customHeight="1">
      <c r="A526" s="209" t="s">
        <v>125</v>
      </c>
      <c r="B526" s="45" t="s">
        <v>1</v>
      </c>
      <c r="C526" s="252"/>
    </row>
    <row r="527" spans="1:3" ht="24" customHeight="1">
      <c r="A527" s="210"/>
      <c r="B527" s="45" t="s">
        <v>69</v>
      </c>
      <c r="C527" s="251"/>
    </row>
    <row r="528" spans="1:3" ht="24" customHeight="1">
      <c r="A528" s="203" t="s">
        <v>244</v>
      </c>
      <c r="B528" s="167"/>
      <c r="C528" s="250">
        <f>C530+C537</f>
        <v>30560</v>
      </c>
    </row>
    <row r="529" spans="1:3" ht="24" customHeight="1">
      <c r="A529" s="204" t="s">
        <v>245</v>
      </c>
      <c r="B529" s="167"/>
      <c r="C529" s="249"/>
    </row>
    <row r="530" spans="1:3" ht="24" customHeight="1">
      <c r="A530" s="205" t="s">
        <v>71</v>
      </c>
      <c r="B530" s="167"/>
      <c r="C530" s="249">
        <f>C535</f>
        <v>4860</v>
      </c>
    </row>
    <row r="531" spans="1:3" ht="24" customHeight="1">
      <c r="A531" s="212" t="s">
        <v>305</v>
      </c>
      <c r="B531" s="45"/>
      <c r="C531" s="251"/>
    </row>
    <row r="532" spans="1:3" ht="24" customHeight="1">
      <c r="A532" s="209" t="s">
        <v>121</v>
      </c>
      <c r="B532" s="45" t="s">
        <v>1</v>
      </c>
      <c r="C532" s="252"/>
    </row>
    <row r="533" spans="1:3" ht="24" customHeight="1">
      <c r="A533" s="209"/>
      <c r="B533" s="45" t="s">
        <v>69</v>
      </c>
      <c r="C533" s="251"/>
    </row>
    <row r="534" spans="1:3" ht="24" customHeight="1">
      <c r="A534" s="214" t="s">
        <v>306</v>
      </c>
      <c r="B534" s="215"/>
      <c r="C534" s="251"/>
    </row>
    <row r="535" spans="1:3" ht="24" customHeight="1">
      <c r="A535" s="209" t="s">
        <v>246</v>
      </c>
      <c r="B535" s="215" t="s">
        <v>1</v>
      </c>
      <c r="C535" s="252">
        <v>4860</v>
      </c>
    </row>
    <row r="536" spans="1:3" ht="24" customHeight="1">
      <c r="A536" s="216"/>
      <c r="B536" s="215" t="s">
        <v>69</v>
      </c>
      <c r="C536" s="253"/>
    </row>
    <row r="537" spans="1:3" ht="24" customHeight="1">
      <c r="A537" s="217" t="s">
        <v>307</v>
      </c>
      <c r="B537" s="218"/>
      <c r="C537" s="254">
        <f>C539</f>
        <v>25700</v>
      </c>
    </row>
    <row r="538" spans="1:3" ht="24" customHeight="1">
      <c r="A538" s="219" t="s">
        <v>247</v>
      </c>
      <c r="B538" s="243"/>
      <c r="C538" s="255"/>
    </row>
    <row r="539" spans="1:3" ht="24" customHeight="1">
      <c r="A539" s="220" t="s">
        <v>248</v>
      </c>
      <c r="B539" s="215" t="s">
        <v>1</v>
      </c>
      <c r="C539" s="252">
        <v>25700</v>
      </c>
    </row>
    <row r="540" spans="1:3" ht="24" customHeight="1">
      <c r="A540" s="221" t="s">
        <v>249</v>
      </c>
      <c r="B540" s="215" t="s">
        <v>69</v>
      </c>
      <c r="C540" s="251"/>
    </row>
    <row r="541" spans="1:3" ht="24" customHeight="1">
      <c r="A541" s="222" t="s">
        <v>250</v>
      </c>
      <c r="B541" s="223"/>
      <c r="C541" s="254">
        <v>20540</v>
      </c>
    </row>
    <row r="542" spans="1:3" ht="24" customHeight="1">
      <c r="A542" s="222" t="s">
        <v>251</v>
      </c>
      <c r="B542" s="244"/>
      <c r="C542" s="255"/>
    </row>
    <row r="543" spans="1:3" ht="24" customHeight="1">
      <c r="A543" s="224" t="s">
        <v>302</v>
      </c>
      <c r="B543" s="225"/>
      <c r="C543" s="257"/>
    </row>
    <row r="544" spans="1:3" ht="24" customHeight="1">
      <c r="A544" s="211" t="s">
        <v>252</v>
      </c>
      <c r="B544" s="208" t="s">
        <v>1</v>
      </c>
      <c r="C544" s="258">
        <v>20540</v>
      </c>
    </row>
    <row r="545" spans="1:3" ht="24" customHeight="1">
      <c r="A545" s="226" t="s">
        <v>253</v>
      </c>
      <c r="B545" s="45" t="s">
        <v>69</v>
      </c>
      <c r="C545" s="251"/>
    </row>
    <row r="546" spans="1:3" ht="24" customHeight="1">
      <c r="A546" s="203" t="s">
        <v>254</v>
      </c>
      <c r="B546" s="167" t="s">
        <v>1</v>
      </c>
      <c r="C546" s="250">
        <f>C548</f>
        <v>2460</v>
      </c>
    </row>
    <row r="547" spans="1:3" ht="24" customHeight="1">
      <c r="A547" s="205" t="s">
        <v>216</v>
      </c>
      <c r="B547" s="167" t="s">
        <v>69</v>
      </c>
      <c r="C547" s="259"/>
    </row>
    <row r="548" spans="1:3" ht="24" customHeight="1">
      <c r="A548" s="227" t="s">
        <v>255</v>
      </c>
      <c r="B548" s="165" t="s">
        <v>1</v>
      </c>
      <c r="C548" s="260">
        <v>2460</v>
      </c>
    </row>
    <row r="549" spans="1:3" ht="24" customHeight="1">
      <c r="A549" s="226" t="s">
        <v>256</v>
      </c>
      <c r="B549" s="45" t="s">
        <v>69</v>
      </c>
      <c r="C549" s="261"/>
    </row>
    <row r="550" spans="1:3" ht="24" customHeight="1">
      <c r="A550" s="222" t="s">
        <v>250</v>
      </c>
      <c r="B550" s="223"/>
      <c r="C550" s="256"/>
    </row>
    <row r="551" spans="1:3" ht="24" customHeight="1">
      <c r="A551" s="228" t="s">
        <v>308</v>
      </c>
      <c r="B551" s="244"/>
      <c r="C551" s="255"/>
    </row>
    <row r="552" spans="1:3" ht="24" customHeight="1">
      <c r="A552" s="224" t="s">
        <v>302</v>
      </c>
      <c r="B552" s="225"/>
      <c r="C552" s="257"/>
    </row>
    <row r="553" spans="1:3" ht="24" customHeight="1">
      <c r="A553" s="220" t="s">
        <v>257</v>
      </c>
      <c r="B553" s="208" t="s">
        <v>1</v>
      </c>
      <c r="C553" s="258"/>
    </row>
    <row r="554" spans="1:3" ht="24" customHeight="1">
      <c r="A554" s="221"/>
      <c r="B554" s="45" t="s">
        <v>69</v>
      </c>
      <c r="C554" s="251"/>
    </row>
    <row r="555" spans="1:3" ht="24" customHeight="1">
      <c r="A555" s="285" t="s">
        <v>100</v>
      </c>
      <c r="B555" s="167" t="s">
        <v>1</v>
      </c>
      <c r="C555" s="249">
        <f>C499+C528+C546</f>
        <v>126810</v>
      </c>
    </row>
    <row r="556" spans="1:3" ht="24" customHeight="1">
      <c r="A556" s="286"/>
      <c r="B556" s="167" t="s">
        <v>69</v>
      </c>
      <c r="C556" s="259"/>
    </row>
    <row r="557" spans="1:3" ht="24" customHeight="1">
      <c r="A557" s="285" t="s">
        <v>258</v>
      </c>
      <c r="B557" s="229" t="s">
        <v>1</v>
      </c>
      <c r="C557" s="249">
        <f>C541+C550</f>
        <v>20540</v>
      </c>
    </row>
    <row r="558" spans="1:3" ht="24" customHeight="1">
      <c r="A558" s="286"/>
      <c r="B558" s="171" t="s">
        <v>69</v>
      </c>
      <c r="C558" s="249"/>
    </row>
    <row r="559" spans="1:3" ht="24" customHeight="1">
      <c r="A559" s="285" t="s">
        <v>0</v>
      </c>
      <c r="B559" s="229" t="s">
        <v>1</v>
      </c>
      <c r="C559" s="249">
        <f>C555+C557</f>
        <v>147350</v>
      </c>
    </row>
    <row r="560" spans="1:3" ht="24" customHeight="1">
      <c r="A560" s="286"/>
      <c r="B560" s="171" t="s">
        <v>69</v>
      </c>
      <c r="C560" s="259"/>
    </row>
    <row r="561" spans="1:3" ht="24" customHeight="1">
      <c r="A561" s="282"/>
      <c r="B561" s="268"/>
      <c r="C561" s="269"/>
    </row>
    <row r="562" ht="24" customHeight="1">
      <c r="A562" s="282" t="s">
        <v>259</v>
      </c>
    </row>
    <row r="566" spans="1:3" ht="24" customHeight="1">
      <c r="A566" s="283" t="s">
        <v>261</v>
      </c>
      <c r="B566" s="283"/>
      <c r="C566" s="283"/>
    </row>
    <row r="567" spans="1:3" ht="24" customHeight="1">
      <c r="A567" s="51" t="s">
        <v>20</v>
      </c>
      <c r="B567" s="51"/>
      <c r="C567" s="51"/>
    </row>
    <row r="568" spans="1:3" ht="24" customHeight="1">
      <c r="A568" s="52" t="s">
        <v>262</v>
      </c>
      <c r="B568" s="52"/>
      <c r="C568" s="2" t="s">
        <v>16</v>
      </c>
    </row>
    <row r="569" spans="1:3" ht="16.5" customHeight="1">
      <c r="A569" s="52"/>
      <c r="B569" s="52"/>
      <c r="C569" s="2"/>
    </row>
    <row r="570" spans="1:3" ht="24" customHeight="1">
      <c r="A570" s="287" t="s">
        <v>67</v>
      </c>
      <c r="B570" s="53" t="s">
        <v>68</v>
      </c>
      <c r="C570" s="284" t="s">
        <v>129</v>
      </c>
    </row>
    <row r="571" spans="1:3" ht="24" customHeight="1">
      <c r="A571" s="288"/>
      <c r="B571" s="54" t="s">
        <v>69</v>
      </c>
      <c r="C571" s="284"/>
    </row>
    <row r="572" spans="1:3" ht="24" customHeight="1">
      <c r="A572" s="26" t="s">
        <v>18</v>
      </c>
      <c r="B572" s="6"/>
      <c r="C572" s="42">
        <v>2208485</v>
      </c>
    </row>
    <row r="573" spans="1:3" ht="24" customHeight="1">
      <c r="A573" s="4" t="s">
        <v>263</v>
      </c>
      <c r="B573" s="6" t="s">
        <v>1</v>
      </c>
      <c r="C573" s="42">
        <v>88000</v>
      </c>
    </row>
    <row r="574" spans="1:3" ht="24" customHeight="1">
      <c r="A574" s="246"/>
      <c r="B574" s="6" t="s">
        <v>69</v>
      </c>
      <c r="C574" s="162"/>
    </row>
    <row r="575" spans="1:3" ht="24" customHeight="1">
      <c r="A575" s="176" t="s">
        <v>264</v>
      </c>
      <c r="B575" s="45" t="s">
        <v>1</v>
      </c>
      <c r="C575" s="177">
        <v>88000</v>
      </c>
    </row>
    <row r="576" spans="1:3" ht="24" customHeight="1">
      <c r="A576" s="91"/>
      <c r="B576" s="45" t="s">
        <v>69</v>
      </c>
      <c r="C576" s="85"/>
    </row>
    <row r="577" spans="1:3" ht="24" customHeight="1">
      <c r="A577" s="178" t="s">
        <v>245</v>
      </c>
      <c r="B577" s="45"/>
      <c r="C577" s="85"/>
    </row>
    <row r="578" spans="1:3" ht="24" customHeight="1">
      <c r="A578" s="193" t="s">
        <v>73</v>
      </c>
      <c r="B578" s="45"/>
      <c r="C578" s="85"/>
    </row>
    <row r="579" spans="1:3" ht="24" customHeight="1">
      <c r="A579" s="194" t="s">
        <v>74</v>
      </c>
      <c r="B579" s="45" t="s">
        <v>1</v>
      </c>
      <c r="C579" s="85">
        <v>81000</v>
      </c>
    </row>
    <row r="580" spans="1:3" ht="24" customHeight="1">
      <c r="A580" s="195"/>
      <c r="B580" s="45" t="s">
        <v>69</v>
      </c>
      <c r="C580" s="85"/>
    </row>
    <row r="581" spans="1:3" ht="24" customHeight="1">
      <c r="A581" s="179" t="s">
        <v>265</v>
      </c>
      <c r="B581" s="45"/>
      <c r="C581" s="33"/>
    </row>
    <row r="582" spans="1:3" ht="24" customHeight="1">
      <c r="A582" s="182" t="s">
        <v>86</v>
      </c>
      <c r="B582" s="45" t="s">
        <v>1</v>
      </c>
      <c r="C582" s="33">
        <v>7000</v>
      </c>
    </row>
    <row r="583" spans="1:3" ht="24" customHeight="1">
      <c r="A583" s="181"/>
      <c r="B583" s="45" t="s">
        <v>69</v>
      </c>
      <c r="C583" s="33"/>
    </row>
    <row r="584" spans="1:3" ht="24" customHeight="1">
      <c r="A584" s="4" t="s">
        <v>267</v>
      </c>
      <c r="B584" s="6" t="s">
        <v>1</v>
      </c>
      <c r="C584" s="42">
        <v>2120485</v>
      </c>
    </row>
    <row r="585" spans="1:3" ht="24" customHeight="1">
      <c r="A585" s="247"/>
      <c r="B585" s="6" t="s">
        <v>69</v>
      </c>
      <c r="C585" s="162"/>
    </row>
    <row r="586" spans="1:3" ht="24" customHeight="1">
      <c r="A586" s="176" t="s">
        <v>264</v>
      </c>
      <c r="B586" s="45" t="s">
        <v>1</v>
      </c>
      <c r="C586" s="38">
        <v>952300</v>
      </c>
    </row>
    <row r="587" spans="1:3" ht="24" customHeight="1">
      <c r="A587" s="91"/>
      <c r="B587" s="45" t="s">
        <v>69</v>
      </c>
      <c r="C587" s="33"/>
    </row>
    <row r="588" spans="1:3" ht="24" customHeight="1">
      <c r="A588" s="178" t="s">
        <v>245</v>
      </c>
      <c r="B588" s="45"/>
      <c r="C588" s="33"/>
    </row>
    <row r="589" spans="1:3" ht="24" customHeight="1">
      <c r="A589" s="179" t="s">
        <v>73</v>
      </c>
      <c r="B589" s="45"/>
      <c r="C589" s="33"/>
    </row>
    <row r="590" spans="1:3" ht="24" customHeight="1">
      <c r="A590" s="180" t="s">
        <v>268</v>
      </c>
      <c r="B590" s="45" t="s">
        <v>1</v>
      </c>
      <c r="C590" s="33">
        <v>416000</v>
      </c>
    </row>
    <row r="591" spans="1:3" ht="24" customHeight="1">
      <c r="A591" s="181"/>
      <c r="B591" s="45" t="s">
        <v>69</v>
      </c>
      <c r="C591" s="33"/>
    </row>
    <row r="592" spans="1:3" ht="24" customHeight="1">
      <c r="A592" s="179" t="s">
        <v>75</v>
      </c>
      <c r="B592" s="45"/>
      <c r="C592" s="33"/>
    </row>
    <row r="593" spans="1:3" ht="24" customHeight="1">
      <c r="A593" s="182" t="s">
        <v>269</v>
      </c>
      <c r="B593" s="45" t="s">
        <v>1</v>
      </c>
      <c r="C593" s="33">
        <v>500000</v>
      </c>
    </row>
    <row r="594" spans="1:3" ht="24" customHeight="1">
      <c r="A594" s="181"/>
      <c r="B594" s="45" t="s">
        <v>69</v>
      </c>
      <c r="C594" s="33"/>
    </row>
    <row r="595" spans="1:3" ht="24" customHeight="1">
      <c r="A595" s="191" t="s">
        <v>265</v>
      </c>
      <c r="B595" s="45"/>
      <c r="C595" s="33"/>
    </row>
    <row r="596" spans="1:3" ht="24" customHeight="1">
      <c r="A596" s="187" t="s">
        <v>298</v>
      </c>
      <c r="B596" s="45" t="s">
        <v>1</v>
      </c>
      <c r="C596" s="33">
        <v>36300</v>
      </c>
    </row>
    <row r="597" spans="1:3" ht="24" customHeight="1">
      <c r="A597" s="181"/>
      <c r="B597" s="45" t="s">
        <v>69</v>
      </c>
      <c r="C597" s="33"/>
    </row>
    <row r="598" spans="1:3" ht="24" customHeight="1">
      <c r="A598" s="176" t="s">
        <v>275</v>
      </c>
      <c r="B598" s="45" t="s">
        <v>1</v>
      </c>
      <c r="C598" s="38">
        <v>1168185</v>
      </c>
    </row>
    <row r="599" spans="1:3" ht="24" customHeight="1">
      <c r="A599" s="92"/>
      <c r="B599" s="45" t="s">
        <v>69</v>
      </c>
      <c r="C599" s="33"/>
    </row>
    <row r="600" spans="1:3" ht="24" customHeight="1">
      <c r="A600" s="180" t="s">
        <v>276</v>
      </c>
      <c r="B600" s="45" t="s">
        <v>1</v>
      </c>
      <c r="C600" s="33">
        <v>23775</v>
      </c>
    </row>
    <row r="601" spans="1:3" ht="24" customHeight="1">
      <c r="A601" s="181"/>
      <c r="B601" s="45" t="s">
        <v>69</v>
      </c>
      <c r="C601" s="33"/>
    </row>
    <row r="602" spans="1:3" ht="24" customHeight="1">
      <c r="A602" s="182" t="s">
        <v>278</v>
      </c>
      <c r="B602" s="45" t="s">
        <v>1</v>
      </c>
      <c r="C602" s="183">
        <v>441600</v>
      </c>
    </row>
    <row r="603" spans="1:3" ht="24" customHeight="1">
      <c r="A603" s="181"/>
      <c r="B603" s="45" t="s">
        <v>69</v>
      </c>
      <c r="C603" s="183"/>
    </row>
    <row r="604" spans="1:3" ht="24" customHeight="1">
      <c r="A604" s="184" t="s">
        <v>279</v>
      </c>
      <c r="B604" s="45" t="s">
        <v>1</v>
      </c>
      <c r="C604" s="183">
        <v>135360</v>
      </c>
    </row>
    <row r="605" spans="1:3" ht="24" customHeight="1">
      <c r="A605" s="182"/>
      <c r="B605" s="45" t="s">
        <v>69</v>
      </c>
      <c r="C605" s="185"/>
    </row>
    <row r="606" spans="1:3" ht="24" customHeight="1">
      <c r="A606" s="186" t="s">
        <v>299</v>
      </c>
      <c r="B606" s="45" t="s">
        <v>1</v>
      </c>
      <c r="C606" s="183">
        <v>56200</v>
      </c>
    </row>
    <row r="607" spans="1:3" ht="24" customHeight="1">
      <c r="A607" s="192"/>
      <c r="B607" s="45" t="s">
        <v>69</v>
      </c>
      <c r="C607" s="183"/>
    </row>
    <row r="608" spans="1:3" ht="24" customHeight="1">
      <c r="A608" s="187" t="s">
        <v>295</v>
      </c>
      <c r="B608" s="45" t="s">
        <v>1</v>
      </c>
      <c r="C608" s="183">
        <v>310050</v>
      </c>
    </row>
    <row r="609" spans="1:3" ht="24" customHeight="1">
      <c r="A609" s="187"/>
      <c r="B609" s="45" t="s">
        <v>69</v>
      </c>
      <c r="C609" s="183"/>
    </row>
    <row r="610" spans="1:3" ht="24" customHeight="1">
      <c r="A610" s="186" t="s">
        <v>300</v>
      </c>
      <c r="B610" s="45" t="s">
        <v>1</v>
      </c>
      <c r="C610" s="183">
        <v>57200</v>
      </c>
    </row>
    <row r="611" spans="1:3" ht="24" customHeight="1">
      <c r="A611" s="187"/>
      <c r="B611" s="45" t="s">
        <v>69</v>
      </c>
      <c r="C611" s="183"/>
    </row>
    <row r="612" spans="1:3" ht="24" customHeight="1">
      <c r="A612" s="186" t="s">
        <v>281</v>
      </c>
      <c r="B612" s="45" t="s">
        <v>1</v>
      </c>
      <c r="C612" s="183">
        <v>144000</v>
      </c>
    </row>
    <row r="613" spans="1:3" ht="24" customHeight="1">
      <c r="A613" s="187"/>
      <c r="B613" s="45" t="s">
        <v>69</v>
      </c>
      <c r="C613" s="185"/>
    </row>
    <row r="614" spans="1:3" ht="24" customHeight="1">
      <c r="A614" s="289" t="s">
        <v>102</v>
      </c>
      <c r="B614" s="5" t="s">
        <v>1</v>
      </c>
      <c r="C614" s="188">
        <v>2208485</v>
      </c>
    </row>
    <row r="615" spans="1:3" ht="24" customHeight="1">
      <c r="A615" s="290"/>
      <c r="B615" s="5" t="s">
        <v>69</v>
      </c>
      <c r="C615" s="79"/>
    </row>
    <row r="616" spans="1:3" ht="24" customHeight="1">
      <c r="A616" s="81"/>
      <c r="B616" s="81"/>
      <c r="C616" s="1"/>
    </row>
    <row r="617" spans="1:3" ht="24" customHeight="1">
      <c r="A617" s="52" t="s">
        <v>282</v>
      </c>
      <c r="B617" s="81"/>
      <c r="C617" s="1"/>
    </row>
  </sheetData>
  <sheetProtection/>
  <mergeCells count="66">
    <mergeCell ref="A1:C1"/>
    <mergeCell ref="A5:A6"/>
    <mergeCell ref="C5:C6"/>
    <mergeCell ref="A48:A49"/>
    <mergeCell ref="A56:C56"/>
    <mergeCell ref="A60:A61"/>
    <mergeCell ref="C60:C61"/>
    <mergeCell ref="C167:C168"/>
    <mergeCell ref="A78:A79"/>
    <mergeCell ref="A86:C86"/>
    <mergeCell ref="A90:A91"/>
    <mergeCell ref="C90:C91"/>
    <mergeCell ref="A116:A117"/>
    <mergeCell ref="A124:C124"/>
    <mergeCell ref="A272:A273"/>
    <mergeCell ref="A280:C280"/>
    <mergeCell ref="A284:A285"/>
    <mergeCell ref="C284:C285"/>
    <mergeCell ref="A329:A330"/>
    <mergeCell ref="A128:A129"/>
    <mergeCell ref="C128:C129"/>
    <mergeCell ref="A154:A155"/>
    <mergeCell ref="A163:C163"/>
    <mergeCell ref="A167:A168"/>
    <mergeCell ref="A337:C337"/>
    <mergeCell ref="A341:A342"/>
    <mergeCell ref="C341:C342"/>
    <mergeCell ref="A346:A347"/>
    <mergeCell ref="A349:A350"/>
    <mergeCell ref="A351:A352"/>
    <mergeCell ref="A354:A355"/>
    <mergeCell ref="A356:A357"/>
    <mergeCell ref="A358:A359"/>
    <mergeCell ref="A360:A361"/>
    <mergeCell ref="A365:A366"/>
    <mergeCell ref="A368:A369"/>
    <mergeCell ref="A370:A371"/>
    <mergeCell ref="A372:A373"/>
    <mergeCell ref="A375:A376"/>
    <mergeCell ref="A377:A378"/>
    <mergeCell ref="A379:A380"/>
    <mergeCell ref="A387:A388"/>
    <mergeCell ref="A390:A391"/>
    <mergeCell ref="A392:A393"/>
    <mergeCell ref="A394:A395"/>
    <mergeCell ref="A397:A398"/>
    <mergeCell ref="A399:A400"/>
    <mergeCell ref="A401:A402"/>
    <mergeCell ref="A403:A404"/>
    <mergeCell ref="A405:A406"/>
    <mergeCell ref="A413:C413"/>
    <mergeCell ref="A417:A418"/>
    <mergeCell ref="C417:C418"/>
    <mergeCell ref="A480:A481"/>
    <mergeCell ref="A482:A483"/>
    <mergeCell ref="A484:A485"/>
    <mergeCell ref="A492:C492"/>
    <mergeCell ref="A496:A497"/>
    <mergeCell ref="C496:C497"/>
    <mergeCell ref="A555:A556"/>
    <mergeCell ref="A557:A558"/>
    <mergeCell ref="A559:A560"/>
    <mergeCell ref="A566:C566"/>
    <mergeCell ref="A570:A571"/>
    <mergeCell ref="C570:C571"/>
    <mergeCell ref="A614:A6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70" zoomScaleNormal="70" zoomScalePageLayoutView="0" workbookViewId="0" topLeftCell="A1">
      <selection activeCell="E5" sqref="E5:L5"/>
    </sheetView>
  </sheetViews>
  <sheetFormatPr defaultColWidth="9.00390625" defaultRowHeight="15"/>
  <cols>
    <col min="1" max="1" width="33.7109375" style="7" customWidth="1"/>
    <col min="2" max="2" width="1.1484375" style="17" customWidth="1"/>
    <col min="3" max="3" width="7.421875" style="7" customWidth="1"/>
    <col min="4" max="4" width="6.421875" style="7" customWidth="1"/>
    <col min="5" max="7" width="10.28125" style="7" customWidth="1"/>
    <col min="8" max="8" width="2.140625" style="7" customWidth="1"/>
    <col min="9" max="9" width="3.7109375" style="7" hidden="1" customWidth="1"/>
    <col min="10" max="10" width="12.8515625" style="7" customWidth="1"/>
    <col min="11" max="11" width="1.8515625" style="7" customWidth="1"/>
    <col min="12" max="12" width="6.57421875" style="7" customWidth="1"/>
    <col min="13" max="13" width="8.7109375" style="7" customWidth="1"/>
    <col min="14" max="14" width="6.57421875" style="8" customWidth="1"/>
    <col min="15" max="15" width="4.8515625" style="7" customWidth="1"/>
    <col min="16" max="16384" width="9.00390625" style="7" customWidth="1"/>
  </cols>
  <sheetData>
    <row r="1" spans="1:12" ht="24">
      <c r="A1" s="316" t="s">
        <v>27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2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4.75" customHeight="1">
      <c r="A3" s="317" t="s">
        <v>6</v>
      </c>
      <c r="B3" s="318"/>
      <c r="C3" s="318"/>
      <c r="D3" s="319"/>
      <c r="E3" s="317" t="s">
        <v>10</v>
      </c>
      <c r="F3" s="318"/>
      <c r="G3" s="318"/>
      <c r="H3" s="318"/>
      <c r="I3" s="318"/>
      <c r="J3" s="318"/>
      <c r="K3" s="318"/>
      <c r="L3" s="319"/>
    </row>
    <row r="4" spans="1:12" ht="24">
      <c r="A4" s="320" t="s">
        <v>7</v>
      </c>
      <c r="B4" s="321"/>
      <c r="C4" s="321"/>
      <c r="D4" s="322"/>
      <c r="E4" s="323" t="s">
        <v>8</v>
      </c>
      <c r="F4" s="324"/>
      <c r="G4" s="324"/>
      <c r="H4" s="324"/>
      <c r="I4" s="324"/>
      <c r="J4" s="324"/>
      <c r="K4" s="324"/>
      <c r="L4" s="325"/>
    </row>
    <row r="5" spans="1:12" ht="88.5" customHeight="1">
      <c r="A5" s="326" t="s">
        <v>5</v>
      </c>
      <c r="B5" s="327"/>
      <c r="C5" s="327"/>
      <c r="D5" s="328"/>
      <c r="E5" s="320" t="s">
        <v>5</v>
      </c>
      <c r="F5" s="321"/>
      <c r="G5" s="321"/>
      <c r="H5" s="321"/>
      <c r="I5" s="321"/>
      <c r="J5" s="321"/>
      <c r="K5" s="321"/>
      <c r="L5" s="322"/>
    </row>
    <row r="6" spans="1:12" ht="24">
      <c r="A6" s="313" t="s">
        <v>13</v>
      </c>
      <c r="B6" s="314"/>
      <c r="C6" s="314"/>
      <c r="D6" s="315"/>
      <c r="E6" s="313" t="s">
        <v>12</v>
      </c>
      <c r="F6" s="314"/>
      <c r="G6" s="314"/>
      <c r="H6" s="314"/>
      <c r="I6" s="314"/>
      <c r="J6" s="314"/>
      <c r="K6" s="314"/>
      <c r="L6" s="315"/>
    </row>
    <row r="7" spans="1:12" ht="24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24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">
      <c r="A9" s="329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1"/>
    </row>
    <row r="10" spans="1:12" ht="54.75" customHeight="1">
      <c r="A10" s="317" t="s">
        <v>9</v>
      </c>
      <c r="B10" s="318"/>
      <c r="C10" s="318"/>
      <c r="D10" s="319"/>
      <c r="E10" s="317" t="s">
        <v>11</v>
      </c>
      <c r="F10" s="318"/>
      <c r="G10" s="318"/>
      <c r="H10" s="318"/>
      <c r="I10" s="318"/>
      <c r="J10" s="318"/>
      <c r="K10" s="318"/>
      <c r="L10" s="319"/>
    </row>
    <row r="11" spans="1:12" ht="24">
      <c r="A11" s="320" t="s">
        <v>7</v>
      </c>
      <c r="B11" s="321"/>
      <c r="C11" s="321"/>
      <c r="D11" s="322"/>
      <c r="E11" s="332" t="s">
        <v>8</v>
      </c>
      <c r="F11" s="333"/>
      <c r="G11" s="333"/>
      <c r="H11" s="333"/>
      <c r="I11" s="333"/>
      <c r="J11" s="333"/>
      <c r="K11" s="333"/>
      <c r="L11" s="334"/>
    </row>
    <row r="12" spans="1:12" ht="88.5" customHeight="1">
      <c r="A12" s="326" t="s">
        <v>5</v>
      </c>
      <c r="B12" s="327"/>
      <c r="C12" s="327"/>
      <c r="D12" s="328"/>
      <c r="E12" s="326" t="s">
        <v>5</v>
      </c>
      <c r="F12" s="327"/>
      <c r="G12" s="327"/>
      <c r="H12" s="327"/>
      <c r="I12" s="327"/>
      <c r="J12" s="327"/>
      <c r="K12" s="327"/>
      <c r="L12" s="328"/>
    </row>
    <row r="13" spans="1:12" ht="24">
      <c r="A13" s="313" t="s">
        <v>14</v>
      </c>
      <c r="B13" s="314"/>
      <c r="C13" s="314"/>
      <c r="D13" s="315"/>
      <c r="E13" s="313" t="s">
        <v>15</v>
      </c>
      <c r="F13" s="314"/>
      <c r="G13" s="314"/>
      <c r="H13" s="314"/>
      <c r="I13" s="314"/>
      <c r="J13" s="314"/>
      <c r="K13" s="314"/>
      <c r="L13" s="315"/>
    </row>
  </sheetData>
  <sheetProtection/>
  <mergeCells count="18">
    <mergeCell ref="A9:L9"/>
    <mergeCell ref="A12:D12"/>
    <mergeCell ref="E12:L12"/>
    <mergeCell ref="A13:D13"/>
    <mergeCell ref="E13:L13"/>
    <mergeCell ref="A11:D11"/>
    <mergeCell ref="E11:L11"/>
    <mergeCell ref="A10:D10"/>
    <mergeCell ref="E10:L10"/>
    <mergeCell ref="A6:D6"/>
    <mergeCell ref="A1:L1"/>
    <mergeCell ref="A3:D3"/>
    <mergeCell ref="E3:L3"/>
    <mergeCell ref="A4:D4"/>
    <mergeCell ref="E4:L4"/>
    <mergeCell ref="A5:D5"/>
    <mergeCell ref="E5:L5"/>
    <mergeCell ref="E6:L6"/>
  </mergeCells>
  <printOptions/>
  <pageMargins left="0.4724409448818898" right="0.2755905511811024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2022-09-28T08:38:08Z</cp:lastPrinted>
  <dcterms:created xsi:type="dcterms:W3CDTF">2019-08-18T06:05:51Z</dcterms:created>
  <dcterms:modified xsi:type="dcterms:W3CDTF">2023-05-23T04:54:46Z</dcterms:modified>
  <cp:category/>
  <cp:version/>
  <cp:contentType/>
  <cp:contentStatus/>
</cp:coreProperties>
</file>