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mai\Desktop\OIT 2024\ภาพรวมเขต ส่ง 30 เม.ย\O13\ไฟล์ลงเว็บ\"/>
    </mc:Choice>
  </mc:AlternateContent>
  <xr:revisionPtr revIDLastSave="0" documentId="13_ncr:1_{8B037D72-F0A2-45D1-A449-08AEB6817857}" xr6:coauthVersionLast="47" xr6:coauthVersionMax="47" xr10:uidLastSave="{00000000-0000-0000-0000-000000000000}"/>
  <bookViews>
    <workbookView xWindow="-120" yWindow="-120" windowWidth="21840" windowHeight="13020" firstSheet="1" activeTab="12" xr2:uid="{00000000-000D-0000-FFFF-FFFF00000000}"/>
  </bookViews>
  <sheets>
    <sheet name="แนบท้ายแบบ 1" sheetId="6" state="hidden" r:id="rId1"/>
    <sheet name="สงม. 1" sheetId="10" r:id="rId2"/>
    <sheet name="สงม. 2 งบบุคลากร" sheetId="23" r:id="rId3"/>
    <sheet name="สงม. 2ปกครอง" sheetId="12" r:id="rId4"/>
    <sheet name="สงม. 2 ทะเบียน" sheetId="13" r:id="rId5"/>
    <sheet name="คลัง" sheetId="14" r:id="rId6"/>
    <sheet name="รายได้ " sheetId="16" r:id="rId7"/>
    <sheet name="รักษา" sheetId="15" r:id="rId8"/>
    <sheet name="เทศกิจ" sheetId="17" r:id="rId9"/>
    <sheet name="โยธา" sheetId="19" r:id="rId10"/>
    <sheet name="พัฒนาฯ" sheetId="20" r:id="rId11"/>
    <sheet name="สิ่งแวดล้อมฯ" sheetId="21" r:id="rId12"/>
    <sheet name="ศึกษา" sheetId="22" r:id="rId13"/>
    <sheet name="Sheet6" sheetId="18" state="hidden" r:id="rId14"/>
  </sheets>
  <definedNames>
    <definedName name="_xlnm.Print_Area" localSheetId="5">คลัง!$A$1:$F$42</definedName>
    <definedName name="_xlnm.Print_Area" localSheetId="8">เทศกิจ!$A$1:$F$49</definedName>
    <definedName name="_xlnm.Print_Area" localSheetId="10">พัฒนาฯ!$A$1:$F$123</definedName>
    <definedName name="_xlnm.Print_Area" localSheetId="9">โยธา!$A$1:$F$98</definedName>
    <definedName name="_xlnm.Print_Area" localSheetId="7">รักษา!$A$1:$F$144</definedName>
    <definedName name="_xlnm.Print_Area" localSheetId="6">'รายได้ '!$A$1:$F$47</definedName>
    <definedName name="_xlnm.Print_Area" localSheetId="12">ศึกษา!$A$1:$F$144</definedName>
    <definedName name="_xlnm.Print_Area" localSheetId="1">'สงม. 1'!$A$1:$E$80</definedName>
    <definedName name="_xlnm.Print_Area" localSheetId="2">'สงม. 2 งบบุคลากร'!$A$1:$F$57</definedName>
    <definedName name="_xlnm.Print_Area" localSheetId="4">'สงม. 2 ทะเบียน'!$A$1:$F$40</definedName>
    <definedName name="_xlnm.Print_Area" localSheetId="3">'สงม. 2ปกครอง'!$A$1:$F$84</definedName>
    <definedName name="_xlnm.Print_Area" localSheetId="11">สิ่งแวดล้อมฯ!$A$1:$F$92</definedName>
    <definedName name="_xlnm.Print_Titles" localSheetId="5">คลัง!$1:$7</definedName>
    <definedName name="_xlnm.Print_Titles" localSheetId="8">เทศกิจ!$1:$7</definedName>
    <definedName name="_xlnm.Print_Titles" localSheetId="10">พัฒนาฯ!$1:$7</definedName>
    <definedName name="_xlnm.Print_Titles" localSheetId="9">โยธา!$1:$7</definedName>
    <definedName name="_xlnm.Print_Titles" localSheetId="7">รักษา!$1:$7</definedName>
    <definedName name="_xlnm.Print_Titles" localSheetId="6">'รายได้ '!$1:$7</definedName>
    <definedName name="_xlnm.Print_Titles" localSheetId="12">ศึกษา!$1:$7</definedName>
    <definedName name="_xlnm.Print_Titles" localSheetId="1">'สงม. 1'!$1:$6</definedName>
    <definedName name="_xlnm.Print_Titles" localSheetId="2">'สงม. 2 งบบุคลากร'!$1:$7</definedName>
    <definedName name="_xlnm.Print_Titles" localSheetId="4">'สงม. 2 ทะเบียน'!$1:$9</definedName>
    <definedName name="_xlnm.Print_Titles" localSheetId="3">'สงม. 2ปกครอง'!$1:$7</definedName>
    <definedName name="_xlnm.Print_Titles" localSheetId="11">สิ่งแวดล้อมฯ!$1:$7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9" l="1"/>
  <c r="B141" i="22" l="1"/>
  <c r="D141" i="22"/>
  <c r="F141" i="22"/>
  <c r="E141" i="22"/>
  <c r="E54" i="22"/>
  <c r="E56" i="22"/>
  <c r="D54" i="22"/>
  <c r="D56" i="22"/>
  <c r="F8" i="13"/>
  <c r="E8" i="13"/>
  <c r="D8" i="13"/>
  <c r="B8" i="13"/>
  <c r="G9" i="13"/>
  <c r="G7" i="13"/>
  <c r="G12" i="13"/>
  <c r="G13" i="13"/>
  <c r="F10" i="13"/>
  <c r="E10" i="13"/>
  <c r="F33" i="13"/>
  <c r="E33" i="13"/>
  <c r="D33" i="13"/>
  <c r="B33" i="13"/>
  <c r="G60" i="12"/>
  <c r="G61" i="12"/>
  <c r="B62" i="12"/>
  <c r="D62" i="12"/>
  <c r="G62" i="12" s="1"/>
  <c r="E62" i="12"/>
  <c r="F62" i="12"/>
  <c r="B74" i="12"/>
  <c r="D74" i="12"/>
  <c r="E74" i="12"/>
  <c r="F74" i="12"/>
  <c r="G75" i="12"/>
  <c r="E66" i="10"/>
  <c r="D66" i="10"/>
  <c r="C66" i="10"/>
  <c r="E59" i="10"/>
  <c r="D59" i="10"/>
  <c r="C59" i="10"/>
  <c r="E62" i="10"/>
  <c r="D62" i="10"/>
  <c r="C62" i="10"/>
  <c r="E79" i="10"/>
  <c r="D79" i="10"/>
  <c r="C79" i="10"/>
  <c r="G8" i="13" l="1"/>
  <c r="G74" i="12"/>
  <c r="C9" i="10"/>
  <c r="C50" i="10"/>
  <c r="C48" i="10" s="1"/>
  <c r="D50" i="10"/>
  <c r="D48" i="10" s="1"/>
  <c r="E50" i="10"/>
  <c r="E48" i="10" s="1"/>
  <c r="D56" i="10"/>
  <c r="C56" i="10"/>
  <c r="E28" i="10"/>
  <c r="C28" i="10"/>
  <c r="B73" i="10"/>
  <c r="B76" i="10"/>
  <c r="B71" i="10"/>
  <c r="B69" i="10"/>
  <c r="B66" i="10" s="1"/>
  <c r="D65" i="15"/>
  <c r="F65" i="15"/>
  <c r="E65" i="15"/>
  <c r="B65" i="15"/>
  <c r="B63" i="15" s="1"/>
  <c r="B9" i="10"/>
  <c r="B65" i="10"/>
  <c r="F65" i="10" s="1"/>
  <c r="B64" i="10"/>
  <c r="F64" i="10" s="1"/>
  <c r="B63" i="10"/>
  <c r="B61" i="10"/>
  <c r="F61" i="10" s="1"/>
  <c r="B60" i="10"/>
  <c r="B57" i="10"/>
  <c r="B56" i="10" s="1"/>
  <c r="B54" i="10"/>
  <c r="F54" i="10" s="1"/>
  <c r="B55" i="10"/>
  <c r="F55" i="10" s="1"/>
  <c r="C51" i="10"/>
  <c r="B52" i="10"/>
  <c r="F52" i="10" s="1"/>
  <c r="D10" i="21"/>
  <c r="D8" i="21" s="1"/>
  <c r="B10" i="21"/>
  <c r="B8" i="21" s="1"/>
  <c r="B35" i="21" s="1"/>
  <c r="B49" i="10"/>
  <c r="F49" i="10" s="1"/>
  <c r="B46" i="10"/>
  <c r="B45" i="10" s="1"/>
  <c r="E41" i="10"/>
  <c r="B44" i="10"/>
  <c r="B43" i="10" s="1"/>
  <c r="B42" i="10"/>
  <c r="F42" i="10" s="1"/>
  <c r="B40" i="10"/>
  <c r="B39" i="10" s="1"/>
  <c r="B38" i="10"/>
  <c r="B37" i="10" s="1"/>
  <c r="D35" i="10"/>
  <c r="B36" i="10"/>
  <c r="F36" i="10" s="1"/>
  <c r="B34" i="10"/>
  <c r="F34" i="10" s="1"/>
  <c r="B32" i="10"/>
  <c r="F32" i="10" s="1"/>
  <c r="D31" i="10"/>
  <c r="B30" i="10"/>
  <c r="F30" i="10" s="1"/>
  <c r="B29" i="10"/>
  <c r="F29" i="10" s="1"/>
  <c r="B27" i="10"/>
  <c r="B26" i="10" s="1"/>
  <c r="B25" i="10"/>
  <c r="C23" i="10"/>
  <c r="D23" i="10"/>
  <c r="E23" i="10"/>
  <c r="B24" i="10"/>
  <c r="F24" i="10" s="1"/>
  <c r="C26" i="10"/>
  <c r="D26" i="10"/>
  <c r="B20" i="10"/>
  <c r="B19" i="10" s="1"/>
  <c r="B18" i="10"/>
  <c r="B17" i="10" s="1"/>
  <c r="C14" i="10"/>
  <c r="B16" i="10"/>
  <c r="F16" i="10" s="1"/>
  <c r="B15" i="10"/>
  <c r="F15" i="10" s="1"/>
  <c r="B12" i="10"/>
  <c r="B11" i="10" s="1"/>
  <c r="D10" i="23"/>
  <c r="B16" i="23"/>
  <c r="G16" i="23" s="1"/>
  <c r="B20" i="23"/>
  <c r="E104" i="22"/>
  <c r="F104" i="22"/>
  <c r="D104" i="22"/>
  <c r="B104" i="22"/>
  <c r="F56" i="22"/>
  <c r="B56" i="22"/>
  <c r="E10" i="22"/>
  <c r="F10" i="22"/>
  <c r="F8" i="22" s="1"/>
  <c r="F37" i="22" s="1"/>
  <c r="D10" i="22"/>
  <c r="D8" i="22" s="1"/>
  <c r="D37" i="22" s="1"/>
  <c r="B10" i="22"/>
  <c r="B10" i="17"/>
  <c r="B31" i="15"/>
  <c r="E116" i="22"/>
  <c r="F116" i="22"/>
  <c r="D116" i="22"/>
  <c r="B116" i="22"/>
  <c r="E33" i="22"/>
  <c r="B33" i="22"/>
  <c r="F59" i="21"/>
  <c r="F70" i="21" s="1"/>
  <c r="E105" i="20"/>
  <c r="E120" i="20" s="1"/>
  <c r="F105" i="20"/>
  <c r="F120" i="20" s="1"/>
  <c r="D105" i="20"/>
  <c r="D120" i="20" s="1"/>
  <c r="B105" i="20"/>
  <c r="B120" i="20" s="1"/>
  <c r="G111" i="20"/>
  <c r="G110" i="20"/>
  <c r="E72" i="20"/>
  <c r="F72" i="20"/>
  <c r="D72" i="20"/>
  <c r="B72" i="20"/>
  <c r="D37" i="20"/>
  <c r="E37" i="20"/>
  <c r="E35" i="20" s="1"/>
  <c r="E92" i="20" s="1"/>
  <c r="F37" i="20"/>
  <c r="B37" i="20"/>
  <c r="B35" i="20" s="1"/>
  <c r="B92" i="20" s="1"/>
  <c r="G61" i="19"/>
  <c r="G62" i="19"/>
  <c r="E54" i="19"/>
  <c r="E52" i="19"/>
  <c r="F54" i="19"/>
  <c r="F52" i="19" s="1"/>
  <c r="F69" i="19" s="1"/>
  <c r="D52" i="19"/>
  <c r="B54" i="19"/>
  <c r="B52" i="19" s="1"/>
  <c r="B69" i="19" s="1"/>
  <c r="G58" i="19"/>
  <c r="E37" i="17"/>
  <c r="F37" i="17"/>
  <c r="E35" i="17"/>
  <c r="E46" i="17"/>
  <c r="F35" i="17"/>
  <c r="F46" i="17"/>
  <c r="E95" i="15"/>
  <c r="F95" i="15"/>
  <c r="D95" i="15"/>
  <c r="B95" i="15"/>
  <c r="E31" i="15"/>
  <c r="F31" i="15"/>
  <c r="D31" i="15"/>
  <c r="E33" i="15"/>
  <c r="F33" i="15"/>
  <c r="D33" i="15"/>
  <c r="B33" i="15"/>
  <c r="D24" i="16"/>
  <c r="B24" i="16"/>
  <c r="D10" i="13"/>
  <c r="B10" i="13"/>
  <c r="E78" i="12"/>
  <c r="F78" i="12"/>
  <c r="D78" i="12"/>
  <c r="B78" i="12"/>
  <c r="G70" i="12"/>
  <c r="G71" i="12"/>
  <c r="G72" i="12"/>
  <c r="G65" i="12"/>
  <c r="G66" i="12"/>
  <c r="C53" i="10"/>
  <c r="D11" i="10"/>
  <c r="E11" i="10"/>
  <c r="C11" i="10"/>
  <c r="G136" i="22"/>
  <c r="G137" i="22"/>
  <c r="G138" i="22"/>
  <c r="G139" i="22"/>
  <c r="G31" i="22"/>
  <c r="G32" i="22"/>
  <c r="G34" i="22"/>
  <c r="G35" i="22"/>
  <c r="G36" i="22"/>
  <c r="G38" i="22"/>
  <c r="G84" i="21"/>
  <c r="G85" i="21"/>
  <c r="G87" i="21"/>
  <c r="G88" i="21"/>
  <c r="G89" i="21"/>
  <c r="G91" i="21"/>
  <c r="D83" i="21"/>
  <c r="D90" i="21" s="1"/>
  <c r="B83" i="21"/>
  <c r="B90" i="21" s="1"/>
  <c r="F48" i="21"/>
  <c r="F40" i="21" s="1"/>
  <c r="F52" i="21" s="1"/>
  <c r="E48" i="21"/>
  <c r="E40" i="21" s="1"/>
  <c r="E52" i="21" s="1"/>
  <c r="D48" i="21"/>
  <c r="B48" i="21"/>
  <c r="D28" i="10"/>
  <c r="E49" i="15"/>
  <c r="E47" i="15" s="1"/>
  <c r="E60" i="15" s="1"/>
  <c r="D49" i="15"/>
  <c r="D47" i="15" s="1"/>
  <c r="F10" i="10"/>
  <c r="D8" i="23"/>
  <c r="G55" i="23"/>
  <c r="G53" i="23"/>
  <c r="G52" i="23"/>
  <c r="G49" i="23"/>
  <c r="G48" i="23"/>
  <c r="G47" i="23"/>
  <c r="F46" i="23"/>
  <c r="F36" i="23" s="1"/>
  <c r="F54" i="23" s="1"/>
  <c r="E46" i="23"/>
  <c r="D46" i="23"/>
  <c r="D36" i="23" s="1"/>
  <c r="B46" i="23"/>
  <c r="G43" i="23"/>
  <c r="G42" i="23"/>
  <c r="G40" i="23"/>
  <c r="G39" i="23"/>
  <c r="E38" i="23"/>
  <c r="E36" i="23" s="1"/>
  <c r="E54" i="23" s="1"/>
  <c r="B38" i="23"/>
  <c r="G37" i="23"/>
  <c r="B36" i="23"/>
  <c r="B54" i="23" s="1"/>
  <c r="I24" i="23"/>
  <c r="G22" i="23"/>
  <c r="G20" i="23"/>
  <c r="G13" i="23"/>
  <c r="G12" i="23"/>
  <c r="G11" i="23"/>
  <c r="D24" i="23"/>
  <c r="B10" i="14"/>
  <c r="B8" i="14" s="1"/>
  <c r="B39" i="14" s="1"/>
  <c r="F10" i="14"/>
  <c r="F8" i="14" s="1"/>
  <c r="F39" i="14" s="1"/>
  <c r="E10" i="14"/>
  <c r="E8" i="14" s="1"/>
  <c r="E39" i="14" s="1"/>
  <c r="D10" i="14"/>
  <c r="D8" i="14" s="1"/>
  <c r="G74" i="19"/>
  <c r="G75" i="19"/>
  <c r="G76" i="19"/>
  <c r="C43" i="10"/>
  <c r="E19" i="10"/>
  <c r="D19" i="10"/>
  <c r="C19" i="10"/>
  <c r="E14" i="10"/>
  <c r="D14" i="10"/>
  <c r="G78" i="20"/>
  <c r="G79" i="20"/>
  <c r="G80" i="20"/>
  <c r="G83" i="20"/>
  <c r="G85" i="20"/>
  <c r="G86" i="20"/>
  <c r="G87" i="20"/>
  <c r="F10" i="12"/>
  <c r="F8" i="12" s="1"/>
  <c r="F50" i="12" s="1"/>
  <c r="E10" i="12"/>
  <c r="E8" i="12" s="1"/>
  <c r="E50" i="12" s="1"/>
  <c r="D10" i="12"/>
  <c r="D8" i="12" s="1"/>
  <c r="D50" i="12" s="1"/>
  <c r="B10" i="12"/>
  <c r="B8" i="12" s="1"/>
  <c r="B50" i="12" s="1"/>
  <c r="F114" i="15"/>
  <c r="F112" i="15"/>
  <c r="E114" i="15"/>
  <c r="E112" i="15" s="1"/>
  <c r="E142" i="15" s="1"/>
  <c r="D114" i="15"/>
  <c r="D112" i="15" s="1"/>
  <c r="B114" i="15"/>
  <c r="B112" i="15" s="1"/>
  <c r="B142" i="15" s="1"/>
  <c r="G136" i="15"/>
  <c r="G137" i="15"/>
  <c r="G138" i="15"/>
  <c r="G139" i="15"/>
  <c r="G140" i="15"/>
  <c r="G89" i="15"/>
  <c r="G90" i="15"/>
  <c r="G91" i="15"/>
  <c r="G92" i="15"/>
  <c r="G96" i="15"/>
  <c r="B49" i="15"/>
  <c r="B47" i="15" s="1"/>
  <c r="B60" i="15" s="1"/>
  <c r="F10" i="15"/>
  <c r="F8" i="15" s="1"/>
  <c r="F38" i="15" s="1"/>
  <c r="E10" i="15"/>
  <c r="E8" i="15"/>
  <c r="E38" i="15" s="1"/>
  <c r="D10" i="15"/>
  <c r="D8" i="15" s="1"/>
  <c r="B10" i="15"/>
  <c r="B8" i="15"/>
  <c r="B38" i="15" s="1"/>
  <c r="G78" i="19"/>
  <c r="G79" i="19"/>
  <c r="G81" i="19"/>
  <c r="G85" i="19"/>
  <c r="F74" i="19"/>
  <c r="F72" i="19" s="1"/>
  <c r="F95" i="19" s="1"/>
  <c r="E74" i="19"/>
  <c r="E72" i="19" s="1"/>
  <c r="E95" i="19" s="1"/>
  <c r="D74" i="19"/>
  <c r="D72" i="19" s="1"/>
  <c r="D95" i="19" s="1"/>
  <c r="B74" i="19"/>
  <c r="B72" i="19"/>
  <c r="G77" i="19"/>
  <c r="G57" i="19"/>
  <c r="G59" i="19"/>
  <c r="G60" i="19"/>
  <c r="G63" i="19"/>
  <c r="G64" i="19"/>
  <c r="G66" i="19"/>
  <c r="G67" i="19"/>
  <c r="G68" i="19"/>
  <c r="G69" i="19"/>
  <c r="E38" i="19"/>
  <c r="B38" i="19"/>
  <c r="F10" i="19"/>
  <c r="F8" i="19" s="1"/>
  <c r="F28" i="19" s="1"/>
  <c r="E10" i="19"/>
  <c r="E8" i="19"/>
  <c r="D10" i="19"/>
  <c r="D8" i="19" s="1"/>
  <c r="B10" i="19"/>
  <c r="G88" i="20"/>
  <c r="G89" i="20"/>
  <c r="G90" i="20"/>
  <c r="G118" i="20"/>
  <c r="G120" i="20"/>
  <c r="G75" i="20"/>
  <c r="G76" i="20"/>
  <c r="G77" i="20"/>
  <c r="G63" i="20"/>
  <c r="G64" i="20"/>
  <c r="G65" i="20"/>
  <c r="G68" i="20"/>
  <c r="G69" i="20"/>
  <c r="G73" i="20"/>
  <c r="G30" i="20"/>
  <c r="F10" i="20"/>
  <c r="F8" i="20" s="1"/>
  <c r="F31" i="20" s="1"/>
  <c r="E10" i="20"/>
  <c r="E8" i="20" s="1"/>
  <c r="E31" i="20" s="1"/>
  <c r="D10" i="20"/>
  <c r="D8" i="20" s="1"/>
  <c r="B10" i="20"/>
  <c r="B8" i="20" s="1"/>
  <c r="B31" i="20" s="1"/>
  <c r="G69" i="21"/>
  <c r="G47" i="21"/>
  <c r="G49" i="21"/>
  <c r="G50" i="21"/>
  <c r="G51" i="21"/>
  <c r="D63" i="15"/>
  <c r="D99" i="15" s="1"/>
  <c r="E63" i="15"/>
  <c r="F63" i="15"/>
  <c r="F99" i="15" s="1"/>
  <c r="E99" i="15"/>
  <c r="E61" i="21"/>
  <c r="E59" i="21" s="1"/>
  <c r="E70" i="21" s="1"/>
  <c r="D61" i="21"/>
  <c r="B61" i="21"/>
  <c r="B59" i="21" s="1"/>
  <c r="B70" i="21" s="1"/>
  <c r="D42" i="21"/>
  <c r="D40" i="21" s="1"/>
  <c r="D52" i="21" s="1"/>
  <c r="B42" i="21"/>
  <c r="F10" i="21"/>
  <c r="F8" i="21" s="1"/>
  <c r="F35" i="21" s="1"/>
  <c r="E10" i="21"/>
  <c r="E8" i="21" s="1"/>
  <c r="E35" i="21" s="1"/>
  <c r="D37" i="17"/>
  <c r="D35" i="17"/>
  <c r="B37" i="17"/>
  <c r="B35" i="17"/>
  <c r="F10" i="17"/>
  <c r="F8" i="17"/>
  <c r="E10" i="17"/>
  <c r="D10" i="17"/>
  <c r="B8" i="17"/>
  <c r="G30" i="16"/>
  <c r="G31" i="16"/>
  <c r="G32" i="16"/>
  <c r="G36" i="16"/>
  <c r="G37" i="16"/>
  <c r="G29" i="13"/>
  <c r="G14" i="13"/>
  <c r="E30" i="17"/>
  <c r="E8" i="17"/>
  <c r="D30" i="17"/>
  <c r="D8" i="17"/>
  <c r="B46" i="17"/>
  <c r="G58" i="15"/>
  <c r="G59" i="15"/>
  <c r="G61" i="15"/>
  <c r="G105" i="22"/>
  <c r="G108" i="22"/>
  <c r="G109" i="22"/>
  <c r="G110" i="22"/>
  <c r="G111" i="22"/>
  <c r="G112" i="22"/>
  <c r="F10" i="16"/>
  <c r="F8" i="16"/>
  <c r="E10" i="16"/>
  <c r="E8" i="16"/>
  <c r="D10" i="16"/>
  <c r="D8" i="16"/>
  <c r="B10" i="16"/>
  <c r="B8" i="16"/>
  <c r="G72" i="22"/>
  <c r="G76" i="22"/>
  <c r="G77" i="22"/>
  <c r="F30" i="17"/>
  <c r="E33" i="10"/>
  <c r="E21" i="10"/>
  <c r="G100" i="22"/>
  <c r="G101" i="22"/>
  <c r="G102" i="22"/>
  <c r="G117" i="22"/>
  <c r="G124" i="22"/>
  <c r="G126" i="22"/>
  <c r="G127" i="22"/>
  <c r="G128" i="22"/>
  <c r="G129" i="22"/>
  <c r="G132" i="22"/>
  <c r="G133" i="22"/>
  <c r="G134" i="22"/>
  <c r="G140" i="22"/>
  <c r="G142" i="22"/>
  <c r="G143" i="22"/>
  <c r="G144" i="22"/>
  <c r="G145" i="22"/>
  <c r="G146" i="22"/>
  <c r="G147" i="22"/>
  <c r="G148" i="22"/>
  <c r="G99" i="22"/>
  <c r="G9" i="22"/>
  <c r="G11" i="22"/>
  <c r="G12" i="22"/>
  <c r="G13" i="22"/>
  <c r="G14" i="22"/>
  <c r="G16" i="22"/>
  <c r="G17" i="22"/>
  <c r="G19" i="22"/>
  <c r="G23" i="22"/>
  <c r="G24" i="22"/>
  <c r="G27" i="22"/>
  <c r="G29" i="22"/>
  <c r="G30" i="22"/>
  <c r="G55" i="22"/>
  <c r="G57" i="22"/>
  <c r="G58" i="22"/>
  <c r="G59" i="22"/>
  <c r="G60" i="22"/>
  <c r="G66" i="22"/>
  <c r="G67" i="22"/>
  <c r="G69" i="22"/>
  <c r="G71" i="22"/>
  <c r="G82" i="22"/>
  <c r="G85" i="22"/>
  <c r="G93" i="22"/>
  <c r="G97" i="22"/>
  <c r="G9" i="21"/>
  <c r="G11" i="21"/>
  <c r="G12" i="21"/>
  <c r="G13" i="21"/>
  <c r="G14" i="21"/>
  <c r="G16" i="21"/>
  <c r="G17" i="21"/>
  <c r="G19" i="21"/>
  <c r="G24" i="21"/>
  <c r="G27" i="21"/>
  <c r="G29" i="21"/>
  <c r="G33" i="21"/>
  <c r="G34" i="21"/>
  <c r="G36" i="21"/>
  <c r="G37" i="21"/>
  <c r="G38" i="21"/>
  <c r="G41" i="21"/>
  <c r="G43" i="21"/>
  <c r="G44" i="21"/>
  <c r="G45" i="21"/>
  <c r="G46" i="21"/>
  <c r="G60" i="21"/>
  <c r="G62" i="21"/>
  <c r="G63" i="21"/>
  <c r="G64" i="21"/>
  <c r="G65" i="21"/>
  <c r="G67" i="21"/>
  <c r="G68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31" i="21"/>
  <c r="G9" i="20"/>
  <c r="G11" i="20"/>
  <c r="G12" i="20"/>
  <c r="G13" i="20"/>
  <c r="G14" i="20"/>
  <c r="G16" i="20"/>
  <c r="G17" i="20"/>
  <c r="G19" i="20"/>
  <c r="G22" i="20"/>
  <c r="G23" i="20"/>
  <c r="G25" i="20"/>
  <c r="G27" i="20"/>
  <c r="G36" i="20"/>
  <c r="G38" i="20"/>
  <c r="G39" i="20"/>
  <c r="G40" i="20"/>
  <c r="G45" i="20"/>
  <c r="G47" i="20"/>
  <c r="G49" i="20"/>
  <c r="G53" i="20"/>
  <c r="G54" i="20"/>
  <c r="G56" i="20"/>
  <c r="G58" i="20"/>
  <c r="G59" i="20"/>
  <c r="G60" i="20"/>
  <c r="G62" i="20"/>
  <c r="G74" i="20"/>
  <c r="G122" i="20"/>
  <c r="G123" i="20"/>
  <c r="G124" i="20"/>
  <c r="G125" i="20"/>
  <c r="G126" i="20"/>
  <c r="G127" i="20"/>
  <c r="G128" i="20"/>
  <c r="G88" i="19"/>
  <c r="G90" i="19"/>
  <c r="G92" i="19"/>
  <c r="G94" i="19"/>
  <c r="G95" i="19"/>
  <c r="G96" i="19"/>
  <c r="G39" i="21"/>
  <c r="G65" i="19"/>
  <c r="D41" i="10"/>
  <c r="C41" i="10"/>
  <c r="D43" i="10"/>
  <c r="E51" i="10"/>
  <c r="C33" i="10"/>
  <c r="G29" i="20"/>
  <c r="E45" i="10"/>
  <c r="D45" i="10"/>
  <c r="F47" i="10"/>
  <c r="B95" i="19"/>
  <c r="E69" i="19"/>
  <c r="G47" i="19"/>
  <c r="D39" i="10"/>
  <c r="E36" i="19"/>
  <c r="E46" i="19"/>
  <c r="B36" i="19"/>
  <c r="B46" i="19" s="1"/>
  <c r="G46" i="19" s="1"/>
  <c r="G29" i="19"/>
  <c r="D37" i="10"/>
  <c r="E28" i="19"/>
  <c r="B8" i="19"/>
  <c r="B28" i="19"/>
  <c r="G9" i="19"/>
  <c r="G11" i="19"/>
  <c r="G12" i="19"/>
  <c r="G13" i="19"/>
  <c r="G14" i="19"/>
  <c r="G16" i="19"/>
  <c r="G17" i="19"/>
  <c r="G22" i="19"/>
  <c r="G23" i="19"/>
  <c r="G25" i="19"/>
  <c r="G27" i="19"/>
  <c r="G30" i="19"/>
  <c r="G31" i="19"/>
  <c r="G32" i="19"/>
  <c r="G33" i="19"/>
  <c r="G34" i="19"/>
  <c r="G35" i="19"/>
  <c r="G37" i="19"/>
  <c r="G39" i="19"/>
  <c r="G40" i="19"/>
  <c r="G41" i="19"/>
  <c r="G42" i="19"/>
  <c r="G44" i="19"/>
  <c r="G48" i="19"/>
  <c r="G49" i="19"/>
  <c r="G50" i="19"/>
  <c r="G51" i="19"/>
  <c r="G53" i="19"/>
  <c r="G54" i="19"/>
  <c r="G55" i="19"/>
  <c r="G56" i="19"/>
  <c r="G70" i="19"/>
  <c r="G71" i="19"/>
  <c r="G72" i="19"/>
  <c r="G73" i="19"/>
  <c r="G86" i="19"/>
  <c r="B30" i="17"/>
  <c r="G9" i="17"/>
  <c r="G11" i="17"/>
  <c r="G12" i="17"/>
  <c r="G13" i="17"/>
  <c r="G14" i="17"/>
  <c r="G16" i="17"/>
  <c r="G18" i="17"/>
  <c r="G19" i="17"/>
  <c r="G21" i="17"/>
  <c r="G23" i="17"/>
  <c r="G24" i="17"/>
  <c r="G26" i="17"/>
  <c r="G28" i="17"/>
  <c r="G31" i="17"/>
  <c r="G32" i="17"/>
  <c r="G33" i="17"/>
  <c r="G34" i="17"/>
  <c r="G36" i="17"/>
  <c r="G38" i="17"/>
  <c r="G39" i="17"/>
  <c r="G40" i="17"/>
  <c r="G45" i="17"/>
  <c r="G47" i="17"/>
  <c r="G48" i="17"/>
  <c r="G52" i="17"/>
  <c r="G53" i="17"/>
  <c r="G54" i="17"/>
  <c r="G55" i="17"/>
  <c r="D46" i="17"/>
  <c r="E43" i="10"/>
  <c r="C45" i="10"/>
  <c r="D51" i="10"/>
  <c r="E37" i="10"/>
  <c r="G30" i="17"/>
  <c r="G10" i="19"/>
  <c r="G38" i="19"/>
  <c r="G37" i="17"/>
  <c r="G10" i="17"/>
  <c r="G8" i="17"/>
  <c r="G113" i="15"/>
  <c r="G115" i="15"/>
  <c r="G116" i="15"/>
  <c r="G117" i="15"/>
  <c r="G118" i="15"/>
  <c r="G121" i="15"/>
  <c r="G122" i="15"/>
  <c r="G125" i="15"/>
  <c r="G128" i="15"/>
  <c r="G130" i="15"/>
  <c r="G131" i="15"/>
  <c r="G133" i="15"/>
  <c r="G135" i="15"/>
  <c r="G143" i="15"/>
  <c r="G64" i="15"/>
  <c r="G66" i="15"/>
  <c r="G67" i="15"/>
  <c r="G68" i="15"/>
  <c r="G71" i="15"/>
  <c r="G73" i="15"/>
  <c r="G75" i="15"/>
  <c r="G76" i="15"/>
  <c r="G78" i="15"/>
  <c r="G80" i="15"/>
  <c r="G81" i="15"/>
  <c r="G83" i="15"/>
  <c r="G85" i="15"/>
  <c r="G87" i="15"/>
  <c r="G88" i="15"/>
  <c r="G100" i="15"/>
  <c r="G48" i="15"/>
  <c r="G50" i="15"/>
  <c r="G51" i="15"/>
  <c r="G52" i="15"/>
  <c r="G53" i="15"/>
  <c r="G55" i="15"/>
  <c r="G57" i="15"/>
  <c r="C37" i="10"/>
  <c r="D33" i="10"/>
  <c r="F142" i="15"/>
  <c r="E31" i="10"/>
  <c r="G36" i="19"/>
  <c r="G65" i="15"/>
  <c r="G49" i="15"/>
  <c r="G9" i="15"/>
  <c r="G11" i="15"/>
  <c r="G12" i="15"/>
  <c r="G13" i="15"/>
  <c r="G14" i="15"/>
  <c r="G16" i="15"/>
  <c r="G17" i="15"/>
  <c r="G19" i="15"/>
  <c r="G24" i="15"/>
  <c r="G25" i="15"/>
  <c r="G39" i="15"/>
  <c r="G29" i="15"/>
  <c r="G114" i="15"/>
  <c r="C31" i="10"/>
  <c r="G27" i="15"/>
  <c r="G10" i="15"/>
  <c r="G9" i="16"/>
  <c r="G11" i="16"/>
  <c r="G12" i="16"/>
  <c r="G13" i="16"/>
  <c r="G14" i="16"/>
  <c r="G16" i="16"/>
  <c r="G17" i="16"/>
  <c r="G22" i="16"/>
  <c r="G24" i="16"/>
  <c r="G26" i="16"/>
  <c r="G27" i="16"/>
  <c r="G29" i="16"/>
  <c r="G38" i="16"/>
  <c r="G40" i="16"/>
  <c r="F39" i="16"/>
  <c r="G9" i="14"/>
  <c r="G11" i="14"/>
  <c r="G12" i="14"/>
  <c r="G13" i="14"/>
  <c r="G14" i="14"/>
  <c r="G16" i="14"/>
  <c r="G17" i="14"/>
  <c r="G22" i="14"/>
  <c r="G24" i="14"/>
  <c r="G26" i="14"/>
  <c r="G27" i="14"/>
  <c r="G29" i="14"/>
  <c r="G31" i="14"/>
  <c r="G38" i="14"/>
  <c r="G11" i="13"/>
  <c r="G16" i="13"/>
  <c r="G17" i="13"/>
  <c r="G19" i="13"/>
  <c r="G22" i="13"/>
  <c r="G24" i="13"/>
  <c r="G25" i="13"/>
  <c r="G27" i="13"/>
  <c r="E17" i="10"/>
  <c r="D17" i="10"/>
  <c r="G63" i="12"/>
  <c r="G64" i="12"/>
  <c r="G68" i="12"/>
  <c r="G69" i="12"/>
  <c r="G76" i="12"/>
  <c r="G77" i="12"/>
  <c r="G79" i="12"/>
  <c r="I50" i="12"/>
  <c r="G11" i="12"/>
  <c r="G12" i="12"/>
  <c r="G13" i="12"/>
  <c r="G14" i="12"/>
  <c r="G16" i="12"/>
  <c r="G17" i="12"/>
  <c r="G19" i="12"/>
  <c r="G21" i="12"/>
  <c r="G23" i="12"/>
  <c r="G26" i="12"/>
  <c r="G27" i="12"/>
  <c r="G28" i="12"/>
  <c r="G30" i="12"/>
  <c r="G34" i="12"/>
  <c r="G35" i="12"/>
  <c r="G37" i="12"/>
  <c r="G39" i="12"/>
  <c r="G41" i="12"/>
  <c r="G44" i="12"/>
  <c r="G46" i="12"/>
  <c r="B39" i="16"/>
  <c r="G10" i="14"/>
  <c r="C17" i="10"/>
  <c r="D39" i="16"/>
  <c r="G10" i="16"/>
  <c r="D21" i="10"/>
  <c r="G33" i="13"/>
  <c r="C21" i="10"/>
  <c r="G8" i="16"/>
  <c r="E39" i="16"/>
  <c r="G39" i="16"/>
  <c r="G7" i="16"/>
  <c r="F22" i="10"/>
  <c r="G7" i="14"/>
  <c r="G35" i="17"/>
  <c r="G46" i="17"/>
  <c r="G95" i="15"/>
  <c r="D54" i="23" l="1"/>
  <c r="G54" i="23" s="1"/>
  <c r="G36" i="23"/>
  <c r="G38" i="23"/>
  <c r="B10" i="23"/>
  <c r="G10" i="23" s="1"/>
  <c r="G46" i="23"/>
  <c r="D38" i="15"/>
  <c r="G38" i="15" s="1"/>
  <c r="G8" i="15"/>
  <c r="D142" i="15"/>
  <c r="G142" i="15" s="1"/>
  <c r="G112" i="15"/>
  <c r="G8" i="14"/>
  <c r="D39" i="14"/>
  <c r="G39" i="14" s="1"/>
  <c r="D60" i="15"/>
  <c r="G60" i="15" s="1"/>
  <c r="G47" i="15"/>
  <c r="D28" i="19"/>
  <c r="G28" i="19" s="1"/>
  <c r="G8" i="19"/>
  <c r="G52" i="19"/>
  <c r="D69" i="19"/>
  <c r="G63" i="15"/>
  <c r="B99" i="15"/>
  <c r="G99" i="15" s="1"/>
  <c r="C78" i="10"/>
  <c r="C8" i="10"/>
  <c r="E78" i="10"/>
  <c r="E8" i="10"/>
  <c r="D35" i="20"/>
  <c r="D92" i="20" s="1"/>
  <c r="D8" i="10"/>
  <c r="D78" i="10"/>
  <c r="F54" i="22"/>
  <c r="G56" i="22"/>
  <c r="B8" i="22"/>
  <c r="B37" i="22" s="1"/>
  <c r="G10" i="22"/>
  <c r="G33" i="22"/>
  <c r="B54" i="22"/>
  <c r="G104" i="22"/>
  <c r="E8" i="22"/>
  <c r="G116" i="22"/>
  <c r="G61" i="21"/>
  <c r="B40" i="21"/>
  <c r="B52" i="21" s="1"/>
  <c r="G52" i="21" s="1"/>
  <c r="G42" i="21"/>
  <c r="G48" i="21"/>
  <c r="G83" i="21"/>
  <c r="G90" i="21"/>
  <c r="D35" i="21"/>
  <c r="G35" i="21" s="1"/>
  <c r="G8" i="21"/>
  <c r="G10" i="21"/>
  <c r="D59" i="21"/>
  <c r="G37" i="20"/>
  <c r="G10" i="20"/>
  <c r="F35" i="20"/>
  <c r="F92" i="20" s="1"/>
  <c r="G92" i="20" s="1"/>
  <c r="G72" i="20"/>
  <c r="G8" i="20"/>
  <c r="D31" i="20"/>
  <c r="G31" i="20" s="1"/>
  <c r="G121" i="20"/>
  <c r="G10" i="13"/>
  <c r="G50" i="12"/>
  <c r="G78" i="12"/>
  <c r="G10" i="12"/>
  <c r="F60" i="10"/>
  <c r="B59" i="10"/>
  <c r="F63" i="10"/>
  <c r="B62" i="10"/>
  <c r="F62" i="10" s="1"/>
  <c r="B79" i="10"/>
  <c r="F9" i="10"/>
  <c r="B50" i="10"/>
  <c r="F50" i="10" s="1"/>
  <c r="B14" i="10"/>
  <c r="F14" i="10" s="1"/>
  <c r="F12" i="10"/>
  <c r="F18" i="10"/>
  <c r="B41" i="10"/>
  <c r="F41" i="10" s="1"/>
  <c r="F43" i="10"/>
  <c r="F44" i="10"/>
  <c r="F21" i="10"/>
  <c r="F20" i="10"/>
  <c r="B23" i="10"/>
  <c r="F23" i="10" s="1"/>
  <c r="F57" i="10"/>
  <c r="F38" i="10"/>
  <c r="F39" i="10"/>
  <c r="B51" i="10"/>
  <c r="F51" i="10" s="1"/>
  <c r="F59" i="10"/>
  <c r="B33" i="10"/>
  <c r="F33" i="10" s="1"/>
  <c r="F45" i="10"/>
  <c r="F46" i="10"/>
  <c r="F19" i="10"/>
  <c r="F11" i="10"/>
  <c r="F56" i="10"/>
  <c r="F26" i="10"/>
  <c r="F37" i="10"/>
  <c r="F27" i="10"/>
  <c r="B31" i="10"/>
  <c r="F31" i="10" s="1"/>
  <c r="F17" i="10"/>
  <c r="B35" i="10"/>
  <c r="F35" i="10" s="1"/>
  <c r="B28" i="10"/>
  <c r="B53" i="10"/>
  <c r="F53" i="10" s="1"/>
  <c r="F40" i="10"/>
  <c r="B8" i="23" l="1"/>
  <c r="B24" i="23" s="1"/>
  <c r="G24" i="23" s="1"/>
  <c r="C7" i="10"/>
  <c r="C77" i="10"/>
  <c r="G77" i="10" s="1"/>
  <c r="D77" i="10"/>
  <c r="H77" i="10" s="1"/>
  <c r="D7" i="10"/>
  <c r="E77" i="10"/>
  <c r="I77" i="10" s="1"/>
  <c r="E7" i="10"/>
  <c r="G141" i="22"/>
  <c r="G54" i="22"/>
  <c r="E37" i="22"/>
  <c r="G37" i="22" s="1"/>
  <c r="G8" i="22"/>
  <c r="G40" i="21"/>
  <c r="D70" i="21"/>
  <c r="G70" i="21" s="1"/>
  <c r="G59" i="21"/>
  <c r="G35" i="20"/>
  <c r="F28" i="10"/>
  <c r="B48" i="10"/>
  <c r="F48" i="10" s="1"/>
  <c r="B8" i="10" l="1"/>
  <c r="B78" i="10" l="1"/>
  <c r="F8" i="10"/>
  <c r="B77" i="10" l="1"/>
  <c r="B7" i="10"/>
  <c r="F77" i="10" l="1"/>
  <c r="F78" i="10"/>
</calcChain>
</file>

<file path=xl/sharedStrings.xml><?xml version="1.0" encoding="utf-8"?>
<sst xmlns="http://schemas.openxmlformats.org/spreadsheetml/2006/main" count="1319" uniqueCount="283">
  <si>
    <t>รวมทั้งสิ้น</t>
  </si>
  <si>
    <t>แผน</t>
  </si>
  <si>
    <t>ผล</t>
  </si>
  <si>
    <t>งวดที่ 1 (ต.ค. - ม.ค.)</t>
  </si>
  <si>
    <t>งวดที่ 2 (ก.พ. - พ.ค.)</t>
  </si>
  <si>
    <t>งวดที่ 3 (มิ.ย. - ก.ย.)</t>
  </si>
  <si>
    <t>แผน/</t>
  </si>
  <si>
    <t>รวม</t>
  </si>
  <si>
    <t xml:space="preserve">ตำแหน่ง : </t>
  </si>
  <si>
    <t>ผู้รายงาน : …………………………………...…..</t>
  </si>
  <si>
    <t xml:space="preserve">               (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</si>
  <si>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</si>
  <si>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</si>
  <si>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</si>
  <si>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         โทร:</t>
  </si>
  <si>
    <t>วัน/เดือน/ปี   :                                             โทร:</t>
  </si>
  <si>
    <t>วัน/เดือน/ปี      :                                          โทร:</t>
  </si>
  <si>
    <t>วัน/เดือน/ปี      :                                                     โทร:</t>
  </si>
  <si>
    <t>งาน/โครงการตามแผนยุทธศาสตร์/งบรายจ่าย/รายการ</t>
  </si>
  <si>
    <t>หน่วย : บาท</t>
  </si>
  <si>
    <t>หน่วยงาน   สำนักงานเขตสายไหม</t>
  </si>
  <si>
    <t>แผน/ผลการปฏิบัติงานและการใช้จ่ายงบประมาณรายจ่ายประจำปีงบประมาณ พ.ศ. 2565</t>
  </si>
  <si>
    <t>หน่วยงาน : สำนักงานเขตสายไหม</t>
  </si>
  <si>
    <t>ฝ่าย: ปกครอง</t>
  </si>
  <si>
    <t>งวดที่ 1</t>
  </si>
  <si>
    <t>(ต.ค. 64 - ม.ค. 65)</t>
  </si>
  <si>
    <t>งวดที่ 2</t>
  </si>
  <si>
    <t>(ก.พ.65 - พ.ค. 65)</t>
  </si>
  <si>
    <t>(มิ.ย. 65 - ก.ย. 65)</t>
  </si>
  <si>
    <t>งบประมาณตามโครงสร้าง</t>
  </si>
  <si>
    <t>1. งบบุคลากร</t>
  </si>
  <si>
    <t xml:space="preserve">      -ค่าเครื่องแต่งกาย</t>
  </si>
  <si>
    <t>งบประมาณ</t>
  </si>
  <si>
    <t>หลังปรับโอน</t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</si>
  <si>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</si>
  <si>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</t>
    </r>
    <r>
      <rPr>
        <b/>
        <sz val="15"/>
        <color theme="1"/>
        <rFont val="TH SarabunPSK"/>
        <family val="2"/>
      </rPr>
      <t xml:space="preserve"> </t>
    </r>
  </si>
  <si>
    <r>
      <t xml:space="preserve">     </t>
    </r>
    <r>
      <rPr>
        <b/>
        <u/>
        <sz val="15"/>
        <color theme="1"/>
        <rFont val="TH SarabunPSK"/>
        <family val="2"/>
      </rPr>
      <t>ค่าใช้สอย</t>
    </r>
  </si>
  <si>
    <r>
      <t xml:space="preserve">     </t>
    </r>
    <r>
      <rPr>
        <b/>
        <u/>
        <sz val="15"/>
        <color theme="1"/>
        <rFont val="TH SarabunPSK"/>
        <family val="2"/>
      </rPr>
      <t>ค่าวัสดุ</t>
    </r>
  </si>
  <si>
    <t xml:space="preserve">      -ค่าวัสดุอุปกรณ์คอมพิวเตอร์</t>
  </si>
  <si>
    <t xml:space="preserve">      -ค่าวัสดุสำนักงาน</t>
  </si>
  <si>
    <t xml:space="preserve">      -ค่าใช้จ่ายเกี่ยวกับการสนับสนุนกิจการอาสาสมัครป้องกันภัย</t>
  </si>
  <si>
    <t xml:space="preserve">       ฝ่ายพลเรือน</t>
  </si>
  <si>
    <t>ผู้รายงาน.........................................................................................................</t>
  </si>
  <si>
    <t>ฝ่าย: ทะเบียน</t>
  </si>
  <si>
    <t>ฝ่าย : การคลัง</t>
  </si>
  <si>
    <t>ฝ่าย : รายได้</t>
  </si>
  <si>
    <t>3. งบรายจ่ายอื่น</t>
  </si>
  <si>
    <t>ฝ่าย: เทศกิจ</t>
  </si>
  <si>
    <t>ฝ่าย: โยธา</t>
  </si>
  <si>
    <t xml:space="preserve">      -ค่าวัสดุก่อสร้าง</t>
  </si>
  <si>
    <t xml:space="preserve">      -ค่าวัสดุสำหรับหน่วยบริการเร่งด่วนกรุงเทพมหานคร BEST</t>
  </si>
  <si>
    <t xml:space="preserve">       การเกษตร</t>
  </si>
  <si>
    <t>ฝ่าย: สิ่งแวดล้อมและสุขาภิบาล</t>
  </si>
  <si>
    <t>ฝ่าย: การศึกษา</t>
  </si>
  <si>
    <t xml:space="preserve">       กรุงเทพมหานคร</t>
  </si>
  <si>
    <t>งานที่ 2 : ปกครอง</t>
  </si>
  <si>
    <t xml:space="preserve">       และแก้ไขปัญหายาและสารเสพติด</t>
  </si>
  <si>
    <t xml:space="preserve">      -ค่าใช้จ่ายโครงการอาสาสมัครกรุงเทพมหานครด้านการป้องกัน</t>
  </si>
  <si>
    <t>ฝ่าย: รักษาความสะอาดและสวนสาธารณะ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</si>
  <si>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</si>
  <si>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</si>
  <si>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 งานดูแลสวนและพื้นที่สีเขียว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</si>
  <si>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</si>
  <si>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</si>
  <si>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</si>
  <si>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งวดที่ 3</t>
  </si>
  <si>
    <t xml:space="preserve">       ศูนย์วิชาการเขต</t>
  </si>
  <si>
    <t>3. งบเงินอุดหนุน</t>
  </si>
  <si>
    <t>4. งบรายจ่ายอื่น</t>
  </si>
  <si>
    <t xml:space="preserve">       โรงเรียนสังกัดกรุงเทพมหานคร</t>
  </si>
  <si>
    <t xml:space="preserve">       เพื่อพัฒนาโรงเรียนสังกัดกรุงเทพมหานคร</t>
  </si>
  <si>
    <t xml:space="preserve">       ผลงานเพื่อการเรียนรู้</t>
  </si>
  <si>
    <t xml:space="preserve">           3. งบรายจ่ายอื่น</t>
  </si>
  <si>
    <t>2. งบดำเนินงาน</t>
  </si>
  <si>
    <t>ฝ่าย: พัฒนาชุมชนและสวัสดิการสังคม</t>
  </si>
  <si>
    <t xml:space="preserve">       ขั้นพื้นฐานโรงเรียนสังกัดกรุงเทพมหานคร</t>
  </si>
  <si>
    <t>1. งบดำเนินงาน</t>
  </si>
  <si>
    <t>2. งบรายจ่ายอื่น</t>
  </si>
  <si>
    <t xml:space="preserve">      -ค่าใช้จ่ายในการฝึกอบรมอาสาสมัครป้องกันภัยฝ่ายพลเรือน</t>
  </si>
  <si>
    <t xml:space="preserve">       (หลักสูตรหลัก)</t>
  </si>
  <si>
    <t xml:space="preserve">       ครอบครัว ผู้ด้อยโอกาส ผู้สูงอายุและคนพิการ</t>
  </si>
  <si>
    <t xml:space="preserve">           2. งบรายจ่ายอื่น</t>
  </si>
  <si>
    <t>ฝ่าย: -</t>
  </si>
  <si>
    <t xml:space="preserve">          2. งบรายจ่ายอื่น</t>
  </si>
  <si>
    <t xml:space="preserve">           2 . งบรายจ่ายอื่น</t>
  </si>
  <si>
    <t xml:space="preserve">           2. งบเงินอุดหนุน</t>
  </si>
  <si>
    <t xml:space="preserve">      (                                  )</t>
  </si>
  <si>
    <t xml:space="preserve">     (                                  )</t>
  </si>
  <si>
    <t>งาน/โครงการตามแผนยุทธศาสตร์/งบรายจ่าย</t>
  </si>
  <si>
    <t>โครงการตามแผนยุทธศาสตร์</t>
  </si>
  <si>
    <t xml:space="preserve">      รายจ่ายอื่น</t>
  </si>
  <si>
    <t xml:space="preserve">      โครงการครอบครัวรักการอ่าน</t>
  </si>
  <si>
    <t xml:space="preserve">      โครงการจัดสวัสดิการ การสงเคราะห์ช่วยเหลือเด็ก สตรี ครอบครัว</t>
  </si>
  <si>
    <t xml:space="preserve">      ผู้ด้อยโอกาส ผู้สูงอายุและคนพิการ</t>
  </si>
  <si>
    <t>แผน/ผลการปฏิบัติงานและการใช้จ่ายงบประมาณรายจ่ายประจำปีงบประมาณ พ.ศ. 2567</t>
  </si>
  <si>
    <t>ค่าตอบแทน</t>
  </si>
  <si>
    <t>(ต.ค. 66 - ม.ค. 67)</t>
  </si>
  <si>
    <t>(ก.พ.67 - พ.ค. 67)</t>
  </si>
  <si>
    <t>(มิ.ย. 67 - ก.ย. 67)</t>
  </si>
  <si>
    <t xml:space="preserve">      - ค่าอาหารทำการนอกเวลา</t>
  </si>
  <si>
    <t xml:space="preserve">      - ค่าบำรุงรักษาซ่อมแซมเครื่องปรับอากาศ</t>
  </si>
  <si>
    <t xml:space="preserve">      - ค่าซ่อมแซมยานพาหนะ</t>
  </si>
  <si>
    <t xml:space="preserve">      - ค่าทำความสะอาดเครื่องนอนเวรฯ</t>
  </si>
  <si>
    <t xml:space="preserve">      - ค่าซ่อมแซมครุภัณฑ์</t>
  </si>
  <si>
    <t xml:space="preserve">      - ค่าจ้างเหมาทำความสะอาดอาคาร</t>
  </si>
  <si>
    <t xml:space="preserve">      - ค่าจ้างเหมาดูแลทรัพย์สินและรักษาความปลอดภัย</t>
  </si>
  <si>
    <t xml:space="preserve">      - ค่าจ้างเหมาบริการเป็นรายบุคคล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</si>
  <si>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</si>
  <si>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</si>
  <si>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</si>
  <si>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 xml:space="preserve">      - ค่าวัสดุไฟฟ้า ประปา งานบ้าน งานครัว และงานสวน</t>
  </si>
  <si>
    <t xml:space="preserve">      - ค่าวัสดุประชาสัมพันธ์</t>
  </si>
  <si>
    <t>- ค่าตอบแทนอาสาสมัครป้องกันภัยฝ่ายพลเรือน</t>
  </si>
  <si>
    <t xml:space="preserve">      - ค่าวัสดุสำนักงาน</t>
  </si>
  <si>
    <t>- ค่าวัสดุอุปกรณ์ สำหรับใช้ในศูนย์ อปพร.</t>
  </si>
  <si>
    <t xml:space="preserve">      - ค่าใช้จ่ายโครงการอาสาสมัครกรุงเทพมหานครด้านการป้องกัน</t>
  </si>
  <si>
    <t xml:space="preserve"> </t>
  </si>
  <si>
    <t xml:space="preserve">      - ค่าวัสดุคอมพิวเตอร์</t>
  </si>
  <si>
    <t>3.งบรายจ่ายอื่น</t>
  </si>
  <si>
    <t xml:space="preserve">           เพื่อเพิ่มประสิทธิภาพในการปฏิบัติงาน</t>
  </si>
  <si>
    <t xml:space="preserve">      - ค่าวัสดุในการรักษาความสะอาด</t>
  </si>
  <si>
    <t xml:space="preserve">      - ค่าวัสดุป้องกันอุบัติภัย</t>
  </si>
  <si>
    <t xml:space="preserve">      - ค่าเครื่องแบบชุดปฏิบัติงาน</t>
  </si>
  <si>
    <t>- ค่าตอบแทนอาสาสมัครชักลากมูลฝอยในชุมชน</t>
  </si>
  <si>
    <t xml:space="preserve">      - ค่าตอบแทนเจ้าหน้าที่เก็บขนมูลฝอย</t>
  </si>
  <si>
    <t xml:space="preserve">      - ค่าตอบแทนเจ้าหน้าที่เก็บขนสิ่งปฏิกูล</t>
  </si>
  <si>
    <t xml:space="preserve">      - ค่าซ่อมแซมเครื่องจักรกลและเครื่องทุ่นแรง</t>
  </si>
  <si>
    <t xml:space="preserve">      - ค่าวัสดุเครื่องจักรกลและเครื่องทุ่นแรง</t>
  </si>
  <si>
    <t xml:space="preserve">      - ค่าวัสดุในการักษาความสะอาด</t>
  </si>
  <si>
    <t xml:space="preserve">      - ค่าวัสดุอุปกรณ์ในการขนถ่ายสิ่งปฏิกูล</t>
  </si>
  <si>
    <t xml:space="preserve">          - ค่าใช้จ่ายในการส่งเสริมการจัดการมูลฝอยจากแหล่งกำเนิด</t>
  </si>
  <si>
    <t>แหล่งกำเนิด</t>
  </si>
  <si>
    <t xml:space="preserve">      - ค่าซ่อมแซมสุขาสาธารณะ</t>
  </si>
  <si>
    <t xml:space="preserve">      - ค่าวัสดุเครื่องจักรกลและเครื่องทุนแรง</t>
  </si>
  <si>
    <t xml:space="preserve">      - ค่าวัสดุอุปกรณ์ในการปลูกและบำรุงรักษาต้นไม้</t>
  </si>
  <si>
    <t xml:space="preserve">      - ค่าเบี้ยประชุม</t>
  </si>
  <si>
    <t xml:space="preserve">      - ค่าซ่อมแซมถนน ตรอก ซอย สะพานและสิ่งสาธารณะประโยชน์</t>
  </si>
  <si>
    <t xml:space="preserve">      - ค่าไฟฟ้าสาธารณะ</t>
  </si>
  <si>
    <t xml:space="preserve">      - ค่าจ้างเหมาล้างทำความสะอาดท่อระบายน้ำ</t>
  </si>
  <si>
    <t xml:space="preserve">      - ค่าวัสดุทำความสะอาดท่อระบายน้ำ</t>
  </si>
  <si>
    <t xml:space="preserve">      - ค่าวัสดุอุปกรณ์บำรุงรักษาระบบระบายน้ำฯ</t>
  </si>
  <si>
    <t xml:space="preserve">      - ค่าตอบแทนอาสาสมัครผู้ดูแลเด็ก</t>
  </si>
  <si>
    <t>- ค่าตอบแทนอาสาสมัครปฏิบัติงานด้านพัฒนาสังคม</t>
  </si>
  <si>
    <t>- ค่าตอบแทนอาสาสมัครปฏิบัติงานด้านเด็ก สตรี ผู้สูงอายุ คนพิการ</t>
  </si>
  <si>
    <t>และผู้ด้อยโอกาส</t>
  </si>
  <si>
    <t xml:space="preserve">      - ค่าตอบแทนอาสาสมัครบ้านหนังสือ</t>
  </si>
  <si>
    <t xml:space="preserve">      - ค่าตอบแทนกรรมการชุมชน</t>
  </si>
  <si>
    <t xml:space="preserve">      - ค่ารับรอง</t>
  </si>
  <si>
    <t xml:space="preserve">      - ค่าหนังสือ วารสารบ้านหนังสือ</t>
  </si>
  <si>
    <t xml:space="preserve">      - ค่าวัสดุสำหรับบ้านหนังสือ</t>
  </si>
  <si>
    <t>- ค่าวัสดุเพื่อพัฒนาศูนย์พัฒนาเด็กก่อนวัยเรียนกรุงเทพมหานคร</t>
  </si>
  <si>
    <t xml:space="preserve">      - ค่าใช้จ่ายในการสนับสนุนการดำเนินงานของคณะกรรมการชุมชน</t>
  </si>
  <si>
    <t xml:space="preserve">      - ค่าใช้จ่ายโครงการรู้ใช้ รู้เก็บ คนกรุงเทพฯ ชีวิตมั่นคง</t>
  </si>
  <si>
    <t xml:space="preserve">      - ค่าใช้จ่ายโครงการแข่งเรือพายประเพณีเชื่อมสัมพันธ์คนสองท้องถิ่น</t>
  </si>
  <si>
    <t xml:space="preserve">      - ค่าใช้จ่ายในการฝึกอบรมวิชาชีพเสริมรายได้</t>
  </si>
  <si>
    <t xml:space="preserve">      - ค่าใช้จ่ายในการส่งเสริมกิจการสภาเด็กและเยาวชนเขต</t>
  </si>
  <si>
    <t xml:space="preserve">      - ค่าใช้จ่ายในการส่งเสริมกิจกรรมสโมสรกีฬาและลานกีฬา</t>
  </si>
  <si>
    <t xml:space="preserve">      - ค่าใช้จ่ายในการดำเนินงานศูนย์บริการและถ่ายทอดเทคโนโลยี</t>
  </si>
  <si>
    <t xml:space="preserve">      - ค่าใช้จ่ายในการจัดกิจกรรมครอบครัวรักการอ่าน</t>
  </si>
  <si>
    <t xml:space="preserve">      งบรายจ่ายอื่น</t>
  </si>
  <si>
    <t>โครงการจ้างงานคนพิการเพื่อปฏิบัติงาน</t>
  </si>
  <si>
    <t>งบรายจ่ายอื่น</t>
  </si>
  <si>
    <t>- ค่าใช้จ่ายในการจ้างงานคนพิการเพื่อปฏิบัติงาน</t>
  </si>
  <si>
    <t xml:space="preserve">      -ค่าใช้จ่ายโครงการกรุงเทพฯ เมืองอาหารปลอดภัย</t>
  </si>
  <si>
    <t xml:space="preserve">      โครงการบูรณาการความร่วมมือในการพัฒนาประสิทธิภาพ</t>
  </si>
  <si>
    <t>การแก้ไขปัญหาโรคไข้เลือดออกในพื้นที่กรุงเทพมหานคร</t>
  </si>
  <si>
    <t xml:space="preserve">        -  โครงการบูรณาการความร่วมมือในการพัฒนาประสิทธิภาพ</t>
  </si>
  <si>
    <t xml:space="preserve">      - ค่านิตยภัต</t>
  </si>
  <si>
    <t xml:space="preserve">      - ค่าซ่อมแซมเครื่องดนตรีและอุปกรณ์</t>
  </si>
  <si>
    <t xml:space="preserve">      - ค่าซ่อมแซมครุภัณฑ์โรงเรียนขยายโอกาส</t>
  </si>
  <si>
    <t xml:space="preserve">      - ค่าจ้างเหมาเอกชนทำความสะอาดในโรงเรียนสังกัด</t>
  </si>
  <si>
    <t xml:space="preserve">      - ค่าวัสดุการสอนวิทยาศาสตร์</t>
  </si>
  <si>
    <t xml:space="preserve">      - ค่าสารกรองเครื่องกรองน้ำ</t>
  </si>
  <si>
    <t xml:space="preserve">      - ค่าวัสดุในการผลิตสื่อการเรียนการสอนตามโครงการ</t>
  </si>
  <si>
    <t xml:space="preserve">      - ค่าเครื่องหมายสัญลักษณ์ของสถานศึกษาสังกัด</t>
  </si>
  <si>
    <t xml:space="preserve">      - ทุนอาหารกลางวันนักเรียน</t>
  </si>
  <si>
    <t xml:space="preserve">      - ค่าอาหารเช้าของนักเรียนในโรงเรียนสังกัดกรุงเทพมหานคร</t>
  </si>
  <si>
    <t>- ทุนอาหารเสริม (นม)</t>
  </si>
  <si>
    <t>- ค่าใช้จ่ายในการพัฒนาคุณภาพการดำเนินงานศูนย์วิชาการเขต</t>
  </si>
  <si>
    <t>- ค่าใช้จ่ายในการจัดหารเรียนการสอน</t>
  </si>
  <si>
    <t>- ค่าใช้จ่ายในการจัดกิจกรรมพัฒนาคุณภาพผู้เรียน</t>
  </si>
  <si>
    <t xml:space="preserve">      - ค่าใช้จ่ายในการจัดประชุมสัมมนาคณะกรรมการสถานศึกษา</t>
  </si>
  <si>
    <t xml:space="preserve">      - ค่าใช้จ่ายในการสัมมนาประธานกรรมการเครือข่ายผู้ปกครอง</t>
  </si>
  <si>
    <t xml:space="preserve">      - ค่าใช้จ่ายในการส่งเสริมสนับสนุนให้นักเรียนสร้างสรรค์</t>
  </si>
  <si>
    <t>- ค่าใช้จ่ายในการพัฒนาคุณภาพเครือข่ายโรงเรียน</t>
  </si>
  <si>
    <t xml:space="preserve">      - ค่าใช้จ่ายในการฝึกอบรมนายหมู่ลูกเสือสามัญ สามัญรุ่นใหญ่</t>
  </si>
  <si>
    <t>และหัวหน้าหน่วยยุวกาชาด</t>
  </si>
  <si>
    <t xml:space="preserve">      - ค่าใช้จ่ายตามโครงการเรียนฟรี เรียนดี อย่างมีคุณภาพ</t>
  </si>
  <si>
    <t xml:space="preserve">        - ค่าใช้จ่ายในการเปิดโลกกว้างเส้นทางสู่อาชีพ</t>
  </si>
  <si>
    <t xml:space="preserve">        - ค่าใช้จ่ายโครงการเกษตรปลอดสารพิษ</t>
  </si>
  <si>
    <t>- ค่าจ้างเหมาบริการเป็นรายบุคคล 6 อัตรา</t>
  </si>
  <si>
    <t xml:space="preserve">      - ค่าใช้จ่ายในการประชุมครู</t>
  </si>
  <si>
    <t>- ค่าตอบแทนบุคคลภายนอกช่วยปฏิบัติราชการด้านการสอนภาษาจีน</t>
  </si>
  <si>
    <t>- ค่าตอบแทนบุคคลภายนอกช่วยปฏิบัติราชการด้านการสอนภาษาอังกฤษ</t>
  </si>
  <si>
    <t>- ค่าจ้างเหมาป้องกันและกำจัดปลวกภายในโรงเรียน สังกัดกรุงเทพมหานคร</t>
  </si>
  <si>
    <t xml:space="preserve">      - ค่าเครื่องหมายวิชาพิเศษลูกเสือ เนตรนารี ยุวกาชาด</t>
  </si>
  <si>
    <t>- ค่าเครื่องแบบนักเรียน</t>
  </si>
  <si>
    <t>- ค่าหนังสือเรียน</t>
  </si>
  <si>
    <t>- ค่าอุปกรณ์การเรียน</t>
  </si>
  <si>
    <t>แผนการปฏิบัติงานและการใช้จ่ายงบประมาณประจำปีงบประมาณ พ.ศ. 2567</t>
  </si>
  <si>
    <t>แผนการปฏิบัติงานและการใช้จ่ายงบประมาณรายจ่ายประจำปีงบประมาณ พ.ศ. 2567</t>
  </si>
  <si>
    <t xml:space="preserve">      - เงินตอบแทนพิเศษลูกจ้างประจำ</t>
  </si>
  <si>
    <t xml:space="preserve">      - เงินสมทบกองทุนประกันสังคม</t>
  </si>
  <si>
    <t xml:space="preserve">      - เงินสมทบกองทุนเงินทดแทน</t>
  </si>
  <si>
    <t>- เงินตอบแทนพิเศษของข้าราชการ</t>
  </si>
  <si>
    <t>- ค่าตอบแทนบุคลากรด้านการแพทย์และสาธารณสุข</t>
  </si>
  <si>
    <t>โรคไข้เลือดออกในพื้นที่กรุงเทพมหานคร</t>
  </si>
  <si>
    <t>รวมงบประมาณตามโครงสร้างงานทั้งสิ้น</t>
  </si>
  <si>
    <t>รวมงบประมาณภารกิจประจำพื้นฐาน</t>
  </si>
  <si>
    <t>งบประมาณภารกิจตามแผนยุทธศาสตร์</t>
  </si>
  <si>
    <t xml:space="preserve">โครงการที่ 1 : โครงการการจัดสวัสดิการ การสงเคราะห์ช่วยเหลือเด็ก สตรี ครอบครัว </t>
  </si>
  <si>
    <t>โครงการที่ 2 : โครงการจ้างงานคนพิการเพื่อปฏิบัติงาน</t>
  </si>
  <si>
    <t>โครงการที่ 3 : โครงการครอบครัวรักการอ่าน</t>
  </si>
  <si>
    <t>โครงการที่ 4 : โครงการบูรณาการความร่วมมือในการพัฒนาประสิทธิภาพการแก้ไขปัญหา</t>
  </si>
  <si>
    <t>ผู้ด้อยโอกาส ผู้สูงอายุและคนพิการ</t>
  </si>
  <si>
    <t xml:space="preserve">           1. งบดำเนินงาน</t>
  </si>
  <si>
    <t>รวมงบประมาณภารกิจตามแผนยุทธศาสตร์</t>
  </si>
  <si>
    <t xml:space="preserve">   งบประมาณภารกิจประจำพื้นฐาน </t>
  </si>
  <si>
    <t>งานที่ 1 : รายจ่ายงบบุคลากร</t>
  </si>
  <si>
    <t>งานที่ 2 : อำนวยการและบริหารสำนักงานเขต</t>
  </si>
  <si>
    <t>งานที่ 3 : ปกครอง</t>
  </si>
  <si>
    <t>งานที่ 4 : บริหารทั่วไปและบริการทะเบียน</t>
  </si>
  <si>
    <t>งานที่ 5 : บริหารทั่วไปและบริหารการคลัง</t>
  </si>
  <si>
    <t>งานที่ 6 : บริหารทั่วไปและจัดเก็บรายได้</t>
  </si>
  <si>
    <t>งานที่ 7 : บริหารงานทั่วไปฝ่ายรักษาความสะอาด</t>
  </si>
  <si>
    <t>งานที่ 8 : กวาดทำความสะอาดที่และทางสาธารณะ</t>
  </si>
  <si>
    <t>งานที่ 9 : เก็บขยะมูลฝอยและขนถ่ายสิ่งปฏิกูล</t>
  </si>
  <si>
    <t>งานที่ 10 : ดูแลสวนและพื้นที่สีเขียว</t>
  </si>
  <si>
    <t>งานที่ 11 : บริหารงานทั่วไปและสอบสวนดำเนินคดี</t>
  </si>
  <si>
    <t>งานที่ 12 : ตรวจและบังคับใช้กฎหมาย</t>
  </si>
  <si>
    <t>งานที่ 13 : บริหารทั่วไปฝ่ายโยธา</t>
  </si>
  <si>
    <t>งานที่ 14 : อนุญาตก่อสร้าง ควบคุมอาคารและผังเมือง</t>
  </si>
  <si>
    <t>งานที่ 15 : บำรุงรักษาซ่อมแซม</t>
  </si>
  <si>
    <t>งานที่ 16 : ระบายน้ำและแก้ไขปัญหาน้ำท่วม</t>
  </si>
  <si>
    <t>งานที่ 17 : บริหารทั่วไปฝ่ายพัฒนาชุมชน</t>
  </si>
  <si>
    <t>งานที่ 18 : พัฒนาชุมชนและบริการสังคม</t>
  </si>
  <si>
    <t>งานที่ 19 : บริหารทั่วไปฝ่ายสิ่งแวดล้อมและสุขาภิบาล</t>
  </si>
  <si>
    <t>งานที่ 20 : สุขาภิบาลอาหารและอนามัยสิ่งแวดล้อม</t>
  </si>
  <si>
    <t>งานที่ 21 : ป้องกันและควบคุมโรค</t>
  </si>
  <si>
    <t>งานที่ 22 : บริหารทั่วไปฝ่ายการศึกษา</t>
  </si>
  <si>
    <t>งานที่ 23 : งบประมาณโรงเรียน</t>
  </si>
  <si>
    <t xml:space="preserve">           งบบุคลากร</t>
  </si>
  <si>
    <t xml:space="preserve">           งบดำเนินงาน</t>
  </si>
  <si>
    <t>งบประมาณตามโครงสร้างงาน</t>
  </si>
  <si>
    <t>งบประมาณภารกิจประจำพื้นฐาน</t>
  </si>
  <si>
    <t>งานรายจ่ายบุคลากร</t>
  </si>
  <si>
    <t xml:space="preserve">      - ค่าจ้างเหมากำจัดปลวก มด แมลงสาบ</t>
  </si>
  <si>
    <t xml:space="preserve">      - ค่าวัสดุสำนักงานประเภทเครื่องเขียน แบบพิมพ์</t>
  </si>
  <si>
    <t xml:space="preserve">      - ค่าซื้อหนังสือ วารสารฯ</t>
  </si>
  <si>
    <t>-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</si>
  <si>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</si>
  <si>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</si>
  <si>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</si>
  <si>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</si>
  <si>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</si>
  <si>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</si>
  <si>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งานบริหารทั่วไปฝ่ายพัฒนาชุมชน</t>
  </si>
  <si>
    <t>งานพัฒนาชุมชนและบริการสังคม</t>
  </si>
  <si>
    <t xml:space="preserve">      - ค่าเบี้ยเลี้ยงและค่าพาหนะ</t>
  </si>
  <si>
    <t xml:space="preserve">       เด็กก่อนวันเรียน</t>
  </si>
  <si>
    <t xml:space="preserve">      - ค่าอาหารกลางวันและค่าอาหารเสริม (นม) ในศูนย์พัฒนา</t>
  </si>
  <si>
    <t xml:space="preserve">      - ค่าวัสดุอุปกรณ์การเรียนการสอนในศูนย์พัฒนาเด็กก่อนวัยเรียน</t>
  </si>
  <si>
    <t xml:space="preserve">      - ค่าใช้จ่ายในการจัดงานวันสำคัญ อนุรักษ์สืบสาน วัฒนธรรมประเพณี</t>
  </si>
  <si>
    <t xml:space="preserve">      - ค่าใช้จ่ายในการจัดสวัสดิการ การสงเคราะห์ช่วยเหลือเด็ก สตรี 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</si>
  <si>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</si>
  <si>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</si>
  <si>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</si>
  <si>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</si>
  <si>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</si>
  <si>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 xml:space="preserve">      - ค่าซ่อมแซมโรงเรียน</t>
  </si>
  <si>
    <t xml:space="preserve">  </t>
  </si>
  <si>
    <t xml:space="preserve">      - ค่าซ่อมแซมเครื่องคอมพิวเตอร์โรงเรียน</t>
  </si>
  <si>
    <t xml:space="preserve">      - ค่าวัสดุอุปกรณ์การสอน (โครงการขยายโอกาสฯ)</t>
  </si>
  <si>
    <t xml:space="preserve">      - ค่าวัสดุ อุปกรณ์ เครื่องใช้ส่วนตัว ของเด็กอนุบาล</t>
  </si>
  <si>
    <t>สังกัดกรุงเทพมหานคร</t>
  </si>
  <si>
    <t xml:space="preserve">          - ค่าใช้จ่ายในการสัมมนาและศึกษาดูงานด้านสิ่งแวดล้อม</t>
  </si>
  <si>
    <t>งานปกครอง</t>
  </si>
  <si>
    <t>งานอำนวยการและบริหารสำนักงานเขต</t>
  </si>
  <si>
    <t>งานทะเบียน</t>
  </si>
  <si>
    <r>
      <t xml:space="preserve"> 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</si>
  <si>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6"/>
        <color theme="1"/>
        <rFont val="TH SarabunPSK"/>
        <family val="2"/>
      </rPr>
      <t>ค่าตอบแทน</t>
    </r>
    <r>
      <rPr>
        <b/>
        <sz val="16"/>
        <color theme="1"/>
        <rFont val="TH SarabunPSK"/>
        <family val="2"/>
      </rPr>
      <t xml:space="preserve"> </t>
    </r>
  </si>
  <si>
    <r>
      <t xml:space="preserve">     </t>
    </r>
    <r>
      <rPr>
        <b/>
        <u/>
        <sz val="16"/>
        <color theme="1"/>
        <rFont val="TH SarabunPSK"/>
        <family val="2"/>
      </rPr>
      <t>ค่าใช้สอย</t>
    </r>
  </si>
  <si>
    <r>
      <t xml:space="preserve">     </t>
    </r>
    <r>
      <rPr>
        <b/>
        <u/>
        <sz val="16"/>
        <color theme="1"/>
        <rFont val="TH SarabunPSK"/>
        <family val="2"/>
      </rPr>
      <t>ค่าวัสดุ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</si>
</sst>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  <charset val="222"/>
    </font>
    <font>
      <b/>
      <sz val="15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left"/>
    </xf>
    <xf numFmtId="49" fontId="4" fillId="0" borderId="8" xfId="0" applyNumberFormat="1" applyFont="1" applyBorder="1" applyAlignment="1">
      <alignment vertical="top"/>
    </xf>
    <xf numFmtId="0" fontId="4" fillId="0" borderId="8" xfId="0" applyFont="1" applyBorder="1"/>
    <xf numFmtId="0" fontId="4" fillId="0" borderId="5" xfId="0" applyFont="1" applyBorder="1"/>
    <xf numFmtId="0" fontId="4" fillId="0" borderId="10" xfId="0" applyFont="1" applyBorder="1"/>
    <xf numFmtId="49" fontId="4" fillId="0" borderId="0" xfId="0" applyNumberFormat="1" applyFont="1" applyAlignment="1">
      <alignment vertical="top"/>
    </xf>
    <xf numFmtId="0" fontId="4" fillId="0" borderId="11" xfId="0" applyFont="1" applyBorder="1"/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0" fontId="6" fillId="0" borderId="16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3"/>
    </xf>
    <xf numFmtId="0" fontId="9" fillId="0" borderId="16" xfId="0" quotePrefix="1" applyFont="1" applyBorder="1" applyAlignment="1">
      <alignment horizontal="left" vertical="center" indent="3"/>
    </xf>
    <xf numFmtId="0" fontId="6" fillId="0" borderId="16" xfId="0" quotePrefix="1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indent="4"/>
    </xf>
    <xf numFmtId="0" fontId="6" fillId="5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indent="3"/>
    </xf>
    <xf numFmtId="0" fontId="10" fillId="0" borderId="17" xfId="0" applyFont="1" applyBorder="1" applyAlignment="1">
      <alignment horizontal="left" vertical="center" indent="3"/>
    </xf>
    <xf numFmtId="0" fontId="6" fillId="0" borderId="17" xfId="0" quotePrefix="1" applyFont="1" applyBorder="1" applyAlignment="1">
      <alignment horizontal="left" vertical="center" indent="3"/>
    </xf>
    <xf numFmtId="0" fontId="6" fillId="0" borderId="14" xfId="0" quotePrefix="1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87" fontId="2" fillId="3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6" borderId="13" xfId="1" applyNumberFormat="1" applyFont="1" applyFill="1" applyBorder="1" applyAlignment="1">
      <alignment horizontal="center" vertical="center"/>
    </xf>
    <xf numFmtId="187" fontId="2" fillId="6" borderId="4" xfId="1" applyNumberFormat="1" applyFont="1" applyFill="1" applyBorder="1" applyAlignment="1">
      <alignment horizontal="center" vertical="center"/>
    </xf>
    <xf numFmtId="187" fontId="1" fillId="6" borderId="14" xfId="1" quotePrefix="1" applyNumberFormat="1" applyFont="1" applyFill="1" applyBorder="1" applyAlignment="1">
      <alignment horizontal="center" vertical="center"/>
    </xf>
    <xf numFmtId="187" fontId="2" fillId="0" borderId="12" xfId="1" applyNumberFormat="1" applyFont="1" applyBorder="1" applyAlignment="1">
      <alignment horizontal="center" vertical="center"/>
    </xf>
    <xf numFmtId="187" fontId="2" fillId="0" borderId="15" xfId="1" applyNumberFormat="1" applyFont="1" applyBorder="1" applyAlignment="1">
      <alignment horizontal="center" vertical="center"/>
    </xf>
    <xf numFmtId="187" fontId="2" fillId="0" borderId="12" xfId="1" quotePrefix="1" applyNumberFormat="1" applyFont="1" applyBorder="1" applyAlignment="1">
      <alignment horizontal="center" vertical="center"/>
    </xf>
    <xf numFmtId="187" fontId="1" fillId="6" borderId="13" xfId="1" applyNumberFormat="1" applyFont="1" applyFill="1" applyBorder="1" applyAlignment="1">
      <alignment horizontal="center" vertical="center"/>
    </xf>
    <xf numFmtId="187" fontId="1" fillId="0" borderId="14" xfId="1" applyNumberFormat="1" applyFont="1" applyBorder="1" applyAlignment="1">
      <alignment horizontal="center" vertical="center"/>
    </xf>
    <xf numFmtId="187" fontId="1" fillId="0" borderId="17" xfId="1" applyNumberFormat="1" applyFont="1" applyBorder="1" applyAlignment="1">
      <alignment horizontal="center" vertical="center"/>
    </xf>
    <xf numFmtId="187" fontId="1" fillId="6" borderId="17" xfId="1" applyNumberFormat="1" applyFont="1" applyFill="1" applyBorder="1" applyAlignment="1">
      <alignment horizontal="center" vertical="center"/>
    </xf>
    <xf numFmtId="187" fontId="1" fillId="0" borderId="15" xfId="1" quotePrefix="1" applyNumberFormat="1" applyFont="1" applyBorder="1" applyAlignment="1">
      <alignment horizontal="center" vertical="center"/>
    </xf>
    <xf numFmtId="187" fontId="1" fillId="0" borderId="15" xfId="1" applyNumberFormat="1" applyFont="1" applyBorder="1" applyAlignment="1">
      <alignment horizontal="center" vertical="center"/>
    </xf>
    <xf numFmtId="187" fontId="2" fillId="0" borderId="15" xfId="1" quotePrefix="1" applyNumberFormat="1" applyFont="1" applyBorder="1" applyAlignment="1">
      <alignment horizontal="center" vertical="center"/>
    </xf>
    <xf numFmtId="187" fontId="1" fillId="6" borderId="16" xfId="1" applyNumberFormat="1" applyFont="1" applyFill="1" applyBorder="1" applyAlignment="1">
      <alignment horizontal="center" vertical="center"/>
    </xf>
    <xf numFmtId="187" fontId="2" fillId="6" borderId="16" xfId="1" quotePrefix="1" applyNumberFormat="1" applyFont="1" applyFill="1" applyBorder="1" applyAlignment="1">
      <alignment horizontal="center" vertical="center"/>
    </xf>
    <xf numFmtId="187" fontId="1" fillId="6" borderId="16" xfId="1" quotePrefix="1" applyNumberFormat="1" applyFont="1" applyFill="1" applyBorder="1" applyAlignment="1">
      <alignment horizontal="center" vertical="center"/>
    </xf>
    <xf numFmtId="187" fontId="1" fillId="0" borderId="16" xfId="1" applyNumberFormat="1" applyFont="1" applyBorder="1" applyAlignment="1">
      <alignment horizontal="center" vertical="center"/>
    </xf>
    <xf numFmtId="187" fontId="1" fillId="6" borderId="14" xfId="1" applyNumberFormat="1" applyFont="1" applyFill="1" applyBorder="1" applyAlignment="1">
      <alignment horizontal="center" vertical="center"/>
    </xf>
    <xf numFmtId="187" fontId="1" fillId="0" borderId="14" xfId="1" quotePrefix="1" applyNumberFormat="1" applyFont="1" applyBorder="1" applyAlignment="1">
      <alignment horizontal="center" vertical="center"/>
    </xf>
    <xf numFmtId="187" fontId="1" fillId="0" borderId="17" xfId="1" quotePrefix="1" applyNumberFormat="1" applyFont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 vertical="center"/>
    </xf>
    <xf numFmtId="187" fontId="1" fillId="0" borderId="16" xfId="1" quotePrefix="1" applyNumberFormat="1" applyFont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7" fontId="2" fillId="2" borderId="18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187" fontId="1" fillId="0" borderId="0" xfId="1" quotePrefix="1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0" fillId="5" borderId="0" xfId="0" applyNumberFormat="1" applyFill="1"/>
    <xf numFmtId="0" fontId="0" fillId="5" borderId="0" xfId="0" applyFill="1"/>
    <xf numFmtId="3" fontId="6" fillId="0" borderId="17" xfId="0" applyNumberFormat="1" applyFont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3" fontId="5" fillId="5" borderId="16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5" borderId="16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 horizontal="right" vertical="center"/>
    </xf>
    <xf numFmtId="3" fontId="5" fillId="5" borderId="15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6" fillId="5" borderId="15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41" fontId="5" fillId="5" borderId="13" xfId="0" applyNumberFormat="1" applyFont="1" applyFill="1" applyBorder="1" applyAlignment="1">
      <alignment horizontal="right" vertical="center"/>
    </xf>
    <xf numFmtId="187" fontId="1" fillId="5" borderId="12" xfId="1" applyNumberFormat="1" applyFont="1" applyFill="1" applyBorder="1" applyAlignment="1">
      <alignment horizontal="center" vertical="center"/>
    </xf>
    <xf numFmtId="187" fontId="1" fillId="5" borderId="16" xfId="1" applyNumberFormat="1" applyFont="1" applyFill="1" applyBorder="1" applyAlignment="1">
      <alignment horizontal="center" vertical="center"/>
    </xf>
    <xf numFmtId="187" fontId="1" fillId="5" borderId="14" xfId="1" applyNumberFormat="1" applyFont="1" applyFill="1" applyBorder="1" applyAlignment="1">
      <alignment horizontal="center" vertical="center"/>
    </xf>
    <xf numFmtId="187" fontId="1" fillId="5" borderId="16" xfId="1" quotePrefix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3" fontId="1" fillId="0" borderId="0" xfId="0" applyNumberFormat="1" applyFont="1"/>
    <xf numFmtId="0" fontId="2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quotePrefix="1" applyFont="1" applyBorder="1" applyAlignment="1">
      <alignment horizontal="left" vertical="center" indent="3"/>
    </xf>
    <xf numFmtId="0" fontId="1" fillId="0" borderId="17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2" fillId="4" borderId="13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right" vertical="center"/>
    </xf>
    <xf numFmtId="3" fontId="1" fillId="5" borderId="0" xfId="0" applyNumberFormat="1" applyFont="1" applyFill="1"/>
    <xf numFmtId="0" fontId="1" fillId="5" borderId="0" xfId="0" applyFont="1" applyFill="1"/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quotePrefix="1" applyFont="1" applyBorder="1" applyAlignment="1">
      <alignment horizontal="left" vertical="center" indent="3"/>
    </xf>
    <xf numFmtId="0" fontId="2" fillId="0" borderId="15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left" vertical="center" indent="3"/>
    </xf>
    <xf numFmtId="3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/>
    <xf numFmtId="3" fontId="1" fillId="2" borderId="13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3" fontId="13" fillId="0" borderId="13" xfId="0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3" fontId="1" fillId="5" borderId="0" xfId="0" applyNumberFormat="1" applyFont="1" applyFill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3"/>
    </xf>
    <xf numFmtId="0" fontId="13" fillId="0" borderId="14" xfId="0" applyFont="1" applyBorder="1" applyAlignment="1">
      <alignment horizontal="left" vertical="center" indent="3"/>
    </xf>
    <xf numFmtId="0" fontId="12" fillId="0" borderId="0" xfId="0" applyFont="1" applyAlignment="1">
      <alignment horizontal="right"/>
    </xf>
    <xf numFmtId="3" fontId="14" fillId="2" borderId="1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4" fillId="2" borderId="15" xfId="0" applyNumberFormat="1" applyFont="1" applyFill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>
      <alignment horizontal="right" vertical="center"/>
    </xf>
    <xf numFmtId="0" fontId="13" fillId="0" borderId="16" xfId="0" quotePrefix="1" applyFont="1" applyBorder="1" applyAlignment="1">
      <alignment horizontal="left" vertical="center" indent="3"/>
    </xf>
    <xf numFmtId="3" fontId="13" fillId="0" borderId="16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4"/>
    </xf>
    <xf numFmtId="3" fontId="1" fillId="3" borderId="15" xfId="0" applyNumberFormat="1" applyFont="1" applyFill="1" applyBorder="1" applyAlignment="1">
      <alignment horizontal="right" vertical="center"/>
    </xf>
    <xf numFmtId="3" fontId="12" fillId="0" borderId="9" xfId="0" applyNumberFormat="1" applyFont="1" applyBorder="1"/>
    <xf numFmtId="3" fontId="2" fillId="2" borderId="10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41" fontId="1" fillId="0" borderId="16" xfId="0" quotePrefix="1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left" vertical="center" indent="6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indent="6"/>
    </xf>
    <xf numFmtId="0" fontId="4" fillId="0" borderId="0" xfId="0" applyFont="1" applyAlignment="1">
      <alignment horizontal="left" indent="6"/>
    </xf>
    <xf numFmtId="0" fontId="4" fillId="0" borderId="11" xfId="0" applyFont="1" applyBorder="1" applyAlignment="1">
      <alignment horizontal="left" indent="6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horizontal="left" indent="7"/>
    </xf>
    <xf numFmtId="0" fontId="4" fillId="0" borderId="0" xfId="0" applyFont="1" applyAlignment="1">
      <alignment horizontal="left" indent="7"/>
    </xf>
    <xf numFmtId="0" fontId="4" fillId="0" borderId="11" xfId="0" applyFont="1" applyBorder="1" applyAlignment="1">
      <alignment horizontal="left" indent="7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view="pageBreakPreview" zoomScale="60" zoomScaleNormal="70" workbookViewId="0">
      <selection activeCell="U10" sqref="U10"/>
    </sheetView>
  </sheetViews>
  <sheetFormatPr defaultRowHeight="24" x14ac:dyDescent="0.55000000000000004"/>
  <cols>
    <col min="1" max="1" width="33.75" style="5" customWidth="1"/>
    <col min="2" max="2" width="1.125" style="12" customWidth="1"/>
    <col min="3" max="3" width="7.375" style="5" customWidth="1"/>
    <col min="4" max="4" width="20.625" style="5" customWidth="1"/>
    <col min="5" max="7" width="10.25" style="5" customWidth="1"/>
    <col min="8" max="8" width="2.125" style="5" customWidth="1"/>
    <col min="9" max="9" width="3.75" style="5" hidden="1" customWidth="1"/>
    <col min="10" max="10" width="12.875" style="5" customWidth="1"/>
    <col min="11" max="11" width="1.875" style="5" customWidth="1"/>
    <col min="12" max="12" width="11.375" style="5" customWidth="1"/>
    <col min="13" max="13" width="8.75" style="5" customWidth="1"/>
    <col min="14" max="14" width="6.625" style="6" customWidth="1"/>
    <col min="15" max="15" width="4.875" style="5" customWidth="1"/>
    <col min="16" max="256" width="9" style="5"/>
    <col min="257" max="257" width="47.375" style="5" customWidth="1"/>
    <col min="258" max="258" width="11.125" style="5" customWidth="1"/>
    <col min="259" max="259" width="12.875" style="5" customWidth="1"/>
    <col min="260" max="260" width="11.125" style="5" customWidth="1"/>
    <col min="261" max="265" width="10.25" style="5" customWidth="1"/>
    <col min="266" max="266" width="12.875" style="5" customWidth="1"/>
    <col min="267" max="268" width="10.25" style="5" customWidth="1"/>
    <col min="269" max="271" width="0" style="5" hidden="1" customWidth="1"/>
    <col min="272" max="512" width="9" style="5"/>
    <col min="513" max="513" width="47.375" style="5" customWidth="1"/>
    <col min="514" max="514" width="11.125" style="5" customWidth="1"/>
    <col min="515" max="515" width="12.875" style="5" customWidth="1"/>
    <col min="516" max="516" width="11.125" style="5" customWidth="1"/>
    <col min="517" max="521" width="10.25" style="5" customWidth="1"/>
    <col min="522" max="522" width="12.875" style="5" customWidth="1"/>
    <col min="523" max="524" width="10.25" style="5" customWidth="1"/>
    <col min="525" max="527" width="0" style="5" hidden="1" customWidth="1"/>
    <col min="528" max="768" width="9" style="5"/>
    <col min="769" max="769" width="47.375" style="5" customWidth="1"/>
    <col min="770" max="770" width="11.125" style="5" customWidth="1"/>
    <col min="771" max="771" width="12.875" style="5" customWidth="1"/>
    <col min="772" max="772" width="11.125" style="5" customWidth="1"/>
    <col min="773" max="777" width="10.25" style="5" customWidth="1"/>
    <col min="778" max="778" width="12.875" style="5" customWidth="1"/>
    <col min="779" max="780" width="10.25" style="5" customWidth="1"/>
    <col min="781" max="783" width="0" style="5" hidden="1" customWidth="1"/>
    <col min="784" max="1024" width="9" style="5"/>
    <col min="1025" max="1025" width="47.375" style="5" customWidth="1"/>
    <col min="1026" max="1026" width="11.125" style="5" customWidth="1"/>
    <col min="1027" max="1027" width="12.875" style="5" customWidth="1"/>
    <col min="1028" max="1028" width="11.125" style="5" customWidth="1"/>
    <col min="1029" max="1033" width="10.25" style="5" customWidth="1"/>
    <col min="1034" max="1034" width="12.875" style="5" customWidth="1"/>
    <col min="1035" max="1036" width="10.25" style="5" customWidth="1"/>
    <col min="1037" max="1039" width="0" style="5" hidden="1" customWidth="1"/>
    <col min="1040" max="1280" width="9" style="5"/>
    <col min="1281" max="1281" width="47.375" style="5" customWidth="1"/>
    <col min="1282" max="1282" width="11.125" style="5" customWidth="1"/>
    <col min="1283" max="1283" width="12.875" style="5" customWidth="1"/>
    <col min="1284" max="1284" width="11.125" style="5" customWidth="1"/>
    <col min="1285" max="1289" width="10.25" style="5" customWidth="1"/>
    <col min="1290" max="1290" width="12.875" style="5" customWidth="1"/>
    <col min="1291" max="1292" width="10.25" style="5" customWidth="1"/>
    <col min="1293" max="1295" width="0" style="5" hidden="1" customWidth="1"/>
    <col min="1296" max="1536" width="9" style="5"/>
    <col min="1537" max="1537" width="47.375" style="5" customWidth="1"/>
    <col min="1538" max="1538" width="11.125" style="5" customWidth="1"/>
    <col min="1539" max="1539" width="12.875" style="5" customWidth="1"/>
    <col min="1540" max="1540" width="11.125" style="5" customWidth="1"/>
    <col min="1541" max="1545" width="10.25" style="5" customWidth="1"/>
    <col min="1546" max="1546" width="12.875" style="5" customWidth="1"/>
    <col min="1547" max="1548" width="10.25" style="5" customWidth="1"/>
    <col min="1549" max="1551" width="0" style="5" hidden="1" customWidth="1"/>
    <col min="1552" max="1792" width="9" style="5"/>
    <col min="1793" max="1793" width="47.375" style="5" customWidth="1"/>
    <col min="1794" max="1794" width="11.125" style="5" customWidth="1"/>
    <col min="1795" max="1795" width="12.875" style="5" customWidth="1"/>
    <col min="1796" max="1796" width="11.125" style="5" customWidth="1"/>
    <col min="1797" max="1801" width="10.25" style="5" customWidth="1"/>
    <col min="1802" max="1802" width="12.875" style="5" customWidth="1"/>
    <col min="1803" max="1804" width="10.25" style="5" customWidth="1"/>
    <col min="1805" max="1807" width="0" style="5" hidden="1" customWidth="1"/>
    <col min="1808" max="2048" width="9" style="5"/>
    <col min="2049" max="2049" width="47.375" style="5" customWidth="1"/>
    <col min="2050" max="2050" width="11.125" style="5" customWidth="1"/>
    <col min="2051" max="2051" width="12.875" style="5" customWidth="1"/>
    <col min="2052" max="2052" width="11.125" style="5" customWidth="1"/>
    <col min="2053" max="2057" width="10.25" style="5" customWidth="1"/>
    <col min="2058" max="2058" width="12.875" style="5" customWidth="1"/>
    <col min="2059" max="2060" width="10.25" style="5" customWidth="1"/>
    <col min="2061" max="2063" width="0" style="5" hidden="1" customWidth="1"/>
    <col min="2064" max="2304" width="9" style="5"/>
    <col min="2305" max="2305" width="47.375" style="5" customWidth="1"/>
    <col min="2306" max="2306" width="11.125" style="5" customWidth="1"/>
    <col min="2307" max="2307" width="12.875" style="5" customWidth="1"/>
    <col min="2308" max="2308" width="11.125" style="5" customWidth="1"/>
    <col min="2309" max="2313" width="10.25" style="5" customWidth="1"/>
    <col min="2314" max="2314" width="12.875" style="5" customWidth="1"/>
    <col min="2315" max="2316" width="10.25" style="5" customWidth="1"/>
    <col min="2317" max="2319" width="0" style="5" hidden="1" customWidth="1"/>
    <col min="2320" max="2560" width="9" style="5"/>
    <col min="2561" max="2561" width="47.375" style="5" customWidth="1"/>
    <col min="2562" max="2562" width="11.125" style="5" customWidth="1"/>
    <col min="2563" max="2563" width="12.875" style="5" customWidth="1"/>
    <col min="2564" max="2564" width="11.125" style="5" customWidth="1"/>
    <col min="2565" max="2569" width="10.25" style="5" customWidth="1"/>
    <col min="2570" max="2570" width="12.875" style="5" customWidth="1"/>
    <col min="2571" max="2572" width="10.25" style="5" customWidth="1"/>
    <col min="2573" max="2575" width="0" style="5" hidden="1" customWidth="1"/>
    <col min="2576" max="2816" width="9" style="5"/>
    <col min="2817" max="2817" width="47.375" style="5" customWidth="1"/>
    <col min="2818" max="2818" width="11.125" style="5" customWidth="1"/>
    <col min="2819" max="2819" width="12.875" style="5" customWidth="1"/>
    <col min="2820" max="2820" width="11.125" style="5" customWidth="1"/>
    <col min="2821" max="2825" width="10.25" style="5" customWidth="1"/>
    <col min="2826" max="2826" width="12.875" style="5" customWidth="1"/>
    <col min="2827" max="2828" width="10.25" style="5" customWidth="1"/>
    <col min="2829" max="2831" width="0" style="5" hidden="1" customWidth="1"/>
    <col min="2832" max="3072" width="9" style="5"/>
    <col min="3073" max="3073" width="47.375" style="5" customWidth="1"/>
    <col min="3074" max="3074" width="11.125" style="5" customWidth="1"/>
    <col min="3075" max="3075" width="12.875" style="5" customWidth="1"/>
    <col min="3076" max="3076" width="11.125" style="5" customWidth="1"/>
    <col min="3077" max="3081" width="10.25" style="5" customWidth="1"/>
    <col min="3082" max="3082" width="12.875" style="5" customWidth="1"/>
    <col min="3083" max="3084" width="10.25" style="5" customWidth="1"/>
    <col min="3085" max="3087" width="0" style="5" hidden="1" customWidth="1"/>
    <col min="3088" max="3328" width="9" style="5"/>
    <col min="3329" max="3329" width="47.375" style="5" customWidth="1"/>
    <col min="3330" max="3330" width="11.125" style="5" customWidth="1"/>
    <col min="3331" max="3331" width="12.875" style="5" customWidth="1"/>
    <col min="3332" max="3332" width="11.125" style="5" customWidth="1"/>
    <col min="3333" max="3337" width="10.25" style="5" customWidth="1"/>
    <col min="3338" max="3338" width="12.875" style="5" customWidth="1"/>
    <col min="3339" max="3340" width="10.25" style="5" customWidth="1"/>
    <col min="3341" max="3343" width="0" style="5" hidden="1" customWidth="1"/>
    <col min="3344" max="3584" width="9" style="5"/>
    <col min="3585" max="3585" width="47.375" style="5" customWidth="1"/>
    <col min="3586" max="3586" width="11.125" style="5" customWidth="1"/>
    <col min="3587" max="3587" width="12.875" style="5" customWidth="1"/>
    <col min="3588" max="3588" width="11.125" style="5" customWidth="1"/>
    <col min="3589" max="3593" width="10.25" style="5" customWidth="1"/>
    <col min="3594" max="3594" width="12.875" style="5" customWidth="1"/>
    <col min="3595" max="3596" width="10.25" style="5" customWidth="1"/>
    <col min="3597" max="3599" width="0" style="5" hidden="1" customWidth="1"/>
    <col min="3600" max="3840" width="9" style="5"/>
    <col min="3841" max="3841" width="47.375" style="5" customWidth="1"/>
    <col min="3842" max="3842" width="11.125" style="5" customWidth="1"/>
    <col min="3843" max="3843" width="12.875" style="5" customWidth="1"/>
    <col min="3844" max="3844" width="11.125" style="5" customWidth="1"/>
    <col min="3845" max="3849" width="10.25" style="5" customWidth="1"/>
    <col min="3850" max="3850" width="12.875" style="5" customWidth="1"/>
    <col min="3851" max="3852" width="10.25" style="5" customWidth="1"/>
    <col min="3853" max="3855" width="0" style="5" hidden="1" customWidth="1"/>
    <col min="3856" max="4096" width="9" style="5"/>
    <col min="4097" max="4097" width="47.375" style="5" customWidth="1"/>
    <col min="4098" max="4098" width="11.125" style="5" customWidth="1"/>
    <col min="4099" max="4099" width="12.875" style="5" customWidth="1"/>
    <col min="4100" max="4100" width="11.125" style="5" customWidth="1"/>
    <col min="4101" max="4105" width="10.25" style="5" customWidth="1"/>
    <col min="4106" max="4106" width="12.875" style="5" customWidth="1"/>
    <col min="4107" max="4108" width="10.25" style="5" customWidth="1"/>
    <col min="4109" max="4111" width="0" style="5" hidden="1" customWidth="1"/>
    <col min="4112" max="4352" width="9" style="5"/>
    <col min="4353" max="4353" width="47.375" style="5" customWidth="1"/>
    <col min="4354" max="4354" width="11.125" style="5" customWidth="1"/>
    <col min="4355" max="4355" width="12.875" style="5" customWidth="1"/>
    <col min="4356" max="4356" width="11.125" style="5" customWidth="1"/>
    <col min="4357" max="4361" width="10.25" style="5" customWidth="1"/>
    <col min="4362" max="4362" width="12.875" style="5" customWidth="1"/>
    <col min="4363" max="4364" width="10.25" style="5" customWidth="1"/>
    <col min="4365" max="4367" width="0" style="5" hidden="1" customWidth="1"/>
    <col min="4368" max="4608" width="9" style="5"/>
    <col min="4609" max="4609" width="47.375" style="5" customWidth="1"/>
    <col min="4610" max="4610" width="11.125" style="5" customWidth="1"/>
    <col min="4611" max="4611" width="12.875" style="5" customWidth="1"/>
    <col min="4612" max="4612" width="11.125" style="5" customWidth="1"/>
    <col min="4613" max="4617" width="10.25" style="5" customWidth="1"/>
    <col min="4618" max="4618" width="12.875" style="5" customWidth="1"/>
    <col min="4619" max="4620" width="10.25" style="5" customWidth="1"/>
    <col min="4621" max="4623" width="0" style="5" hidden="1" customWidth="1"/>
    <col min="4624" max="4864" width="9" style="5"/>
    <col min="4865" max="4865" width="47.375" style="5" customWidth="1"/>
    <col min="4866" max="4866" width="11.125" style="5" customWidth="1"/>
    <col min="4867" max="4867" width="12.875" style="5" customWidth="1"/>
    <col min="4868" max="4868" width="11.125" style="5" customWidth="1"/>
    <col min="4869" max="4873" width="10.25" style="5" customWidth="1"/>
    <col min="4874" max="4874" width="12.875" style="5" customWidth="1"/>
    <col min="4875" max="4876" width="10.25" style="5" customWidth="1"/>
    <col min="4877" max="4879" width="0" style="5" hidden="1" customWidth="1"/>
    <col min="4880" max="5120" width="9" style="5"/>
    <col min="5121" max="5121" width="47.375" style="5" customWidth="1"/>
    <col min="5122" max="5122" width="11.125" style="5" customWidth="1"/>
    <col min="5123" max="5123" width="12.875" style="5" customWidth="1"/>
    <col min="5124" max="5124" width="11.125" style="5" customWidth="1"/>
    <col min="5125" max="5129" width="10.25" style="5" customWidth="1"/>
    <col min="5130" max="5130" width="12.875" style="5" customWidth="1"/>
    <col min="5131" max="5132" width="10.25" style="5" customWidth="1"/>
    <col min="5133" max="5135" width="0" style="5" hidden="1" customWidth="1"/>
    <col min="5136" max="5376" width="9" style="5"/>
    <col min="5377" max="5377" width="47.375" style="5" customWidth="1"/>
    <col min="5378" max="5378" width="11.125" style="5" customWidth="1"/>
    <col min="5379" max="5379" width="12.875" style="5" customWidth="1"/>
    <col min="5380" max="5380" width="11.125" style="5" customWidth="1"/>
    <col min="5381" max="5385" width="10.25" style="5" customWidth="1"/>
    <col min="5386" max="5386" width="12.875" style="5" customWidth="1"/>
    <col min="5387" max="5388" width="10.25" style="5" customWidth="1"/>
    <col min="5389" max="5391" width="0" style="5" hidden="1" customWidth="1"/>
    <col min="5392" max="5632" width="9" style="5"/>
    <col min="5633" max="5633" width="47.375" style="5" customWidth="1"/>
    <col min="5634" max="5634" width="11.125" style="5" customWidth="1"/>
    <col min="5635" max="5635" width="12.875" style="5" customWidth="1"/>
    <col min="5636" max="5636" width="11.125" style="5" customWidth="1"/>
    <col min="5637" max="5641" width="10.25" style="5" customWidth="1"/>
    <col min="5642" max="5642" width="12.875" style="5" customWidth="1"/>
    <col min="5643" max="5644" width="10.25" style="5" customWidth="1"/>
    <col min="5645" max="5647" width="0" style="5" hidden="1" customWidth="1"/>
    <col min="5648" max="5888" width="9" style="5"/>
    <col min="5889" max="5889" width="47.375" style="5" customWidth="1"/>
    <col min="5890" max="5890" width="11.125" style="5" customWidth="1"/>
    <col min="5891" max="5891" width="12.875" style="5" customWidth="1"/>
    <col min="5892" max="5892" width="11.125" style="5" customWidth="1"/>
    <col min="5893" max="5897" width="10.25" style="5" customWidth="1"/>
    <col min="5898" max="5898" width="12.875" style="5" customWidth="1"/>
    <col min="5899" max="5900" width="10.25" style="5" customWidth="1"/>
    <col min="5901" max="5903" width="0" style="5" hidden="1" customWidth="1"/>
    <col min="5904" max="6144" width="9" style="5"/>
    <col min="6145" max="6145" width="47.375" style="5" customWidth="1"/>
    <col min="6146" max="6146" width="11.125" style="5" customWidth="1"/>
    <col min="6147" max="6147" width="12.875" style="5" customWidth="1"/>
    <col min="6148" max="6148" width="11.125" style="5" customWidth="1"/>
    <col min="6149" max="6153" width="10.25" style="5" customWidth="1"/>
    <col min="6154" max="6154" width="12.875" style="5" customWidth="1"/>
    <col min="6155" max="6156" width="10.25" style="5" customWidth="1"/>
    <col min="6157" max="6159" width="0" style="5" hidden="1" customWidth="1"/>
    <col min="6160" max="6400" width="9" style="5"/>
    <col min="6401" max="6401" width="47.375" style="5" customWidth="1"/>
    <col min="6402" max="6402" width="11.125" style="5" customWidth="1"/>
    <col min="6403" max="6403" width="12.875" style="5" customWidth="1"/>
    <col min="6404" max="6404" width="11.125" style="5" customWidth="1"/>
    <col min="6405" max="6409" width="10.25" style="5" customWidth="1"/>
    <col min="6410" max="6410" width="12.875" style="5" customWidth="1"/>
    <col min="6411" max="6412" width="10.25" style="5" customWidth="1"/>
    <col min="6413" max="6415" width="0" style="5" hidden="1" customWidth="1"/>
    <col min="6416" max="6656" width="9" style="5"/>
    <col min="6657" max="6657" width="47.375" style="5" customWidth="1"/>
    <col min="6658" max="6658" width="11.125" style="5" customWidth="1"/>
    <col min="6659" max="6659" width="12.875" style="5" customWidth="1"/>
    <col min="6660" max="6660" width="11.125" style="5" customWidth="1"/>
    <col min="6661" max="6665" width="10.25" style="5" customWidth="1"/>
    <col min="6666" max="6666" width="12.875" style="5" customWidth="1"/>
    <col min="6667" max="6668" width="10.25" style="5" customWidth="1"/>
    <col min="6669" max="6671" width="0" style="5" hidden="1" customWidth="1"/>
    <col min="6672" max="6912" width="9" style="5"/>
    <col min="6913" max="6913" width="47.375" style="5" customWidth="1"/>
    <col min="6914" max="6914" width="11.125" style="5" customWidth="1"/>
    <col min="6915" max="6915" width="12.875" style="5" customWidth="1"/>
    <col min="6916" max="6916" width="11.125" style="5" customWidth="1"/>
    <col min="6917" max="6921" width="10.25" style="5" customWidth="1"/>
    <col min="6922" max="6922" width="12.875" style="5" customWidth="1"/>
    <col min="6923" max="6924" width="10.25" style="5" customWidth="1"/>
    <col min="6925" max="6927" width="0" style="5" hidden="1" customWidth="1"/>
    <col min="6928" max="7168" width="9" style="5"/>
    <col min="7169" max="7169" width="47.375" style="5" customWidth="1"/>
    <col min="7170" max="7170" width="11.125" style="5" customWidth="1"/>
    <col min="7171" max="7171" width="12.875" style="5" customWidth="1"/>
    <col min="7172" max="7172" width="11.125" style="5" customWidth="1"/>
    <col min="7173" max="7177" width="10.25" style="5" customWidth="1"/>
    <col min="7178" max="7178" width="12.875" style="5" customWidth="1"/>
    <col min="7179" max="7180" width="10.25" style="5" customWidth="1"/>
    <col min="7181" max="7183" width="0" style="5" hidden="1" customWidth="1"/>
    <col min="7184" max="7424" width="9" style="5"/>
    <col min="7425" max="7425" width="47.375" style="5" customWidth="1"/>
    <col min="7426" max="7426" width="11.125" style="5" customWidth="1"/>
    <col min="7427" max="7427" width="12.875" style="5" customWidth="1"/>
    <col min="7428" max="7428" width="11.125" style="5" customWidth="1"/>
    <col min="7429" max="7433" width="10.25" style="5" customWidth="1"/>
    <col min="7434" max="7434" width="12.875" style="5" customWidth="1"/>
    <col min="7435" max="7436" width="10.25" style="5" customWidth="1"/>
    <col min="7437" max="7439" width="0" style="5" hidden="1" customWidth="1"/>
    <col min="7440" max="7680" width="9" style="5"/>
    <col min="7681" max="7681" width="47.375" style="5" customWidth="1"/>
    <col min="7682" max="7682" width="11.125" style="5" customWidth="1"/>
    <col min="7683" max="7683" width="12.875" style="5" customWidth="1"/>
    <col min="7684" max="7684" width="11.125" style="5" customWidth="1"/>
    <col min="7685" max="7689" width="10.25" style="5" customWidth="1"/>
    <col min="7690" max="7690" width="12.875" style="5" customWidth="1"/>
    <col min="7691" max="7692" width="10.25" style="5" customWidth="1"/>
    <col min="7693" max="7695" width="0" style="5" hidden="1" customWidth="1"/>
    <col min="7696" max="7936" width="9" style="5"/>
    <col min="7937" max="7937" width="47.375" style="5" customWidth="1"/>
    <col min="7938" max="7938" width="11.125" style="5" customWidth="1"/>
    <col min="7939" max="7939" width="12.875" style="5" customWidth="1"/>
    <col min="7940" max="7940" width="11.125" style="5" customWidth="1"/>
    <col min="7941" max="7945" width="10.25" style="5" customWidth="1"/>
    <col min="7946" max="7946" width="12.875" style="5" customWidth="1"/>
    <col min="7947" max="7948" width="10.25" style="5" customWidth="1"/>
    <col min="7949" max="7951" width="0" style="5" hidden="1" customWidth="1"/>
    <col min="7952" max="8192" width="9" style="5"/>
    <col min="8193" max="8193" width="47.375" style="5" customWidth="1"/>
    <col min="8194" max="8194" width="11.125" style="5" customWidth="1"/>
    <col min="8195" max="8195" width="12.875" style="5" customWidth="1"/>
    <col min="8196" max="8196" width="11.125" style="5" customWidth="1"/>
    <col min="8197" max="8201" width="10.25" style="5" customWidth="1"/>
    <col min="8202" max="8202" width="12.875" style="5" customWidth="1"/>
    <col min="8203" max="8204" width="10.25" style="5" customWidth="1"/>
    <col min="8205" max="8207" width="0" style="5" hidden="1" customWidth="1"/>
    <col min="8208" max="8448" width="9" style="5"/>
    <col min="8449" max="8449" width="47.375" style="5" customWidth="1"/>
    <col min="8450" max="8450" width="11.125" style="5" customWidth="1"/>
    <col min="8451" max="8451" width="12.875" style="5" customWidth="1"/>
    <col min="8452" max="8452" width="11.125" style="5" customWidth="1"/>
    <col min="8453" max="8457" width="10.25" style="5" customWidth="1"/>
    <col min="8458" max="8458" width="12.875" style="5" customWidth="1"/>
    <col min="8459" max="8460" width="10.25" style="5" customWidth="1"/>
    <col min="8461" max="8463" width="0" style="5" hidden="1" customWidth="1"/>
    <col min="8464" max="8704" width="9" style="5"/>
    <col min="8705" max="8705" width="47.375" style="5" customWidth="1"/>
    <col min="8706" max="8706" width="11.125" style="5" customWidth="1"/>
    <col min="8707" max="8707" width="12.875" style="5" customWidth="1"/>
    <col min="8708" max="8708" width="11.125" style="5" customWidth="1"/>
    <col min="8709" max="8713" width="10.25" style="5" customWidth="1"/>
    <col min="8714" max="8714" width="12.875" style="5" customWidth="1"/>
    <col min="8715" max="8716" width="10.25" style="5" customWidth="1"/>
    <col min="8717" max="8719" width="0" style="5" hidden="1" customWidth="1"/>
    <col min="8720" max="8960" width="9" style="5"/>
    <col min="8961" max="8961" width="47.375" style="5" customWidth="1"/>
    <col min="8962" max="8962" width="11.125" style="5" customWidth="1"/>
    <col min="8963" max="8963" width="12.875" style="5" customWidth="1"/>
    <col min="8964" max="8964" width="11.125" style="5" customWidth="1"/>
    <col min="8965" max="8969" width="10.25" style="5" customWidth="1"/>
    <col min="8970" max="8970" width="12.875" style="5" customWidth="1"/>
    <col min="8971" max="8972" width="10.25" style="5" customWidth="1"/>
    <col min="8973" max="8975" width="0" style="5" hidden="1" customWidth="1"/>
    <col min="8976" max="9216" width="9" style="5"/>
    <col min="9217" max="9217" width="47.375" style="5" customWidth="1"/>
    <col min="9218" max="9218" width="11.125" style="5" customWidth="1"/>
    <col min="9219" max="9219" width="12.875" style="5" customWidth="1"/>
    <col min="9220" max="9220" width="11.125" style="5" customWidth="1"/>
    <col min="9221" max="9225" width="10.25" style="5" customWidth="1"/>
    <col min="9226" max="9226" width="12.875" style="5" customWidth="1"/>
    <col min="9227" max="9228" width="10.25" style="5" customWidth="1"/>
    <col min="9229" max="9231" width="0" style="5" hidden="1" customWidth="1"/>
    <col min="9232" max="9472" width="9" style="5"/>
    <col min="9473" max="9473" width="47.375" style="5" customWidth="1"/>
    <col min="9474" max="9474" width="11.125" style="5" customWidth="1"/>
    <col min="9475" max="9475" width="12.875" style="5" customWidth="1"/>
    <col min="9476" max="9476" width="11.125" style="5" customWidth="1"/>
    <col min="9477" max="9481" width="10.25" style="5" customWidth="1"/>
    <col min="9482" max="9482" width="12.875" style="5" customWidth="1"/>
    <col min="9483" max="9484" width="10.25" style="5" customWidth="1"/>
    <col min="9485" max="9487" width="0" style="5" hidden="1" customWidth="1"/>
    <col min="9488" max="9728" width="9" style="5"/>
    <col min="9729" max="9729" width="47.375" style="5" customWidth="1"/>
    <col min="9730" max="9730" width="11.125" style="5" customWidth="1"/>
    <col min="9731" max="9731" width="12.875" style="5" customWidth="1"/>
    <col min="9732" max="9732" width="11.125" style="5" customWidth="1"/>
    <col min="9733" max="9737" width="10.25" style="5" customWidth="1"/>
    <col min="9738" max="9738" width="12.875" style="5" customWidth="1"/>
    <col min="9739" max="9740" width="10.25" style="5" customWidth="1"/>
    <col min="9741" max="9743" width="0" style="5" hidden="1" customWidth="1"/>
    <col min="9744" max="9984" width="9" style="5"/>
    <col min="9985" max="9985" width="47.375" style="5" customWidth="1"/>
    <col min="9986" max="9986" width="11.125" style="5" customWidth="1"/>
    <col min="9987" max="9987" width="12.875" style="5" customWidth="1"/>
    <col min="9988" max="9988" width="11.125" style="5" customWidth="1"/>
    <col min="9989" max="9993" width="10.25" style="5" customWidth="1"/>
    <col min="9994" max="9994" width="12.875" style="5" customWidth="1"/>
    <col min="9995" max="9996" width="10.25" style="5" customWidth="1"/>
    <col min="9997" max="9999" width="0" style="5" hidden="1" customWidth="1"/>
    <col min="10000" max="10240" width="9" style="5"/>
    <col min="10241" max="10241" width="47.375" style="5" customWidth="1"/>
    <col min="10242" max="10242" width="11.125" style="5" customWidth="1"/>
    <col min="10243" max="10243" width="12.875" style="5" customWidth="1"/>
    <col min="10244" max="10244" width="11.125" style="5" customWidth="1"/>
    <col min="10245" max="10249" width="10.25" style="5" customWidth="1"/>
    <col min="10250" max="10250" width="12.875" style="5" customWidth="1"/>
    <col min="10251" max="10252" width="10.25" style="5" customWidth="1"/>
    <col min="10253" max="10255" width="0" style="5" hidden="1" customWidth="1"/>
    <col min="10256" max="10496" width="9" style="5"/>
    <col min="10497" max="10497" width="47.375" style="5" customWidth="1"/>
    <col min="10498" max="10498" width="11.125" style="5" customWidth="1"/>
    <col min="10499" max="10499" width="12.875" style="5" customWidth="1"/>
    <col min="10500" max="10500" width="11.125" style="5" customWidth="1"/>
    <col min="10501" max="10505" width="10.25" style="5" customWidth="1"/>
    <col min="10506" max="10506" width="12.875" style="5" customWidth="1"/>
    <col min="10507" max="10508" width="10.25" style="5" customWidth="1"/>
    <col min="10509" max="10511" width="0" style="5" hidden="1" customWidth="1"/>
    <col min="10512" max="10752" width="9" style="5"/>
    <col min="10753" max="10753" width="47.375" style="5" customWidth="1"/>
    <col min="10754" max="10754" width="11.125" style="5" customWidth="1"/>
    <col min="10755" max="10755" width="12.875" style="5" customWidth="1"/>
    <col min="10756" max="10756" width="11.125" style="5" customWidth="1"/>
    <col min="10757" max="10761" width="10.25" style="5" customWidth="1"/>
    <col min="10762" max="10762" width="12.875" style="5" customWidth="1"/>
    <col min="10763" max="10764" width="10.25" style="5" customWidth="1"/>
    <col min="10765" max="10767" width="0" style="5" hidden="1" customWidth="1"/>
    <col min="10768" max="11008" width="9" style="5"/>
    <col min="11009" max="11009" width="47.375" style="5" customWidth="1"/>
    <col min="11010" max="11010" width="11.125" style="5" customWidth="1"/>
    <col min="11011" max="11011" width="12.875" style="5" customWidth="1"/>
    <col min="11012" max="11012" width="11.125" style="5" customWidth="1"/>
    <col min="11013" max="11017" width="10.25" style="5" customWidth="1"/>
    <col min="11018" max="11018" width="12.875" style="5" customWidth="1"/>
    <col min="11019" max="11020" width="10.25" style="5" customWidth="1"/>
    <col min="11021" max="11023" width="0" style="5" hidden="1" customWidth="1"/>
    <col min="11024" max="11264" width="9" style="5"/>
    <col min="11265" max="11265" width="47.375" style="5" customWidth="1"/>
    <col min="11266" max="11266" width="11.125" style="5" customWidth="1"/>
    <col min="11267" max="11267" width="12.875" style="5" customWidth="1"/>
    <col min="11268" max="11268" width="11.125" style="5" customWidth="1"/>
    <col min="11269" max="11273" width="10.25" style="5" customWidth="1"/>
    <col min="11274" max="11274" width="12.875" style="5" customWidth="1"/>
    <col min="11275" max="11276" width="10.25" style="5" customWidth="1"/>
    <col min="11277" max="11279" width="0" style="5" hidden="1" customWidth="1"/>
    <col min="11280" max="11520" width="9" style="5"/>
    <col min="11521" max="11521" width="47.375" style="5" customWidth="1"/>
    <col min="11522" max="11522" width="11.125" style="5" customWidth="1"/>
    <col min="11523" max="11523" width="12.875" style="5" customWidth="1"/>
    <col min="11524" max="11524" width="11.125" style="5" customWidth="1"/>
    <col min="11525" max="11529" width="10.25" style="5" customWidth="1"/>
    <col min="11530" max="11530" width="12.875" style="5" customWidth="1"/>
    <col min="11531" max="11532" width="10.25" style="5" customWidth="1"/>
    <col min="11533" max="11535" width="0" style="5" hidden="1" customWidth="1"/>
    <col min="11536" max="11776" width="9" style="5"/>
    <col min="11777" max="11777" width="47.375" style="5" customWidth="1"/>
    <col min="11778" max="11778" width="11.125" style="5" customWidth="1"/>
    <col min="11779" max="11779" width="12.875" style="5" customWidth="1"/>
    <col min="11780" max="11780" width="11.125" style="5" customWidth="1"/>
    <col min="11781" max="11785" width="10.25" style="5" customWidth="1"/>
    <col min="11786" max="11786" width="12.875" style="5" customWidth="1"/>
    <col min="11787" max="11788" width="10.25" style="5" customWidth="1"/>
    <col min="11789" max="11791" width="0" style="5" hidden="1" customWidth="1"/>
    <col min="11792" max="12032" width="9" style="5"/>
    <col min="12033" max="12033" width="47.375" style="5" customWidth="1"/>
    <col min="12034" max="12034" width="11.125" style="5" customWidth="1"/>
    <col min="12035" max="12035" width="12.875" style="5" customWidth="1"/>
    <col min="12036" max="12036" width="11.125" style="5" customWidth="1"/>
    <col min="12037" max="12041" width="10.25" style="5" customWidth="1"/>
    <col min="12042" max="12042" width="12.875" style="5" customWidth="1"/>
    <col min="12043" max="12044" width="10.25" style="5" customWidth="1"/>
    <col min="12045" max="12047" width="0" style="5" hidden="1" customWidth="1"/>
    <col min="12048" max="12288" width="9" style="5"/>
    <col min="12289" max="12289" width="47.375" style="5" customWidth="1"/>
    <col min="12290" max="12290" width="11.125" style="5" customWidth="1"/>
    <col min="12291" max="12291" width="12.875" style="5" customWidth="1"/>
    <col min="12292" max="12292" width="11.125" style="5" customWidth="1"/>
    <col min="12293" max="12297" width="10.25" style="5" customWidth="1"/>
    <col min="12298" max="12298" width="12.875" style="5" customWidth="1"/>
    <col min="12299" max="12300" width="10.25" style="5" customWidth="1"/>
    <col min="12301" max="12303" width="0" style="5" hidden="1" customWidth="1"/>
    <col min="12304" max="12544" width="9" style="5"/>
    <col min="12545" max="12545" width="47.375" style="5" customWidth="1"/>
    <col min="12546" max="12546" width="11.125" style="5" customWidth="1"/>
    <col min="12547" max="12547" width="12.875" style="5" customWidth="1"/>
    <col min="12548" max="12548" width="11.125" style="5" customWidth="1"/>
    <col min="12549" max="12553" width="10.25" style="5" customWidth="1"/>
    <col min="12554" max="12554" width="12.875" style="5" customWidth="1"/>
    <col min="12555" max="12556" width="10.25" style="5" customWidth="1"/>
    <col min="12557" max="12559" width="0" style="5" hidden="1" customWidth="1"/>
    <col min="12560" max="12800" width="9" style="5"/>
    <col min="12801" max="12801" width="47.375" style="5" customWidth="1"/>
    <col min="12802" max="12802" width="11.125" style="5" customWidth="1"/>
    <col min="12803" max="12803" width="12.875" style="5" customWidth="1"/>
    <col min="12804" max="12804" width="11.125" style="5" customWidth="1"/>
    <col min="12805" max="12809" width="10.25" style="5" customWidth="1"/>
    <col min="12810" max="12810" width="12.875" style="5" customWidth="1"/>
    <col min="12811" max="12812" width="10.25" style="5" customWidth="1"/>
    <col min="12813" max="12815" width="0" style="5" hidden="1" customWidth="1"/>
    <col min="12816" max="13056" width="9" style="5"/>
    <col min="13057" max="13057" width="47.375" style="5" customWidth="1"/>
    <col min="13058" max="13058" width="11.125" style="5" customWidth="1"/>
    <col min="13059" max="13059" width="12.875" style="5" customWidth="1"/>
    <col min="13060" max="13060" width="11.125" style="5" customWidth="1"/>
    <col min="13061" max="13065" width="10.25" style="5" customWidth="1"/>
    <col min="13066" max="13066" width="12.875" style="5" customWidth="1"/>
    <col min="13067" max="13068" width="10.25" style="5" customWidth="1"/>
    <col min="13069" max="13071" width="0" style="5" hidden="1" customWidth="1"/>
    <col min="13072" max="13312" width="9" style="5"/>
    <col min="13313" max="13313" width="47.375" style="5" customWidth="1"/>
    <col min="13314" max="13314" width="11.125" style="5" customWidth="1"/>
    <col min="13315" max="13315" width="12.875" style="5" customWidth="1"/>
    <col min="13316" max="13316" width="11.125" style="5" customWidth="1"/>
    <col min="13317" max="13321" width="10.25" style="5" customWidth="1"/>
    <col min="13322" max="13322" width="12.875" style="5" customWidth="1"/>
    <col min="13323" max="13324" width="10.25" style="5" customWidth="1"/>
    <col min="13325" max="13327" width="0" style="5" hidden="1" customWidth="1"/>
    <col min="13328" max="13568" width="9" style="5"/>
    <col min="13569" max="13569" width="47.375" style="5" customWidth="1"/>
    <col min="13570" max="13570" width="11.125" style="5" customWidth="1"/>
    <col min="13571" max="13571" width="12.875" style="5" customWidth="1"/>
    <col min="13572" max="13572" width="11.125" style="5" customWidth="1"/>
    <col min="13573" max="13577" width="10.25" style="5" customWidth="1"/>
    <col min="13578" max="13578" width="12.875" style="5" customWidth="1"/>
    <col min="13579" max="13580" width="10.25" style="5" customWidth="1"/>
    <col min="13581" max="13583" width="0" style="5" hidden="1" customWidth="1"/>
    <col min="13584" max="13824" width="9" style="5"/>
    <col min="13825" max="13825" width="47.375" style="5" customWidth="1"/>
    <col min="13826" max="13826" width="11.125" style="5" customWidth="1"/>
    <col min="13827" max="13827" width="12.875" style="5" customWidth="1"/>
    <col min="13828" max="13828" width="11.125" style="5" customWidth="1"/>
    <col min="13829" max="13833" width="10.25" style="5" customWidth="1"/>
    <col min="13834" max="13834" width="12.875" style="5" customWidth="1"/>
    <col min="13835" max="13836" width="10.25" style="5" customWidth="1"/>
    <col min="13837" max="13839" width="0" style="5" hidden="1" customWidth="1"/>
    <col min="13840" max="14080" width="9" style="5"/>
    <col min="14081" max="14081" width="47.375" style="5" customWidth="1"/>
    <col min="14082" max="14082" width="11.125" style="5" customWidth="1"/>
    <col min="14083" max="14083" width="12.875" style="5" customWidth="1"/>
    <col min="14084" max="14084" width="11.125" style="5" customWidth="1"/>
    <col min="14085" max="14089" width="10.25" style="5" customWidth="1"/>
    <col min="14090" max="14090" width="12.875" style="5" customWidth="1"/>
    <col min="14091" max="14092" width="10.25" style="5" customWidth="1"/>
    <col min="14093" max="14095" width="0" style="5" hidden="1" customWidth="1"/>
    <col min="14096" max="14336" width="9" style="5"/>
    <col min="14337" max="14337" width="47.375" style="5" customWidth="1"/>
    <col min="14338" max="14338" width="11.125" style="5" customWidth="1"/>
    <col min="14339" max="14339" width="12.875" style="5" customWidth="1"/>
    <col min="14340" max="14340" width="11.125" style="5" customWidth="1"/>
    <col min="14341" max="14345" width="10.25" style="5" customWidth="1"/>
    <col min="14346" max="14346" width="12.875" style="5" customWidth="1"/>
    <col min="14347" max="14348" width="10.25" style="5" customWidth="1"/>
    <col min="14349" max="14351" width="0" style="5" hidden="1" customWidth="1"/>
    <col min="14352" max="14592" width="9" style="5"/>
    <col min="14593" max="14593" width="47.375" style="5" customWidth="1"/>
    <col min="14594" max="14594" width="11.125" style="5" customWidth="1"/>
    <col min="14595" max="14595" width="12.875" style="5" customWidth="1"/>
    <col min="14596" max="14596" width="11.125" style="5" customWidth="1"/>
    <col min="14597" max="14601" width="10.25" style="5" customWidth="1"/>
    <col min="14602" max="14602" width="12.875" style="5" customWidth="1"/>
    <col min="14603" max="14604" width="10.25" style="5" customWidth="1"/>
    <col min="14605" max="14607" width="0" style="5" hidden="1" customWidth="1"/>
    <col min="14608" max="14848" width="9" style="5"/>
    <col min="14849" max="14849" width="47.375" style="5" customWidth="1"/>
    <col min="14850" max="14850" width="11.125" style="5" customWidth="1"/>
    <col min="14851" max="14851" width="12.875" style="5" customWidth="1"/>
    <col min="14852" max="14852" width="11.125" style="5" customWidth="1"/>
    <col min="14853" max="14857" width="10.25" style="5" customWidth="1"/>
    <col min="14858" max="14858" width="12.875" style="5" customWidth="1"/>
    <col min="14859" max="14860" width="10.25" style="5" customWidth="1"/>
    <col min="14861" max="14863" width="0" style="5" hidden="1" customWidth="1"/>
    <col min="14864" max="15104" width="9" style="5"/>
    <col min="15105" max="15105" width="47.375" style="5" customWidth="1"/>
    <col min="15106" max="15106" width="11.125" style="5" customWidth="1"/>
    <col min="15107" max="15107" width="12.875" style="5" customWidth="1"/>
    <col min="15108" max="15108" width="11.125" style="5" customWidth="1"/>
    <col min="15109" max="15113" width="10.25" style="5" customWidth="1"/>
    <col min="15114" max="15114" width="12.875" style="5" customWidth="1"/>
    <col min="15115" max="15116" width="10.25" style="5" customWidth="1"/>
    <col min="15117" max="15119" width="0" style="5" hidden="1" customWidth="1"/>
    <col min="15120" max="15360" width="9" style="5"/>
    <col min="15361" max="15361" width="47.375" style="5" customWidth="1"/>
    <col min="15362" max="15362" width="11.125" style="5" customWidth="1"/>
    <col min="15363" max="15363" width="12.875" style="5" customWidth="1"/>
    <col min="15364" max="15364" width="11.125" style="5" customWidth="1"/>
    <col min="15365" max="15369" width="10.25" style="5" customWidth="1"/>
    <col min="15370" max="15370" width="12.875" style="5" customWidth="1"/>
    <col min="15371" max="15372" width="10.25" style="5" customWidth="1"/>
    <col min="15373" max="15375" width="0" style="5" hidden="1" customWidth="1"/>
    <col min="15376" max="15616" width="9" style="5"/>
    <col min="15617" max="15617" width="47.375" style="5" customWidth="1"/>
    <col min="15618" max="15618" width="11.125" style="5" customWidth="1"/>
    <col min="15619" max="15619" width="12.875" style="5" customWidth="1"/>
    <col min="15620" max="15620" width="11.125" style="5" customWidth="1"/>
    <col min="15621" max="15625" width="10.25" style="5" customWidth="1"/>
    <col min="15626" max="15626" width="12.875" style="5" customWidth="1"/>
    <col min="15627" max="15628" width="10.25" style="5" customWidth="1"/>
    <col min="15629" max="15631" width="0" style="5" hidden="1" customWidth="1"/>
    <col min="15632" max="15872" width="9" style="5"/>
    <col min="15873" max="15873" width="47.375" style="5" customWidth="1"/>
    <col min="15874" max="15874" width="11.125" style="5" customWidth="1"/>
    <col min="15875" max="15875" width="12.875" style="5" customWidth="1"/>
    <col min="15876" max="15876" width="11.125" style="5" customWidth="1"/>
    <col min="15877" max="15881" width="10.25" style="5" customWidth="1"/>
    <col min="15882" max="15882" width="12.875" style="5" customWidth="1"/>
    <col min="15883" max="15884" width="10.25" style="5" customWidth="1"/>
    <col min="15885" max="15887" width="0" style="5" hidden="1" customWidth="1"/>
    <col min="15888" max="16128" width="9" style="5"/>
    <col min="16129" max="16129" width="47.375" style="5" customWidth="1"/>
    <col min="16130" max="16130" width="11.125" style="5" customWidth="1"/>
    <col min="16131" max="16131" width="12.875" style="5" customWidth="1"/>
    <col min="16132" max="16132" width="11.125" style="5" customWidth="1"/>
    <col min="16133" max="16137" width="10.25" style="5" customWidth="1"/>
    <col min="16138" max="16138" width="12.875" style="5" customWidth="1"/>
    <col min="16139" max="16140" width="10.25" style="5" customWidth="1"/>
    <col min="16141" max="16143" width="0" style="5" hidden="1" customWidth="1"/>
    <col min="16144" max="16384" width="9" style="5"/>
  </cols>
  <sheetData>
    <row r="1" spans="1:12" x14ac:dyDescent="0.55000000000000004">
      <c r="A1" s="269" t="s">
        <v>199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4.75" customHeight="1" x14ac:dyDescent="0.55000000000000004">
      <c r="A3" s="266" t="s">
        <v>9</v>
      </c>
      <c r="B3" s="267"/>
      <c r="C3" s="267"/>
      <c r="D3" s="268"/>
      <c r="E3" s="266" t="s">
        <v>12</v>
      </c>
      <c r="F3" s="267"/>
      <c r="G3" s="267"/>
      <c r="H3" s="267"/>
      <c r="I3" s="267"/>
      <c r="J3" s="267"/>
      <c r="K3" s="267"/>
      <c r="L3" s="268"/>
    </row>
    <row r="4" spans="1:12" x14ac:dyDescent="0.55000000000000004">
      <c r="A4" s="270" t="s">
        <v>10</v>
      </c>
      <c r="B4" s="271"/>
      <c r="C4" s="271"/>
      <c r="D4" s="272"/>
      <c r="E4" s="273" t="s">
        <v>86</v>
      </c>
      <c r="F4" s="274"/>
      <c r="G4" s="274"/>
      <c r="H4" s="274"/>
      <c r="I4" s="274"/>
      <c r="J4" s="274"/>
      <c r="K4" s="274"/>
      <c r="L4" s="275"/>
    </row>
    <row r="5" spans="1:12" ht="88.5" customHeight="1" x14ac:dyDescent="0.55000000000000004">
      <c r="A5" s="276" t="s">
        <v>8</v>
      </c>
      <c r="B5" s="277"/>
      <c r="C5" s="277"/>
      <c r="D5" s="278"/>
      <c r="E5" s="270" t="s">
        <v>8</v>
      </c>
      <c r="F5" s="271"/>
      <c r="G5" s="271"/>
      <c r="H5" s="271"/>
      <c r="I5" s="271"/>
      <c r="J5" s="271"/>
      <c r="K5" s="271"/>
      <c r="L5" s="272"/>
    </row>
    <row r="6" spans="1:12" x14ac:dyDescent="0.55000000000000004">
      <c r="A6" s="279" t="s">
        <v>15</v>
      </c>
      <c r="B6" s="280"/>
      <c r="C6" s="280"/>
      <c r="D6" s="281"/>
      <c r="E6" s="279" t="s">
        <v>14</v>
      </c>
      <c r="F6" s="280"/>
      <c r="G6" s="280"/>
      <c r="H6" s="280"/>
      <c r="I6" s="280"/>
      <c r="J6" s="280"/>
      <c r="K6" s="280"/>
      <c r="L6" s="281"/>
    </row>
    <row r="7" spans="1:12" x14ac:dyDescent="0.5500000000000000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x14ac:dyDescent="0.55000000000000004">
      <c r="A8" s="11"/>
      <c r="L8" s="13"/>
    </row>
    <row r="9" spans="1:12" x14ac:dyDescent="0.55000000000000004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54.75" customHeight="1" x14ac:dyDescent="0.55000000000000004">
      <c r="A10" s="266" t="s">
        <v>11</v>
      </c>
      <c r="B10" s="267"/>
      <c r="C10" s="267"/>
      <c r="D10" s="268"/>
      <c r="E10" s="266" t="s">
        <v>13</v>
      </c>
      <c r="F10" s="267"/>
      <c r="G10" s="267"/>
      <c r="H10" s="267"/>
      <c r="I10" s="267"/>
      <c r="J10" s="267"/>
      <c r="K10" s="267"/>
      <c r="L10" s="268"/>
    </row>
    <row r="11" spans="1:12" x14ac:dyDescent="0.55000000000000004">
      <c r="A11" s="270" t="s">
        <v>10</v>
      </c>
      <c r="B11" s="271"/>
      <c r="C11" s="271"/>
      <c r="D11" s="272"/>
      <c r="E11" s="285" t="s">
        <v>87</v>
      </c>
      <c r="F11" s="286"/>
      <c r="G11" s="286"/>
      <c r="H11" s="286"/>
      <c r="I11" s="286"/>
      <c r="J11" s="286"/>
      <c r="K11" s="286"/>
      <c r="L11" s="287"/>
    </row>
    <row r="12" spans="1:12" ht="88.5" customHeight="1" x14ac:dyDescent="0.55000000000000004">
      <c r="A12" s="276" t="s">
        <v>8</v>
      </c>
      <c r="B12" s="277"/>
      <c r="C12" s="277"/>
      <c r="D12" s="278"/>
      <c r="E12" s="276" t="s">
        <v>8</v>
      </c>
      <c r="F12" s="277"/>
      <c r="G12" s="277"/>
      <c r="H12" s="277"/>
      <c r="I12" s="277"/>
      <c r="J12" s="277"/>
      <c r="K12" s="277"/>
      <c r="L12" s="278"/>
    </row>
    <row r="13" spans="1:12" x14ac:dyDescent="0.55000000000000004">
      <c r="A13" s="279" t="s">
        <v>16</v>
      </c>
      <c r="B13" s="280"/>
      <c r="C13" s="280"/>
      <c r="D13" s="281"/>
      <c r="E13" s="279" t="s">
        <v>17</v>
      </c>
      <c r="F13" s="280"/>
      <c r="G13" s="280"/>
      <c r="H13" s="280"/>
      <c r="I13" s="280"/>
      <c r="J13" s="280"/>
      <c r="K13" s="280"/>
      <c r="L13" s="281"/>
    </row>
  </sheetData>
  <mergeCells count="18">
    <mergeCell ref="A12:D12"/>
    <mergeCell ref="E12:L12"/>
    <mergeCell ref="A13:D13"/>
    <mergeCell ref="E13:L13"/>
    <mergeCell ref="A11:D11"/>
    <mergeCell ref="E11:L11"/>
    <mergeCell ref="A10:D10"/>
    <mergeCell ref="E10:L10"/>
    <mergeCell ref="A1:L1"/>
    <mergeCell ref="A3:D3"/>
    <mergeCell ref="E3:L3"/>
    <mergeCell ref="A4:D4"/>
    <mergeCell ref="E4:L4"/>
    <mergeCell ref="A5:D5"/>
    <mergeCell ref="E5:L5"/>
    <mergeCell ref="A6:D6"/>
    <mergeCell ref="E6:L6"/>
    <mergeCell ref="A9:L9"/>
  </mergeCells>
  <pageMargins left="0.39370078740157483" right="0.27559055118110237" top="0.39370078740157483" bottom="0.3937007874015748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G99"/>
  <sheetViews>
    <sheetView view="pageBreakPreview" topLeftCell="A85" zoomScale="70" zoomScaleNormal="100" zoomScaleSheetLayoutView="70" workbookViewId="0">
      <selection activeCell="C121" sqref="C121"/>
    </sheetView>
  </sheetViews>
  <sheetFormatPr defaultRowHeight="24" x14ac:dyDescent="0.55000000000000004"/>
  <cols>
    <col min="1" max="1" width="54.25" style="138" bestFit="1" customWidth="1"/>
    <col min="2" max="2" width="15.625" style="185" customWidth="1"/>
    <col min="3" max="3" width="8.125" style="138" customWidth="1"/>
    <col min="4" max="5" width="15.625" style="185" customWidth="1"/>
    <col min="6" max="6" width="14.375" style="185" customWidth="1"/>
    <col min="7" max="7" width="9.125" style="138" bestFit="1" customWidth="1"/>
    <col min="8" max="17" width="39.375" style="138" customWidth="1"/>
    <col min="18" max="16384" width="9" style="138"/>
  </cols>
  <sheetData>
    <row r="1" spans="1:7" x14ac:dyDescent="0.55000000000000004">
      <c r="A1" s="288" t="s">
        <v>94</v>
      </c>
      <c r="B1" s="288"/>
      <c r="C1" s="288"/>
      <c r="D1" s="288"/>
      <c r="E1" s="288"/>
      <c r="F1" s="288"/>
    </row>
    <row r="2" spans="1:7" x14ac:dyDescent="0.55000000000000004">
      <c r="A2" s="4" t="s">
        <v>22</v>
      </c>
      <c r="B2" s="91"/>
      <c r="C2" s="4"/>
      <c r="D2" s="91"/>
      <c r="E2" s="91"/>
      <c r="F2" s="91"/>
    </row>
    <row r="3" spans="1:7" x14ac:dyDescent="0.55000000000000004">
      <c r="A3" s="3" t="s">
        <v>48</v>
      </c>
      <c r="B3" s="91"/>
      <c r="C3" s="3"/>
      <c r="D3" s="91"/>
      <c r="E3" s="91"/>
      <c r="F3" s="2" t="s">
        <v>19</v>
      </c>
    </row>
    <row r="4" spans="1:7" x14ac:dyDescent="0.55000000000000004">
      <c r="A4" s="3"/>
      <c r="B4" s="91"/>
      <c r="C4" s="3"/>
      <c r="D4" s="91"/>
      <c r="E4" s="91"/>
      <c r="F4" s="2"/>
    </row>
    <row r="5" spans="1:7" x14ac:dyDescent="0.55000000000000004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7" x14ac:dyDescent="0.55000000000000004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7" x14ac:dyDescent="0.55000000000000004">
      <c r="A7" s="145" t="s">
        <v>29</v>
      </c>
      <c r="B7" s="146"/>
      <c r="C7" s="147"/>
      <c r="D7" s="148"/>
      <c r="E7" s="148"/>
      <c r="F7" s="148"/>
    </row>
    <row r="8" spans="1:7" x14ac:dyDescent="0.55000000000000004">
      <c r="A8" s="307" t="s">
        <v>255</v>
      </c>
      <c r="B8" s="149">
        <f>+B10</f>
        <v>1426200</v>
      </c>
      <c r="C8" s="183" t="s">
        <v>1</v>
      </c>
      <c r="D8" s="149">
        <f t="shared" ref="D8:F8" si="0">+D10</f>
        <v>501400</v>
      </c>
      <c r="E8" s="149">
        <f t="shared" si="0"/>
        <v>598440</v>
      </c>
      <c r="F8" s="149">
        <f t="shared" si="0"/>
        <v>326360</v>
      </c>
      <c r="G8" s="151">
        <f>+D8+E8+F8-B8</f>
        <v>0</v>
      </c>
    </row>
    <row r="9" spans="1:7" x14ac:dyDescent="0.55000000000000004">
      <c r="A9" s="308"/>
      <c r="B9" s="152"/>
      <c r="C9" s="221" t="s">
        <v>2</v>
      </c>
      <c r="D9" s="218"/>
      <c r="E9" s="218"/>
      <c r="F9" s="218"/>
      <c r="G9" s="151">
        <f t="shared" ref="G9:G50" si="1">+D9+E9+F9-B9</f>
        <v>0</v>
      </c>
    </row>
    <row r="10" spans="1:7" x14ac:dyDescent="0.55000000000000004">
      <c r="A10" s="309" t="s">
        <v>73</v>
      </c>
      <c r="B10" s="174">
        <f>+B14+B17+B23+B25</f>
        <v>1426200</v>
      </c>
      <c r="C10" s="157" t="s">
        <v>1</v>
      </c>
      <c r="D10" s="174">
        <f t="shared" ref="D10:F10" si="2">+D14+D17+D23+D25</f>
        <v>501400</v>
      </c>
      <c r="E10" s="174">
        <f t="shared" si="2"/>
        <v>598440</v>
      </c>
      <c r="F10" s="174">
        <f t="shared" si="2"/>
        <v>326360</v>
      </c>
      <c r="G10" s="151">
        <f t="shared" si="1"/>
        <v>0</v>
      </c>
    </row>
    <row r="11" spans="1:7" x14ac:dyDescent="0.55000000000000004">
      <c r="A11" s="310"/>
      <c r="B11" s="159"/>
      <c r="C11" s="160" t="s">
        <v>2</v>
      </c>
      <c r="D11" s="161"/>
      <c r="E11" s="161"/>
      <c r="F11" s="161"/>
      <c r="G11" s="151">
        <f t="shared" si="1"/>
        <v>0</v>
      </c>
    </row>
    <row r="12" spans="1:7" x14ac:dyDescent="0.55000000000000004">
      <c r="A12" s="155" t="s">
        <v>279</v>
      </c>
      <c r="B12" s="162"/>
      <c r="C12" s="163"/>
      <c r="D12" s="164"/>
      <c r="E12" s="164"/>
      <c r="F12" s="164"/>
      <c r="G12" s="151">
        <f t="shared" si="1"/>
        <v>0</v>
      </c>
    </row>
    <row r="13" spans="1:7" x14ac:dyDescent="0.55000000000000004">
      <c r="A13" s="155" t="s">
        <v>280</v>
      </c>
      <c r="B13" s="162"/>
      <c r="C13" s="163"/>
      <c r="D13" s="164"/>
      <c r="E13" s="164"/>
      <c r="F13" s="164"/>
      <c r="G13" s="151">
        <f t="shared" si="1"/>
        <v>0</v>
      </c>
    </row>
    <row r="14" spans="1:7" x14ac:dyDescent="0.55000000000000004">
      <c r="A14" s="165" t="s">
        <v>99</v>
      </c>
      <c r="B14" s="166">
        <v>998400</v>
      </c>
      <c r="C14" s="167" t="s">
        <v>1</v>
      </c>
      <c r="D14" s="166">
        <v>351400</v>
      </c>
      <c r="E14" s="166">
        <v>320640</v>
      </c>
      <c r="F14" s="166">
        <v>326360</v>
      </c>
      <c r="G14" s="151">
        <f t="shared" si="1"/>
        <v>0</v>
      </c>
    </row>
    <row r="15" spans="1:7" x14ac:dyDescent="0.55000000000000004">
      <c r="A15" s="168"/>
      <c r="B15" s="166"/>
      <c r="C15" s="167" t="s">
        <v>2</v>
      </c>
      <c r="D15" s="166"/>
      <c r="E15" s="166"/>
      <c r="F15" s="166"/>
      <c r="G15" s="151"/>
    </row>
    <row r="16" spans="1:7" x14ac:dyDescent="0.55000000000000004">
      <c r="A16" s="155" t="s">
        <v>281</v>
      </c>
      <c r="B16" s="166"/>
      <c r="C16" s="167"/>
      <c r="D16" s="166"/>
      <c r="E16" s="166"/>
      <c r="F16" s="166"/>
      <c r="G16" s="151">
        <f t="shared" si="1"/>
        <v>0</v>
      </c>
    </row>
    <row r="17" spans="1:7" x14ac:dyDescent="0.55000000000000004">
      <c r="A17" s="165" t="s">
        <v>103</v>
      </c>
      <c r="B17" s="166">
        <v>52800</v>
      </c>
      <c r="C17" s="167" t="s">
        <v>1</v>
      </c>
      <c r="D17" s="166"/>
      <c r="E17" s="166">
        <v>52800</v>
      </c>
      <c r="F17" s="166"/>
      <c r="G17" s="151">
        <f t="shared" si="1"/>
        <v>0</v>
      </c>
    </row>
    <row r="18" spans="1:7" x14ac:dyDescent="0.55000000000000004">
      <c r="A18" s="165"/>
      <c r="B18" s="166"/>
      <c r="C18" s="167" t="s">
        <v>2</v>
      </c>
      <c r="D18" s="166"/>
      <c r="E18" s="166"/>
      <c r="F18" s="166"/>
      <c r="G18" s="151"/>
    </row>
    <row r="19" spans="1:7" x14ac:dyDescent="0.55000000000000004">
      <c r="A19" s="173"/>
      <c r="B19" s="161"/>
      <c r="C19" s="160"/>
      <c r="D19" s="161"/>
      <c r="E19" s="161"/>
      <c r="F19" s="161"/>
      <c r="G19" s="151"/>
    </row>
    <row r="20" spans="1:7" x14ac:dyDescent="0.55000000000000004">
      <c r="A20" s="193"/>
      <c r="B20" s="194"/>
      <c r="C20" s="1"/>
      <c r="D20" s="194"/>
      <c r="E20" s="194"/>
      <c r="F20" s="194"/>
      <c r="G20" s="151"/>
    </row>
    <row r="21" spans="1:7" x14ac:dyDescent="0.55000000000000004">
      <c r="A21" s="193"/>
      <c r="B21" s="194"/>
      <c r="C21" s="1"/>
      <c r="D21" s="194"/>
      <c r="E21" s="194"/>
      <c r="F21" s="194"/>
      <c r="G21" s="151"/>
    </row>
    <row r="22" spans="1:7" x14ac:dyDescent="0.55000000000000004">
      <c r="A22" s="155" t="s">
        <v>282</v>
      </c>
      <c r="B22" s="164"/>
      <c r="C22" s="163"/>
      <c r="D22" s="164"/>
      <c r="E22" s="164"/>
      <c r="F22" s="164"/>
      <c r="G22" s="151">
        <f t="shared" si="1"/>
        <v>0</v>
      </c>
    </row>
    <row r="23" spans="1:7" x14ac:dyDescent="0.55000000000000004">
      <c r="A23" s="165" t="s">
        <v>247</v>
      </c>
      <c r="B23" s="166">
        <v>195000</v>
      </c>
      <c r="C23" s="167" t="s">
        <v>1</v>
      </c>
      <c r="D23" s="166"/>
      <c r="E23" s="166">
        <v>195000</v>
      </c>
      <c r="F23" s="166"/>
      <c r="G23" s="151">
        <f t="shared" si="1"/>
        <v>0</v>
      </c>
    </row>
    <row r="24" spans="1:7" x14ac:dyDescent="0.55000000000000004">
      <c r="A24" s="165"/>
      <c r="B24" s="166"/>
      <c r="C24" s="167" t="s">
        <v>2</v>
      </c>
      <c r="D24" s="166"/>
      <c r="E24" s="166"/>
      <c r="F24" s="166"/>
      <c r="G24" s="151"/>
    </row>
    <row r="25" spans="1:7" x14ac:dyDescent="0.55000000000000004">
      <c r="A25" s="165" t="s">
        <v>107</v>
      </c>
      <c r="B25" s="166">
        <v>180000</v>
      </c>
      <c r="C25" s="167" t="s">
        <v>1</v>
      </c>
      <c r="D25" s="166">
        <v>150000</v>
      </c>
      <c r="E25" s="166">
        <v>30000</v>
      </c>
      <c r="F25" s="166"/>
      <c r="G25" s="151">
        <f t="shared" si="1"/>
        <v>0</v>
      </c>
    </row>
    <row r="26" spans="1:7" x14ac:dyDescent="0.55000000000000004">
      <c r="A26" s="165"/>
      <c r="B26" s="166"/>
      <c r="C26" s="167" t="s">
        <v>2</v>
      </c>
      <c r="D26" s="166"/>
      <c r="E26" s="166"/>
      <c r="F26" s="166"/>
      <c r="G26" s="151"/>
    </row>
    <row r="27" spans="1:7" x14ac:dyDescent="0.55000000000000004">
      <c r="A27" s="165"/>
      <c r="B27" s="166"/>
      <c r="C27" s="167"/>
      <c r="D27" s="166"/>
      <c r="E27" s="166"/>
      <c r="F27" s="166"/>
      <c r="G27" s="151">
        <f t="shared" si="1"/>
        <v>0</v>
      </c>
    </row>
    <row r="28" spans="1:7" x14ac:dyDescent="0.55000000000000004">
      <c r="A28" s="301" t="s">
        <v>7</v>
      </c>
      <c r="B28" s="198">
        <f>+B8</f>
        <v>1426200</v>
      </c>
      <c r="C28" s="199" t="s">
        <v>1</v>
      </c>
      <c r="D28" s="198">
        <f>+D8</f>
        <v>501400</v>
      </c>
      <c r="E28" s="198">
        <f>+E8</f>
        <v>598440</v>
      </c>
      <c r="F28" s="198">
        <f>+F8</f>
        <v>326360</v>
      </c>
      <c r="G28" s="151">
        <f t="shared" si="1"/>
        <v>0</v>
      </c>
    </row>
    <row r="29" spans="1:7" x14ac:dyDescent="0.55000000000000004">
      <c r="A29" s="302"/>
      <c r="B29" s="198"/>
      <c r="C29" s="199" t="s">
        <v>2</v>
      </c>
      <c r="D29" s="198"/>
      <c r="E29" s="198"/>
      <c r="F29" s="198"/>
      <c r="G29" s="151">
        <f t="shared" si="1"/>
        <v>0</v>
      </c>
    </row>
    <row r="30" spans="1:7" x14ac:dyDescent="0.55000000000000004">
      <c r="A30" s="1"/>
      <c r="B30" s="194"/>
      <c r="C30" s="1"/>
      <c r="D30" s="2"/>
      <c r="E30" s="2"/>
      <c r="F30" s="2"/>
      <c r="G30" s="151">
        <f t="shared" si="1"/>
        <v>0</v>
      </c>
    </row>
    <row r="31" spans="1:7" x14ac:dyDescent="0.55000000000000004">
      <c r="A31" s="1"/>
      <c r="B31" s="194"/>
      <c r="C31" s="1"/>
      <c r="D31" s="2"/>
      <c r="E31" s="2"/>
      <c r="F31" s="2"/>
      <c r="G31" s="151">
        <f t="shared" si="1"/>
        <v>0</v>
      </c>
    </row>
    <row r="32" spans="1:7" x14ac:dyDescent="0.55000000000000004">
      <c r="A32" s="1"/>
      <c r="B32" s="194"/>
      <c r="C32" s="1"/>
      <c r="D32" s="2"/>
      <c r="E32" s="2"/>
      <c r="F32" s="2"/>
      <c r="G32" s="151">
        <f t="shared" si="1"/>
        <v>0</v>
      </c>
    </row>
    <row r="33" spans="1:7" x14ac:dyDescent="0.55000000000000004">
      <c r="A33" s="1"/>
      <c r="B33" s="194"/>
      <c r="C33" s="1"/>
      <c r="D33" s="2"/>
      <c r="E33" s="2"/>
      <c r="F33" s="2"/>
      <c r="G33" s="151">
        <f t="shared" si="1"/>
        <v>0</v>
      </c>
    </row>
    <row r="34" spans="1:7" x14ac:dyDescent="0.55000000000000004">
      <c r="A34" s="1"/>
      <c r="B34" s="194"/>
      <c r="C34" s="1"/>
      <c r="D34" s="2"/>
      <c r="E34" s="2"/>
      <c r="F34" s="2"/>
      <c r="G34" s="151">
        <f t="shared" si="1"/>
        <v>0</v>
      </c>
    </row>
    <row r="35" spans="1:7" x14ac:dyDescent="0.55000000000000004">
      <c r="A35" s="1"/>
      <c r="B35" s="194"/>
      <c r="C35" s="1"/>
      <c r="D35" s="2"/>
      <c r="E35" s="2"/>
      <c r="F35" s="2"/>
      <c r="G35" s="151">
        <f t="shared" si="1"/>
        <v>0</v>
      </c>
    </row>
    <row r="36" spans="1:7" x14ac:dyDescent="0.55000000000000004">
      <c r="A36" s="307" t="s">
        <v>62</v>
      </c>
      <c r="B36" s="149">
        <f>+B38</f>
        <v>90000</v>
      </c>
      <c r="C36" s="150" t="s">
        <v>1</v>
      </c>
      <c r="D36" s="203"/>
      <c r="E36" s="203">
        <f t="shared" ref="E36" si="3">+E38</f>
        <v>90000</v>
      </c>
      <c r="F36" s="203"/>
      <c r="G36" s="151">
        <f t="shared" si="1"/>
        <v>0</v>
      </c>
    </row>
    <row r="37" spans="1:7" x14ac:dyDescent="0.55000000000000004">
      <c r="A37" s="308"/>
      <c r="B37" s="218"/>
      <c r="C37" s="153" t="s">
        <v>2</v>
      </c>
      <c r="D37" s="154"/>
      <c r="E37" s="154"/>
      <c r="F37" s="154"/>
      <c r="G37" s="151">
        <f t="shared" si="1"/>
        <v>0</v>
      </c>
    </row>
    <row r="38" spans="1:7" x14ac:dyDescent="0.55000000000000004">
      <c r="A38" s="309" t="s">
        <v>73</v>
      </c>
      <c r="B38" s="156">
        <f>+B42+B44</f>
        <v>90000</v>
      </c>
      <c r="C38" s="157" t="s">
        <v>1</v>
      </c>
      <c r="D38" s="174"/>
      <c r="E38" s="174">
        <f t="shared" ref="E38" si="4">+E42+E44</f>
        <v>90000</v>
      </c>
      <c r="F38" s="174"/>
      <c r="G38" s="151">
        <f t="shared" si="1"/>
        <v>0</v>
      </c>
    </row>
    <row r="39" spans="1:7" x14ac:dyDescent="0.55000000000000004">
      <c r="A39" s="310"/>
      <c r="B39" s="159"/>
      <c r="C39" s="160" t="s">
        <v>2</v>
      </c>
      <c r="D39" s="161"/>
      <c r="E39" s="161"/>
      <c r="F39" s="161"/>
      <c r="G39" s="151">
        <f t="shared" si="1"/>
        <v>0</v>
      </c>
    </row>
    <row r="40" spans="1:7" x14ac:dyDescent="0.55000000000000004">
      <c r="A40" s="155" t="s">
        <v>279</v>
      </c>
      <c r="B40" s="162"/>
      <c r="C40" s="163"/>
      <c r="D40" s="164"/>
      <c r="E40" s="164"/>
      <c r="F40" s="164"/>
      <c r="G40" s="151">
        <f t="shared" si="1"/>
        <v>0</v>
      </c>
    </row>
    <row r="41" spans="1:7" x14ac:dyDescent="0.55000000000000004">
      <c r="A41" s="155" t="s">
        <v>282</v>
      </c>
      <c r="B41" s="191"/>
      <c r="C41" s="167"/>
      <c r="D41" s="166"/>
      <c r="E41" s="166"/>
      <c r="F41" s="166"/>
      <c r="G41" s="151">
        <f t="shared" si="1"/>
        <v>0</v>
      </c>
    </row>
    <row r="42" spans="1:7" x14ac:dyDescent="0.55000000000000004">
      <c r="A42" s="165" t="s">
        <v>113</v>
      </c>
      <c r="B42" s="166">
        <v>60000</v>
      </c>
      <c r="C42" s="167" t="s">
        <v>1</v>
      </c>
      <c r="D42" s="166"/>
      <c r="E42" s="166">
        <v>60000</v>
      </c>
      <c r="F42" s="166"/>
      <c r="G42" s="151">
        <f t="shared" si="1"/>
        <v>0</v>
      </c>
    </row>
    <row r="43" spans="1:7" x14ac:dyDescent="0.55000000000000004">
      <c r="A43" s="170"/>
      <c r="B43" s="166"/>
      <c r="C43" s="167" t="s">
        <v>2</v>
      </c>
      <c r="D43" s="166"/>
      <c r="E43" s="166"/>
      <c r="F43" s="166"/>
      <c r="G43" s="151"/>
    </row>
    <row r="44" spans="1:7" x14ac:dyDescent="0.55000000000000004">
      <c r="A44" s="165" t="s">
        <v>117</v>
      </c>
      <c r="B44" s="166">
        <v>30000</v>
      </c>
      <c r="C44" s="167" t="s">
        <v>1</v>
      </c>
      <c r="D44" s="166"/>
      <c r="E44" s="166">
        <v>30000</v>
      </c>
      <c r="F44" s="166"/>
      <c r="G44" s="151">
        <f t="shared" si="1"/>
        <v>0</v>
      </c>
    </row>
    <row r="45" spans="1:7" x14ac:dyDescent="0.55000000000000004">
      <c r="A45" s="165"/>
      <c r="B45" s="166"/>
      <c r="C45" s="167" t="s">
        <v>2</v>
      </c>
      <c r="D45" s="166"/>
      <c r="E45" s="166"/>
      <c r="F45" s="166"/>
      <c r="G45" s="151"/>
    </row>
    <row r="46" spans="1:7" x14ac:dyDescent="0.55000000000000004">
      <c r="A46" s="301" t="s">
        <v>7</v>
      </c>
      <c r="B46" s="206">
        <f>+B36</f>
        <v>90000</v>
      </c>
      <c r="C46" s="207" t="s">
        <v>1</v>
      </c>
      <c r="D46" s="206"/>
      <c r="E46" s="206">
        <f>+E36</f>
        <v>90000</v>
      </c>
      <c r="F46" s="206"/>
      <c r="G46" s="151">
        <f t="shared" si="1"/>
        <v>0</v>
      </c>
    </row>
    <row r="47" spans="1:7" x14ac:dyDescent="0.55000000000000004">
      <c r="A47" s="302"/>
      <c r="B47" s="198"/>
      <c r="C47" s="199" t="s">
        <v>2</v>
      </c>
      <c r="D47" s="198"/>
      <c r="E47" s="198"/>
      <c r="F47" s="198"/>
      <c r="G47" s="151">
        <f t="shared" si="1"/>
        <v>0</v>
      </c>
    </row>
    <row r="48" spans="1:7" x14ac:dyDescent="0.55000000000000004">
      <c r="G48" s="151">
        <f t="shared" si="1"/>
        <v>0</v>
      </c>
    </row>
    <row r="49" spans="1:7" x14ac:dyDescent="0.55000000000000004">
      <c r="G49" s="151">
        <f t="shared" si="1"/>
        <v>0</v>
      </c>
    </row>
    <row r="50" spans="1:7" x14ac:dyDescent="0.55000000000000004">
      <c r="A50" s="201"/>
      <c r="G50" s="151">
        <f t="shared" si="1"/>
        <v>0</v>
      </c>
    </row>
    <row r="51" spans="1:7" x14ac:dyDescent="0.55000000000000004">
      <c r="G51" s="151">
        <f t="shared" ref="G51:G53" si="5">+D51+E51+F51-B51</f>
        <v>0</v>
      </c>
    </row>
    <row r="52" spans="1:7" x14ac:dyDescent="0.55000000000000004">
      <c r="A52" s="307" t="s">
        <v>63</v>
      </c>
      <c r="B52" s="149">
        <f>+B54</f>
        <v>9179000</v>
      </c>
      <c r="C52" s="150" t="s">
        <v>1</v>
      </c>
      <c r="D52" s="149">
        <f>+D54</f>
        <v>3750000</v>
      </c>
      <c r="E52" s="149">
        <f t="shared" ref="E52:F52" si="6">+E54</f>
        <v>5134000</v>
      </c>
      <c r="F52" s="149">
        <f t="shared" si="6"/>
        <v>295000</v>
      </c>
      <c r="G52" s="151">
        <f t="shared" si="5"/>
        <v>0</v>
      </c>
    </row>
    <row r="53" spans="1:7" x14ac:dyDescent="0.55000000000000004">
      <c r="A53" s="308"/>
      <c r="B53" s="152"/>
      <c r="C53" s="153" t="s">
        <v>2</v>
      </c>
      <c r="D53" s="154"/>
      <c r="E53" s="154"/>
      <c r="F53" s="154"/>
      <c r="G53" s="151">
        <f t="shared" si="5"/>
        <v>0</v>
      </c>
    </row>
    <row r="54" spans="1:7" x14ac:dyDescent="0.55000000000000004">
      <c r="A54" s="324" t="s">
        <v>73</v>
      </c>
      <c r="B54" s="156">
        <f>+B58+B60+B62+B65+B67</f>
        <v>9179000</v>
      </c>
      <c r="C54" s="157" t="s">
        <v>1</v>
      </c>
      <c r="D54" s="156">
        <f>+D58+D60+D62+D65+D67</f>
        <v>3750000</v>
      </c>
      <c r="E54" s="156">
        <f t="shared" ref="E54:F54" si="7">+E58+E60+E62+E65+E67</f>
        <v>5134000</v>
      </c>
      <c r="F54" s="156">
        <f t="shared" si="7"/>
        <v>295000</v>
      </c>
      <c r="G54" s="151">
        <f t="shared" ref="G54" si="8">+D58+E58+F58-B58</f>
        <v>0</v>
      </c>
    </row>
    <row r="55" spans="1:7" x14ac:dyDescent="0.55000000000000004">
      <c r="A55" s="324"/>
      <c r="B55" s="159"/>
      <c r="C55" s="160" t="s">
        <v>2</v>
      </c>
      <c r="D55" s="161"/>
      <c r="E55" s="161"/>
      <c r="F55" s="161"/>
      <c r="G55" s="151" t="e">
        <f>+#REF!+#REF!+#REF!-#REF!</f>
        <v>#REF!</v>
      </c>
    </row>
    <row r="56" spans="1:7" x14ac:dyDescent="0.55000000000000004">
      <c r="A56" s="155" t="s">
        <v>279</v>
      </c>
      <c r="B56" s="162"/>
      <c r="C56" s="163"/>
      <c r="D56" s="164"/>
      <c r="E56" s="164"/>
      <c r="F56" s="164"/>
      <c r="G56" s="151" t="e">
        <f>+#REF!+#REF!+#REF!-#REF!</f>
        <v>#REF!</v>
      </c>
    </row>
    <row r="57" spans="1:7" x14ac:dyDescent="0.55000000000000004">
      <c r="A57" s="213" t="s">
        <v>281</v>
      </c>
      <c r="B57" s="162"/>
      <c r="C57" s="163"/>
      <c r="D57" s="164"/>
      <c r="E57" s="164"/>
      <c r="F57" s="164"/>
      <c r="G57" s="151" t="e">
        <f>+#REF!+#REF!+#REF!-#REF!</f>
        <v>#REF!</v>
      </c>
    </row>
    <row r="58" spans="1:7" x14ac:dyDescent="0.55000000000000004">
      <c r="A58" s="165" t="s">
        <v>101</v>
      </c>
      <c r="B58" s="166">
        <v>595000</v>
      </c>
      <c r="C58" s="167" t="s">
        <v>1</v>
      </c>
      <c r="D58" s="166">
        <v>100000</v>
      </c>
      <c r="E58" s="166">
        <v>200000</v>
      </c>
      <c r="F58" s="166">
        <v>295000</v>
      </c>
      <c r="G58" s="151">
        <f>+B58-D58-E58-F58</f>
        <v>0</v>
      </c>
    </row>
    <row r="59" spans="1:7" x14ac:dyDescent="0.55000000000000004">
      <c r="A59" s="165"/>
      <c r="B59" s="166"/>
      <c r="C59" s="167" t="s">
        <v>2</v>
      </c>
      <c r="D59" s="166"/>
      <c r="E59" s="166"/>
      <c r="F59" s="166"/>
      <c r="G59" s="151">
        <f>+D61+E61+F61-B61</f>
        <v>0</v>
      </c>
    </row>
    <row r="60" spans="1:7" x14ac:dyDescent="0.55000000000000004">
      <c r="A60" s="165" t="s">
        <v>136</v>
      </c>
      <c r="B60" s="166">
        <v>5000000</v>
      </c>
      <c r="C60" s="167" t="s">
        <v>1</v>
      </c>
      <c r="D60" s="166">
        <v>2000000</v>
      </c>
      <c r="E60" s="166">
        <v>3000000</v>
      </c>
      <c r="F60" s="166"/>
      <c r="G60" s="151">
        <f t="shared" ref="G60:G62" si="9">+D64+E64+F64-B64</f>
        <v>0</v>
      </c>
    </row>
    <row r="61" spans="1:7" x14ac:dyDescent="0.55000000000000004">
      <c r="A61" s="165"/>
      <c r="B61" s="166"/>
      <c r="C61" s="167" t="s">
        <v>2</v>
      </c>
      <c r="D61" s="166"/>
      <c r="E61" s="166"/>
      <c r="F61" s="166"/>
      <c r="G61" s="151">
        <f t="shared" si="9"/>
        <v>0</v>
      </c>
    </row>
    <row r="62" spans="1:7" x14ac:dyDescent="0.55000000000000004">
      <c r="A62" s="165" t="s">
        <v>137</v>
      </c>
      <c r="B62" s="166">
        <v>2334000</v>
      </c>
      <c r="C62" s="167" t="s">
        <v>1</v>
      </c>
      <c r="D62" s="166">
        <v>1200000</v>
      </c>
      <c r="E62" s="166">
        <v>1134000</v>
      </c>
      <c r="F62" s="166"/>
      <c r="G62" s="151">
        <f t="shared" si="9"/>
        <v>0</v>
      </c>
    </row>
    <row r="63" spans="1:7" x14ac:dyDescent="0.55000000000000004">
      <c r="A63" s="173"/>
      <c r="B63" s="161"/>
      <c r="C63" s="160" t="s">
        <v>2</v>
      </c>
      <c r="D63" s="161"/>
      <c r="E63" s="161"/>
      <c r="F63" s="161"/>
      <c r="G63" s="151">
        <f>+D65+E65+F65-B65</f>
        <v>0</v>
      </c>
    </row>
    <row r="64" spans="1:7" x14ac:dyDescent="0.55000000000000004">
      <c r="A64" s="155" t="s">
        <v>282</v>
      </c>
      <c r="B64" s="164"/>
      <c r="C64" s="163"/>
      <c r="D64" s="164"/>
      <c r="E64" s="164"/>
      <c r="F64" s="164"/>
      <c r="G64" s="151">
        <f>+D66+E66+F66-B66</f>
        <v>0</v>
      </c>
    </row>
    <row r="65" spans="1:7" x14ac:dyDescent="0.55000000000000004">
      <c r="A65" s="165" t="s">
        <v>49</v>
      </c>
      <c r="B65" s="171">
        <v>350000</v>
      </c>
      <c r="C65" s="167" t="s">
        <v>1</v>
      </c>
      <c r="D65" s="171">
        <v>250000</v>
      </c>
      <c r="E65" s="171">
        <v>100000</v>
      </c>
      <c r="F65" s="171"/>
      <c r="G65" s="151" t="e">
        <f>+#REF!+#REF!+#REF!-#REF!</f>
        <v>#REF!</v>
      </c>
    </row>
    <row r="66" spans="1:7" x14ac:dyDescent="0.55000000000000004">
      <c r="A66" s="170"/>
      <c r="B66" s="171"/>
      <c r="C66" s="172" t="s">
        <v>2</v>
      </c>
      <c r="D66" s="171"/>
      <c r="E66" s="171"/>
      <c r="F66" s="171"/>
      <c r="G66" s="151" t="e">
        <f>+#REF!+#REF!+#REF!-#REF!</f>
        <v>#REF!</v>
      </c>
    </row>
    <row r="67" spans="1:7" x14ac:dyDescent="0.55000000000000004">
      <c r="A67" s="165" t="s">
        <v>50</v>
      </c>
      <c r="B67" s="171">
        <v>900000</v>
      </c>
      <c r="C67" s="172" t="s">
        <v>1</v>
      </c>
      <c r="D67" s="171">
        <v>200000</v>
      </c>
      <c r="E67" s="171">
        <v>700000</v>
      </c>
      <c r="F67" s="171"/>
      <c r="G67" s="151" t="e">
        <f>+#REF!+#REF!+#REF!-#REF!</f>
        <v>#REF!</v>
      </c>
    </row>
    <row r="68" spans="1:7" x14ac:dyDescent="0.55000000000000004">
      <c r="A68" s="170"/>
      <c r="B68" s="171"/>
      <c r="C68" s="172" t="s">
        <v>2</v>
      </c>
      <c r="D68" s="171"/>
      <c r="E68" s="171"/>
      <c r="F68" s="171"/>
      <c r="G68" s="151" t="e">
        <f>+#REF!+#REF!+#REF!-#REF!</f>
        <v>#REF!</v>
      </c>
    </row>
    <row r="69" spans="1:7" x14ac:dyDescent="0.55000000000000004">
      <c r="A69" s="301" t="s">
        <v>7</v>
      </c>
      <c r="B69" s="198">
        <f>+B52</f>
        <v>9179000</v>
      </c>
      <c r="C69" s="199" t="s">
        <v>1</v>
      </c>
      <c r="D69" s="198">
        <f>+D52</f>
        <v>3750000</v>
      </c>
      <c r="E69" s="198">
        <f>+E52</f>
        <v>5134000</v>
      </c>
      <c r="F69" s="198">
        <f>+F52</f>
        <v>295000</v>
      </c>
      <c r="G69" s="151" t="e">
        <f>+#REF!+#REF!+#REF!-#REF!</f>
        <v>#REF!</v>
      </c>
    </row>
    <row r="70" spans="1:7" x14ac:dyDescent="0.55000000000000004">
      <c r="A70" s="302"/>
      <c r="B70" s="198"/>
      <c r="C70" s="199" t="s">
        <v>2</v>
      </c>
      <c r="D70" s="198"/>
      <c r="E70" s="198"/>
      <c r="F70" s="198"/>
      <c r="G70" s="151" t="e">
        <f>+#REF!+#REF!+#REF!-#REF!</f>
        <v>#REF!</v>
      </c>
    </row>
    <row r="71" spans="1:7" x14ac:dyDescent="0.55000000000000004">
      <c r="G71" s="151" t="e">
        <f>+#REF!+#REF!+#REF!-#REF!</f>
        <v>#REF!</v>
      </c>
    </row>
    <row r="72" spans="1:7" x14ac:dyDescent="0.55000000000000004">
      <c r="A72" s="307" t="s">
        <v>64</v>
      </c>
      <c r="B72" s="149">
        <f>+B74</f>
        <v>4177000</v>
      </c>
      <c r="C72" s="150" t="s">
        <v>1</v>
      </c>
      <c r="D72" s="203">
        <f t="shared" ref="D72:F72" si="10">+D74</f>
        <v>3466880</v>
      </c>
      <c r="E72" s="203">
        <f t="shared" si="10"/>
        <v>158000</v>
      </c>
      <c r="F72" s="203">
        <f t="shared" si="10"/>
        <v>552120</v>
      </c>
      <c r="G72" s="151">
        <f>+D76+E76+F76-B76</f>
        <v>0</v>
      </c>
    </row>
    <row r="73" spans="1:7" x14ac:dyDescent="0.55000000000000004">
      <c r="A73" s="308"/>
      <c r="B73" s="152"/>
      <c r="C73" s="153" t="s">
        <v>2</v>
      </c>
      <c r="D73" s="154"/>
      <c r="E73" s="154"/>
      <c r="F73" s="154"/>
      <c r="G73" s="151">
        <f>+D77+E77+F77-B77</f>
        <v>0</v>
      </c>
    </row>
    <row r="74" spans="1:7" x14ac:dyDescent="0.55000000000000004">
      <c r="A74" s="309" t="s">
        <v>73</v>
      </c>
      <c r="B74" s="156">
        <f>+B78+B81+B86+B88+B90+B92</f>
        <v>4177000</v>
      </c>
      <c r="C74" s="157" t="s">
        <v>1</v>
      </c>
      <c r="D74" s="174">
        <f>+D78+D81+D86+D88+D90+D92</f>
        <v>3466880</v>
      </c>
      <c r="E74" s="174">
        <f>+E78+E81+E86+E88+E90+E92</f>
        <v>158000</v>
      </c>
      <c r="F74" s="174">
        <f>+F78+F81+F86+F88+F90+F92</f>
        <v>552120</v>
      </c>
      <c r="G74" s="151">
        <f t="shared" ref="G74:G76" si="11">+D88+E88+F88-B88</f>
        <v>0</v>
      </c>
    </row>
    <row r="75" spans="1:7" x14ac:dyDescent="0.55000000000000004">
      <c r="A75" s="310"/>
      <c r="B75" s="159"/>
      <c r="C75" s="160" t="s">
        <v>2</v>
      </c>
      <c r="D75" s="161"/>
      <c r="E75" s="161"/>
      <c r="F75" s="161"/>
      <c r="G75" s="151">
        <f t="shared" si="11"/>
        <v>0</v>
      </c>
    </row>
    <row r="76" spans="1:7" x14ac:dyDescent="0.55000000000000004">
      <c r="A76" s="155" t="s">
        <v>279</v>
      </c>
      <c r="B76" s="162"/>
      <c r="C76" s="163"/>
      <c r="D76" s="164"/>
      <c r="E76" s="164"/>
      <c r="F76" s="164"/>
      <c r="G76" s="151">
        <f t="shared" si="11"/>
        <v>0</v>
      </c>
    </row>
    <row r="77" spans="1:7" x14ac:dyDescent="0.55000000000000004">
      <c r="A77" s="155" t="s">
        <v>280</v>
      </c>
      <c r="B77" s="162"/>
      <c r="C77" s="163"/>
      <c r="D77" s="166"/>
      <c r="E77" s="166"/>
      <c r="F77" s="166"/>
      <c r="G77" s="151">
        <f>+D85+E85+F85-B85</f>
        <v>0</v>
      </c>
    </row>
    <row r="78" spans="1:7" x14ac:dyDescent="0.55000000000000004">
      <c r="A78" s="170" t="s">
        <v>99</v>
      </c>
      <c r="B78" s="166">
        <v>869400</v>
      </c>
      <c r="C78" s="167" t="s">
        <v>1</v>
      </c>
      <c r="D78" s="166">
        <v>317280</v>
      </c>
      <c r="E78" s="166"/>
      <c r="F78" s="166">
        <v>552120</v>
      </c>
      <c r="G78" s="151">
        <f>+B78-D78-E78-F78</f>
        <v>0</v>
      </c>
    </row>
    <row r="79" spans="1:7" x14ac:dyDescent="0.55000000000000004">
      <c r="A79" s="165"/>
      <c r="B79" s="166"/>
      <c r="C79" s="167" t="s">
        <v>2</v>
      </c>
      <c r="D79" s="166"/>
      <c r="E79" s="166"/>
      <c r="F79" s="166"/>
      <c r="G79" s="151">
        <f>+D87+E87+F87-B87</f>
        <v>0</v>
      </c>
    </row>
    <row r="80" spans="1:7" x14ac:dyDescent="0.55000000000000004">
      <c r="A80" s="155" t="s">
        <v>281</v>
      </c>
      <c r="B80" s="166"/>
      <c r="C80" s="167"/>
      <c r="D80" s="166"/>
      <c r="E80" s="166"/>
      <c r="F80" s="166"/>
      <c r="G80" s="151"/>
    </row>
    <row r="81" spans="1:7" x14ac:dyDescent="0.55000000000000004">
      <c r="A81" s="165" t="s">
        <v>138</v>
      </c>
      <c r="B81" s="166">
        <v>3001000</v>
      </c>
      <c r="C81" s="167" t="s">
        <v>1</v>
      </c>
      <c r="D81" s="166">
        <v>3001000</v>
      </c>
      <c r="E81" s="166"/>
      <c r="F81" s="166"/>
      <c r="G81" s="151">
        <f>+D89+E89+F89-B89</f>
        <v>0</v>
      </c>
    </row>
    <row r="82" spans="1:7" x14ac:dyDescent="0.55000000000000004">
      <c r="A82" s="165"/>
      <c r="B82" s="166"/>
      <c r="C82" s="167" t="s">
        <v>2</v>
      </c>
      <c r="D82" s="166"/>
      <c r="E82" s="166"/>
      <c r="F82" s="166"/>
      <c r="G82" s="151"/>
    </row>
    <row r="83" spans="1:7" x14ac:dyDescent="0.55000000000000004">
      <c r="A83" s="193"/>
      <c r="B83" s="194"/>
      <c r="C83" s="1"/>
      <c r="D83" s="194"/>
      <c r="E83" s="194"/>
      <c r="F83" s="194"/>
      <c r="G83" s="151"/>
    </row>
    <row r="84" spans="1:7" x14ac:dyDescent="0.55000000000000004">
      <c r="A84" s="193"/>
      <c r="B84" s="194"/>
      <c r="C84" s="1"/>
      <c r="D84" s="194"/>
      <c r="E84" s="194"/>
      <c r="F84" s="194"/>
      <c r="G84" s="151"/>
    </row>
    <row r="85" spans="1:7" x14ac:dyDescent="0.55000000000000004">
      <c r="A85" s="155" t="s">
        <v>282</v>
      </c>
      <c r="B85" s="164"/>
      <c r="C85" s="163"/>
      <c r="D85" s="164"/>
      <c r="E85" s="164"/>
      <c r="F85" s="164"/>
      <c r="G85" s="151">
        <f t="shared" ref="G85" si="12">+D91+E91+F91-B91</f>
        <v>0</v>
      </c>
    </row>
    <row r="86" spans="1:7" x14ac:dyDescent="0.55000000000000004">
      <c r="A86" s="165" t="s">
        <v>139</v>
      </c>
      <c r="B86" s="166">
        <v>108000</v>
      </c>
      <c r="C86" s="167" t="s">
        <v>1</v>
      </c>
      <c r="D86" s="166"/>
      <c r="E86" s="166">
        <v>108000</v>
      </c>
      <c r="F86" s="166"/>
      <c r="G86" s="151">
        <f>+D99+E99+F99-B99</f>
        <v>0</v>
      </c>
    </row>
    <row r="87" spans="1:7" x14ac:dyDescent="0.55000000000000004">
      <c r="A87" s="165"/>
      <c r="B87" s="166"/>
      <c r="C87" s="167" t="s">
        <v>2</v>
      </c>
      <c r="D87" s="166"/>
      <c r="E87" s="166"/>
      <c r="F87" s="166"/>
      <c r="G87" s="151"/>
    </row>
    <row r="88" spans="1:7" x14ac:dyDescent="0.55000000000000004">
      <c r="A88" s="165" t="s">
        <v>140</v>
      </c>
      <c r="B88" s="166">
        <v>50000</v>
      </c>
      <c r="C88" s="167" t="s">
        <v>1</v>
      </c>
      <c r="D88" s="166"/>
      <c r="E88" s="166">
        <v>50000</v>
      </c>
      <c r="F88" s="166"/>
      <c r="G88" s="151">
        <f>+D100+E100+F100-B100</f>
        <v>0</v>
      </c>
    </row>
    <row r="89" spans="1:7" x14ac:dyDescent="0.55000000000000004">
      <c r="A89" s="165"/>
      <c r="B89" s="166"/>
      <c r="C89" s="167" t="s">
        <v>2</v>
      </c>
      <c r="D89" s="166"/>
      <c r="E89" s="166"/>
      <c r="F89" s="166"/>
      <c r="G89" s="151"/>
    </row>
    <row r="90" spans="1:7" x14ac:dyDescent="0.55000000000000004">
      <c r="A90" s="165" t="s">
        <v>109</v>
      </c>
      <c r="B90" s="166">
        <v>116600</v>
      </c>
      <c r="C90" s="167" t="s">
        <v>1</v>
      </c>
      <c r="D90" s="166">
        <v>116600</v>
      </c>
      <c r="E90" s="166"/>
      <c r="F90" s="166"/>
      <c r="G90" s="151">
        <f>+D101+E101+F101-B101</f>
        <v>0</v>
      </c>
    </row>
    <row r="91" spans="1:7" x14ac:dyDescent="0.55000000000000004">
      <c r="A91" s="165"/>
      <c r="B91" s="166"/>
      <c r="C91" s="167" t="s">
        <v>2</v>
      </c>
      <c r="D91" s="166"/>
      <c r="E91" s="166"/>
      <c r="F91" s="166"/>
      <c r="G91" s="151"/>
    </row>
    <row r="92" spans="1:7" x14ac:dyDescent="0.55000000000000004">
      <c r="A92" s="165" t="s">
        <v>121</v>
      </c>
      <c r="B92" s="166">
        <v>32000</v>
      </c>
      <c r="C92" s="167" t="s">
        <v>1</v>
      </c>
      <c r="D92" s="166">
        <v>32000</v>
      </c>
      <c r="E92" s="166"/>
      <c r="F92" s="166"/>
      <c r="G92" s="151">
        <f>+D102+E102+F102-B102</f>
        <v>0</v>
      </c>
    </row>
    <row r="93" spans="1:7" x14ac:dyDescent="0.55000000000000004">
      <c r="A93" s="170"/>
      <c r="B93" s="166"/>
      <c r="C93" s="167" t="s">
        <v>2</v>
      </c>
      <c r="D93" s="166"/>
      <c r="E93" s="166"/>
      <c r="F93" s="166"/>
      <c r="G93" s="151"/>
    </row>
    <row r="94" spans="1:7" x14ac:dyDescent="0.55000000000000004">
      <c r="A94" s="170"/>
      <c r="B94" s="166"/>
      <c r="C94" s="167"/>
      <c r="D94" s="166"/>
      <c r="E94" s="166"/>
      <c r="F94" s="166"/>
      <c r="G94" s="151">
        <f t="shared" ref="G94:G96" si="13">+D103+E103+F103-B103</f>
        <v>0</v>
      </c>
    </row>
    <row r="95" spans="1:7" x14ac:dyDescent="0.55000000000000004">
      <c r="A95" s="301" t="s">
        <v>7</v>
      </c>
      <c r="B95" s="198">
        <f>+B72</f>
        <v>4177000</v>
      </c>
      <c r="C95" s="199" t="s">
        <v>1</v>
      </c>
      <c r="D95" s="198">
        <f>+D72</f>
        <v>3466880</v>
      </c>
      <c r="E95" s="198">
        <f t="shared" ref="E95:F95" si="14">+E72</f>
        <v>158000</v>
      </c>
      <c r="F95" s="198">
        <f t="shared" si="14"/>
        <v>552120</v>
      </c>
      <c r="G95" s="151">
        <f t="shared" si="13"/>
        <v>0</v>
      </c>
    </row>
    <row r="96" spans="1:7" x14ac:dyDescent="0.55000000000000004">
      <c r="A96" s="302"/>
      <c r="B96" s="198"/>
      <c r="C96" s="199" t="s">
        <v>2</v>
      </c>
      <c r="D96" s="198"/>
      <c r="E96" s="198"/>
      <c r="F96" s="198"/>
      <c r="G96" s="151">
        <f t="shared" si="13"/>
        <v>0</v>
      </c>
    </row>
    <row r="99" spans="1:1" x14ac:dyDescent="0.55000000000000004">
      <c r="A99" s="201" t="s">
        <v>42</v>
      </c>
    </row>
  </sheetData>
  <mergeCells count="14">
    <mergeCell ref="A1:F1"/>
    <mergeCell ref="A5:A6"/>
    <mergeCell ref="A8:A9"/>
    <mergeCell ref="A10:A11"/>
    <mergeCell ref="A28:A29"/>
    <mergeCell ref="A69:A70"/>
    <mergeCell ref="A72:A73"/>
    <mergeCell ref="A74:A75"/>
    <mergeCell ref="A95:A96"/>
    <mergeCell ref="A36:A37"/>
    <mergeCell ref="A38:A39"/>
    <mergeCell ref="A46:A47"/>
    <mergeCell ref="A52:A53"/>
    <mergeCell ref="A54:A5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105" orientation="landscape" r:id="rId1"/>
  <headerFooter>
    <oddHeader>&amp;R&amp;"TH SarabunPSK,ธรรมดา"&amp;16แบบ สงม. 2    (สำนักงานเขต) &amp;"-,ธรรมดา"&amp;11</oddHeader>
  </headerFooter>
  <rowBreaks count="1" manualBreakCount="1">
    <brk id="7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G128"/>
  <sheetViews>
    <sheetView view="pageBreakPreview" topLeftCell="A116" zoomScale="70" zoomScaleNormal="100" zoomScaleSheetLayoutView="70" workbookViewId="0">
      <selection activeCell="B38" sqref="B38"/>
    </sheetView>
  </sheetViews>
  <sheetFormatPr defaultRowHeight="14.25" x14ac:dyDescent="0.2"/>
  <cols>
    <col min="1" max="1" width="58.75" bestFit="1" customWidth="1"/>
    <col min="2" max="2" width="13.625" style="102" customWidth="1"/>
    <col min="3" max="3" width="8.125" customWidth="1"/>
    <col min="4" max="4" width="15.375" style="102" bestFit="1" customWidth="1"/>
    <col min="5" max="5" width="15.125" style="102" bestFit="1" customWidth="1"/>
    <col min="6" max="6" width="15.375" style="102" bestFit="1" customWidth="1"/>
    <col min="7" max="7" width="24.875" customWidth="1"/>
    <col min="8" max="17" width="39.375" customWidth="1"/>
  </cols>
  <sheetData>
    <row r="1" spans="1:7" ht="21" x14ac:dyDescent="0.25">
      <c r="A1" s="288" t="s">
        <v>94</v>
      </c>
      <c r="B1" s="288"/>
      <c r="C1" s="288"/>
      <c r="D1" s="288"/>
      <c r="E1" s="288"/>
      <c r="F1" s="288"/>
      <c r="G1" s="202"/>
    </row>
    <row r="2" spans="1:7" ht="21" x14ac:dyDescent="0.25">
      <c r="A2" s="4" t="s">
        <v>22</v>
      </c>
      <c r="B2" s="91"/>
      <c r="C2" s="4"/>
      <c r="D2" s="91"/>
      <c r="E2" s="91"/>
      <c r="F2" s="91"/>
      <c r="G2" s="202"/>
    </row>
    <row r="3" spans="1:7" ht="24" x14ac:dyDescent="0.25">
      <c r="A3" s="3" t="s">
        <v>74</v>
      </c>
      <c r="B3" s="91"/>
      <c r="C3" s="3"/>
      <c r="D3" s="91"/>
      <c r="E3" s="91"/>
      <c r="F3" s="2" t="s">
        <v>19</v>
      </c>
      <c r="G3" s="202"/>
    </row>
    <row r="4" spans="1:7" ht="24" x14ac:dyDescent="0.25">
      <c r="A4" s="3"/>
      <c r="B4" s="91"/>
      <c r="C4" s="3"/>
      <c r="D4" s="91"/>
      <c r="E4" s="91"/>
      <c r="F4" s="2"/>
      <c r="G4" s="202"/>
    </row>
    <row r="5" spans="1:7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  <c r="G5" s="202"/>
    </row>
    <row r="6" spans="1:7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  <c r="G6" s="202"/>
    </row>
    <row r="7" spans="1:7" ht="24" x14ac:dyDescent="0.25">
      <c r="A7" s="145" t="s">
        <v>29</v>
      </c>
      <c r="B7" s="146"/>
      <c r="C7" s="147"/>
      <c r="D7" s="148"/>
      <c r="E7" s="148"/>
      <c r="F7" s="148"/>
      <c r="G7" s="202"/>
    </row>
    <row r="8" spans="1:7" ht="24" x14ac:dyDescent="0.25">
      <c r="A8" s="307" t="s">
        <v>256</v>
      </c>
      <c r="B8" s="149">
        <f>+B10</f>
        <v>1380300</v>
      </c>
      <c r="C8" s="150" t="s">
        <v>1</v>
      </c>
      <c r="D8" s="217">
        <f t="shared" ref="D8:F8" si="0">+D10</f>
        <v>538200</v>
      </c>
      <c r="E8" s="217">
        <f t="shared" si="0"/>
        <v>543900</v>
      </c>
      <c r="F8" s="217">
        <f t="shared" si="0"/>
        <v>298200</v>
      </c>
      <c r="G8" s="204">
        <f>+D8+E8+F8-B8</f>
        <v>0</v>
      </c>
    </row>
    <row r="9" spans="1:7" ht="24" x14ac:dyDescent="0.25">
      <c r="A9" s="308"/>
      <c r="B9" s="218"/>
      <c r="C9" s="153" t="s">
        <v>2</v>
      </c>
      <c r="D9" s="219"/>
      <c r="E9" s="219"/>
      <c r="F9" s="219"/>
      <c r="G9" s="204">
        <f t="shared" ref="G9:G63" si="1">+D9+E9+F9-B9</f>
        <v>0</v>
      </c>
    </row>
    <row r="10" spans="1:7" ht="24" x14ac:dyDescent="0.25">
      <c r="A10" s="309" t="s">
        <v>73</v>
      </c>
      <c r="B10" s="156">
        <f>+B14+B17+B19+B23+B25+B27+B29</f>
        <v>1380300</v>
      </c>
      <c r="C10" s="157" t="s">
        <v>1</v>
      </c>
      <c r="D10" s="220">
        <f t="shared" ref="D10:F10" si="2">+D14+D17+D19+D23+D25+D27+D29</f>
        <v>538200</v>
      </c>
      <c r="E10" s="220">
        <f t="shared" si="2"/>
        <v>543900</v>
      </c>
      <c r="F10" s="220">
        <f t="shared" si="2"/>
        <v>298200</v>
      </c>
      <c r="G10" s="204">
        <f t="shared" si="1"/>
        <v>0</v>
      </c>
    </row>
    <row r="11" spans="1:7" ht="24" x14ac:dyDescent="0.25">
      <c r="A11" s="310"/>
      <c r="B11" s="159"/>
      <c r="C11" s="160" t="s">
        <v>2</v>
      </c>
      <c r="D11" s="161"/>
      <c r="E11" s="161"/>
      <c r="F11" s="161"/>
      <c r="G11" s="204">
        <f t="shared" si="1"/>
        <v>0</v>
      </c>
    </row>
    <row r="12" spans="1:7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7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7" ht="24" x14ac:dyDescent="0.25">
      <c r="A14" s="165" t="s">
        <v>99</v>
      </c>
      <c r="B14" s="166">
        <v>895000</v>
      </c>
      <c r="C14" s="167" t="s">
        <v>1</v>
      </c>
      <c r="D14" s="166">
        <v>298400</v>
      </c>
      <c r="E14" s="166">
        <v>298400</v>
      </c>
      <c r="F14" s="166">
        <v>298200</v>
      </c>
      <c r="G14" s="204">
        <f t="shared" si="1"/>
        <v>0</v>
      </c>
    </row>
    <row r="15" spans="1:7" ht="24" x14ac:dyDescent="0.25">
      <c r="A15" s="165"/>
      <c r="B15" s="166"/>
      <c r="C15" s="167" t="s">
        <v>2</v>
      </c>
      <c r="D15" s="166"/>
      <c r="E15" s="166"/>
      <c r="F15" s="166"/>
      <c r="G15" s="204"/>
    </row>
    <row r="16" spans="1:7" ht="24" x14ac:dyDescent="0.25">
      <c r="A16" s="155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101</v>
      </c>
      <c r="B17" s="166">
        <v>26200</v>
      </c>
      <c r="C17" s="167" t="s">
        <v>1</v>
      </c>
      <c r="D17" s="166"/>
      <c r="E17" s="166">
        <v>26200</v>
      </c>
      <c r="F17" s="166"/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65" t="s">
        <v>103</v>
      </c>
      <c r="B19" s="166">
        <v>32000</v>
      </c>
      <c r="C19" s="167" t="s">
        <v>1</v>
      </c>
      <c r="D19" s="166"/>
      <c r="E19" s="166">
        <v>32000</v>
      </c>
      <c r="F19" s="166"/>
      <c r="G19" s="204">
        <f t="shared" si="1"/>
        <v>0</v>
      </c>
    </row>
    <row r="20" spans="1:7" ht="24" x14ac:dyDescent="0.25">
      <c r="A20" s="165"/>
      <c r="B20" s="166"/>
      <c r="C20" s="167" t="s">
        <v>2</v>
      </c>
      <c r="D20" s="166"/>
      <c r="E20" s="166"/>
      <c r="F20" s="166"/>
      <c r="G20" s="204"/>
    </row>
    <row r="21" spans="1:7" ht="23.25" x14ac:dyDescent="0.2">
      <c r="A21" s="34"/>
      <c r="B21" s="109"/>
      <c r="C21" s="27"/>
      <c r="D21" s="109"/>
      <c r="E21" s="109"/>
      <c r="F21" s="109"/>
      <c r="G21" s="38"/>
    </row>
    <row r="22" spans="1:7" ht="23.25" x14ac:dyDescent="0.2">
      <c r="A22" s="31" t="s">
        <v>37</v>
      </c>
      <c r="B22" s="99"/>
      <c r="C22" s="28"/>
      <c r="D22" s="99"/>
      <c r="E22" s="99"/>
      <c r="F22" s="99"/>
      <c r="G22" s="38">
        <f t="shared" si="1"/>
        <v>0</v>
      </c>
    </row>
    <row r="23" spans="1:7" ht="23.25" x14ac:dyDescent="0.2">
      <c r="A23" s="24" t="s">
        <v>247</v>
      </c>
      <c r="B23" s="90">
        <v>240000</v>
      </c>
      <c r="C23" s="26" t="s">
        <v>1</v>
      </c>
      <c r="D23" s="90">
        <v>120000</v>
      </c>
      <c r="E23" s="90">
        <v>120000</v>
      </c>
      <c r="F23" s="90"/>
      <c r="G23" s="38">
        <f t="shared" si="1"/>
        <v>0</v>
      </c>
    </row>
    <row r="24" spans="1:7" ht="23.25" x14ac:dyDescent="0.2">
      <c r="A24" s="24"/>
      <c r="B24" s="90"/>
      <c r="C24" s="26" t="s">
        <v>2</v>
      </c>
      <c r="D24" s="90"/>
      <c r="E24" s="90"/>
      <c r="F24" s="90"/>
      <c r="G24" s="38"/>
    </row>
    <row r="25" spans="1:7" ht="23.25" x14ac:dyDescent="0.2">
      <c r="A25" s="24" t="s">
        <v>107</v>
      </c>
      <c r="B25" s="90">
        <v>156300</v>
      </c>
      <c r="C25" s="26" t="s">
        <v>1</v>
      </c>
      <c r="D25" s="90">
        <v>89000</v>
      </c>
      <c r="E25" s="90">
        <v>67300</v>
      </c>
      <c r="F25" s="90"/>
      <c r="G25" s="38">
        <f t="shared" si="1"/>
        <v>0</v>
      </c>
    </row>
    <row r="26" spans="1:7" ht="23.25" x14ac:dyDescent="0.2">
      <c r="A26" s="24"/>
      <c r="B26" s="90"/>
      <c r="C26" s="26" t="s">
        <v>2</v>
      </c>
      <c r="D26" s="90"/>
      <c r="E26" s="90"/>
      <c r="F26" s="90"/>
      <c r="G26" s="38"/>
    </row>
    <row r="27" spans="1:7" ht="23.25" x14ac:dyDescent="0.2">
      <c r="A27" s="24" t="s">
        <v>108</v>
      </c>
      <c r="B27" s="90">
        <v>17600</v>
      </c>
      <c r="C27" s="26" t="s">
        <v>1</v>
      </c>
      <c r="D27" s="90">
        <v>17600</v>
      </c>
      <c r="E27" s="90"/>
      <c r="F27" s="90"/>
      <c r="G27" s="38">
        <f t="shared" si="1"/>
        <v>0</v>
      </c>
    </row>
    <row r="28" spans="1:7" ht="23.25" x14ac:dyDescent="0.2">
      <c r="A28" s="24"/>
      <c r="B28" s="90"/>
      <c r="C28" s="26" t="s">
        <v>2</v>
      </c>
      <c r="D28" s="90"/>
      <c r="E28" s="90"/>
      <c r="F28" s="90"/>
      <c r="G28" s="38"/>
    </row>
    <row r="29" spans="1:7" ht="23.25" x14ac:dyDescent="0.2">
      <c r="A29" s="24" t="s">
        <v>109</v>
      </c>
      <c r="B29" s="90">
        <v>13200</v>
      </c>
      <c r="C29" s="26" t="s">
        <v>1</v>
      </c>
      <c r="D29" s="90">
        <v>13200</v>
      </c>
      <c r="E29" s="90"/>
      <c r="F29" s="90"/>
      <c r="G29" s="38">
        <f t="shared" si="1"/>
        <v>0</v>
      </c>
    </row>
    <row r="30" spans="1:7" ht="23.25" x14ac:dyDescent="0.2">
      <c r="A30" s="24"/>
      <c r="B30" s="90"/>
      <c r="C30" s="26" t="s">
        <v>2</v>
      </c>
      <c r="D30" s="90"/>
      <c r="E30" s="90"/>
      <c r="F30" s="90"/>
      <c r="G30" s="38">
        <f t="shared" si="1"/>
        <v>0</v>
      </c>
    </row>
    <row r="31" spans="1:7" ht="23.25" x14ac:dyDescent="0.2">
      <c r="A31" s="292" t="s">
        <v>7</v>
      </c>
      <c r="B31" s="100">
        <f>+B8</f>
        <v>1380300</v>
      </c>
      <c r="C31" s="17" t="s">
        <v>1</v>
      </c>
      <c r="D31" s="100">
        <f>+D8</f>
        <v>538200</v>
      </c>
      <c r="E31" s="100">
        <f>+E8</f>
        <v>543900</v>
      </c>
      <c r="F31" s="100">
        <f>+F8</f>
        <v>298200</v>
      </c>
      <c r="G31" s="38">
        <f t="shared" si="1"/>
        <v>0</v>
      </c>
    </row>
    <row r="32" spans="1:7" ht="23.25" x14ac:dyDescent="0.2">
      <c r="A32" s="293"/>
      <c r="B32" s="100"/>
      <c r="C32" s="17" t="s">
        <v>2</v>
      </c>
      <c r="D32" s="100"/>
      <c r="E32" s="100"/>
      <c r="F32" s="100"/>
      <c r="G32" s="38"/>
    </row>
    <row r="33" spans="1:7" ht="23.25" x14ac:dyDescent="0.2">
      <c r="A33" s="37"/>
      <c r="B33" s="101"/>
      <c r="C33" s="32"/>
      <c r="D33" s="101"/>
      <c r="E33" s="101"/>
      <c r="F33" s="101"/>
      <c r="G33" s="38"/>
    </row>
    <row r="34" spans="1:7" ht="23.25" x14ac:dyDescent="0.2">
      <c r="A34" s="37"/>
      <c r="B34" s="101"/>
      <c r="C34" s="32"/>
      <c r="D34" s="101"/>
      <c r="E34" s="101"/>
      <c r="F34" s="101"/>
      <c r="G34" s="38"/>
    </row>
    <row r="35" spans="1:7" ht="23.25" x14ac:dyDescent="0.2">
      <c r="A35" s="296" t="s">
        <v>257</v>
      </c>
      <c r="B35" s="95">
        <f>+B37+B72</f>
        <v>27776400</v>
      </c>
      <c r="C35" s="25" t="s">
        <v>1</v>
      </c>
      <c r="D35" s="117">
        <f t="shared" ref="D35:F35" si="3">+D37+D72</f>
        <v>8743080</v>
      </c>
      <c r="E35" s="117">
        <f t="shared" si="3"/>
        <v>10075180</v>
      </c>
      <c r="F35" s="117">
        <f t="shared" si="3"/>
        <v>8958140</v>
      </c>
      <c r="G35" s="38">
        <f t="shared" si="1"/>
        <v>0</v>
      </c>
    </row>
    <row r="36" spans="1:7" ht="23.25" x14ac:dyDescent="0.2">
      <c r="A36" s="297"/>
      <c r="B36" s="119"/>
      <c r="C36" s="29" t="s">
        <v>2</v>
      </c>
      <c r="D36" s="115"/>
      <c r="E36" s="115"/>
      <c r="F36" s="115"/>
      <c r="G36" s="38">
        <f t="shared" si="1"/>
        <v>0</v>
      </c>
    </row>
    <row r="37" spans="1:7" ht="23.25" x14ac:dyDescent="0.2">
      <c r="A37" s="298" t="s">
        <v>73</v>
      </c>
      <c r="B37" s="96">
        <f>+B41+B43+B45+B47+B49+B54+B56+B58+B60+B62+B64+B68+B70</f>
        <v>17161200</v>
      </c>
      <c r="C37" s="30" t="s">
        <v>1</v>
      </c>
      <c r="D37" s="96">
        <f>+D41+D43+D45+D47+D49+D54+D56+D58+D60+D62+D64+D68+D70</f>
        <v>5314410</v>
      </c>
      <c r="E37" s="96">
        <f t="shared" ref="E37:F37" si="4">+E41+E43+E45+E47+E49+E54+E56+E58+E60+E62+E64+E68+E70</f>
        <v>6325610</v>
      </c>
      <c r="F37" s="96">
        <f t="shared" si="4"/>
        <v>5521180</v>
      </c>
      <c r="G37" s="38">
        <f t="shared" si="1"/>
        <v>0</v>
      </c>
    </row>
    <row r="38" spans="1:7" ht="23.25" x14ac:dyDescent="0.2">
      <c r="A38" s="291"/>
      <c r="B38" s="97"/>
      <c r="C38" s="27" t="s">
        <v>2</v>
      </c>
      <c r="D38" s="109"/>
      <c r="E38" s="109"/>
      <c r="F38" s="109"/>
      <c r="G38" s="38">
        <f t="shared" si="1"/>
        <v>0</v>
      </c>
    </row>
    <row r="39" spans="1:7" ht="23.25" x14ac:dyDescent="0.2">
      <c r="A39" s="31" t="s">
        <v>34</v>
      </c>
      <c r="B39" s="98"/>
      <c r="C39" s="28"/>
      <c r="D39" s="99"/>
      <c r="E39" s="99"/>
      <c r="F39" s="99"/>
      <c r="G39" s="38">
        <f t="shared" si="1"/>
        <v>0</v>
      </c>
    </row>
    <row r="40" spans="1:7" ht="23.25" x14ac:dyDescent="0.2">
      <c r="A40" s="31" t="s">
        <v>35</v>
      </c>
      <c r="B40" s="98"/>
      <c r="C40" s="28"/>
      <c r="D40" s="99"/>
      <c r="E40" s="99"/>
      <c r="F40" s="99"/>
      <c r="G40" s="38">
        <f t="shared" si="1"/>
        <v>0</v>
      </c>
    </row>
    <row r="41" spans="1:7" ht="23.25" x14ac:dyDescent="0.2">
      <c r="A41" s="51" t="s">
        <v>142</v>
      </c>
      <c r="B41" s="120">
        <v>599000</v>
      </c>
      <c r="C41" s="26" t="s">
        <v>1</v>
      </c>
      <c r="D41" s="120">
        <v>199680</v>
      </c>
      <c r="E41" s="120">
        <v>199680</v>
      </c>
      <c r="F41" s="120">
        <v>199640</v>
      </c>
      <c r="G41" s="38"/>
    </row>
    <row r="42" spans="1:7" ht="23.25" x14ac:dyDescent="0.2">
      <c r="A42" s="31"/>
      <c r="B42" s="120"/>
      <c r="C42" s="26" t="s">
        <v>2</v>
      </c>
      <c r="D42" s="120"/>
      <c r="E42" s="120"/>
      <c r="F42" s="120"/>
      <c r="G42" s="38"/>
    </row>
    <row r="43" spans="1:7" ht="23.25" x14ac:dyDescent="0.2">
      <c r="A43" s="51" t="s">
        <v>143</v>
      </c>
      <c r="B43" s="120">
        <v>528400</v>
      </c>
      <c r="C43" s="26" t="s">
        <v>1</v>
      </c>
      <c r="D43" s="120">
        <v>176400</v>
      </c>
      <c r="E43" s="120">
        <v>176000</v>
      </c>
      <c r="F43" s="120">
        <v>176000</v>
      </c>
      <c r="G43" s="38"/>
    </row>
    <row r="44" spans="1:7" ht="23.25" x14ac:dyDescent="0.2">
      <c r="A44" s="53" t="s">
        <v>144</v>
      </c>
      <c r="B44" s="120"/>
      <c r="C44" s="26" t="s">
        <v>2</v>
      </c>
      <c r="D44" s="99"/>
      <c r="E44" s="99"/>
      <c r="F44" s="99"/>
      <c r="G44" s="38"/>
    </row>
    <row r="45" spans="1:7" ht="23.25" x14ac:dyDescent="0.2">
      <c r="A45" s="24" t="s">
        <v>141</v>
      </c>
      <c r="B45" s="90">
        <v>6345400</v>
      </c>
      <c r="C45" s="26" t="s">
        <v>1</v>
      </c>
      <c r="D45" s="90">
        <v>2115160</v>
      </c>
      <c r="E45" s="90">
        <v>2115160</v>
      </c>
      <c r="F45" s="90">
        <v>2115080</v>
      </c>
      <c r="G45" s="38">
        <f t="shared" si="1"/>
        <v>0</v>
      </c>
    </row>
    <row r="46" spans="1:7" ht="23.25" x14ac:dyDescent="0.2">
      <c r="A46" s="24"/>
      <c r="B46" s="90"/>
      <c r="C46" s="26" t="s">
        <v>2</v>
      </c>
      <c r="D46" s="90"/>
      <c r="E46" s="90"/>
      <c r="F46" s="90"/>
      <c r="G46" s="38"/>
    </row>
    <row r="47" spans="1:7" ht="23.25" x14ac:dyDescent="0.2">
      <c r="A47" s="24" t="s">
        <v>145</v>
      </c>
      <c r="B47" s="90">
        <v>2703500</v>
      </c>
      <c r="C47" s="26" t="s">
        <v>1</v>
      </c>
      <c r="D47" s="90">
        <v>901170</v>
      </c>
      <c r="E47" s="90">
        <v>901170</v>
      </c>
      <c r="F47" s="90">
        <v>901160</v>
      </c>
      <c r="G47" s="38">
        <f t="shared" si="1"/>
        <v>0</v>
      </c>
    </row>
    <row r="48" spans="1:7" ht="23.25" x14ac:dyDescent="0.2">
      <c r="A48" s="24"/>
      <c r="B48" s="90"/>
      <c r="C48" s="26" t="s">
        <v>2</v>
      </c>
      <c r="D48" s="90"/>
      <c r="E48" s="90"/>
      <c r="F48" s="90"/>
      <c r="G48" s="38"/>
    </row>
    <row r="49" spans="1:7" ht="23.25" x14ac:dyDescent="0.2">
      <c r="A49" s="24" t="s">
        <v>146</v>
      </c>
      <c r="B49" s="90">
        <v>1896000</v>
      </c>
      <c r="C49" s="26" t="s">
        <v>1</v>
      </c>
      <c r="D49" s="90">
        <v>632000</v>
      </c>
      <c r="E49" s="90">
        <v>632000</v>
      </c>
      <c r="F49" s="90">
        <v>632000</v>
      </c>
      <c r="G49" s="38">
        <f t="shared" si="1"/>
        <v>0</v>
      </c>
    </row>
    <row r="50" spans="1:7" ht="23.25" x14ac:dyDescent="0.2">
      <c r="A50" s="39"/>
      <c r="B50" s="90"/>
      <c r="C50" s="26" t="s">
        <v>2</v>
      </c>
      <c r="D50" s="90"/>
      <c r="E50" s="90"/>
      <c r="F50" s="90"/>
      <c r="G50" s="38"/>
    </row>
    <row r="51" spans="1:7" ht="23.25" x14ac:dyDescent="0.2">
      <c r="A51" s="34"/>
      <c r="B51" s="109"/>
      <c r="C51" s="27"/>
      <c r="D51" s="109"/>
      <c r="E51" s="109"/>
      <c r="F51" s="109"/>
      <c r="G51" s="38"/>
    </row>
    <row r="52" spans="1:7" ht="23.25" x14ac:dyDescent="0.2">
      <c r="A52" s="37"/>
      <c r="B52" s="101"/>
      <c r="C52" s="32"/>
      <c r="D52" s="101"/>
      <c r="E52" s="101"/>
      <c r="F52" s="101"/>
      <c r="G52" s="38"/>
    </row>
    <row r="53" spans="1:7" ht="23.25" x14ac:dyDescent="0.2">
      <c r="A53" s="31" t="s">
        <v>36</v>
      </c>
      <c r="B53" s="99"/>
      <c r="C53" s="28"/>
      <c r="D53" s="99"/>
      <c r="E53" s="99"/>
      <c r="F53" s="99"/>
      <c r="G53" s="38">
        <f t="shared" si="1"/>
        <v>0</v>
      </c>
    </row>
    <row r="54" spans="1:7" ht="23.25" x14ac:dyDescent="0.2">
      <c r="A54" s="24" t="s">
        <v>258</v>
      </c>
      <c r="B54" s="90">
        <v>36000</v>
      </c>
      <c r="C54" s="26" t="s">
        <v>1</v>
      </c>
      <c r="D54" s="90">
        <v>6000</v>
      </c>
      <c r="E54" s="90">
        <v>12000</v>
      </c>
      <c r="F54" s="90">
        <v>18000</v>
      </c>
      <c r="G54" s="38">
        <f t="shared" si="1"/>
        <v>0</v>
      </c>
    </row>
    <row r="55" spans="1:7" ht="23.25" x14ac:dyDescent="0.2">
      <c r="A55" s="24"/>
      <c r="B55" s="90"/>
      <c r="C55" s="26" t="s">
        <v>2</v>
      </c>
      <c r="D55" s="90"/>
      <c r="E55" s="90"/>
      <c r="F55" s="90"/>
      <c r="G55" s="38"/>
    </row>
    <row r="56" spans="1:7" ht="23.25" x14ac:dyDescent="0.2">
      <c r="A56" s="24" t="s">
        <v>147</v>
      </c>
      <c r="B56" s="90">
        <v>32000</v>
      </c>
      <c r="C56" s="26" t="s">
        <v>1</v>
      </c>
      <c r="D56" s="90">
        <v>12000</v>
      </c>
      <c r="E56" s="90">
        <v>10000</v>
      </c>
      <c r="F56" s="90">
        <v>10000</v>
      </c>
      <c r="G56" s="38">
        <f t="shared" si="1"/>
        <v>0</v>
      </c>
    </row>
    <row r="57" spans="1:7" ht="23.25" x14ac:dyDescent="0.2">
      <c r="A57" s="24"/>
      <c r="B57" s="90"/>
      <c r="C57" s="26" t="s">
        <v>2</v>
      </c>
      <c r="D57" s="90"/>
      <c r="E57" s="90"/>
      <c r="F57" s="90"/>
      <c r="G57" s="38"/>
    </row>
    <row r="58" spans="1:7" ht="23.25" x14ac:dyDescent="0.2">
      <c r="A58" s="24" t="s">
        <v>106</v>
      </c>
      <c r="B58" s="90">
        <v>432000</v>
      </c>
      <c r="C58" s="26" t="s">
        <v>1</v>
      </c>
      <c r="D58" s="90">
        <v>432000</v>
      </c>
      <c r="E58" s="90"/>
      <c r="F58" s="90"/>
      <c r="G58" s="38">
        <f t="shared" si="1"/>
        <v>0</v>
      </c>
    </row>
    <row r="59" spans="1:7" ht="23.25" x14ac:dyDescent="0.2">
      <c r="A59" s="31" t="s">
        <v>37</v>
      </c>
      <c r="B59" s="90"/>
      <c r="C59" s="26" t="s">
        <v>2</v>
      </c>
      <c r="D59" s="90"/>
      <c r="E59" s="90"/>
      <c r="F59" s="90"/>
      <c r="G59" s="38">
        <f t="shared" si="1"/>
        <v>0</v>
      </c>
    </row>
    <row r="60" spans="1:7" ht="23.25" x14ac:dyDescent="0.2">
      <c r="A60" s="24" t="s">
        <v>148</v>
      </c>
      <c r="B60" s="90">
        <v>324000</v>
      </c>
      <c r="C60" s="26" t="s">
        <v>1</v>
      </c>
      <c r="D60" s="90"/>
      <c r="E60" s="90">
        <v>324000</v>
      </c>
      <c r="F60" s="90"/>
      <c r="G60" s="38">
        <f t="shared" si="1"/>
        <v>0</v>
      </c>
    </row>
    <row r="61" spans="1:7" ht="23.25" x14ac:dyDescent="0.2">
      <c r="A61" s="24"/>
      <c r="B61" s="90"/>
      <c r="C61" s="26" t="s">
        <v>2</v>
      </c>
      <c r="D61" s="90"/>
      <c r="E61" s="90"/>
      <c r="F61" s="90"/>
      <c r="G61" s="38"/>
    </row>
    <row r="62" spans="1:7" ht="23.25" x14ac:dyDescent="0.2">
      <c r="A62" s="24" t="s">
        <v>261</v>
      </c>
      <c r="B62" s="90">
        <v>288000</v>
      </c>
      <c r="C62" s="26" t="s">
        <v>1</v>
      </c>
      <c r="D62" s="90"/>
      <c r="E62" s="90">
        <v>288000</v>
      </c>
      <c r="F62" s="90"/>
      <c r="G62" s="38">
        <f t="shared" si="1"/>
        <v>0</v>
      </c>
    </row>
    <row r="63" spans="1:7" ht="23.25" x14ac:dyDescent="0.2">
      <c r="A63" s="24"/>
      <c r="B63" s="90"/>
      <c r="C63" s="26" t="s">
        <v>2</v>
      </c>
      <c r="D63" s="90"/>
      <c r="E63" s="90"/>
      <c r="F63" s="90"/>
      <c r="G63" s="38">
        <f t="shared" si="1"/>
        <v>0</v>
      </c>
    </row>
    <row r="64" spans="1:7" ht="23.25" x14ac:dyDescent="0.2">
      <c r="A64" s="24" t="s">
        <v>149</v>
      </c>
      <c r="B64" s="90">
        <v>76500</v>
      </c>
      <c r="C64" s="26" t="s">
        <v>1</v>
      </c>
      <c r="D64" s="90"/>
      <c r="E64" s="90">
        <v>76500</v>
      </c>
      <c r="F64" s="90"/>
      <c r="G64" s="38">
        <f t="shared" ref="G64:G73" si="5">+D64+E64+F64-B64</f>
        <v>0</v>
      </c>
    </row>
    <row r="65" spans="1:7" ht="23.25" x14ac:dyDescent="0.2">
      <c r="A65" s="24"/>
      <c r="B65" s="90"/>
      <c r="C65" s="26" t="s">
        <v>2</v>
      </c>
      <c r="D65" s="90"/>
      <c r="E65" s="90"/>
      <c r="F65" s="90"/>
      <c r="G65" s="38">
        <f t="shared" si="5"/>
        <v>0</v>
      </c>
    </row>
    <row r="66" spans="1:7" ht="23.25" x14ac:dyDescent="0.2">
      <c r="A66" s="34"/>
      <c r="B66" s="109"/>
      <c r="C66" s="27"/>
      <c r="D66" s="109"/>
      <c r="E66" s="109"/>
      <c r="F66" s="109"/>
      <c r="G66" s="38"/>
    </row>
    <row r="67" spans="1:7" ht="23.25" x14ac:dyDescent="0.2">
      <c r="A67" s="39"/>
      <c r="B67" s="99"/>
      <c r="C67" s="28"/>
      <c r="D67" s="99"/>
      <c r="E67" s="99"/>
      <c r="F67" s="99"/>
      <c r="G67" s="38"/>
    </row>
    <row r="68" spans="1:7" ht="23.25" x14ac:dyDescent="0.2">
      <c r="A68" s="24" t="s">
        <v>260</v>
      </c>
      <c r="B68" s="90">
        <v>3778600</v>
      </c>
      <c r="C68" s="26" t="s">
        <v>1</v>
      </c>
      <c r="D68" s="90">
        <v>840000</v>
      </c>
      <c r="E68" s="90">
        <v>1469300</v>
      </c>
      <c r="F68" s="90">
        <v>1469300</v>
      </c>
      <c r="G68" s="38">
        <f t="shared" si="5"/>
        <v>0</v>
      </c>
    </row>
    <row r="69" spans="1:7" ht="23.25" x14ac:dyDescent="0.2">
      <c r="A69" s="24" t="s">
        <v>259</v>
      </c>
      <c r="B69" s="90"/>
      <c r="C69" s="26" t="s">
        <v>2</v>
      </c>
      <c r="D69" s="90"/>
      <c r="E69" s="90"/>
      <c r="F69" s="90"/>
      <c r="G69" s="38">
        <f t="shared" si="5"/>
        <v>0</v>
      </c>
    </row>
    <row r="70" spans="1:7" ht="23.25" x14ac:dyDescent="0.2">
      <c r="A70" s="52" t="s">
        <v>150</v>
      </c>
      <c r="B70" s="99">
        <v>121800</v>
      </c>
      <c r="C70" s="26" t="s">
        <v>1</v>
      </c>
      <c r="D70" s="99"/>
      <c r="E70" s="99">
        <v>121800</v>
      </c>
      <c r="F70" s="99"/>
      <c r="G70" s="38"/>
    </row>
    <row r="71" spans="1:7" ht="23.25" x14ac:dyDescent="0.2">
      <c r="A71" s="39"/>
      <c r="B71" s="99"/>
      <c r="C71" s="26" t="s">
        <v>2</v>
      </c>
      <c r="D71" s="99"/>
      <c r="E71" s="99"/>
      <c r="F71" s="99"/>
      <c r="G71" s="38"/>
    </row>
    <row r="72" spans="1:7" ht="23.25" x14ac:dyDescent="0.2">
      <c r="A72" s="290" t="s">
        <v>46</v>
      </c>
      <c r="B72" s="96">
        <f>+B74+B76+B78+B80+B83+B85+B87+B89</f>
        <v>10615200</v>
      </c>
      <c r="C72" s="30" t="s">
        <v>1</v>
      </c>
      <c r="D72" s="96">
        <f>+D74+D76+D78+D80+D83+D85+D87+D89</f>
        <v>3428670</v>
      </c>
      <c r="E72" s="96">
        <f t="shared" ref="E72:F72" si="6">+E74+E76+E78+E80+E83+E85+E87+E89</f>
        <v>3749570</v>
      </c>
      <c r="F72" s="96">
        <f t="shared" si="6"/>
        <v>3436960</v>
      </c>
      <c r="G72" s="38">
        <f t="shared" si="5"/>
        <v>0</v>
      </c>
    </row>
    <row r="73" spans="1:7" ht="23.25" x14ac:dyDescent="0.2">
      <c r="A73" s="291"/>
      <c r="B73" s="97"/>
      <c r="C73" s="27" t="s">
        <v>2</v>
      </c>
      <c r="D73" s="109"/>
      <c r="E73" s="109"/>
      <c r="F73" s="109"/>
      <c r="G73" s="38">
        <f t="shared" si="5"/>
        <v>0</v>
      </c>
    </row>
    <row r="74" spans="1:7" ht="23.25" x14ac:dyDescent="0.2">
      <c r="A74" s="24" t="s">
        <v>151</v>
      </c>
      <c r="B74" s="90">
        <v>6420000</v>
      </c>
      <c r="C74" s="26" t="s">
        <v>1</v>
      </c>
      <c r="D74" s="99">
        <v>2140000</v>
      </c>
      <c r="E74" s="99">
        <v>2140000</v>
      </c>
      <c r="F74" s="99">
        <v>2140000</v>
      </c>
      <c r="G74" s="38">
        <f t="shared" ref="G74:G128" si="7">+D74+E74+F74-B74</f>
        <v>0</v>
      </c>
    </row>
    <row r="75" spans="1:7" ht="23.25" x14ac:dyDescent="0.2">
      <c r="A75" s="24"/>
      <c r="B75" s="90"/>
      <c r="C75" s="26" t="s">
        <v>2</v>
      </c>
      <c r="D75" s="99"/>
      <c r="E75" s="99"/>
      <c r="F75" s="99"/>
      <c r="G75" s="38">
        <f t="shared" si="7"/>
        <v>0</v>
      </c>
    </row>
    <row r="76" spans="1:7" ht="23.25" x14ac:dyDescent="0.2">
      <c r="A76" s="24" t="s">
        <v>262</v>
      </c>
      <c r="B76" s="90">
        <v>500000</v>
      </c>
      <c r="C76" s="26" t="s">
        <v>1</v>
      </c>
      <c r="D76" s="99"/>
      <c r="E76" s="99">
        <v>207500</v>
      </c>
      <c r="F76" s="99">
        <v>292500</v>
      </c>
      <c r="G76" s="38">
        <f t="shared" si="7"/>
        <v>0</v>
      </c>
    </row>
    <row r="77" spans="1:7" ht="23.25" x14ac:dyDescent="0.2">
      <c r="A77" s="24"/>
      <c r="B77" s="90"/>
      <c r="C77" s="26" t="s">
        <v>2</v>
      </c>
      <c r="D77" s="90"/>
      <c r="E77" s="90"/>
      <c r="F77" s="90"/>
      <c r="G77" s="38">
        <f t="shared" si="7"/>
        <v>0</v>
      </c>
    </row>
    <row r="78" spans="1:7" ht="23.25" x14ac:dyDescent="0.2">
      <c r="A78" s="24" t="s">
        <v>152</v>
      </c>
      <c r="B78" s="90">
        <v>40000</v>
      </c>
      <c r="C78" s="26" t="s">
        <v>1</v>
      </c>
      <c r="D78" s="90"/>
      <c r="E78" s="90">
        <v>40000</v>
      </c>
      <c r="F78" s="90"/>
      <c r="G78" s="38">
        <f t="shared" si="7"/>
        <v>0</v>
      </c>
    </row>
    <row r="79" spans="1:7" ht="23.25" x14ac:dyDescent="0.2">
      <c r="A79" s="24"/>
      <c r="B79" s="90"/>
      <c r="C79" s="26" t="s">
        <v>2</v>
      </c>
      <c r="D79" s="90"/>
      <c r="E79" s="90"/>
      <c r="F79" s="90"/>
      <c r="G79" s="38">
        <f t="shared" si="7"/>
        <v>0</v>
      </c>
    </row>
    <row r="80" spans="1:7" ht="23.25" x14ac:dyDescent="0.2">
      <c r="A80" s="39" t="s">
        <v>153</v>
      </c>
      <c r="B80" s="99">
        <v>207800</v>
      </c>
      <c r="C80" s="26" t="s">
        <v>1</v>
      </c>
      <c r="D80" s="99"/>
      <c r="E80" s="99">
        <v>207800</v>
      </c>
      <c r="F80" s="99"/>
      <c r="G80" s="38">
        <f t="shared" si="7"/>
        <v>0</v>
      </c>
    </row>
    <row r="81" spans="1:7" ht="23.25" x14ac:dyDescent="0.2">
      <c r="A81" s="24"/>
      <c r="B81" s="90"/>
      <c r="C81" s="26" t="s">
        <v>2</v>
      </c>
      <c r="D81" s="99"/>
      <c r="E81" s="99"/>
      <c r="F81" s="99"/>
      <c r="G81" s="38"/>
    </row>
    <row r="82" spans="1:7" ht="23.25" x14ac:dyDescent="0.2">
      <c r="A82" s="34"/>
      <c r="B82" s="109"/>
      <c r="C82" s="27"/>
      <c r="D82" s="109"/>
      <c r="E82" s="109"/>
      <c r="F82" s="109"/>
      <c r="G82" s="38"/>
    </row>
    <row r="83" spans="1:7" ht="23.25" x14ac:dyDescent="0.2">
      <c r="A83" s="24" t="s">
        <v>154</v>
      </c>
      <c r="B83" s="99">
        <v>100000</v>
      </c>
      <c r="C83" s="28" t="s">
        <v>1</v>
      </c>
      <c r="D83" s="99"/>
      <c r="E83" s="99">
        <v>100000</v>
      </c>
      <c r="F83" s="99"/>
      <c r="G83" s="38">
        <f t="shared" si="7"/>
        <v>0</v>
      </c>
    </row>
    <row r="84" spans="1:7" ht="23.25" x14ac:dyDescent="0.2">
      <c r="A84" s="24"/>
      <c r="B84" s="90"/>
      <c r="C84" s="26" t="s">
        <v>2</v>
      </c>
      <c r="D84" s="99"/>
      <c r="E84" s="99"/>
      <c r="F84" s="99"/>
      <c r="G84" s="38"/>
    </row>
    <row r="85" spans="1:7" ht="23.25" x14ac:dyDescent="0.2">
      <c r="A85" s="24" t="s">
        <v>155</v>
      </c>
      <c r="B85" s="90">
        <v>202000</v>
      </c>
      <c r="C85" s="26" t="s">
        <v>1</v>
      </c>
      <c r="D85" s="90">
        <v>54800</v>
      </c>
      <c r="E85" s="90">
        <v>98500</v>
      </c>
      <c r="F85" s="90">
        <v>48700</v>
      </c>
      <c r="G85" s="38">
        <f t="shared" si="7"/>
        <v>0</v>
      </c>
    </row>
    <row r="86" spans="1:7" ht="23.25" x14ac:dyDescent="0.2">
      <c r="A86" s="24" t="s">
        <v>116</v>
      </c>
      <c r="B86" s="90"/>
      <c r="C86" s="26" t="s">
        <v>2</v>
      </c>
      <c r="D86" s="90"/>
      <c r="E86" s="90"/>
      <c r="F86" s="90"/>
      <c r="G86" s="38">
        <f t="shared" si="7"/>
        <v>0</v>
      </c>
    </row>
    <row r="87" spans="1:7" ht="23.25" x14ac:dyDescent="0.2">
      <c r="A87" s="24" t="s">
        <v>156</v>
      </c>
      <c r="B87" s="112">
        <v>2955000</v>
      </c>
      <c r="C87" s="26" t="s">
        <v>1</v>
      </c>
      <c r="D87" s="112">
        <v>1110400</v>
      </c>
      <c r="E87" s="112">
        <v>922300</v>
      </c>
      <c r="F87" s="112">
        <v>922300</v>
      </c>
      <c r="G87" s="38">
        <f t="shared" si="7"/>
        <v>0</v>
      </c>
    </row>
    <row r="88" spans="1:7" ht="23.25" x14ac:dyDescent="0.2">
      <c r="A88" s="33"/>
      <c r="B88" s="112"/>
      <c r="C88" s="26" t="s">
        <v>2</v>
      </c>
      <c r="D88" s="112"/>
      <c r="E88" s="112"/>
      <c r="F88" s="112"/>
      <c r="G88" s="38">
        <f t="shared" si="7"/>
        <v>0</v>
      </c>
    </row>
    <row r="89" spans="1:7" ht="23.25" x14ac:dyDescent="0.2">
      <c r="A89" s="24" t="s">
        <v>157</v>
      </c>
      <c r="B89" s="112">
        <v>190400</v>
      </c>
      <c r="C89" s="26" t="s">
        <v>1</v>
      </c>
      <c r="D89" s="112">
        <v>123470</v>
      </c>
      <c r="E89" s="112">
        <v>33470</v>
      </c>
      <c r="F89" s="112">
        <v>33460</v>
      </c>
      <c r="G89" s="38">
        <f t="shared" si="7"/>
        <v>0</v>
      </c>
    </row>
    <row r="90" spans="1:7" ht="23.25" x14ac:dyDescent="0.2">
      <c r="A90" s="24" t="s">
        <v>51</v>
      </c>
      <c r="B90" s="112"/>
      <c r="C90" s="26" t="s">
        <v>2</v>
      </c>
      <c r="D90" s="112"/>
      <c r="E90" s="112"/>
      <c r="F90" s="112"/>
      <c r="G90" s="38">
        <f t="shared" si="7"/>
        <v>0</v>
      </c>
    </row>
    <row r="91" spans="1:7" ht="23.25" x14ac:dyDescent="0.2">
      <c r="A91" s="34"/>
      <c r="B91" s="109"/>
      <c r="C91" s="27"/>
      <c r="D91" s="109"/>
      <c r="E91" s="109"/>
      <c r="F91" s="109"/>
      <c r="G91" s="38"/>
    </row>
    <row r="92" spans="1:7" ht="19.5" x14ac:dyDescent="0.2">
      <c r="A92" s="325" t="s">
        <v>7</v>
      </c>
      <c r="B92" s="113">
        <f>+B35</f>
        <v>27776400</v>
      </c>
      <c r="C92" s="40" t="s">
        <v>1</v>
      </c>
      <c r="D92" s="113">
        <f>+D35</f>
        <v>8743080</v>
      </c>
      <c r="E92" s="113">
        <f>+E35</f>
        <v>10075180</v>
      </c>
      <c r="F92" s="113">
        <f>+F35</f>
        <v>8958140</v>
      </c>
      <c r="G92" s="38">
        <f t="shared" si="7"/>
        <v>0</v>
      </c>
    </row>
    <row r="93" spans="1:7" ht="19.5" x14ac:dyDescent="0.2">
      <c r="A93" s="326"/>
      <c r="B93" s="114"/>
      <c r="C93" s="41" t="s">
        <v>2</v>
      </c>
      <c r="D93" s="114"/>
      <c r="E93" s="114"/>
      <c r="F93" s="114"/>
      <c r="G93" s="38"/>
    </row>
    <row r="94" spans="1:7" ht="23.25" x14ac:dyDescent="0.2">
      <c r="A94" s="32"/>
      <c r="B94" s="101"/>
      <c r="C94" s="32"/>
      <c r="D94" s="118"/>
      <c r="E94" s="118"/>
      <c r="F94" s="118"/>
      <c r="G94" s="38"/>
    </row>
    <row r="95" spans="1:7" ht="23.25" x14ac:dyDescent="0.2">
      <c r="A95" s="35"/>
      <c r="B95" s="101"/>
      <c r="C95" s="32"/>
      <c r="D95" s="118"/>
      <c r="E95" s="118"/>
      <c r="F95" s="118"/>
      <c r="G95" s="38"/>
    </row>
    <row r="96" spans="1:7" ht="23.25" x14ac:dyDescent="0.2">
      <c r="A96" s="32"/>
      <c r="B96" s="101"/>
      <c r="C96" s="32"/>
      <c r="D96" s="118"/>
      <c r="E96" s="118"/>
      <c r="F96" s="118"/>
      <c r="G96" s="38"/>
    </row>
    <row r="97" spans="1:7" s="111" customFormat="1" ht="23.25" x14ac:dyDescent="0.2">
      <c r="A97" s="32"/>
      <c r="B97" s="101"/>
      <c r="C97" s="32"/>
      <c r="D97" s="118"/>
      <c r="E97" s="118"/>
      <c r="F97" s="118"/>
      <c r="G97" s="110"/>
    </row>
    <row r="98" spans="1:7" ht="21" x14ac:dyDescent="0.2">
      <c r="A98" s="288" t="s">
        <v>94</v>
      </c>
      <c r="B98" s="288"/>
      <c r="C98" s="288"/>
      <c r="D98" s="288"/>
      <c r="E98" s="288"/>
      <c r="F98" s="288"/>
    </row>
    <row r="99" spans="1:7" ht="21" x14ac:dyDescent="0.2">
      <c r="A99" s="4" t="s">
        <v>22</v>
      </c>
      <c r="B99" s="91"/>
      <c r="C99" s="4"/>
      <c r="D99" s="91"/>
      <c r="E99" s="91"/>
      <c r="F99" s="91"/>
    </row>
    <row r="100" spans="1:7" ht="24" x14ac:dyDescent="0.2">
      <c r="A100" s="3" t="s">
        <v>74</v>
      </c>
      <c r="B100" s="91"/>
      <c r="C100" s="3"/>
      <c r="D100" s="91"/>
      <c r="E100" s="91"/>
      <c r="F100" s="2" t="s">
        <v>19</v>
      </c>
    </row>
    <row r="101" spans="1:7" ht="24" x14ac:dyDescent="0.2">
      <c r="A101" s="3"/>
      <c r="B101" s="91"/>
      <c r="C101" s="3"/>
      <c r="D101" s="91"/>
      <c r="E101" s="91"/>
      <c r="F101" s="2"/>
    </row>
    <row r="102" spans="1:7" ht="23.25" x14ac:dyDescent="0.2">
      <c r="A102" s="294" t="s">
        <v>18</v>
      </c>
      <c r="B102" s="92" t="s">
        <v>32</v>
      </c>
      <c r="C102" s="18" t="s">
        <v>6</v>
      </c>
      <c r="D102" s="104" t="s">
        <v>24</v>
      </c>
      <c r="E102" s="104" t="s">
        <v>26</v>
      </c>
      <c r="F102" s="104" t="s">
        <v>65</v>
      </c>
    </row>
    <row r="103" spans="1:7" ht="23.25" x14ac:dyDescent="0.2">
      <c r="A103" s="295"/>
      <c r="B103" s="93" t="s">
        <v>33</v>
      </c>
      <c r="C103" s="19" t="s">
        <v>2</v>
      </c>
      <c r="D103" s="105" t="s">
        <v>96</v>
      </c>
      <c r="E103" s="105" t="s">
        <v>97</v>
      </c>
      <c r="F103" s="105" t="s">
        <v>98</v>
      </c>
    </row>
    <row r="104" spans="1:7" ht="23.25" x14ac:dyDescent="0.2">
      <c r="A104" s="23" t="s">
        <v>209</v>
      </c>
      <c r="B104" s="94"/>
      <c r="C104" s="22"/>
      <c r="D104" s="106"/>
      <c r="E104" s="106"/>
      <c r="F104" s="106"/>
    </row>
    <row r="105" spans="1:7" ht="23.25" x14ac:dyDescent="0.2">
      <c r="A105" s="296" t="s">
        <v>89</v>
      </c>
      <c r="B105" s="95">
        <f>+B118+B110+B114</f>
        <v>2359000</v>
      </c>
      <c r="C105" s="25" t="s">
        <v>1</v>
      </c>
      <c r="D105" s="95">
        <f>+D118+D110+D114</f>
        <v>1080500</v>
      </c>
      <c r="E105" s="95">
        <f t="shared" ref="E105:F105" si="8">+E118+E110+E114</f>
        <v>900500</v>
      </c>
      <c r="F105" s="95">
        <f t="shared" si="8"/>
        <v>378000</v>
      </c>
      <c r="G105" s="38"/>
    </row>
    <row r="106" spans="1:7" ht="23.25" x14ac:dyDescent="0.2">
      <c r="A106" s="297"/>
      <c r="B106" s="119"/>
      <c r="C106" s="29" t="s">
        <v>2</v>
      </c>
      <c r="D106" s="115"/>
      <c r="E106" s="115"/>
      <c r="F106" s="115"/>
      <c r="G106" s="38"/>
    </row>
    <row r="107" spans="1:7" ht="23.25" x14ac:dyDescent="0.2">
      <c r="A107" s="36" t="s">
        <v>92</v>
      </c>
      <c r="B107" s="121"/>
      <c r="C107" s="46"/>
      <c r="D107" s="123"/>
      <c r="E107" s="123"/>
      <c r="F107" s="123"/>
      <c r="G107" s="38"/>
    </row>
    <row r="108" spans="1:7" ht="23.25" x14ac:dyDescent="0.2">
      <c r="A108" s="36" t="s">
        <v>93</v>
      </c>
      <c r="B108" s="121"/>
      <c r="C108" s="46"/>
      <c r="D108" s="123"/>
      <c r="E108" s="123"/>
      <c r="F108" s="123"/>
      <c r="G108" s="38"/>
    </row>
    <row r="109" spans="1:7" ht="23.25" x14ac:dyDescent="0.2">
      <c r="A109" s="36" t="s">
        <v>159</v>
      </c>
      <c r="B109" s="121"/>
      <c r="C109" s="46"/>
      <c r="D109" s="123"/>
      <c r="E109" s="123"/>
      <c r="F109" s="123"/>
      <c r="G109" s="38"/>
    </row>
    <row r="110" spans="1:7" ht="23.25" x14ac:dyDescent="0.2">
      <c r="A110" s="24" t="s">
        <v>263</v>
      </c>
      <c r="B110" s="112">
        <v>865000</v>
      </c>
      <c r="C110" s="26" t="s">
        <v>1</v>
      </c>
      <c r="D110" s="112">
        <v>432500</v>
      </c>
      <c r="E110" s="112">
        <v>432500</v>
      </c>
      <c r="F110" s="112"/>
      <c r="G110" s="38">
        <f t="shared" ref="G110:G111" si="9">+D110+E110+F110-B110</f>
        <v>0</v>
      </c>
    </row>
    <row r="111" spans="1:7" ht="23.25" x14ac:dyDescent="0.2">
      <c r="A111" s="33" t="s">
        <v>80</v>
      </c>
      <c r="B111" s="112"/>
      <c r="C111" s="26" t="s">
        <v>2</v>
      </c>
      <c r="D111" s="90"/>
      <c r="E111" s="90"/>
      <c r="F111" s="112"/>
      <c r="G111" s="38">
        <f t="shared" si="9"/>
        <v>0</v>
      </c>
    </row>
    <row r="112" spans="1:7" ht="23.25" x14ac:dyDescent="0.2">
      <c r="A112" s="55" t="s">
        <v>160</v>
      </c>
      <c r="B112" s="90"/>
      <c r="C112" s="26"/>
      <c r="D112" s="124"/>
      <c r="E112" s="124"/>
      <c r="F112" s="112"/>
      <c r="G112" s="38"/>
    </row>
    <row r="113" spans="1:7" ht="23.25" x14ac:dyDescent="0.2">
      <c r="A113" s="56" t="s">
        <v>161</v>
      </c>
      <c r="B113" s="90"/>
      <c r="C113" s="26"/>
      <c r="D113" s="90"/>
      <c r="E113" s="112"/>
      <c r="F113" s="90"/>
      <c r="G113" s="38"/>
    </row>
    <row r="114" spans="1:7" ht="23.25" x14ac:dyDescent="0.2">
      <c r="A114" s="57" t="s">
        <v>162</v>
      </c>
      <c r="B114" s="90">
        <v>1134000</v>
      </c>
      <c r="C114" s="26" t="s">
        <v>1</v>
      </c>
      <c r="D114" s="90">
        <v>378000</v>
      </c>
      <c r="E114" s="90">
        <v>378000</v>
      </c>
      <c r="F114" s="90">
        <v>378000</v>
      </c>
      <c r="G114" s="38"/>
    </row>
    <row r="115" spans="1:7" ht="23.25" x14ac:dyDescent="0.2">
      <c r="A115" s="57"/>
      <c r="B115" s="99"/>
      <c r="C115" s="26" t="s">
        <v>2</v>
      </c>
      <c r="D115" s="90"/>
      <c r="E115" s="99"/>
      <c r="F115" s="99"/>
      <c r="G115" s="38"/>
    </row>
    <row r="116" spans="1:7" ht="23.25" x14ac:dyDescent="0.2">
      <c r="A116" s="36" t="s">
        <v>91</v>
      </c>
      <c r="B116" s="122"/>
      <c r="C116" s="54"/>
      <c r="D116" s="123"/>
      <c r="E116" s="125"/>
      <c r="F116" s="125"/>
      <c r="G116" s="38"/>
    </row>
    <row r="117" spans="1:7" ht="23.25" x14ac:dyDescent="0.2">
      <c r="A117" s="36" t="s">
        <v>159</v>
      </c>
      <c r="B117" s="121"/>
      <c r="C117" s="46"/>
      <c r="D117" s="123"/>
      <c r="E117" s="123"/>
      <c r="F117" s="123"/>
      <c r="G117" s="38"/>
    </row>
    <row r="118" spans="1:7" ht="23.25" x14ac:dyDescent="0.2">
      <c r="A118" s="24" t="s">
        <v>158</v>
      </c>
      <c r="B118" s="112">
        <v>360000</v>
      </c>
      <c r="C118" s="26" t="s">
        <v>1</v>
      </c>
      <c r="D118" s="112">
        <v>270000</v>
      </c>
      <c r="E118" s="112">
        <v>90000</v>
      </c>
      <c r="F118" s="112"/>
      <c r="G118" s="38">
        <f t="shared" si="7"/>
        <v>0</v>
      </c>
    </row>
    <row r="119" spans="1:7" ht="23.25" x14ac:dyDescent="0.2">
      <c r="A119" s="33"/>
      <c r="B119" s="112"/>
      <c r="C119" s="26" t="s">
        <v>2</v>
      </c>
      <c r="D119" s="112"/>
      <c r="E119" s="112"/>
      <c r="F119" s="112"/>
    </row>
    <row r="120" spans="1:7" ht="19.5" x14ac:dyDescent="0.2">
      <c r="A120" s="325" t="s">
        <v>7</v>
      </c>
      <c r="B120" s="113">
        <f>+B105</f>
        <v>2359000</v>
      </c>
      <c r="C120" s="40" t="s">
        <v>1</v>
      </c>
      <c r="D120" s="113">
        <f>+D105</f>
        <v>1080500</v>
      </c>
      <c r="E120" s="113">
        <f>+E105</f>
        <v>900500</v>
      </c>
      <c r="F120" s="113">
        <f>+F105</f>
        <v>378000</v>
      </c>
      <c r="G120" s="38">
        <f>+D119+E119+F119-B119</f>
        <v>0</v>
      </c>
    </row>
    <row r="121" spans="1:7" ht="19.5" x14ac:dyDescent="0.2">
      <c r="A121" s="326"/>
      <c r="B121" s="114"/>
      <c r="C121" s="41" t="s">
        <v>2</v>
      </c>
      <c r="D121" s="114"/>
      <c r="E121" s="114"/>
      <c r="F121" s="114"/>
      <c r="G121" s="38">
        <f t="shared" ref="G121" si="10">+D120+E120+F120-B120</f>
        <v>0</v>
      </c>
    </row>
    <row r="122" spans="1:7" ht="23.25" x14ac:dyDescent="0.2">
      <c r="A122" s="32"/>
      <c r="B122" s="101"/>
      <c r="C122" s="32"/>
      <c r="D122" s="118"/>
      <c r="E122" s="118"/>
      <c r="F122" s="118"/>
      <c r="G122" s="38">
        <f t="shared" si="7"/>
        <v>0</v>
      </c>
    </row>
    <row r="123" spans="1:7" ht="23.25" x14ac:dyDescent="0.2">
      <c r="A123" s="32"/>
      <c r="B123" s="101"/>
      <c r="C123" s="32"/>
      <c r="D123" s="118"/>
      <c r="E123" s="118"/>
      <c r="F123" s="118"/>
      <c r="G123" s="38">
        <f t="shared" si="7"/>
        <v>0</v>
      </c>
    </row>
    <row r="124" spans="1:7" ht="23.25" x14ac:dyDescent="0.2">
      <c r="A124" s="35" t="s">
        <v>42</v>
      </c>
      <c r="B124" s="101"/>
      <c r="C124" s="32"/>
      <c r="D124" s="118"/>
      <c r="E124" s="118"/>
      <c r="F124" s="118"/>
      <c r="G124" s="38">
        <f t="shared" si="7"/>
        <v>0</v>
      </c>
    </row>
    <row r="125" spans="1:7" ht="23.25" x14ac:dyDescent="0.2">
      <c r="A125" s="32"/>
      <c r="B125" s="101"/>
      <c r="C125" s="32"/>
      <c r="D125" s="118"/>
      <c r="E125" s="118"/>
      <c r="F125" s="118"/>
      <c r="G125" s="38">
        <f t="shared" si="7"/>
        <v>0</v>
      </c>
    </row>
    <row r="126" spans="1:7" ht="23.25" x14ac:dyDescent="0.2">
      <c r="A126" s="32"/>
      <c r="B126" s="101"/>
      <c r="C126" s="32"/>
      <c r="D126" s="118"/>
      <c r="E126" s="118"/>
      <c r="F126" s="118"/>
      <c r="G126" s="38">
        <f t="shared" si="7"/>
        <v>0</v>
      </c>
    </row>
    <row r="127" spans="1:7" x14ac:dyDescent="0.2">
      <c r="G127" s="38">
        <f t="shared" si="7"/>
        <v>0</v>
      </c>
    </row>
    <row r="128" spans="1:7" x14ac:dyDescent="0.2">
      <c r="G128" s="38">
        <f t="shared" si="7"/>
        <v>0</v>
      </c>
    </row>
  </sheetData>
  <mergeCells count="13">
    <mergeCell ref="A120:A121"/>
    <mergeCell ref="A31:A32"/>
    <mergeCell ref="A1:F1"/>
    <mergeCell ref="A5:A6"/>
    <mergeCell ref="A8:A9"/>
    <mergeCell ref="A10:A11"/>
    <mergeCell ref="A35:A36"/>
    <mergeCell ref="A37:A38"/>
    <mergeCell ref="A72:A73"/>
    <mergeCell ref="A105:A106"/>
    <mergeCell ref="A92:A93"/>
    <mergeCell ref="A98:F98"/>
    <mergeCell ref="A102:A10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8" orientation="landscape" r:id="rId1"/>
  <headerFooter>
    <oddHeader>&amp;R&amp;"TH SarabunPSK,ธรรมดา"&amp;16แบบ สงม. 2    (สำนักงานเขต) &amp;"-,ธรรมดา"&amp;11</oddHeader>
  </headerFooter>
  <rowBreaks count="4" manualBreakCount="4">
    <brk id="51" max="5" man="1"/>
    <brk id="71" max="5" man="1"/>
    <brk id="96" max="5" man="1"/>
    <brk id="123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G286"/>
  <sheetViews>
    <sheetView view="pageBreakPreview" topLeftCell="A78" zoomScale="80" zoomScaleNormal="70" zoomScaleSheetLayoutView="80" workbookViewId="0">
      <selection activeCell="H99" sqref="H99"/>
    </sheetView>
  </sheetViews>
  <sheetFormatPr defaultRowHeight="19.5" x14ac:dyDescent="0.25"/>
  <cols>
    <col min="1" max="1" width="54.25" style="202" bestFit="1" customWidth="1"/>
    <col min="2" max="2" width="15.625" style="216" customWidth="1"/>
    <col min="3" max="3" width="8.125" style="202" customWidth="1"/>
    <col min="4" max="4" width="15.375" style="216" bestFit="1" customWidth="1"/>
    <col min="5" max="5" width="15.125" style="216" bestFit="1" customWidth="1"/>
    <col min="6" max="6" width="15.375" style="216" bestFit="1" customWidth="1"/>
    <col min="7" max="7" width="21.875" style="202" customWidth="1"/>
    <col min="8" max="17" width="39.375" style="202" customWidth="1"/>
    <col min="18" max="16384" width="9" style="202"/>
  </cols>
  <sheetData>
    <row r="1" spans="1:7" ht="21" x14ac:dyDescent="0.25">
      <c r="A1" s="288" t="s">
        <v>94</v>
      </c>
      <c r="B1" s="288"/>
      <c r="C1" s="288"/>
      <c r="D1" s="288"/>
      <c r="E1" s="288"/>
      <c r="F1" s="288"/>
    </row>
    <row r="2" spans="1:7" ht="21" x14ac:dyDescent="0.25">
      <c r="A2" s="4" t="s">
        <v>22</v>
      </c>
      <c r="B2" s="91"/>
      <c r="C2" s="4"/>
      <c r="D2" s="91"/>
      <c r="E2" s="91"/>
      <c r="F2" s="91"/>
    </row>
    <row r="3" spans="1:7" ht="24" x14ac:dyDescent="0.25">
      <c r="A3" s="3" t="s">
        <v>52</v>
      </c>
      <c r="B3" s="91"/>
      <c r="C3" s="3"/>
      <c r="D3" s="91"/>
      <c r="E3" s="91"/>
      <c r="F3" s="2" t="s">
        <v>19</v>
      </c>
    </row>
    <row r="4" spans="1:7" ht="24" x14ac:dyDescent="0.25">
      <c r="A4" s="3"/>
      <c r="B4" s="91"/>
      <c r="C4" s="3"/>
      <c r="D4" s="91"/>
      <c r="E4" s="91"/>
      <c r="F4" s="2"/>
    </row>
    <row r="5" spans="1:7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7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7" ht="24" x14ac:dyDescent="0.25">
      <c r="A7" s="145" t="s">
        <v>29</v>
      </c>
      <c r="B7" s="146"/>
      <c r="C7" s="147"/>
      <c r="D7" s="148"/>
      <c r="E7" s="148"/>
      <c r="F7" s="148"/>
    </row>
    <row r="8" spans="1:7" ht="24" x14ac:dyDescent="0.25">
      <c r="A8" s="307" t="s">
        <v>264</v>
      </c>
      <c r="B8" s="149">
        <f>+B10</f>
        <v>184400</v>
      </c>
      <c r="C8" s="150" t="s">
        <v>1</v>
      </c>
      <c r="D8" s="203">
        <f t="shared" ref="D8:F8" si="0">+D10</f>
        <v>42110</v>
      </c>
      <c r="E8" s="203">
        <f t="shared" si="0"/>
        <v>139100</v>
      </c>
      <c r="F8" s="203">
        <f t="shared" si="0"/>
        <v>3190</v>
      </c>
      <c r="G8" s="204">
        <f>+D8+E8+F8-B8</f>
        <v>0</v>
      </c>
    </row>
    <row r="9" spans="1:7" ht="24" x14ac:dyDescent="0.25">
      <c r="A9" s="308"/>
      <c r="B9" s="152"/>
      <c r="C9" s="153" t="s">
        <v>2</v>
      </c>
      <c r="D9" s="154"/>
      <c r="E9" s="154"/>
      <c r="F9" s="154"/>
      <c r="G9" s="204">
        <f t="shared" ref="G9:G52" si="1">+D9+E9+F9-B9</f>
        <v>0</v>
      </c>
    </row>
    <row r="10" spans="1:7" ht="24" x14ac:dyDescent="0.25">
      <c r="A10" s="309" t="s">
        <v>73</v>
      </c>
      <c r="B10" s="156">
        <f>+B14+B17+B19+B25+B27+B29+B31+B33</f>
        <v>184400</v>
      </c>
      <c r="C10" s="157" t="s">
        <v>1</v>
      </c>
      <c r="D10" s="174">
        <f>+D14+D17+D19+D25+D27+D29+D31+D33</f>
        <v>42110</v>
      </c>
      <c r="E10" s="174">
        <f t="shared" ref="E10:F10" si="2">+E14+E17+E19+E25+E27+E29+E31+E33</f>
        <v>139100</v>
      </c>
      <c r="F10" s="174">
        <f t="shared" si="2"/>
        <v>3190</v>
      </c>
      <c r="G10" s="204">
        <f t="shared" si="1"/>
        <v>0</v>
      </c>
    </row>
    <row r="11" spans="1:7" ht="24" x14ac:dyDescent="0.25">
      <c r="A11" s="310"/>
      <c r="B11" s="159"/>
      <c r="C11" s="160" t="s">
        <v>2</v>
      </c>
      <c r="D11" s="161"/>
      <c r="E11" s="161"/>
      <c r="F11" s="161"/>
      <c r="G11" s="204">
        <f t="shared" si="1"/>
        <v>0</v>
      </c>
    </row>
    <row r="12" spans="1:7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7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7" ht="24" x14ac:dyDescent="0.25">
      <c r="A14" s="165" t="s">
        <v>99</v>
      </c>
      <c r="B14" s="166">
        <v>11700</v>
      </c>
      <c r="C14" s="167" t="s">
        <v>1</v>
      </c>
      <c r="D14" s="166">
        <v>3510</v>
      </c>
      <c r="E14" s="166">
        <v>5000</v>
      </c>
      <c r="F14" s="166">
        <v>3190</v>
      </c>
      <c r="G14" s="204">
        <f t="shared" si="1"/>
        <v>0</v>
      </c>
    </row>
    <row r="15" spans="1:7" ht="24" x14ac:dyDescent="0.25">
      <c r="A15" s="168"/>
      <c r="B15" s="166"/>
      <c r="C15" s="167" t="s">
        <v>2</v>
      </c>
      <c r="D15" s="166"/>
      <c r="E15" s="166"/>
      <c r="F15" s="166"/>
      <c r="G15" s="204"/>
    </row>
    <row r="16" spans="1:7" ht="24" x14ac:dyDescent="0.25">
      <c r="A16" s="155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101</v>
      </c>
      <c r="B17" s="166">
        <v>54300</v>
      </c>
      <c r="C17" s="167" t="s">
        <v>1</v>
      </c>
      <c r="D17" s="166">
        <v>16000</v>
      </c>
      <c r="E17" s="166">
        <v>38300</v>
      </c>
      <c r="F17" s="166"/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65" t="s">
        <v>103</v>
      </c>
      <c r="B19" s="166">
        <v>12000</v>
      </c>
      <c r="C19" s="167" t="s">
        <v>1</v>
      </c>
      <c r="D19" s="166">
        <v>6000</v>
      </c>
      <c r="E19" s="166">
        <v>6000</v>
      </c>
      <c r="F19" s="166"/>
      <c r="G19" s="204">
        <f t="shared" si="1"/>
        <v>0</v>
      </c>
    </row>
    <row r="20" spans="1:7" ht="24" x14ac:dyDescent="0.25">
      <c r="A20" s="165"/>
      <c r="B20" s="166"/>
      <c r="C20" s="167" t="s">
        <v>2</v>
      </c>
      <c r="D20" s="166"/>
      <c r="E20" s="166"/>
      <c r="F20" s="166"/>
      <c r="G20" s="204"/>
    </row>
    <row r="21" spans="1:7" ht="24" x14ac:dyDescent="0.25">
      <c r="A21" s="173"/>
      <c r="B21" s="161"/>
      <c r="C21" s="160"/>
      <c r="D21" s="161"/>
      <c r="E21" s="161"/>
      <c r="F21" s="161"/>
      <c r="G21" s="204"/>
    </row>
    <row r="22" spans="1:7" ht="24" x14ac:dyDescent="0.25">
      <c r="A22" s="193"/>
      <c r="B22" s="194"/>
      <c r="C22" s="1"/>
      <c r="D22" s="194"/>
      <c r="E22" s="194"/>
      <c r="F22" s="194"/>
      <c r="G22" s="204"/>
    </row>
    <row r="23" spans="1:7" ht="24" x14ac:dyDescent="0.25">
      <c r="A23" s="193"/>
      <c r="B23" s="194"/>
      <c r="C23" s="1"/>
      <c r="D23" s="194"/>
      <c r="E23" s="194"/>
      <c r="F23" s="194"/>
      <c r="G23" s="204"/>
    </row>
    <row r="24" spans="1:7" ht="24" x14ac:dyDescent="0.25">
      <c r="A24" s="155" t="s">
        <v>282</v>
      </c>
      <c r="B24" s="164"/>
      <c r="C24" s="163"/>
      <c r="D24" s="164"/>
      <c r="E24" s="164"/>
      <c r="F24" s="164"/>
      <c r="G24" s="204">
        <f t="shared" si="1"/>
        <v>0</v>
      </c>
    </row>
    <row r="25" spans="1:7" ht="24" x14ac:dyDescent="0.25">
      <c r="A25" s="165" t="s">
        <v>247</v>
      </c>
      <c r="B25" s="166">
        <v>45000</v>
      </c>
      <c r="C25" s="167" t="s">
        <v>1</v>
      </c>
      <c r="D25" s="166"/>
      <c r="E25" s="166">
        <v>45000</v>
      </c>
      <c r="F25" s="166"/>
      <c r="G25" s="204"/>
    </row>
    <row r="26" spans="1:7" ht="24" x14ac:dyDescent="0.25">
      <c r="A26" s="165"/>
      <c r="B26" s="166"/>
      <c r="C26" s="167" t="s">
        <v>2</v>
      </c>
      <c r="D26" s="166"/>
      <c r="E26" s="166"/>
      <c r="F26" s="166"/>
      <c r="G26" s="204"/>
    </row>
    <row r="27" spans="1:7" ht="24" x14ac:dyDescent="0.25">
      <c r="A27" s="165" t="s">
        <v>107</v>
      </c>
      <c r="B27" s="166">
        <v>17000</v>
      </c>
      <c r="C27" s="167" t="s">
        <v>1</v>
      </c>
      <c r="D27" s="166"/>
      <c r="E27" s="166">
        <v>17000</v>
      </c>
      <c r="F27" s="166"/>
      <c r="G27" s="204">
        <f t="shared" si="1"/>
        <v>0</v>
      </c>
    </row>
    <row r="28" spans="1:7" ht="24" x14ac:dyDescent="0.25">
      <c r="A28" s="165"/>
      <c r="B28" s="166"/>
      <c r="C28" s="167" t="s">
        <v>2</v>
      </c>
      <c r="D28" s="166"/>
      <c r="E28" s="166"/>
      <c r="F28" s="166"/>
      <c r="G28" s="204"/>
    </row>
    <row r="29" spans="1:7" ht="24" x14ac:dyDescent="0.25">
      <c r="A29" s="165" t="s">
        <v>108</v>
      </c>
      <c r="B29" s="166">
        <v>36000</v>
      </c>
      <c r="C29" s="167" t="s">
        <v>1</v>
      </c>
      <c r="D29" s="166">
        <v>10000</v>
      </c>
      <c r="E29" s="166">
        <v>26000</v>
      </c>
      <c r="F29" s="166"/>
      <c r="G29" s="204">
        <f t="shared" si="1"/>
        <v>0</v>
      </c>
    </row>
    <row r="30" spans="1:7" ht="24" x14ac:dyDescent="0.25">
      <c r="A30" s="165"/>
      <c r="B30" s="166"/>
      <c r="C30" s="167" t="s">
        <v>2</v>
      </c>
      <c r="D30" s="166"/>
      <c r="E30" s="166"/>
      <c r="F30" s="166"/>
      <c r="G30" s="204"/>
    </row>
    <row r="31" spans="1:7" ht="24" x14ac:dyDescent="0.25">
      <c r="A31" s="165" t="s">
        <v>127</v>
      </c>
      <c r="B31" s="166">
        <v>1800</v>
      </c>
      <c r="C31" s="167" t="s">
        <v>1</v>
      </c>
      <c r="D31" s="166"/>
      <c r="E31" s="166">
        <v>1800</v>
      </c>
      <c r="F31" s="166"/>
      <c r="G31" s="204">
        <f t="shared" si="1"/>
        <v>0</v>
      </c>
    </row>
    <row r="32" spans="1:7" ht="24" x14ac:dyDescent="0.25">
      <c r="A32" s="165"/>
      <c r="B32" s="166"/>
      <c r="C32" s="167" t="s">
        <v>2</v>
      </c>
      <c r="D32" s="166"/>
      <c r="E32" s="166"/>
      <c r="F32" s="166"/>
      <c r="G32" s="204"/>
    </row>
    <row r="33" spans="1:7" ht="24" x14ac:dyDescent="0.25">
      <c r="A33" s="165" t="s">
        <v>109</v>
      </c>
      <c r="B33" s="166">
        <v>6600</v>
      </c>
      <c r="C33" s="167" t="s">
        <v>1</v>
      </c>
      <c r="D33" s="166">
        <v>6600</v>
      </c>
      <c r="E33" s="166"/>
      <c r="F33" s="166"/>
      <c r="G33" s="204">
        <f t="shared" si="1"/>
        <v>0</v>
      </c>
    </row>
    <row r="34" spans="1:7" ht="24" x14ac:dyDescent="0.25">
      <c r="A34" s="165"/>
      <c r="B34" s="166"/>
      <c r="C34" s="167" t="s">
        <v>2</v>
      </c>
      <c r="D34" s="166"/>
      <c r="E34" s="166"/>
      <c r="F34" s="166"/>
      <c r="G34" s="204">
        <f t="shared" si="1"/>
        <v>0</v>
      </c>
    </row>
    <row r="35" spans="1:7" ht="24" x14ac:dyDescent="0.25">
      <c r="A35" s="301" t="s">
        <v>7</v>
      </c>
      <c r="B35" s="198">
        <f>+B8</f>
        <v>184400</v>
      </c>
      <c r="C35" s="199" t="s">
        <v>1</v>
      </c>
      <c r="D35" s="198">
        <f>+D8</f>
        <v>42110</v>
      </c>
      <c r="E35" s="198">
        <f>+E8</f>
        <v>139100</v>
      </c>
      <c r="F35" s="198">
        <f>+F8</f>
        <v>3190</v>
      </c>
      <c r="G35" s="204">
        <f t="shared" si="1"/>
        <v>0</v>
      </c>
    </row>
    <row r="36" spans="1:7" ht="24" x14ac:dyDescent="0.25">
      <c r="A36" s="302"/>
      <c r="B36" s="198"/>
      <c r="C36" s="199" t="s">
        <v>2</v>
      </c>
      <c r="D36" s="198"/>
      <c r="E36" s="198"/>
      <c r="F36" s="198"/>
      <c r="G36" s="204">
        <f t="shared" si="1"/>
        <v>0</v>
      </c>
    </row>
    <row r="37" spans="1:7" ht="24" x14ac:dyDescent="0.25">
      <c r="A37" s="1"/>
      <c r="B37" s="194"/>
      <c r="C37" s="1"/>
      <c r="D37" s="2"/>
      <c r="E37" s="2"/>
      <c r="F37" s="2"/>
      <c r="G37" s="204">
        <f t="shared" si="1"/>
        <v>0</v>
      </c>
    </row>
    <row r="38" spans="1:7" ht="24" x14ac:dyDescent="0.25">
      <c r="A38" s="1"/>
      <c r="B38" s="194"/>
      <c r="C38" s="1"/>
      <c r="D38" s="2"/>
      <c r="E38" s="2"/>
      <c r="F38" s="2"/>
      <c r="G38" s="204">
        <f t="shared" si="1"/>
        <v>0</v>
      </c>
    </row>
    <row r="39" spans="1:7" ht="24" x14ac:dyDescent="0.25">
      <c r="A39" s="1"/>
      <c r="B39" s="194"/>
      <c r="C39" s="1"/>
      <c r="D39" s="2"/>
      <c r="E39" s="2"/>
      <c r="F39" s="2"/>
      <c r="G39" s="204">
        <f t="shared" si="1"/>
        <v>0</v>
      </c>
    </row>
    <row r="40" spans="1:7" ht="24" x14ac:dyDescent="0.25">
      <c r="A40" s="307" t="s">
        <v>265</v>
      </c>
      <c r="B40" s="149">
        <f>+B42+B48</f>
        <v>932400</v>
      </c>
      <c r="C40" s="150" t="s">
        <v>1</v>
      </c>
      <c r="D40" s="203">
        <f t="shared" ref="D40:F40" si="3">+D42+D48</f>
        <v>932400</v>
      </c>
      <c r="E40" s="203">
        <f t="shared" si="3"/>
        <v>0</v>
      </c>
      <c r="F40" s="203">
        <f t="shared" si="3"/>
        <v>0</v>
      </c>
      <c r="G40" s="204">
        <f t="shared" si="1"/>
        <v>0</v>
      </c>
    </row>
    <row r="41" spans="1:7" ht="24" x14ac:dyDescent="0.25">
      <c r="A41" s="308"/>
      <c r="B41" s="152"/>
      <c r="C41" s="153" t="s">
        <v>2</v>
      </c>
      <c r="D41" s="154"/>
      <c r="E41" s="154"/>
      <c r="F41" s="154"/>
      <c r="G41" s="204">
        <f t="shared" si="1"/>
        <v>0</v>
      </c>
    </row>
    <row r="42" spans="1:7" ht="24" x14ac:dyDescent="0.25">
      <c r="A42" s="309" t="s">
        <v>76</v>
      </c>
      <c r="B42" s="156">
        <f>+B46</f>
        <v>802800</v>
      </c>
      <c r="C42" s="157" t="s">
        <v>1</v>
      </c>
      <c r="D42" s="174">
        <f t="shared" ref="D42" si="4">+D46</f>
        <v>802800</v>
      </c>
      <c r="E42" s="174"/>
      <c r="F42" s="174"/>
      <c r="G42" s="204">
        <f t="shared" si="1"/>
        <v>0</v>
      </c>
    </row>
    <row r="43" spans="1:7" ht="24" x14ac:dyDescent="0.25">
      <c r="A43" s="310"/>
      <c r="B43" s="159"/>
      <c r="C43" s="160" t="s">
        <v>2</v>
      </c>
      <c r="D43" s="161"/>
      <c r="E43" s="161"/>
      <c r="F43" s="161"/>
      <c r="G43" s="204">
        <f t="shared" si="1"/>
        <v>0</v>
      </c>
    </row>
    <row r="44" spans="1:7" ht="24" x14ac:dyDescent="0.25">
      <c r="A44" s="155" t="s">
        <v>279</v>
      </c>
      <c r="B44" s="162"/>
      <c r="C44" s="163"/>
      <c r="D44" s="164"/>
      <c r="E44" s="164"/>
      <c r="F44" s="164"/>
      <c r="G44" s="204">
        <f t="shared" si="1"/>
        <v>0</v>
      </c>
    </row>
    <row r="45" spans="1:7" ht="24" x14ac:dyDescent="0.25">
      <c r="A45" s="155" t="s">
        <v>281</v>
      </c>
      <c r="B45" s="166"/>
      <c r="C45" s="167"/>
      <c r="D45" s="166"/>
      <c r="E45" s="166"/>
      <c r="F45" s="166"/>
      <c r="G45" s="204">
        <f t="shared" si="1"/>
        <v>0</v>
      </c>
    </row>
    <row r="46" spans="1:7" ht="24" x14ac:dyDescent="0.25">
      <c r="A46" s="165" t="s">
        <v>106</v>
      </c>
      <c r="B46" s="166">
        <v>802800</v>
      </c>
      <c r="C46" s="167" t="s">
        <v>1</v>
      </c>
      <c r="D46" s="166">
        <v>802800</v>
      </c>
      <c r="E46" s="166"/>
      <c r="F46" s="166"/>
      <c r="G46" s="204">
        <f t="shared" si="1"/>
        <v>0</v>
      </c>
    </row>
    <row r="47" spans="1:7" ht="24" x14ac:dyDescent="0.25">
      <c r="A47" s="170"/>
      <c r="B47" s="166"/>
      <c r="C47" s="167" t="s">
        <v>2</v>
      </c>
      <c r="D47" s="166"/>
      <c r="E47" s="166"/>
      <c r="F47" s="166"/>
      <c r="G47" s="204">
        <f t="shared" si="1"/>
        <v>0</v>
      </c>
    </row>
    <row r="48" spans="1:7" ht="24" x14ac:dyDescent="0.25">
      <c r="A48" s="323" t="s">
        <v>77</v>
      </c>
      <c r="B48" s="156">
        <f>+B50</f>
        <v>129600</v>
      </c>
      <c r="C48" s="157" t="s">
        <v>1</v>
      </c>
      <c r="D48" s="156">
        <f t="shared" ref="D48:F48" si="5">+D50</f>
        <v>129600</v>
      </c>
      <c r="E48" s="174">
        <f t="shared" si="5"/>
        <v>0</v>
      </c>
      <c r="F48" s="174">
        <f t="shared" si="5"/>
        <v>0</v>
      </c>
      <c r="G48" s="204">
        <f t="shared" si="1"/>
        <v>0</v>
      </c>
    </row>
    <row r="49" spans="1:7" ht="24" x14ac:dyDescent="0.25">
      <c r="A49" s="310"/>
      <c r="B49" s="159"/>
      <c r="C49" s="160" t="s">
        <v>2</v>
      </c>
      <c r="D49" s="161"/>
      <c r="E49" s="161"/>
      <c r="F49" s="161"/>
      <c r="G49" s="204">
        <f t="shared" si="1"/>
        <v>0</v>
      </c>
    </row>
    <row r="50" spans="1:7" ht="24" x14ac:dyDescent="0.25">
      <c r="A50" s="165" t="s">
        <v>163</v>
      </c>
      <c r="B50" s="205">
        <v>129600</v>
      </c>
      <c r="C50" s="157" t="s">
        <v>1</v>
      </c>
      <c r="D50" s="174">
        <v>129600</v>
      </c>
      <c r="E50" s="174"/>
      <c r="F50" s="174"/>
      <c r="G50" s="204">
        <f t="shared" si="1"/>
        <v>0</v>
      </c>
    </row>
    <row r="51" spans="1:7" ht="24" x14ac:dyDescent="0.25">
      <c r="A51" s="165"/>
      <c r="B51" s="191"/>
      <c r="C51" s="167" t="s">
        <v>2</v>
      </c>
      <c r="D51" s="166"/>
      <c r="E51" s="166"/>
      <c r="F51" s="166"/>
      <c r="G51" s="204">
        <f t="shared" si="1"/>
        <v>0</v>
      </c>
    </row>
    <row r="52" spans="1:7" ht="21" x14ac:dyDescent="0.25">
      <c r="A52" s="301" t="s">
        <v>7</v>
      </c>
      <c r="B52" s="206">
        <f>+B40</f>
        <v>932400</v>
      </c>
      <c r="C52" s="207" t="s">
        <v>1</v>
      </c>
      <c r="D52" s="206">
        <f t="shared" ref="D52:F52" si="6">+D40</f>
        <v>932400</v>
      </c>
      <c r="E52" s="206">
        <f t="shared" si="6"/>
        <v>0</v>
      </c>
      <c r="F52" s="206">
        <f t="shared" si="6"/>
        <v>0</v>
      </c>
      <c r="G52" s="204">
        <f t="shared" si="1"/>
        <v>0</v>
      </c>
    </row>
    <row r="53" spans="1:7" ht="24" x14ac:dyDescent="0.25">
      <c r="A53" s="302"/>
      <c r="B53" s="198"/>
      <c r="C53" s="199" t="s">
        <v>2</v>
      </c>
      <c r="D53" s="198"/>
      <c r="E53" s="198"/>
      <c r="F53" s="198"/>
      <c r="G53" s="204"/>
    </row>
    <row r="54" spans="1:7" ht="24" x14ac:dyDescent="0.25">
      <c r="A54" s="193"/>
      <c r="B54" s="208"/>
      <c r="C54" s="1"/>
      <c r="D54" s="194"/>
      <c r="E54" s="194"/>
      <c r="F54" s="194"/>
      <c r="G54" s="204"/>
    </row>
    <row r="55" spans="1:7" ht="24" x14ac:dyDescent="0.25">
      <c r="A55" s="193"/>
      <c r="B55" s="208"/>
      <c r="C55" s="1"/>
      <c r="D55" s="194"/>
      <c r="E55" s="194"/>
      <c r="F55" s="194"/>
      <c r="G55" s="204"/>
    </row>
    <row r="56" spans="1:7" ht="24" x14ac:dyDescent="0.25">
      <c r="A56" s="209"/>
      <c r="B56" s="210"/>
      <c r="C56" s="209"/>
      <c r="D56" s="210"/>
      <c r="E56" s="210"/>
      <c r="F56" s="210"/>
      <c r="G56" s="204"/>
    </row>
    <row r="57" spans="1:7" ht="24" x14ac:dyDescent="0.25">
      <c r="A57" s="209"/>
      <c r="B57" s="210"/>
      <c r="C57" s="209"/>
      <c r="D57" s="210"/>
      <c r="E57" s="210"/>
      <c r="F57" s="210"/>
      <c r="G57" s="204"/>
    </row>
    <row r="58" spans="1:7" ht="24" x14ac:dyDescent="0.25">
      <c r="A58" s="209"/>
      <c r="B58" s="210"/>
      <c r="C58" s="209"/>
      <c r="D58" s="210"/>
      <c r="E58" s="210"/>
      <c r="F58" s="210"/>
      <c r="G58" s="204"/>
    </row>
    <row r="59" spans="1:7" ht="24" x14ac:dyDescent="0.25">
      <c r="A59" s="307" t="s">
        <v>266</v>
      </c>
      <c r="B59" s="149">
        <f>+B61</f>
        <v>45600</v>
      </c>
      <c r="C59" s="150" t="s">
        <v>1</v>
      </c>
      <c r="D59" s="149">
        <f>+D61</f>
        <v>14600</v>
      </c>
      <c r="E59" s="149">
        <f t="shared" ref="E59:F59" si="7">+E61</f>
        <v>31000</v>
      </c>
      <c r="F59" s="149">
        <f t="shared" si="7"/>
        <v>0</v>
      </c>
      <c r="G59" s="204">
        <f t="shared" ref="G59:G110" si="8">+D59+E59+F59-B59</f>
        <v>0</v>
      </c>
    </row>
    <row r="60" spans="1:7" ht="24" x14ac:dyDescent="0.25">
      <c r="A60" s="308"/>
      <c r="B60" s="152"/>
      <c r="C60" s="153" t="s">
        <v>2</v>
      </c>
      <c r="D60" s="154"/>
      <c r="E60" s="154"/>
      <c r="F60" s="154"/>
      <c r="G60" s="204">
        <f t="shared" si="8"/>
        <v>0</v>
      </c>
    </row>
    <row r="61" spans="1:7" ht="21" x14ac:dyDescent="0.25">
      <c r="A61" s="309" t="s">
        <v>73</v>
      </c>
      <c r="B61" s="156">
        <f>+B65+B68</f>
        <v>45600</v>
      </c>
      <c r="C61" s="184" t="s">
        <v>1</v>
      </c>
      <c r="D61" s="156">
        <f t="shared" ref="D61:E61" si="9">+D65+D68</f>
        <v>14600</v>
      </c>
      <c r="E61" s="156">
        <f t="shared" si="9"/>
        <v>31000</v>
      </c>
      <c r="F61" s="156"/>
      <c r="G61" s="204">
        <f t="shared" si="8"/>
        <v>0</v>
      </c>
    </row>
    <row r="62" spans="1:7" ht="21" x14ac:dyDescent="0.25">
      <c r="A62" s="310"/>
      <c r="B62" s="159"/>
      <c r="C62" s="187" t="s">
        <v>2</v>
      </c>
      <c r="D62" s="159"/>
      <c r="E62" s="159"/>
      <c r="F62" s="159"/>
      <c r="G62" s="204">
        <f t="shared" si="8"/>
        <v>0</v>
      </c>
    </row>
    <row r="63" spans="1:7" ht="24" x14ac:dyDescent="0.25">
      <c r="A63" s="155" t="s">
        <v>279</v>
      </c>
      <c r="B63" s="162"/>
      <c r="C63" s="163"/>
      <c r="D63" s="164"/>
      <c r="E63" s="164"/>
      <c r="F63" s="164"/>
      <c r="G63" s="204">
        <f t="shared" si="8"/>
        <v>0</v>
      </c>
    </row>
    <row r="64" spans="1:7" ht="24" x14ac:dyDescent="0.25">
      <c r="A64" s="155" t="s">
        <v>281</v>
      </c>
      <c r="B64" s="166"/>
      <c r="C64" s="167"/>
      <c r="D64" s="166"/>
      <c r="E64" s="166"/>
      <c r="F64" s="166"/>
      <c r="G64" s="204">
        <f t="shared" si="8"/>
        <v>0</v>
      </c>
    </row>
    <row r="65" spans="1:7" ht="24" x14ac:dyDescent="0.25">
      <c r="A65" s="165" t="s">
        <v>126</v>
      </c>
      <c r="B65" s="166">
        <v>39000</v>
      </c>
      <c r="C65" s="167" t="s">
        <v>1</v>
      </c>
      <c r="D65" s="166">
        <v>8000</v>
      </c>
      <c r="E65" s="166">
        <v>31000</v>
      </c>
      <c r="F65" s="166"/>
      <c r="G65" s="204">
        <f t="shared" si="8"/>
        <v>0</v>
      </c>
    </row>
    <row r="66" spans="1:7" ht="24" x14ac:dyDescent="0.25">
      <c r="A66" s="168"/>
      <c r="B66" s="166"/>
      <c r="C66" s="167" t="s">
        <v>2</v>
      </c>
      <c r="D66" s="166"/>
      <c r="E66" s="166"/>
      <c r="F66" s="166"/>
      <c r="G66" s="204"/>
    </row>
    <row r="67" spans="1:7" ht="24" x14ac:dyDescent="0.25">
      <c r="A67" s="155" t="s">
        <v>282</v>
      </c>
      <c r="B67" s="166"/>
      <c r="C67" s="167"/>
      <c r="D67" s="166"/>
      <c r="E67" s="166"/>
      <c r="F67" s="166"/>
      <c r="G67" s="204">
        <f t="shared" si="8"/>
        <v>0</v>
      </c>
    </row>
    <row r="68" spans="1:7" ht="24" x14ac:dyDescent="0.25">
      <c r="A68" s="165" t="s">
        <v>109</v>
      </c>
      <c r="B68" s="166">
        <v>6600</v>
      </c>
      <c r="C68" s="167" t="s">
        <v>1</v>
      </c>
      <c r="D68" s="166">
        <v>6600</v>
      </c>
      <c r="E68" s="166"/>
      <c r="F68" s="166"/>
      <c r="G68" s="204">
        <f t="shared" si="8"/>
        <v>0</v>
      </c>
    </row>
    <row r="69" spans="1:7" ht="24" x14ac:dyDescent="0.25">
      <c r="A69" s="170"/>
      <c r="B69" s="166"/>
      <c r="C69" s="167" t="s">
        <v>2</v>
      </c>
      <c r="D69" s="166"/>
      <c r="E69" s="166"/>
      <c r="F69" s="166"/>
      <c r="G69" s="204">
        <f t="shared" si="8"/>
        <v>0</v>
      </c>
    </row>
    <row r="70" spans="1:7" ht="24" x14ac:dyDescent="0.25">
      <c r="A70" s="197" t="s">
        <v>7</v>
      </c>
      <c r="B70" s="206">
        <f>+B59</f>
        <v>45600</v>
      </c>
      <c r="C70" s="207" t="s">
        <v>1</v>
      </c>
      <c r="D70" s="206">
        <f>+D59</f>
        <v>14600</v>
      </c>
      <c r="E70" s="206">
        <f>+E59</f>
        <v>31000</v>
      </c>
      <c r="F70" s="206">
        <f>+F59</f>
        <v>0</v>
      </c>
      <c r="G70" s="204">
        <f t="shared" si="8"/>
        <v>0</v>
      </c>
    </row>
    <row r="71" spans="1:7" ht="24" x14ac:dyDescent="0.25">
      <c r="A71" s="200"/>
      <c r="B71" s="206"/>
      <c r="C71" s="199" t="s">
        <v>2</v>
      </c>
      <c r="D71" s="206"/>
      <c r="E71" s="206"/>
      <c r="F71" s="206"/>
      <c r="G71" s="204"/>
    </row>
    <row r="72" spans="1:7" ht="24" x14ac:dyDescent="0.25">
      <c r="A72" s="193"/>
      <c r="B72" s="208"/>
      <c r="C72" s="1"/>
      <c r="D72" s="194"/>
      <c r="E72" s="194"/>
      <c r="F72" s="194"/>
      <c r="G72" s="204"/>
    </row>
    <row r="73" spans="1:7" ht="24" x14ac:dyDescent="0.25">
      <c r="A73" s="201" t="s">
        <v>42</v>
      </c>
      <c r="B73" s="208"/>
      <c r="C73" s="1"/>
      <c r="D73" s="194"/>
      <c r="E73" s="194"/>
      <c r="F73" s="194"/>
      <c r="G73" s="204"/>
    </row>
    <row r="74" spans="1:7" ht="24" x14ac:dyDescent="0.25">
      <c r="A74" s="193"/>
      <c r="B74" s="208"/>
      <c r="C74" s="1"/>
      <c r="D74" s="194"/>
      <c r="E74" s="194"/>
      <c r="F74" s="194"/>
      <c r="G74" s="204"/>
    </row>
    <row r="75" spans="1:7" ht="24" x14ac:dyDescent="0.25">
      <c r="A75" s="193"/>
      <c r="B75" s="208"/>
      <c r="C75" s="1"/>
      <c r="D75" s="194"/>
      <c r="E75" s="194"/>
      <c r="F75" s="194"/>
      <c r="G75" s="204"/>
    </row>
    <row r="76" spans="1:7" ht="21" x14ac:dyDescent="0.25">
      <c r="A76" s="288" t="s">
        <v>94</v>
      </c>
      <c r="B76" s="288"/>
      <c r="C76" s="288"/>
      <c r="D76" s="288"/>
      <c r="E76" s="288"/>
      <c r="F76" s="288"/>
    </row>
    <row r="77" spans="1:7" ht="21" x14ac:dyDescent="0.25">
      <c r="A77" s="4" t="s">
        <v>22</v>
      </c>
      <c r="B77" s="91"/>
      <c r="C77" s="4"/>
      <c r="D77" s="91"/>
      <c r="E77" s="91"/>
      <c r="F77" s="91"/>
    </row>
    <row r="78" spans="1:7" ht="24" x14ac:dyDescent="0.25">
      <c r="A78" s="3" t="s">
        <v>52</v>
      </c>
      <c r="B78" s="91"/>
      <c r="C78" s="3"/>
      <c r="D78" s="91"/>
      <c r="E78" s="91"/>
      <c r="F78" s="2" t="s">
        <v>19</v>
      </c>
    </row>
    <row r="79" spans="1:7" ht="24" x14ac:dyDescent="0.25">
      <c r="A79" s="3"/>
      <c r="B79" s="91"/>
      <c r="C79" s="3"/>
      <c r="D79" s="91"/>
      <c r="E79" s="91"/>
      <c r="F79" s="2"/>
    </row>
    <row r="80" spans="1:7" ht="24" x14ac:dyDescent="0.25">
      <c r="A80" s="303" t="s">
        <v>18</v>
      </c>
      <c r="B80" s="211" t="s">
        <v>32</v>
      </c>
      <c r="C80" s="140" t="s">
        <v>6</v>
      </c>
      <c r="D80" s="141" t="s">
        <v>24</v>
      </c>
      <c r="E80" s="141" t="s">
        <v>26</v>
      </c>
      <c r="F80" s="141" t="s">
        <v>65</v>
      </c>
    </row>
    <row r="81" spans="1:7" ht="24" x14ac:dyDescent="0.25">
      <c r="A81" s="304"/>
      <c r="B81" s="212" t="s">
        <v>33</v>
      </c>
      <c r="C81" s="143" t="s">
        <v>2</v>
      </c>
      <c r="D81" s="144" t="s">
        <v>96</v>
      </c>
      <c r="E81" s="144" t="s">
        <v>97</v>
      </c>
      <c r="F81" s="144" t="s">
        <v>98</v>
      </c>
    </row>
    <row r="82" spans="1:7" ht="24" x14ac:dyDescent="0.25">
      <c r="A82" s="145" t="s">
        <v>209</v>
      </c>
      <c r="B82" s="146"/>
      <c r="C82" s="147"/>
      <c r="D82" s="148"/>
      <c r="E82" s="148"/>
      <c r="F82" s="148"/>
    </row>
    <row r="83" spans="1:7" ht="24" x14ac:dyDescent="0.25">
      <c r="A83" s="307" t="s">
        <v>89</v>
      </c>
      <c r="B83" s="149">
        <f>+B88</f>
        <v>361920</v>
      </c>
      <c r="C83" s="150" t="s">
        <v>1</v>
      </c>
      <c r="D83" s="203">
        <f t="shared" ref="D83" si="10">+D88</f>
        <v>361920</v>
      </c>
      <c r="E83" s="203"/>
      <c r="F83" s="203"/>
      <c r="G83" s="204">
        <f t="shared" si="8"/>
        <v>0</v>
      </c>
    </row>
    <row r="84" spans="1:7" ht="24" x14ac:dyDescent="0.25">
      <c r="A84" s="308"/>
      <c r="B84" s="152"/>
      <c r="C84" s="153" t="s">
        <v>2</v>
      </c>
      <c r="D84" s="154"/>
      <c r="E84" s="154"/>
      <c r="F84" s="154"/>
      <c r="G84" s="204">
        <f t="shared" si="8"/>
        <v>0</v>
      </c>
    </row>
    <row r="85" spans="1:7" ht="24" x14ac:dyDescent="0.25">
      <c r="A85" s="213" t="s">
        <v>164</v>
      </c>
      <c r="B85" s="164"/>
      <c r="C85" s="163"/>
      <c r="D85" s="164"/>
      <c r="E85" s="164"/>
      <c r="F85" s="164"/>
      <c r="G85" s="204">
        <f t="shared" si="8"/>
        <v>0</v>
      </c>
    </row>
    <row r="86" spans="1:7" ht="24" x14ac:dyDescent="0.25">
      <c r="A86" s="214" t="s">
        <v>165</v>
      </c>
      <c r="B86" s="164"/>
      <c r="C86" s="163"/>
      <c r="D86" s="164"/>
      <c r="E86" s="164"/>
      <c r="F86" s="164"/>
      <c r="G86" s="204"/>
    </row>
    <row r="87" spans="1:7" ht="24" x14ac:dyDescent="0.25">
      <c r="A87" s="213" t="s">
        <v>90</v>
      </c>
      <c r="B87" s="164"/>
      <c r="C87" s="163"/>
      <c r="D87" s="164"/>
      <c r="E87" s="164"/>
      <c r="F87" s="164"/>
      <c r="G87" s="204">
        <f t="shared" si="8"/>
        <v>0</v>
      </c>
    </row>
    <row r="88" spans="1:7" ht="24" x14ac:dyDescent="0.25">
      <c r="A88" s="165" t="s">
        <v>166</v>
      </c>
      <c r="B88" s="164">
        <v>361920</v>
      </c>
      <c r="C88" s="163" t="s">
        <v>1</v>
      </c>
      <c r="D88" s="164">
        <v>361920</v>
      </c>
      <c r="E88" s="164"/>
      <c r="F88" s="164"/>
      <c r="G88" s="204">
        <f t="shared" si="8"/>
        <v>0</v>
      </c>
    </row>
    <row r="89" spans="1:7" ht="24" x14ac:dyDescent="0.25">
      <c r="A89" s="215" t="s">
        <v>165</v>
      </c>
      <c r="B89" s="166"/>
      <c r="C89" s="167" t="s">
        <v>2</v>
      </c>
      <c r="D89" s="166"/>
      <c r="E89" s="166"/>
      <c r="F89" s="166"/>
      <c r="G89" s="204">
        <f t="shared" si="8"/>
        <v>0</v>
      </c>
    </row>
    <row r="90" spans="1:7" ht="21" x14ac:dyDescent="0.25">
      <c r="A90" s="301" t="s">
        <v>7</v>
      </c>
      <c r="B90" s="206">
        <f>+B83</f>
        <v>361920</v>
      </c>
      <c r="C90" s="207" t="s">
        <v>1</v>
      </c>
      <c r="D90" s="206">
        <f t="shared" ref="D90" si="11">+D83</f>
        <v>361920</v>
      </c>
      <c r="E90" s="206"/>
      <c r="F90" s="206"/>
      <c r="G90" s="204">
        <f t="shared" si="8"/>
        <v>0</v>
      </c>
    </row>
    <row r="91" spans="1:7" ht="24" x14ac:dyDescent="0.25">
      <c r="A91" s="302"/>
      <c r="B91" s="198"/>
      <c r="C91" s="199" t="s">
        <v>2</v>
      </c>
      <c r="D91" s="198"/>
      <c r="E91" s="198"/>
      <c r="F91" s="198"/>
      <c r="G91" s="204">
        <f t="shared" si="8"/>
        <v>0</v>
      </c>
    </row>
    <row r="92" spans="1:7" x14ac:dyDescent="0.25">
      <c r="G92" s="204">
        <f t="shared" si="8"/>
        <v>0</v>
      </c>
    </row>
    <row r="93" spans="1:7" ht="24" x14ac:dyDescent="0.25">
      <c r="A93" s="201" t="s">
        <v>42</v>
      </c>
      <c r="G93" s="204">
        <f t="shared" si="8"/>
        <v>0</v>
      </c>
    </row>
    <row r="94" spans="1:7" x14ac:dyDescent="0.25">
      <c r="G94" s="204">
        <f t="shared" si="8"/>
        <v>0</v>
      </c>
    </row>
    <row r="95" spans="1:7" x14ac:dyDescent="0.25">
      <c r="G95" s="204">
        <f t="shared" si="8"/>
        <v>0</v>
      </c>
    </row>
    <row r="96" spans="1:7" x14ac:dyDescent="0.25">
      <c r="G96" s="204">
        <f t="shared" si="8"/>
        <v>0</v>
      </c>
    </row>
    <row r="97" spans="7:7" x14ac:dyDescent="0.25">
      <c r="G97" s="204">
        <f t="shared" si="8"/>
        <v>0</v>
      </c>
    </row>
    <row r="98" spans="7:7" x14ac:dyDescent="0.25">
      <c r="G98" s="204">
        <f t="shared" si="8"/>
        <v>0</v>
      </c>
    </row>
    <row r="99" spans="7:7" x14ac:dyDescent="0.25">
      <c r="G99" s="204">
        <f t="shared" si="8"/>
        <v>0</v>
      </c>
    </row>
    <row r="100" spans="7:7" x14ac:dyDescent="0.25">
      <c r="G100" s="204">
        <f t="shared" si="8"/>
        <v>0</v>
      </c>
    </row>
    <row r="101" spans="7:7" x14ac:dyDescent="0.25">
      <c r="G101" s="204">
        <f t="shared" si="8"/>
        <v>0</v>
      </c>
    </row>
    <row r="102" spans="7:7" x14ac:dyDescent="0.25">
      <c r="G102" s="204">
        <f t="shared" si="8"/>
        <v>0</v>
      </c>
    </row>
    <row r="103" spans="7:7" x14ac:dyDescent="0.25">
      <c r="G103" s="204">
        <f t="shared" si="8"/>
        <v>0</v>
      </c>
    </row>
    <row r="104" spans="7:7" x14ac:dyDescent="0.25">
      <c r="G104" s="204">
        <f t="shared" si="8"/>
        <v>0</v>
      </c>
    </row>
    <row r="105" spans="7:7" x14ac:dyDescent="0.25">
      <c r="G105" s="204">
        <f t="shared" si="8"/>
        <v>0</v>
      </c>
    </row>
    <row r="106" spans="7:7" x14ac:dyDescent="0.25">
      <c r="G106" s="204">
        <f t="shared" si="8"/>
        <v>0</v>
      </c>
    </row>
    <row r="107" spans="7:7" x14ac:dyDescent="0.25">
      <c r="G107" s="204">
        <f t="shared" si="8"/>
        <v>0</v>
      </c>
    </row>
    <row r="108" spans="7:7" x14ac:dyDescent="0.25">
      <c r="G108" s="204">
        <f t="shared" si="8"/>
        <v>0</v>
      </c>
    </row>
    <row r="109" spans="7:7" x14ac:dyDescent="0.25">
      <c r="G109" s="204">
        <f t="shared" si="8"/>
        <v>0</v>
      </c>
    </row>
    <row r="110" spans="7:7" x14ac:dyDescent="0.25">
      <c r="G110" s="204">
        <f t="shared" si="8"/>
        <v>0</v>
      </c>
    </row>
    <row r="111" spans="7:7" x14ac:dyDescent="0.25">
      <c r="G111" s="204">
        <f t="shared" ref="G111:G174" si="12">+D111+E111+F111-B111</f>
        <v>0</v>
      </c>
    </row>
    <row r="112" spans="7:7" x14ac:dyDescent="0.25">
      <c r="G112" s="204">
        <f t="shared" si="12"/>
        <v>0</v>
      </c>
    </row>
    <row r="113" spans="7:7" x14ac:dyDescent="0.25">
      <c r="G113" s="204">
        <f t="shared" si="12"/>
        <v>0</v>
      </c>
    </row>
    <row r="114" spans="7:7" x14ac:dyDescent="0.25">
      <c r="G114" s="204">
        <f t="shared" si="12"/>
        <v>0</v>
      </c>
    </row>
    <row r="115" spans="7:7" x14ac:dyDescent="0.25">
      <c r="G115" s="204">
        <f t="shared" si="12"/>
        <v>0</v>
      </c>
    </row>
    <row r="116" spans="7:7" x14ac:dyDescent="0.25">
      <c r="G116" s="204">
        <f t="shared" si="12"/>
        <v>0</v>
      </c>
    </row>
    <row r="117" spans="7:7" x14ac:dyDescent="0.25">
      <c r="G117" s="204">
        <f t="shared" si="12"/>
        <v>0</v>
      </c>
    </row>
    <row r="118" spans="7:7" x14ac:dyDescent="0.25">
      <c r="G118" s="204">
        <f t="shared" si="12"/>
        <v>0</v>
      </c>
    </row>
    <row r="119" spans="7:7" x14ac:dyDescent="0.25">
      <c r="G119" s="204">
        <f t="shared" si="12"/>
        <v>0</v>
      </c>
    </row>
    <row r="120" spans="7:7" x14ac:dyDescent="0.25">
      <c r="G120" s="204">
        <f t="shared" si="12"/>
        <v>0</v>
      </c>
    </row>
    <row r="121" spans="7:7" x14ac:dyDescent="0.25">
      <c r="G121" s="204">
        <f t="shared" si="12"/>
        <v>0</v>
      </c>
    </row>
    <row r="122" spans="7:7" x14ac:dyDescent="0.25">
      <c r="G122" s="204">
        <f t="shared" si="12"/>
        <v>0</v>
      </c>
    </row>
    <row r="123" spans="7:7" x14ac:dyDescent="0.25">
      <c r="G123" s="204">
        <f t="shared" si="12"/>
        <v>0</v>
      </c>
    </row>
    <row r="124" spans="7:7" x14ac:dyDescent="0.25">
      <c r="G124" s="204">
        <f t="shared" si="12"/>
        <v>0</v>
      </c>
    </row>
    <row r="125" spans="7:7" x14ac:dyDescent="0.25">
      <c r="G125" s="204">
        <f t="shared" si="12"/>
        <v>0</v>
      </c>
    </row>
    <row r="126" spans="7:7" x14ac:dyDescent="0.25">
      <c r="G126" s="204">
        <f t="shared" si="12"/>
        <v>0</v>
      </c>
    </row>
    <row r="127" spans="7:7" x14ac:dyDescent="0.25">
      <c r="G127" s="204">
        <f t="shared" si="12"/>
        <v>0</v>
      </c>
    </row>
    <row r="128" spans="7:7" x14ac:dyDescent="0.25">
      <c r="G128" s="204">
        <f t="shared" si="12"/>
        <v>0</v>
      </c>
    </row>
    <row r="129" spans="7:7" x14ac:dyDescent="0.25">
      <c r="G129" s="204">
        <f t="shared" si="12"/>
        <v>0</v>
      </c>
    </row>
    <row r="130" spans="7:7" x14ac:dyDescent="0.25">
      <c r="G130" s="204">
        <f t="shared" si="12"/>
        <v>0</v>
      </c>
    </row>
    <row r="131" spans="7:7" x14ac:dyDescent="0.25">
      <c r="G131" s="204">
        <f t="shared" si="12"/>
        <v>0</v>
      </c>
    </row>
    <row r="132" spans="7:7" x14ac:dyDescent="0.25">
      <c r="G132" s="204">
        <f t="shared" si="12"/>
        <v>0</v>
      </c>
    </row>
    <row r="133" spans="7:7" x14ac:dyDescent="0.25">
      <c r="G133" s="204">
        <f t="shared" si="12"/>
        <v>0</v>
      </c>
    </row>
    <row r="134" spans="7:7" x14ac:dyDescent="0.25">
      <c r="G134" s="204">
        <f t="shared" si="12"/>
        <v>0</v>
      </c>
    </row>
    <row r="135" spans="7:7" x14ac:dyDescent="0.25">
      <c r="G135" s="204">
        <f t="shared" si="12"/>
        <v>0</v>
      </c>
    </row>
    <row r="136" spans="7:7" x14ac:dyDescent="0.25">
      <c r="G136" s="204">
        <f t="shared" si="12"/>
        <v>0</v>
      </c>
    </row>
    <row r="137" spans="7:7" x14ac:dyDescent="0.25">
      <c r="G137" s="204">
        <f t="shared" si="12"/>
        <v>0</v>
      </c>
    </row>
    <row r="138" spans="7:7" x14ac:dyDescent="0.25">
      <c r="G138" s="204">
        <f t="shared" si="12"/>
        <v>0</v>
      </c>
    </row>
    <row r="139" spans="7:7" x14ac:dyDescent="0.25">
      <c r="G139" s="204">
        <f t="shared" si="12"/>
        <v>0</v>
      </c>
    </row>
    <row r="140" spans="7:7" x14ac:dyDescent="0.25">
      <c r="G140" s="204">
        <f t="shared" si="12"/>
        <v>0</v>
      </c>
    </row>
    <row r="141" spans="7:7" x14ac:dyDescent="0.25">
      <c r="G141" s="204">
        <f t="shared" si="12"/>
        <v>0</v>
      </c>
    </row>
    <row r="142" spans="7:7" x14ac:dyDescent="0.25">
      <c r="G142" s="204">
        <f t="shared" si="12"/>
        <v>0</v>
      </c>
    </row>
    <row r="143" spans="7:7" x14ac:dyDescent="0.25">
      <c r="G143" s="204">
        <f t="shared" si="12"/>
        <v>0</v>
      </c>
    </row>
    <row r="144" spans="7:7" x14ac:dyDescent="0.25">
      <c r="G144" s="204">
        <f t="shared" si="12"/>
        <v>0</v>
      </c>
    </row>
    <row r="145" spans="7:7" x14ac:dyDescent="0.25">
      <c r="G145" s="204">
        <f t="shared" si="12"/>
        <v>0</v>
      </c>
    </row>
    <row r="146" spans="7:7" x14ac:dyDescent="0.25">
      <c r="G146" s="204">
        <f t="shared" si="12"/>
        <v>0</v>
      </c>
    </row>
    <row r="147" spans="7:7" x14ac:dyDescent="0.25">
      <c r="G147" s="204">
        <f t="shared" si="12"/>
        <v>0</v>
      </c>
    </row>
    <row r="148" spans="7:7" x14ac:dyDescent="0.25">
      <c r="G148" s="204">
        <f t="shared" si="12"/>
        <v>0</v>
      </c>
    </row>
    <row r="149" spans="7:7" x14ac:dyDescent="0.25">
      <c r="G149" s="204">
        <f t="shared" si="12"/>
        <v>0</v>
      </c>
    </row>
    <row r="150" spans="7:7" x14ac:dyDescent="0.25">
      <c r="G150" s="204">
        <f t="shared" si="12"/>
        <v>0</v>
      </c>
    </row>
    <row r="151" spans="7:7" x14ac:dyDescent="0.25">
      <c r="G151" s="204">
        <f t="shared" si="12"/>
        <v>0</v>
      </c>
    </row>
    <row r="152" spans="7:7" x14ac:dyDescent="0.25">
      <c r="G152" s="204">
        <f t="shared" si="12"/>
        <v>0</v>
      </c>
    </row>
    <row r="153" spans="7:7" x14ac:dyDescent="0.25">
      <c r="G153" s="204">
        <f t="shared" si="12"/>
        <v>0</v>
      </c>
    </row>
    <row r="154" spans="7:7" x14ac:dyDescent="0.25">
      <c r="G154" s="204">
        <f t="shared" si="12"/>
        <v>0</v>
      </c>
    </row>
    <row r="155" spans="7:7" x14ac:dyDescent="0.25">
      <c r="G155" s="204">
        <f t="shared" si="12"/>
        <v>0</v>
      </c>
    </row>
    <row r="156" spans="7:7" x14ac:dyDescent="0.25">
      <c r="G156" s="204">
        <f t="shared" si="12"/>
        <v>0</v>
      </c>
    </row>
    <row r="157" spans="7:7" x14ac:dyDescent="0.25">
      <c r="G157" s="204">
        <f t="shared" si="12"/>
        <v>0</v>
      </c>
    </row>
    <row r="158" spans="7:7" x14ac:dyDescent="0.25">
      <c r="G158" s="204">
        <f t="shared" si="12"/>
        <v>0</v>
      </c>
    </row>
    <row r="159" spans="7:7" x14ac:dyDescent="0.25">
      <c r="G159" s="204">
        <f t="shared" si="12"/>
        <v>0</v>
      </c>
    </row>
    <row r="160" spans="7:7" x14ac:dyDescent="0.25">
      <c r="G160" s="204">
        <f t="shared" si="12"/>
        <v>0</v>
      </c>
    </row>
    <row r="161" spans="7:7" x14ac:dyDescent="0.25">
      <c r="G161" s="204">
        <f t="shared" si="12"/>
        <v>0</v>
      </c>
    </row>
    <row r="162" spans="7:7" x14ac:dyDescent="0.25">
      <c r="G162" s="204">
        <f t="shared" si="12"/>
        <v>0</v>
      </c>
    </row>
    <row r="163" spans="7:7" x14ac:dyDescent="0.25">
      <c r="G163" s="204">
        <f t="shared" si="12"/>
        <v>0</v>
      </c>
    </row>
    <row r="164" spans="7:7" x14ac:dyDescent="0.25">
      <c r="G164" s="204">
        <f t="shared" si="12"/>
        <v>0</v>
      </c>
    </row>
    <row r="165" spans="7:7" x14ac:dyDescent="0.25">
      <c r="G165" s="204">
        <f t="shared" si="12"/>
        <v>0</v>
      </c>
    </row>
    <row r="166" spans="7:7" x14ac:dyDescent="0.25">
      <c r="G166" s="204">
        <f t="shared" si="12"/>
        <v>0</v>
      </c>
    </row>
    <row r="167" spans="7:7" x14ac:dyDescent="0.25">
      <c r="G167" s="204">
        <f t="shared" si="12"/>
        <v>0</v>
      </c>
    </row>
    <row r="168" spans="7:7" x14ac:dyDescent="0.25">
      <c r="G168" s="204">
        <f t="shared" si="12"/>
        <v>0</v>
      </c>
    </row>
    <row r="169" spans="7:7" x14ac:dyDescent="0.25">
      <c r="G169" s="204">
        <f t="shared" si="12"/>
        <v>0</v>
      </c>
    </row>
    <row r="170" spans="7:7" x14ac:dyDescent="0.25">
      <c r="G170" s="204">
        <f t="shared" si="12"/>
        <v>0</v>
      </c>
    </row>
    <row r="171" spans="7:7" x14ac:dyDescent="0.25">
      <c r="G171" s="204">
        <f t="shared" si="12"/>
        <v>0</v>
      </c>
    </row>
    <row r="172" spans="7:7" x14ac:dyDescent="0.25">
      <c r="G172" s="204">
        <f t="shared" si="12"/>
        <v>0</v>
      </c>
    </row>
    <row r="173" spans="7:7" x14ac:dyDescent="0.25">
      <c r="G173" s="204">
        <f t="shared" si="12"/>
        <v>0</v>
      </c>
    </row>
    <row r="174" spans="7:7" x14ac:dyDescent="0.25">
      <c r="G174" s="204">
        <f t="shared" si="12"/>
        <v>0</v>
      </c>
    </row>
    <row r="175" spans="7:7" x14ac:dyDescent="0.25">
      <c r="G175" s="204">
        <f t="shared" ref="G175:G238" si="13">+D175+E175+F175-B175</f>
        <v>0</v>
      </c>
    </row>
    <row r="176" spans="7:7" x14ac:dyDescent="0.25">
      <c r="G176" s="204">
        <f t="shared" si="13"/>
        <v>0</v>
      </c>
    </row>
    <row r="177" spans="7:7" x14ac:dyDescent="0.25">
      <c r="G177" s="204">
        <f t="shared" si="13"/>
        <v>0</v>
      </c>
    </row>
    <row r="178" spans="7:7" x14ac:dyDescent="0.25">
      <c r="G178" s="204">
        <f t="shared" si="13"/>
        <v>0</v>
      </c>
    </row>
    <row r="179" spans="7:7" x14ac:dyDescent="0.25">
      <c r="G179" s="204">
        <f t="shared" si="13"/>
        <v>0</v>
      </c>
    </row>
    <row r="180" spans="7:7" x14ac:dyDescent="0.25">
      <c r="G180" s="204">
        <f t="shared" si="13"/>
        <v>0</v>
      </c>
    </row>
    <row r="181" spans="7:7" x14ac:dyDescent="0.25">
      <c r="G181" s="204">
        <f t="shared" si="13"/>
        <v>0</v>
      </c>
    </row>
    <row r="182" spans="7:7" x14ac:dyDescent="0.25">
      <c r="G182" s="204">
        <f t="shared" si="13"/>
        <v>0</v>
      </c>
    </row>
    <row r="183" spans="7:7" x14ac:dyDescent="0.25">
      <c r="G183" s="204">
        <f t="shared" si="13"/>
        <v>0</v>
      </c>
    </row>
    <row r="184" spans="7:7" x14ac:dyDescent="0.25">
      <c r="G184" s="204">
        <f t="shared" si="13"/>
        <v>0</v>
      </c>
    </row>
    <row r="185" spans="7:7" x14ac:dyDescent="0.25">
      <c r="G185" s="204">
        <f t="shared" si="13"/>
        <v>0</v>
      </c>
    </row>
    <row r="186" spans="7:7" x14ac:dyDescent="0.25">
      <c r="G186" s="204">
        <f t="shared" si="13"/>
        <v>0</v>
      </c>
    </row>
    <row r="187" spans="7:7" x14ac:dyDescent="0.25">
      <c r="G187" s="204">
        <f t="shared" si="13"/>
        <v>0</v>
      </c>
    </row>
    <row r="188" spans="7:7" x14ac:dyDescent="0.25">
      <c r="G188" s="204">
        <f t="shared" si="13"/>
        <v>0</v>
      </c>
    </row>
    <row r="189" spans="7:7" x14ac:dyDescent="0.25">
      <c r="G189" s="204">
        <f t="shared" si="13"/>
        <v>0</v>
      </c>
    </row>
    <row r="190" spans="7:7" x14ac:dyDescent="0.25">
      <c r="G190" s="204">
        <f t="shared" si="13"/>
        <v>0</v>
      </c>
    </row>
    <row r="191" spans="7:7" x14ac:dyDescent="0.25">
      <c r="G191" s="204">
        <f t="shared" si="13"/>
        <v>0</v>
      </c>
    </row>
    <row r="192" spans="7:7" x14ac:dyDescent="0.25">
      <c r="G192" s="204">
        <f t="shared" si="13"/>
        <v>0</v>
      </c>
    </row>
    <row r="193" spans="7:7" x14ac:dyDescent="0.25">
      <c r="G193" s="204">
        <f t="shared" si="13"/>
        <v>0</v>
      </c>
    </row>
    <row r="194" spans="7:7" x14ac:dyDescent="0.25">
      <c r="G194" s="204">
        <f t="shared" si="13"/>
        <v>0</v>
      </c>
    </row>
    <row r="195" spans="7:7" x14ac:dyDescent="0.25">
      <c r="G195" s="204">
        <f t="shared" si="13"/>
        <v>0</v>
      </c>
    </row>
    <row r="196" spans="7:7" x14ac:dyDescent="0.25">
      <c r="G196" s="204">
        <f t="shared" si="13"/>
        <v>0</v>
      </c>
    </row>
    <row r="197" spans="7:7" x14ac:dyDescent="0.25">
      <c r="G197" s="204">
        <f t="shared" si="13"/>
        <v>0</v>
      </c>
    </row>
    <row r="198" spans="7:7" x14ac:dyDescent="0.25">
      <c r="G198" s="204">
        <f t="shared" si="13"/>
        <v>0</v>
      </c>
    </row>
    <row r="199" spans="7:7" x14ac:dyDescent="0.25">
      <c r="G199" s="204">
        <f t="shared" si="13"/>
        <v>0</v>
      </c>
    </row>
    <row r="200" spans="7:7" x14ac:dyDescent="0.25">
      <c r="G200" s="204">
        <f t="shared" si="13"/>
        <v>0</v>
      </c>
    </row>
    <row r="201" spans="7:7" x14ac:dyDescent="0.25">
      <c r="G201" s="204">
        <f t="shared" si="13"/>
        <v>0</v>
      </c>
    </row>
    <row r="202" spans="7:7" x14ac:dyDescent="0.25">
      <c r="G202" s="204">
        <f t="shared" si="13"/>
        <v>0</v>
      </c>
    </row>
    <row r="203" spans="7:7" x14ac:dyDescent="0.25">
      <c r="G203" s="204">
        <f t="shared" si="13"/>
        <v>0</v>
      </c>
    </row>
    <row r="204" spans="7:7" x14ac:dyDescent="0.25">
      <c r="G204" s="204">
        <f t="shared" si="13"/>
        <v>0</v>
      </c>
    </row>
    <row r="205" spans="7:7" x14ac:dyDescent="0.25">
      <c r="G205" s="204">
        <f t="shared" si="13"/>
        <v>0</v>
      </c>
    </row>
    <row r="206" spans="7:7" x14ac:dyDescent="0.25">
      <c r="G206" s="204">
        <f t="shared" si="13"/>
        <v>0</v>
      </c>
    </row>
    <row r="207" spans="7:7" x14ac:dyDescent="0.25">
      <c r="G207" s="204">
        <f t="shared" si="13"/>
        <v>0</v>
      </c>
    </row>
    <row r="208" spans="7:7" x14ac:dyDescent="0.25">
      <c r="G208" s="204">
        <f t="shared" si="13"/>
        <v>0</v>
      </c>
    </row>
    <row r="209" spans="7:7" x14ac:dyDescent="0.25">
      <c r="G209" s="204">
        <f t="shared" si="13"/>
        <v>0</v>
      </c>
    </row>
    <row r="210" spans="7:7" x14ac:dyDescent="0.25">
      <c r="G210" s="204">
        <f t="shared" si="13"/>
        <v>0</v>
      </c>
    </row>
    <row r="211" spans="7:7" x14ac:dyDescent="0.25">
      <c r="G211" s="204">
        <f t="shared" si="13"/>
        <v>0</v>
      </c>
    </row>
    <row r="212" spans="7:7" x14ac:dyDescent="0.25">
      <c r="G212" s="204">
        <f t="shared" si="13"/>
        <v>0</v>
      </c>
    </row>
    <row r="213" spans="7:7" x14ac:dyDescent="0.25">
      <c r="G213" s="204">
        <f t="shared" si="13"/>
        <v>0</v>
      </c>
    </row>
    <row r="214" spans="7:7" x14ac:dyDescent="0.25">
      <c r="G214" s="204">
        <f t="shared" si="13"/>
        <v>0</v>
      </c>
    </row>
    <row r="215" spans="7:7" x14ac:dyDescent="0.25">
      <c r="G215" s="204">
        <f t="shared" si="13"/>
        <v>0</v>
      </c>
    </row>
    <row r="216" spans="7:7" x14ac:dyDescent="0.25">
      <c r="G216" s="204">
        <f t="shared" si="13"/>
        <v>0</v>
      </c>
    </row>
    <row r="217" spans="7:7" x14ac:dyDescent="0.25">
      <c r="G217" s="204">
        <f t="shared" si="13"/>
        <v>0</v>
      </c>
    </row>
    <row r="218" spans="7:7" x14ac:dyDescent="0.25">
      <c r="G218" s="204">
        <f t="shared" si="13"/>
        <v>0</v>
      </c>
    </row>
    <row r="219" spans="7:7" x14ac:dyDescent="0.25">
      <c r="G219" s="204">
        <f t="shared" si="13"/>
        <v>0</v>
      </c>
    </row>
    <row r="220" spans="7:7" x14ac:dyDescent="0.25">
      <c r="G220" s="204">
        <f t="shared" si="13"/>
        <v>0</v>
      </c>
    </row>
    <row r="221" spans="7:7" x14ac:dyDescent="0.25">
      <c r="G221" s="204">
        <f t="shared" si="13"/>
        <v>0</v>
      </c>
    </row>
    <row r="222" spans="7:7" x14ac:dyDescent="0.25">
      <c r="G222" s="204">
        <f t="shared" si="13"/>
        <v>0</v>
      </c>
    </row>
    <row r="223" spans="7:7" x14ac:dyDescent="0.25">
      <c r="G223" s="204">
        <f t="shared" si="13"/>
        <v>0</v>
      </c>
    </row>
    <row r="224" spans="7:7" x14ac:dyDescent="0.25">
      <c r="G224" s="204">
        <f t="shared" si="13"/>
        <v>0</v>
      </c>
    </row>
    <row r="225" spans="7:7" x14ac:dyDescent="0.25">
      <c r="G225" s="204">
        <f t="shared" si="13"/>
        <v>0</v>
      </c>
    </row>
    <row r="226" spans="7:7" x14ac:dyDescent="0.25">
      <c r="G226" s="204">
        <f t="shared" si="13"/>
        <v>0</v>
      </c>
    </row>
    <row r="227" spans="7:7" x14ac:dyDescent="0.25">
      <c r="G227" s="204">
        <f t="shared" si="13"/>
        <v>0</v>
      </c>
    </row>
    <row r="228" spans="7:7" x14ac:dyDescent="0.25">
      <c r="G228" s="204">
        <f t="shared" si="13"/>
        <v>0</v>
      </c>
    </row>
    <row r="229" spans="7:7" x14ac:dyDescent="0.25">
      <c r="G229" s="204">
        <f t="shared" si="13"/>
        <v>0</v>
      </c>
    </row>
    <row r="230" spans="7:7" x14ac:dyDescent="0.25">
      <c r="G230" s="204">
        <f t="shared" si="13"/>
        <v>0</v>
      </c>
    </row>
    <row r="231" spans="7:7" x14ac:dyDescent="0.25">
      <c r="G231" s="204">
        <f t="shared" si="13"/>
        <v>0</v>
      </c>
    </row>
    <row r="232" spans="7:7" x14ac:dyDescent="0.25">
      <c r="G232" s="204">
        <f t="shared" si="13"/>
        <v>0</v>
      </c>
    </row>
    <row r="233" spans="7:7" x14ac:dyDescent="0.25">
      <c r="G233" s="204">
        <f t="shared" si="13"/>
        <v>0</v>
      </c>
    </row>
    <row r="234" spans="7:7" x14ac:dyDescent="0.25">
      <c r="G234" s="204">
        <f t="shared" si="13"/>
        <v>0</v>
      </c>
    </row>
    <row r="235" spans="7:7" x14ac:dyDescent="0.25">
      <c r="G235" s="204">
        <f t="shared" si="13"/>
        <v>0</v>
      </c>
    </row>
    <row r="236" spans="7:7" x14ac:dyDescent="0.25">
      <c r="G236" s="204">
        <f t="shared" si="13"/>
        <v>0</v>
      </c>
    </row>
    <row r="237" spans="7:7" x14ac:dyDescent="0.25">
      <c r="G237" s="204">
        <f t="shared" si="13"/>
        <v>0</v>
      </c>
    </row>
    <row r="238" spans="7:7" x14ac:dyDescent="0.25">
      <c r="G238" s="204">
        <f t="shared" si="13"/>
        <v>0</v>
      </c>
    </row>
    <row r="239" spans="7:7" x14ac:dyDescent="0.25">
      <c r="G239" s="204">
        <f t="shared" ref="G239:G286" si="14">+D239+E239+F239-B239</f>
        <v>0</v>
      </c>
    </row>
    <row r="240" spans="7:7" x14ac:dyDescent="0.25">
      <c r="G240" s="204">
        <f t="shared" si="14"/>
        <v>0</v>
      </c>
    </row>
    <row r="241" spans="7:7" x14ac:dyDescent="0.25">
      <c r="G241" s="204">
        <f t="shared" si="14"/>
        <v>0</v>
      </c>
    </row>
    <row r="242" spans="7:7" x14ac:dyDescent="0.25">
      <c r="G242" s="204">
        <f t="shared" si="14"/>
        <v>0</v>
      </c>
    </row>
    <row r="243" spans="7:7" x14ac:dyDescent="0.25">
      <c r="G243" s="204">
        <f t="shared" si="14"/>
        <v>0</v>
      </c>
    </row>
    <row r="244" spans="7:7" x14ac:dyDescent="0.25">
      <c r="G244" s="204">
        <f t="shared" si="14"/>
        <v>0</v>
      </c>
    </row>
    <row r="245" spans="7:7" x14ac:dyDescent="0.25">
      <c r="G245" s="204">
        <f t="shared" si="14"/>
        <v>0</v>
      </c>
    </row>
    <row r="246" spans="7:7" x14ac:dyDescent="0.25">
      <c r="G246" s="204">
        <f t="shared" si="14"/>
        <v>0</v>
      </c>
    </row>
    <row r="247" spans="7:7" x14ac:dyDescent="0.25">
      <c r="G247" s="204">
        <f t="shared" si="14"/>
        <v>0</v>
      </c>
    </row>
    <row r="248" spans="7:7" x14ac:dyDescent="0.25">
      <c r="G248" s="204">
        <f t="shared" si="14"/>
        <v>0</v>
      </c>
    </row>
    <row r="249" spans="7:7" x14ac:dyDescent="0.25">
      <c r="G249" s="204">
        <f t="shared" si="14"/>
        <v>0</v>
      </c>
    </row>
    <row r="250" spans="7:7" x14ac:dyDescent="0.25">
      <c r="G250" s="204">
        <f t="shared" si="14"/>
        <v>0</v>
      </c>
    </row>
    <row r="251" spans="7:7" x14ac:dyDescent="0.25">
      <c r="G251" s="204">
        <f t="shared" si="14"/>
        <v>0</v>
      </c>
    </row>
    <row r="252" spans="7:7" x14ac:dyDescent="0.25">
      <c r="G252" s="204">
        <f t="shared" si="14"/>
        <v>0</v>
      </c>
    </row>
    <row r="253" spans="7:7" x14ac:dyDescent="0.25">
      <c r="G253" s="204">
        <f t="shared" si="14"/>
        <v>0</v>
      </c>
    </row>
    <row r="254" spans="7:7" x14ac:dyDescent="0.25">
      <c r="G254" s="204">
        <f t="shared" si="14"/>
        <v>0</v>
      </c>
    </row>
    <row r="255" spans="7:7" x14ac:dyDescent="0.25">
      <c r="G255" s="204">
        <f t="shared" si="14"/>
        <v>0</v>
      </c>
    </row>
    <row r="256" spans="7:7" x14ac:dyDescent="0.25">
      <c r="G256" s="204">
        <f t="shared" si="14"/>
        <v>0</v>
      </c>
    </row>
    <row r="257" spans="7:7" x14ac:dyDescent="0.25">
      <c r="G257" s="204">
        <f t="shared" si="14"/>
        <v>0</v>
      </c>
    </row>
    <row r="258" spans="7:7" x14ac:dyDescent="0.25">
      <c r="G258" s="204">
        <f t="shared" si="14"/>
        <v>0</v>
      </c>
    </row>
    <row r="259" spans="7:7" x14ac:dyDescent="0.25">
      <c r="G259" s="204">
        <f t="shared" si="14"/>
        <v>0</v>
      </c>
    </row>
    <row r="260" spans="7:7" x14ac:dyDescent="0.25">
      <c r="G260" s="204">
        <f t="shared" si="14"/>
        <v>0</v>
      </c>
    </row>
    <row r="261" spans="7:7" x14ac:dyDescent="0.25">
      <c r="G261" s="204">
        <f t="shared" si="14"/>
        <v>0</v>
      </c>
    </row>
    <row r="262" spans="7:7" x14ac:dyDescent="0.25">
      <c r="G262" s="204">
        <f t="shared" si="14"/>
        <v>0</v>
      </c>
    </row>
    <row r="263" spans="7:7" x14ac:dyDescent="0.25">
      <c r="G263" s="204">
        <f t="shared" si="14"/>
        <v>0</v>
      </c>
    </row>
    <row r="264" spans="7:7" x14ac:dyDescent="0.25">
      <c r="G264" s="204">
        <f t="shared" si="14"/>
        <v>0</v>
      </c>
    </row>
    <row r="265" spans="7:7" x14ac:dyDescent="0.25">
      <c r="G265" s="204">
        <f t="shared" si="14"/>
        <v>0</v>
      </c>
    </row>
    <row r="266" spans="7:7" x14ac:dyDescent="0.25">
      <c r="G266" s="204">
        <f t="shared" si="14"/>
        <v>0</v>
      </c>
    </row>
    <row r="267" spans="7:7" x14ac:dyDescent="0.25">
      <c r="G267" s="204">
        <f t="shared" si="14"/>
        <v>0</v>
      </c>
    </row>
    <row r="268" spans="7:7" x14ac:dyDescent="0.25">
      <c r="G268" s="204">
        <f t="shared" si="14"/>
        <v>0</v>
      </c>
    </row>
    <row r="269" spans="7:7" x14ac:dyDescent="0.25">
      <c r="G269" s="204">
        <f t="shared" si="14"/>
        <v>0</v>
      </c>
    </row>
    <row r="270" spans="7:7" x14ac:dyDescent="0.25">
      <c r="G270" s="204">
        <f t="shared" si="14"/>
        <v>0</v>
      </c>
    </row>
    <row r="271" spans="7:7" x14ac:dyDescent="0.25">
      <c r="G271" s="204">
        <f t="shared" si="14"/>
        <v>0</v>
      </c>
    </row>
    <row r="272" spans="7:7" x14ac:dyDescent="0.25">
      <c r="G272" s="204">
        <f t="shared" si="14"/>
        <v>0</v>
      </c>
    </row>
    <row r="273" spans="7:7" x14ac:dyDescent="0.25">
      <c r="G273" s="204">
        <f t="shared" si="14"/>
        <v>0</v>
      </c>
    </row>
    <row r="274" spans="7:7" x14ac:dyDescent="0.25">
      <c r="G274" s="204">
        <f t="shared" si="14"/>
        <v>0</v>
      </c>
    </row>
    <row r="275" spans="7:7" x14ac:dyDescent="0.25">
      <c r="G275" s="204">
        <f t="shared" si="14"/>
        <v>0</v>
      </c>
    </row>
    <row r="276" spans="7:7" x14ac:dyDescent="0.25">
      <c r="G276" s="204">
        <f t="shared" si="14"/>
        <v>0</v>
      </c>
    </row>
    <row r="277" spans="7:7" x14ac:dyDescent="0.25">
      <c r="G277" s="204">
        <f t="shared" si="14"/>
        <v>0</v>
      </c>
    </row>
    <row r="278" spans="7:7" x14ac:dyDescent="0.25">
      <c r="G278" s="204">
        <f t="shared" si="14"/>
        <v>0</v>
      </c>
    </row>
    <row r="279" spans="7:7" x14ac:dyDescent="0.25">
      <c r="G279" s="204">
        <f t="shared" si="14"/>
        <v>0</v>
      </c>
    </row>
    <row r="280" spans="7:7" x14ac:dyDescent="0.25">
      <c r="G280" s="204">
        <f t="shared" si="14"/>
        <v>0</v>
      </c>
    </row>
    <row r="281" spans="7:7" x14ac:dyDescent="0.25">
      <c r="G281" s="204">
        <f t="shared" si="14"/>
        <v>0</v>
      </c>
    </row>
    <row r="282" spans="7:7" x14ac:dyDescent="0.25">
      <c r="G282" s="204">
        <f t="shared" si="14"/>
        <v>0</v>
      </c>
    </row>
    <row r="283" spans="7:7" x14ac:dyDescent="0.25">
      <c r="G283" s="204">
        <f t="shared" si="14"/>
        <v>0</v>
      </c>
    </row>
    <row r="284" spans="7:7" x14ac:dyDescent="0.25">
      <c r="G284" s="204">
        <f t="shared" si="14"/>
        <v>0</v>
      </c>
    </row>
    <row r="285" spans="7:7" x14ac:dyDescent="0.25">
      <c r="G285" s="204">
        <f t="shared" si="14"/>
        <v>0</v>
      </c>
    </row>
    <row r="286" spans="7:7" x14ac:dyDescent="0.25">
      <c r="G286" s="204">
        <f t="shared" si="14"/>
        <v>0</v>
      </c>
    </row>
  </sheetData>
  <mergeCells count="15">
    <mergeCell ref="A1:F1"/>
    <mergeCell ref="A5:A6"/>
    <mergeCell ref="A8:A9"/>
    <mergeCell ref="A10:A11"/>
    <mergeCell ref="A40:A41"/>
    <mergeCell ref="A61:A62"/>
    <mergeCell ref="A35:A36"/>
    <mergeCell ref="A90:A91"/>
    <mergeCell ref="A42:A43"/>
    <mergeCell ref="A59:A60"/>
    <mergeCell ref="A48:A49"/>
    <mergeCell ref="A52:A53"/>
    <mergeCell ref="A83:A84"/>
    <mergeCell ref="A76:F76"/>
    <mergeCell ref="A80:A8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105" orientation="landscape" r:id="rId1"/>
  <headerFooter>
    <oddHeader>&amp;R&amp;"TH SarabunPSK,ธรรมดา"&amp;16แบบ สงม. 2    (สำนักงานเขต) &amp;"-,ธรรมดา"&amp;11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G148"/>
  <sheetViews>
    <sheetView tabSelected="1" view="pageBreakPreview" topLeftCell="A136" zoomScale="60" zoomScaleNormal="100" workbookViewId="0">
      <selection activeCell="H157" sqref="H157"/>
    </sheetView>
  </sheetViews>
  <sheetFormatPr defaultRowHeight="24" x14ac:dyDescent="0.55000000000000004"/>
  <cols>
    <col min="1" max="1" width="61.625" style="138" bestFit="1" customWidth="1"/>
    <col min="2" max="2" width="15.625" style="185" customWidth="1"/>
    <col min="3" max="3" width="8.125" style="138" customWidth="1"/>
    <col min="4" max="6" width="15.625" style="185" customWidth="1"/>
    <col min="7" max="7" width="8.25" style="138" bestFit="1" customWidth="1"/>
    <col min="8" max="17" width="39.375" style="138" customWidth="1"/>
    <col min="18" max="16384" width="9" style="138"/>
  </cols>
  <sheetData>
    <row r="1" spans="1:7" x14ac:dyDescent="0.55000000000000004">
      <c r="A1" s="288" t="s">
        <v>94</v>
      </c>
      <c r="B1" s="288"/>
      <c r="C1" s="288"/>
      <c r="D1" s="288"/>
      <c r="E1" s="288"/>
      <c r="F1" s="288"/>
    </row>
    <row r="2" spans="1:7" x14ac:dyDescent="0.55000000000000004">
      <c r="A2" s="4" t="s">
        <v>22</v>
      </c>
      <c r="B2" s="91"/>
      <c r="C2" s="4"/>
      <c r="D2" s="91"/>
      <c r="E2" s="91"/>
      <c r="F2" s="91"/>
    </row>
    <row r="3" spans="1:7" x14ac:dyDescent="0.55000000000000004">
      <c r="A3" s="3" t="s">
        <v>53</v>
      </c>
      <c r="B3" s="91"/>
      <c r="C3" s="3"/>
      <c r="D3" s="91"/>
      <c r="E3" s="91"/>
      <c r="F3" s="2" t="s">
        <v>19</v>
      </c>
    </row>
    <row r="4" spans="1:7" x14ac:dyDescent="0.55000000000000004">
      <c r="A4" s="3"/>
      <c r="B4" s="91"/>
      <c r="C4" s="3"/>
      <c r="D4" s="91"/>
      <c r="E4" s="91"/>
      <c r="F4" s="2"/>
    </row>
    <row r="5" spans="1:7" x14ac:dyDescent="0.55000000000000004">
      <c r="A5" s="303" t="s">
        <v>18</v>
      </c>
      <c r="B5" s="140" t="s">
        <v>32</v>
      </c>
      <c r="C5" s="140" t="s">
        <v>6</v>
      </c>
      <c r="D5" s="141" t="s">
        <v>24</v>
      </c>
      <c r="E5" s="141" t="s">
        <v>26</v>
      </c>
      <c r="F5" s="141" t="s">
        <v>65</v>
      </c>
    </row>
    <row r="6" spans="1:7" x14ac:dyDescent="0.55000000000000004">
      <c r="A6" s="304"/>
      <c r="B6" s="143" t="s">
        <v>33</v>
      </c>
      <c r="C6" s="143" t="s">
        <v>2</v>
      </c>
      <c r="D6" s="144" t="s">
        <v>96</v>
      </c>
      <c r="E6" s="144" t="s">
        <v>97</v>
      </c>
      <c r="F6" s="144" t="s">
        <v>98</v>
      </c>
    </row>
    <row r="7" spans="1:7" x14ac:dyDescent="0.55000000000000004">
      <c r="A7" s="145" t="s">
        <v>29</v>
      </c>
      <c r="B7" s="146"/>
      <c r="C7" s="147"/>
      <c r="D7" s="148"/>
      <c r="E7" s="148"/>
      <c r="F7" s="148"/>
    </row>
    <row r="8" spans="1:7" x14ac:dyDescent="0.55000000000000004">
      <c r="A8" s="307" t="s">
        <v>267</v>
      </c>
      <c r="B8" s="149">
        <f>+B10+B33</f>
        <v>1958600</v>
      </c>
      <c r="C8" s="150" t="s">
        <v>1</v>
      </c>
      <c r="D8" s="149">
        <f t="shared" ref="D8:F8" si="0">+D10+D33</f>
        <v>1342800</v>
      </c>
      <c r="E8" s="149">
        <f t="shared" si="0"/>
        <v>454800</v>
      </c>
      <c r="F8" s="149">
        <f t="shared" si="0"/>
        <v>161000</v>
      </c>
      <c r="G8" s="151">
        <f>+D8+E8+F8-B8</f>
        <v>0</v>
      </c>
    </row>
    <row r="9" spans="1:7" x14ac:dyDescent="0.55000000000000004">
      <c r="A9" s="308"/>
      <c r="B9" s="152"/>
      <c r="C9" s="153" t="s">
        <v>2</v>
      </c>
      <c r="D9" s="154"/>
      <c r="E9" s="154"/>
      <c r="F9" s="154"/>
      <c r="G9" s="151">
        <f t="shared" ref="G9:G38" si="1">+D9+E9+F9-B9</f>
        <v>0</v>
      </c>
    </row>
    <row r="10" spans="1:7" x14ac:dyDescent="0.55000000000000004">
      <c r="A10" s="309" t="s">
        <v>73</v>
      </c>
      <c r="B10" s="156">
        <f>+B14+B17+B19+B21+B24+B27+B29+B31</f>
        <v>1940000</v>
      </c>
      <c r="C10" s="157" t="s">
        <v>1</v>
      </c>
      <c r="D10" s="156">
        <f>+D14+D17+D19+D21+D24+D27+D29+D31</f>
        <v>1342800</v>
      </c>
      <c r="E10" s="156">
        <f t="shared" ref="E10:F10" si="2">+E14+E17+E19+E21+E24+E27+E29+E31</f>
        <v>436200</v>
      </c>
      <c r="F10" s="156">
        <f t="shared" si="2"/>
        <v>161000</v>
      </c>
      <c r="G10" s="151">
        <f t="shared" si="1"/>
        <v>0</v>
      </c>
    </row>
    <row r="11" spans="1:7" x14ac:dyDescent="0.55000000000000004">
      <c r="A11" s="310"/>
      <c r="B11" s="159"/>
      <c r="C11" s="160" t="s">
        <v>2</v>
      </c>
      <c r="D11" s="161"/>
      <c r="E11" s="161"/>
      <c r="F11" s="161"/>
      <c r="G11" s="151">
        <f t="shared" si="1"/>
        <v>0</v>
      </c>
    </row>
    <row r="12" spans="1:7" x14ac:dyDescent="0.55000000000000004">
      <c r="A12" s="155" t="s">
        <v>279</v>
      </c>
      <c r="B12" s="162"/>
      <c r="C12" s="163"/>
      <c r="D12" s="164"/>
      <c r="E12" s="164"/>
      <c r="F12" s="164"/>
      <c r="G12" s="151">
        <f t="shared" si="1"/>
        <v>0</v>
      </c>
    </row>
    <row r="13" spans="1:7" x14ac:dyDescent="0.55000000000000004">
      <c r="A13" s="155" t="s">
        <v>280</v>
      </c>
      <c r="B13" s="162"/>
      <c r="C13" s="163"/>
      <c r="D13" s="164"/>
      <c r="E13" s="164"/>
      <c r="F13" s="164"/>
      <c r="G13" s="151">
        <f t="shared" si="1"/>
        <v>0</v>
      </c>
    </row>
    <row r="14" spans="1:7" x14ac:dyDescent="0.55000000000000004">
      <c r="A14" s="165" t="s">
        <v>99</v>
      </c>
      <c r="B14" s="166">
        <v>592000</v>
      </c>
      <c r="C14" s="167" t="s">
        <v>1</v>
      </c>
      <c r="D14" s="166">
        <v>122000</v>
      </c>
      <c r="E14" s="166">
        <v>354000</v>
      </c>
      <c r="F14" s="166">
        <v>116000</v>
      </c>
      <c r="G14" s="151">
        <f t="shared" si="1"/>
        <v>0</v>
      </c>
    </row>
    <row r="15" spans="1:7" x14ac:dyDescent="0.55000000000000004">
      <c r="A15" s="168"/>
      <c r="B15" s="166"/>
      <c r="C15" s="167" t="s">
        <v>2</v>
      </c>
      <c r="D15" s="166"/>
      <c r="E15" s="166"/>
      <c r="F15" s="166"/>
      <c r="G15" s="151"/>
    </row>
    <row r="16" spans="1:7" x14ac:dyDescent="0.55000000000000004">
      <c r="A16" s="155" t="s">
        <v>281</v>
      </c>
      <c r="B16" s="166"/>
      <c r="C16" s="167"/>
      <c r="D16" s="166"/>
      <c r="E16" s="166"/>
      <c r="F16" s="166"/>
      <c r="G16" s="151">
        <f t="shared" si="1"/>
        <v>0</v>
      </c>
    </row>
    <row r="17" spans="1:7" x14ac:dyDescent="0.55000000000000004">
      <c r="A17" s="165" t="s">
        <v>101</v>
      </c>
      <c r="B17" s="166">
        <v>36200</v>
      </c>
      <c r="C17" s="167" t="s">
        <v>1</v>
      </c>
      <c r="D17" s="166"/>
      <c r="E17" s="166">
        <v>36200</v>
      </c>
      <c r="F17" s="166"/>
      <c r="G17" s="151">
        <f t="shared" si="1"/>
        <v>0</v>
      </c>
    </row>
    <row r="18" spans="1:7" x14ac:dyDescent="0.55000000000000004">
      <c r="A18" s="165"/>
      <c r="B18" s="166"/>
      <c r="C18" s="167" t="s">
        <v>2</v>
      </c>
      <c r="D18" s="166"/>
      <c r="E18" s="166"/>
      <c r="F18" s="166"/>
      <c r="G18" s="151"/>
    </row>
    <row r="19" spans="1:7" x14ac:dyDescent="0.55000000000000004">
      <c r="A19" s="165" t="s">
        <v>103</v>
      </c>
      <c r="B19" s="166">
        <v>22000</v>
      </c>
      <c r="C19" s="167" t="s">
        <v>1</v>
      </c>
      <c r="D19" s="166"/>
      <c r="E19" s="166">
        <v>22000</v>
      </c>
      <c r="F19" s="166"/>
      <c r="G19" s="151">
        <f t="shared" si="1"/>
        <v>0</v>
      </c>
    </row>
    <row r="20" spans="1:7" x14ac:dyDescent="0.55000000000000004">
      <c r="A20" s="165"/>
      <c r="B20" s="166"/>
      <c r="C20" s="167" t="s">
        <v>2</v>
      </c>
      <c r="D20" s="166"/>
      <c r="E20" s="166"/>
      <c r="F20" s="166"/>
      <c r="G20" s="151"/>
    </row>
    <row r="21" spans="1:7" x14ac:dyDescent="0.55000000000000004">
      <c r="A21" s="169" t="s">
        <v>190</v>
      </c>
      <c r="B21" s="166">
        <v>1166400</v>
      </c>
      <c r="C21" s="167" t="s">
        <v>1</v>
      </c>
      <c r="D21" s="166">
        <v>1166400</v>
      </c>
      <c r="E21" s="166"/>
      <c r="F21" s="166"/>
      <c r="G21" s="151"/>
    </row>
    <row r="22" spans="1:7" x14ac:dyDescent="0.55000000000000004">
      <c r="A22" s="168"/>
      <c r="B22" s="166"/>
      <c r="C22" s="167" t="s">
        <v>2</v>
      </c>
      <c r="D22" s="166"/>
      <c r="E22" s="166"/>
      <c r="F22" s="166"/>
      <c r="G22" s="151"/>
    </row>
    <row r="23" spans="1:7" x14ac:dyDescent="0.55000000000000004">
      <c r="A23" s="155" t="s">
        <v>282</v>
      </c>
      <c r="B23" s="166"/>
      <c r="C23" s="167"/>
      <c r="D23" s="166"/>
      <c r="E23" s="166"/>
      <c r="F23" s="166"/>
      <c r="G23" s="151">
        <f t="shared" si="1"/>
        <v>0</v>
      </c>
    </row>
    <row r="24" spans="1:7" x14ac:dyDescent="0.55000000000000004">
      <c r="A24" s="165" t="s">
        <v>247</v>
      </c>
      <c r="B24" s="166">
        <v>75000</v>
      </c>
      <c r="C24" s="167" t="s">
        <v>1</v>
      </c>
      <c r="D24" s="166">
        <v>40000</v>
      </c>
      <c r="E24" s="166"/>
      <c r="F24" s="166">
        <v>35000</v>
      </c>
      <c r="G24" s="151">
        <f t="shared" si="1"/>
        <v>0</v>
      </c>
    </row>
    <row r="25" spans="1:7" x14ac:dyDescent="0.55000000000000004">
      <c r="A25" s="170"/>
      <c r="B25" s="171"/>
      <c r="C25" s="172" t="s">
        <v>2</v>
      </c>
      <c r="D25" s="171"/>
      <c r="E25" s="171"/>
      <c r="F25" s="171"/>
      <c r="G25" s="151"/>
    </row>
    <row r="26" spans="1:7" x14ac:dyDescent="0.55000000000000004">
      <c r="A26" s="173"/>
      <c r="B26" s="161"/>
      <c r="C26" s="160"/>
      <c r="D26" s="161"/>
      <c r="E26" s="161"/>
      <c r="F26" s="161"/>
      <c r="G26" s="151"/>
    </row>
    <row r="27" spans="1:7" x14ac:dyDescent="0.55000000000000004">
      <c r="A27" s="168" t="s">
        <v>107</v>
      </c>
      <c r="B27" s="164">
        <v>20000</v>
      </c>
      <c r="C27" s="163" t="s">
        <v>1</v>
      </c>
      <c r="D27" s="164">
        <v>10000</v>
      </c>
      <c r="E27" s="164"/>
      <c r="F27" s="164">
        <v>10000</v>
      </c>
      <c r="G27" s="151">
        <f t="shared" si="1"/>
        <v>0</v>
      </c>
    </row>
    <row r="28" spans="1:7" x14ac:dyDescent="0.55000000000000004">
      <c r="A28" s="165"/>
      <c r="B28" s="166"/>
      <c r="C28" s="167" t="s">
        <v>2</v>
      </c>
      <c r="D28" s="166"/>
      <c r="E28" s="166"/>
      <c r="F28" s="166"/>
      <c r="G28" s="151"/>
    </row>
    <row r="29" spans="1:7" x14ac:dyDescent="0.55000000000000004">
      <c r="A29" s="165" t="s">
        <v>108</v>
      </c>
      <c r="B29" s="166">
        <v>24000</v>
      </c>
      <c r="C29" s="167" t="s">
        <v>1</v>
      </c>
      <c r="D29" s="166"/>
      <c r="E29" s="166">
        <v>24000</v>
      </c>
      <c r="F29" s="166"/>
      <c r="G29" s="151">
        <f t="shared" si="1"/>
        <v>0</v>
      </c>
    </row>
    <row r="30" spans="1:7" x14ac:dyDescent="0.55000000000000004">
      <c r="A30" s="165"/>
      <c r="B30" s="166"/>
      <c r="C30" s="167" t="s">
        <v>2</v>
      </c>
      <c r="D30" s="166"/>
      <c r="E30" s="166"/>
      <c r="F30" s="166"/>
      <c r="G30" s="151">
        <f t="shared" si="1"/>
        <v>0</v>
      </c>
    </row>
    <row r="31" spans="1:7" x14ac:dyDescent="0.55000000000000004">
      <c r="A31" s="165" t="s">
        <v>109</v>
      </c>
      <c r="B31" s="171">
        <v>4400</v>
      </c>
      <c r="C31" s="167" t="s">
        <v>1</v>
      </c>
      <c r="D31" s="171">
        <v>4400</v>
      </c>
      <c r="E31" s="171"/>
      <c r="F31" s="171"/>
      <c r="G31" s="151">
        <f t="shared" si="1"/>
        <v>0</v>
      </c>
    </row>
    <row r="32" spans="1:7" x14ac:dyDescent="0.55000000000000004">
      <c r="A32" s="170"/>
      <c r="B32" s="171"/>
      <c r="C32" s="172" t="s">
        <v>2</v>
      </c>
      <c r="D32" s="171"/>
      <c r="E32" s="171"/>
      <c r="F32" s="171"/>
      <c r="G32" s="151">
        <f t="shared" si="1"/>
        <v>0</v>
      </c>
    </row>
    <row r="33" spans="1:7" x14ac:dyDescent="0.55000000000000004">
      <c r="A33" s="323" t="s">
        <v>46</v>
      </c>
      <c r="B33" s="156">
        <f>+B35</f>
        <v>18600</v>
      </c>
      <c r="C33" s="157" t="s">
        <v>1</v>
      </c>
      <c r="D33" s="174"/>
      <c r="E33" s="156">
        <f>+E35</f>
        <v>18600</v>
      </c>
      <c r="F33" s="174"/>
      <c r="G33" s="151">
        <f t="shared" si="1"/>
        <v>0</v>
      </c>
    </row>
    <row r="34" spans="1:7" x14ac:dyDescent="0.55000000000000004">
      <c r="A34" s="310"/>
      <c r="B34" s="159"/>
      <c r="C34" s="160" t="s">
        <v>2</v>
      </c>
      <c r="D34" s="161"/>
      <c r="E34" s="161"/>
      <c r="F34" s="161"/>
      <c r="G34" s="151">
        <f t="shared" si="1"/>
        <v>0</v>
      </c>
    </row>
    <row r="35" spans="1:7" x14ac:dyDescent="0.55000000000000004">
      <c r="A35" s="165" t="s">
        <v>191</v>
      </c>
      <c r="B35" s="166">
        <v>18600</v>
      </c>
      <c r="C35" s="167" t="s">
        <v>1</v>
      </c>
      <c r="D35" s="166"/>
      <c r="E35" s="166">
        <v>18600</v>
      </c>
      <c r="F35" s="166"/>
      <c r="G35" s="151">
        <f t="shared" si="1"/>
        <v>0</v>
      </c>
    </row>
    <row r="36" spans="1:7" x14ac:dyDescent="0.55000000000000004">
      <c r="A36" s="165"/>
      <c r="B36" s="166"/>
      <c r="C36" s="167" t="s">
        <v>2</v>
      </c>
      <c r="D36" s="166"/>
      <c r="E36" s="166"/>
      <c r="F36" s="166"/>
      <c r="G36" s="151">
        <f t="shared" si="1"/>
        <v>0</v>
      </c>
    </row>
    <row r="37" spans="1:7" x14ac:dyDescent="0.55000000000000004">
      <c r="A37" s="327" t="s">
        <v>7</v>
      </c>
      <c r="B37" s="175">
        <f>+B8</f>
        <v>1958600</v>
      </c>
      <c r="C37" s="176" t="s">
        <v>1</v>
      </c>
      <c r="D37" s="175">
        <f>+D8</f>
        <v>1342800</v>
      </c>
      <c r="E37" s="175">
        <f>+E8</f>
        <v>454800</v>
      </c>
      <c r="F37" s="175">
        <f>+F8</f>
        <v>161000</v>
      </c>
      <c r="G37" s="151">
        <f t="shared" si="1"/>
        <v>0</v>
      </c>
    </row>
    <row r="38" spans="1:7" x14ac:dyDescent="0.55000000000000004">
      <c r="A38" s="328"/>
      <c r="B38" s="177"/>
      <c r="C38" s="178" t="s">
        <v>2</v>
      </c>
      <c r="D38" s="177"/>
      <c r="E38" s="177"/>
      <c r="F38" s="177"/>
      <c r="G38" s="151">
        <f t="shared" si="1"/>
        <v>0</v>
      </c>
    </row>
    <row r="39" spans="1:7" s="182" customFormat="1" x14ac:dyDescent="0.55000000000000004">
      <c r="A39" s="179"/>
      <c r="B39" s="180"/>
      <c r="C39" s="179"/>
      <c r="D39" s="180"/>
      <c r="E39" s="180"/>
      <c r="F39" s="180"/>
      <c r="G39" s="181"/>
    </row>
    <row r="40" spans="1:7" s="182" customFormat="1" x14ac:dyDescent="0.55000000000000004">
      <c r="A40" s="179"/>
      <c r="B40" s="180"/>
      <c r="C40" s="179"/>
      <c r="D40" s="180"/>
      <c r="E40" s="180"/>
      <c r="F40" s="180"/>
      <c r="G40" s="181"/>
    </row>
    <row r="41" spans="1:7" s="182" customFormat="1" x14ac:dyDescent="0.55000000000000004">
      <c r="A41" s="179"/>
      <c r="B41" s="180"/>
      <c r="C41" s="179"/>
      <c r="D41" s="180"/>
      <c r="E41" s="180"/>
      <c r="F41" s="180"/>
      <c r="G41" s="181"/>
    </row>
    <row r="42" spans="1:7" s="182" customFormat="1" x14ac:dyDescent="0.55000000000000004">
      <c r="A42" s="179"/>
      <c r="B42" s="180"/>
      <c r="C42" s="179"/>
      <c r="D42" s="180"/>
      <c r="E42" s="180"/>
      <c r="F42" s="180"/>
      <c r="G42" s="181"/>
    </row>
    <row r="43" spans="1:7" s="182" customFormat="1" x14ac:dyDescent="0.55000000000000004">
      <c r="A43" s="179"/>
      <c r="B43" s="180"/>
      <c r="C43" s="179"/>
      <c r="D43" s="180"/>
      <c r="E43" s="180"/>
      <c r="F43" s="180"/>
      <c r="G43" s="181"/>
    </row>
    <row r="44" spans="1:7" s="182" customFormat="1" x14ac:dyDescent="0.55000000000000004">
      <c r="A44" s="179"/>
      <c r="B44" s="180"/>
      <c r="C44" s="179"/>
      <c r="D44" s="180"/>
      <c r="E44" s="180"/>
      <c r="F44" s="180"/>
      <c r="G44" s="181"/>
    </row>
    <row r="45" spans="1:7" s="182" customFormat="1" x14ac:dyDescent="0.55000000000000004">
      <c r="A45" s="179"/>
      <c r="B45" s="180"/>
      <c r="C45" s="179"/>
      <c r="D45" s="180"/>
      <c r="E45" s="180"/>
      <c r="F45" s="180"/>
      <c r="G45" s="181"/>
    </row>
    <row r="46" spans="1:7" s="182" customFormat="1" x14ac:dyDescent="0.55000000000000004">
      <c r="A46" s="179"/>
      <c r="B46" s="180"/>
      <c r="C46" s="179"/>
      <c r="D46" s="180"/>
      <c r="E46" s="180"/>
      <c r="F46" s="180"/>
      <c r="G46" s="181"/>
    </row>
    <row r="47" spans="1:7" x14ac:dyDescent="0.55000000000000004">
      <c r="A47" s="288" t="s">
        <v>94</v>
      </c>
      <c r="B47" s="288"/>
      <c r="C47" s="288"/>
      <c r="D47" s="288"/>
      <c r="E47" s="288"/>
      <c r="F47" s="288"/>
    </row>
    <row r="48" spans="1:7" x14ac:dyDescent="0.55000000000000004">
      <c r="A48" s="4" t="s">
        <v>22</v>
      </c>
      <c r="B48" s="91"/>
      <c r="C48" s="4"/>
      <c r="D48" s="91"/>
      <c r="E48" s="91"/>
      <c r="F48" s="91"/>
    </row>
    <row r="49" spans="1:7" x14ac:dyDescent="0.55000000000000004">
      <c r="A49" s="3" t="s">
        <v>53</v>
      </c>
      <c r="B49" s="91"/>
      <c r="C49" s="3"/>
      <c r="D49" s="91"/>
      <c r="E49" s="91"/>
      <c r="F49" s="2" t="s">
        <v>19</v>
      </c>
    </row>
    <row r="50" spans="1:7" x14ac:dyDescent="0.55000000000000004">
      <c r="A50" s="3"/>
      <c r="B50" s="91"/>
      <c r="C50" s="3"/>
      <c r="D50" s="91"/>
      <c r="E50" s="91"/>
      <c r="F50" s="2"/>
    </row>
    <row r="51" spans="1:7" x14ac:dyDescent="0.55000000000000004">
      <c r="A51" s="303" t="s">
        <v>18</v>
      </c>
      <c r="B51" s="140" t="s">
        <v>32</v>
      </c>
      <c r="C51" s="140" t="s">
        <v>6</v>
      </c>
      <c r="D51" s="139" t="s">
        <v>24</v>
      </c>
      <c r="E51" s="139" t="s">
        <v>26</v>
      </c>
      <c r="F51" s="139" t="s">
        <v>65</v>
      </c>
    </row>
    <row r="52" spans="1:7" x14ac:dyDescent="0.55000000000000004">
      <c r="A52" s="304"/>
      <c r="B52" s="143" t="s">
        <v>33</v>
      </c>
      <c r="C52" s="143" t="s">
        <v>2</v>
      </c>
      <c r="D52" s="142" t="s">
        <v>96</v>
      </c>
      <c r="E52" s="142" t="s">
        <v>97</v>
      </c>
      <c r="F52" s="142" t="s">
        <v>98</v>
      </c>
    </row>
    <row r="53" spans="1:7" x14ac:dyDescent="0.55000000000000004">
      <c r="A53" s="145" t="s">
        <v>29</v>
      </c>
      <c r="B53" s="146"/>
      <c r="C53" s="147"/>
      <c r="D53" s="148"/>
      <c r="E53" s="148"/>
      <c r="F53" s="148"/>
    </row>
    <row r="54" spans="1:7" x14ac:dyDescent="0.55000000000000004">
      <c r="A54" s="307" t="s">
        <v>268</v>
      </c>
      <c r="B54" s="149">
        <f>+B56+B104+B116</f>
        <v>142985600</v>
      </c>
      <c r="C54" s="183" t="s">
        <v>1</v>
      </c>
      <c r="D54" s="149">
        <f>D56+D104</f>
        <v>80466400</v>
      </c>
      <c r="E54" s="149">
        <f>E56+E104+E116</f>
        <v>56334200</v>
      </c>
      <c r="F54" s="149">
        <f>+F56+F104+F116</f>
        <v>6185000</v>
      </c>
      <c r="G54" s="151">
        <f t="shared" ref="G54:G134" si="3">+D54+E54+F54-B54</f>
        <v>0</v>
      </c>
    </row>
    <row r="55" spans="1:7" x14ac:dyDescent="0.55000000000000004">
      <c r="A55" s="308"/>
      <c r="B55" s="152"/>
      <c r="C55" s="153" t="s">
        <v>2</v>
      </c>
      <c r="D55" s="154"/>
      <c r="E55" s="154"/>
      <c r="F55" s="154"/>
      <c r="G55" s="151">
        <f t="shared" si="3"/>
        <v>0</v>
      </c>
    </row>
    <row r="56" spans="1:7" x14ac:dyDescent="0.55000000000000004">
      <c r="A56" s="309" t="s">
        <v>73</v>
      </c>
      <c r="B56" s="156">
        <f>+B60+B62+B64+B67+B69+B71+B74+B76+B78+B80+B83+B85+B87+B89+B91+B93+B95+B97+B99+B101</f>
        <v>43284300</v>
      </c>
      <c r="C56" s="184" t="s">
        <v>1</v>
      </c>
      <c r="D56" s="156">
        <f>D60+D62+D64+D67+D69+D71+D74+D76+D78+D80+D83+D85+D87+D89+D91+D93+D97+D99+D101</f>
        <v>31344900</v>
      </c>
      <c r="E56" s="156">
        <f>E60+E62+E64+E95</f>
        <v>5754400</v>
      </c>
      <c r="F56" s="156">
        <f t="shared" ref="F56" si="4">+F60+F62+F64+F67+F69+F71+F74+F76+F78+F80+F83+F85+F87+F89+F91+F93+F95+F97+F99+F101</f>
        <v>6185000</v>
      </c>
      <c r="G56" s="151">
        <f t="shared" si="3"/>
        <v>0</v>
      </c>
    </row>
    <row r="57" spans="1:7" x14ac:dyDescent="0.55000000000000004">
      <c r="A57" s="310"/>
      <c r="B57" s="159"/>
      <c r="C57" s="160" t="s">
        <v>2</v>
      </c>
      <c r="D57" s="161"/>
      <c r="E57" s="161"/>
      <c r="F57" s="161"/>
      <c r="G57" s="151">
        <f t="shared" si="3"/>
        <v>0</v>
      </c>
    </row>
    <row r="58" spans="1:7" x14ac:dyDescent="0.55000000000000004">
      <c r="A58" s="155" t="s">
        <v>279</v>
      </c>
      <c r="B58" s="162"/>
      <c r="C58" s="163"/>
      <c r="D58" s="164"/>
      <c r="E58" s="164"/>
      <c r="F58" s="164"/>
      <c r="G58" s="151">
        <f t="shared" si="3"/>
        <v>0</v>
      </c>
    </row>
    <row r="59" spans="1:7" x14ac:dyDescent="0.55000000000000004">
      <c r="A59" s="155" t="s">
        <v>280</v>
      </c>
      <c r="B59" s="162"/>
      <c r="C59" s="163"/>
      <c r="D59" s="164"/>
      <c r="E59" s="164"/>
      <c r="F59" s="164"/>
      <c r="G59" s="151">
        <f t="shared" si="3"/>
        <v>0</v>
      </c>
    </row>
    <row r="60" spans="1:7" x14ac:dyDescent="0.55000000000000004">
      <c r="A60" s="165" t="s">
        <v>167</v>
      </c>
      <c r="B60" s="166">
        <v>3120000</v>
      </c>
      <c r="C60" s="167" t="s">
        <v>1</v>
      </c>
      <c r="D60" s="166">
        <v>780000</v>
      </c>
      <c r="E60" s="166">
        <v>780000</v>
      </c>
      <c r="F60" s="166">
        <v>1560000</v>
      </c>
      <c r="G60" s="151">
        <f t="shared" si="3"/>
        <v>0</v>
      </c>
    </row>
    <row r="61" spans="1:7" x14ac:dyDescent="0.55000000000000004">
      <c r="A61" s="168"/>
      <c r="B61" s="166"/>
      <c r="C61" s="167" t="s">
        <v>2</v>
      </c>
      <c r="D61" s="166"/>
      <c r="E61" s="166"/>
      <c r="F61" s="166"/>
      <c r="G61" s="151"/>
    </row>
    <row r="62" spans="1:7" x14ac:dyDescent="0.55000000000000004">
      <c r="A62" s="169" t="s">
        <v>192</v>
      </c>
      <c r="B62" s="166">
        <v>4332000</v>
      </c>
      <c r="C62" s="167" t="s">
        <v>1</v>
      </c>
      <c r="D62" s="166">
        <v>1083000</v>
      </c>
      <c r="E62" s="166">
        <v>1444000</v>
      </c>
      <c r="F62" s="166">
        <v>1805000</v>
      </c>
      <c r="G62" s="151"/>
    </row>
    <row r="63" spans="1:7" x14ac:dyDescent="0.55000000000000004">
      <c r="A63" s="168"/>
      <c r="B63" s="166"/>
      <c r="C63" s="167" t="s">
        <v>2</v>
      </c>
      <c r="D63" s="166"/>
      <c r="E63" s="166"/>
      <c r="F63" s="166"/>
      <c r="G63" s="151"/>
    </row>
    <row r="64" spans="1:7" x14ac:dyDescent="0.55000000000000004">
      <c r="A64" s="169" t="s">
        <v>193</v>
      </c>
      <c r="B64" s="166">
        <v>8460000</v>
      </c>
      <c r="C64" s="167" t="s">
        <v>1</v>
      </c>
      <c r="D64" s="166">
        <v>2115000</v>
      </c>
      <c r="E64" s="166">
        <v>3525000</v>
      </c>
      <c r="F64" s="166">
        <v>2820000</v>
      </c>
      <c r="G64" s="151"/>
    </row>
    <row r="65" spans="1:7" x14ac:dyDescent="0.55000000000000004">
      <c r="A65" s="168"/>
      <c r="B65" s="166"/>
      <c r="C65" s="167" t="s">
        <v>2</v>
      </c>
      <c r="D65" s="166"/>
      <c r="E65" s="166"/>
      <c r="F65" s="166"/>
      <c r="G65" s="151"/>
    </row>
    <row r="66" spans="1:7" x14ac:dyDescent="0.55000000000000004">
      <c r="A66" s="155" t="s">
        <v>281</v>
      </c>
      <c r="B66" s="166"/>
      <c r="C66" s="167"/>
      <c r="D66" s="166"/>
      <c r="E66" s="166"/>
      <c r="F66" s="166"/>
      <c r="G66" s="151">
        <f t="shared" si="3"/>
        <v>0</v>
      </c>
    </row>
    <row r="67" spans="1:7" x14ac:dyDescent="0.55000000000000004">
      <c r="A67" s="165" t="s">
        <v>168</v>
      </c>
      <c r="B67" s="166">
        <v>180000</v>
      </c>
      <c r="C67" s="167" t="s">
        <v>1</v>
      </c>
      <c r="D67" s="166">
        <v>180000</v>
      </c>
      <c r="E67" s="166"/>
      <c r="F67" s="166"/>
      <c r="G67" s="151">
        <f t="shared" si="3"/>
        <v>0</v>
      </c>
    </row>
    <row r="68" spans="1:7" x14ac:dyDescent="0.55000000000000004">
      <c r="A68" s="165"/>
      <c r="B68" s="166"/>
      <c r="C68" s="167" t="s">
        <v>2</v>
      </c>
      <c r="D68" s="166"/>
      <c r="E68" s="166"/>
      <c r="F68" s="166"/>
      <c r="G68" s="151"/>
    </row>
    <row r="69" spans="1:7" x14ac:dyDescent="0.55000000000000004">
      <c r="A69" s="165" t="s">
        <v>269</v>
      </c>
      <c r="B69" s="166">
        <v>4500000</v>
      </c>
      <c r="C69" s="167" t="s">
        <v>1</v>
      </c>
      <c r="D69" s="166">
        <v>4500000</v>
      </c>
      <c r="E69" s="166"/>
      <c r="F69" s="166"/>
      <c r="G69" s="151">
        <f t="shared" si="3"/>
        <v>0</v>
      </c>
    </row>
    <row r="70" spans="1:7" x14ac:dyDescent="0.55000000000000004">
      <c r="A70" s="165"/>
      <c r="B70" s="166"/>
      <c r="C70" s="167" t="s">
        <v>2</v>
      </c>
      <c r="D70" s="166"/>
      <c r="E70" s="166"/>
      <c r="F70" s="166"/>
      <c r="G70" s="151"/>
    </row>
    <row r="71" spans="1:7" x14ac:dyDescent="0.55000000000000004">
      <c r="A71" s="165" t="s">
        <v>169</v>
      </c>
      <c r="B71" s="166">
        <v>40000</v>
      </c>
      <c r="C71" s="167" t="s">
        <v>1</v>
      </c>
      <c r="D71" s="166">
        <v>40000</v>
      </c>
      <c r="E71" s="166"/>
      <c r="F71" s="166"/>
      <c r="G71" s="151">
        <f t="shared" si="3"/>
        <v>0</v>
      </c>
    </row>
    <row r="72" spans="1:7" x14ac:dyDescent="0.55000000000000004">
      <c r="A72" s="168"/>
      <c r="B72" s="166"/>
      <c r="C72" s="167" t="s">
        <v>2</v>
      </c>
      <c r="D72" s="166"/>
      <c r="E72" s="166"/>
      <c r="F72" s="166"/>
      <c r="G72" s="151">
        <f t="shared" si="3"/>
        <v>0</v>
      </c>
    </row>
    <row r="73" spans="1:7" x14ac:dyDescent="0.55000000000000004">
      <c r="A73" s="168"/>
      <c r="B73" s="166"/>
      <c r="C73" s="167"/>
      <c r="D73" s="166"/>
      <c r="E73" s="166"/>
      <c r="F73" s="166"/>
      <c r="G73" s="151"/>
    </row>
    <row r="74" spans="1:7" x14ac:dyDescent="0.55000000000000004">
      <c r="A74" s="165" t="s">
        <v>105</v>
      </c>
      <c r="B74" s="166">
        <v>7299100</v>
      </c>
      <c r="C74" s="167" t="s">
        <v>1</v>
      </c>
      <c r="D74" s="166">
        <v>7299100</v>
      </c>
      <c r="E74" s="166"/>
      <c r="F74" s="166"/>
      <c r="G74" s="151"/>
    </row>
    <row r="75" spans="1:7" x14ac:dyDescent="0.55000000000000004">
      <c r="A75" s="168" t="s">
        <v>270</v>
      </c>
      <c r="B75" s="166"/>
      <c r="C75" s="167" t="s">
        <v>2</v>
      </c>
      <c r="D75" s="166"/>
      <c r="E75" s="166"/>
      <c r="F75" s="166"/>
      <c r="G75" s="151"/>
    </row>
    <row r="76" spans="1:7" x14ac:dyDescent="0.55000000000000004">
      <c r="A76" s="165" t="s">
        <v>271</v>
      </c>
      <c r="B76" s="166">
        <v>638000</v>
      </c>
      <c r="C76" s="167" t="s">
        <v>1</v>
      </c>
      <c r="D76" s="166">
        <v>638000</v>
      </c>
      <c r="F76" s="166"/>
      <c r="G76" s="151" t="e">
        <f>+#REF!+D76+F76-B76</f>
        <v>#REF!</v>
      </c>
    </row>
    <row r="77" spans="1:7" x14ac:dyDescent="0.55000000000000004">
      <c r="A77" s="168"/>
      <c r="B77" s="166"/>
      <c r="C77" s="167" t="s">
        <v>2</v>
      </c>
      <c r="D77" s="166"/>
      <c r="E77" s="166"/>
      <c r="F77" s="166"/>
      <c r="G77" s="151">
        <f t="shared" si="3"/>
        <v>0</v>
      </c>
    </row>
    <row r="78" spans="1:7" x14ac:dyDescent="0.55000000000000004">
      <c r="A78" s="165" t="s">
        <v>170</v>
      </c>
      <c r="B78" s="166">
        <v>5594400</v>
      </c>
      <c r="C78" s="167" t="s">
        <v>1</v>
      </c>
      <c r="D78" s="166">
        <v>5594400</v>
      </c>
      <c r="E78" s="166"/>
      <c r="F78" s="166"/>
      <c r="G78" s="151"/>
    </row>
    <row r="79" spans="1:7" x14ac:dyDescent="0.55000000000000004">
      <c r="A79" s="168" t="s">
        <v>54</v>
      </c>
      <c r="B79" s="166"/>
      <c r="C79" s="167" t="s">
        <v>2</v>
      </c>
      <c r="D79" s="166"/>
      <c r="E79" s="166"/>
      <c r="F79" s="166"/>
      <c r="G79" s="151"/>
    </row>
    <row r="80" spans="1:7" x14ac:dyDescent="0.55000000000000004">
      <c r="A80" s="169" t="s">
        <v>194</v>
      </c>
      <c r="B80" s="166">
        <v>1675200</v>
      </c>
      <c r="C80" s="167" t="s">
        <v>1</v>
      </c>
      <c r="D80" s="166">
        <v>1675200</v>
      </c>
      <c r="E80" s="166"/>
      <c r="F80" s="166"/>
      <c r="G80" s="151"/>
    </row>
    <row r="81" spans="1:7" x14ac:dyDescent="0.55000000000000004">
      <c r="A81" s="168"/>
      <c r="B81" s="166"/>
      <c r="C81" s="167" t="s">
        <v>2</v>
      </c>
      <c r="D81" s="166"/>
      <c r="E81" s="166"/>
      <c r="F81" s="166"/>
      <c r="G81" s="151"/>
    </row>
    <row r="82" spans="1:7" x14ac:dyDescent="0.55000000000000004">
      <c r="A82" s="155" t="s">
        <v>282</v>
      </c>
      <c r="B82" s="166"/>
      <c r="C82" s="167"/>
      <c r="D82" s="166"/>
      <c r="E82" s="166"/>
      <c r="F82" s="166"/>
      <c r="G82" s="151">
        <f t="shared" si="3"/>
        <v>0</v>
      </c>
    </row>
    <row r="83" spans="1:7" x14ac:dyDescent="0.55000000000000004">
      <c r="A83" s="169" t="s">
        <v>196</v>
      </c>
      <c r="B83" s="166">
        <v>1790100</v>
      </c>
      <c r="C83" s="167" t="s">
        <v>1</v>
      </c>
      <c r="D83" s="166">
        <v>1790100</v>
      </c>
      <c r="E83" s="166"/>
      <c r="F83" s="166"/>
      <c r="G83" s="151"/>
    </row>
    <row r="84" spans="1:7" x14ac:dyDescent="0.55000000000000004">
      <c r="A84" s="155"/>
      <c r="B84" s="166"/>
      <c r="C84" s="167" t="s">
        <v>2</v>
      </c>
      <c r="D84" s="166"/>
      <c r="E84" s="166"/>
      <c r="F84" s="166"/>
      <c r="G84" s="151"/>
    </row>
    <row r="85" spans="1:7" x14ac:dyDescent="0.55000000000000004">
      <c r="A85" s="165" t="s">
        <v>171</v>
      </c>
      <c r="B85" s="166">
        <v>18000</v>
      </c>
      <c r="C85" s="167" t="s">
        <v>1</v>
      </c>
      <c r="D85" s="166">
        <v>18000</v>
      </c>
      <c r="F85" s="166"/>
      <c r="G85" s="151" t="e">
        <f>+#REF!+D85+F85-B85</f>
        <v>#REF!</v>
      </c>
    </row>
    <row r="86" spans="1:7" x14ac:dyDescent="0.55000000000000004">
      <c r="A86" s="165"/>
      <c r="B86" s="166"/>
      <c r="C86" s="167" t="s">
        <v>2</v>
      </c>
      <c r="D86" s="166"/>
      <c r="E86" s="166"/>
      <c r="F86" s="166"/>
      <c r="G86" s="151"/>
    </row>
    <row r="87" spans="1:7" x14ac:dyDescent="0.55000000000000004">
      <c r="A87" s="186" t="s">
        <v>197</v>
      </c>
      <c r="B87" s="166">
        <v>3172200</v>
      </c>
      <c r="C87" s="167" t="s">
        <v>1</v>
      </c>
      <c r="D87" s="166">
        <v>3172200</v>
      </c>
      <c r="E87" s="166"/>
      <c r="F87" s="166"/>
      <c r="G87" s="151"/>
    </row>
    <row r="88" spans="1:7" x14ac:dyDescent="0.55000000000000004">
      <c r="A88" s="165"/>
      <c r="B88" s="166"/>
      <c r="C88" s="167" t="s">
        <v>2</v>
      </c>
      <c r="D88" s="166"/>
      <c r="E88" s="166"/>
      <c r="F88" s="166"/>
      <c r="G88" s="151"/>
    </row>
    <row r="89" spans="1:7" x14ac:dyDescent="0.55000000000000004">
      <c r="A89" s="165" t="s">
        <v>272</v>
      </c>
      <c r="B89" s="166">
        <v>60000</v>
      </c>
      <c r="C89" s="167" t="s">
        <v>1</v>
      </c>
      <c r="D89" s="166">
        <v>60000</v>
      </c>
      <c r="F89" s="166"/>
      <c r="G89" s="151"/>
    </row>
    <row r="90" spans="1:7" x14ac:dyDescent="0.55000000000000004">
      <c r="A90" s="165"/>
      <c r="B90" s="166"/>
      <c r="C90" s="167" t="s">
        <v>2</v>
      </c>
      <c r="D90" s="166"/>
      <c r="E90" s="166"/>
      <c r="F90" s="166"/>
      <c r="G90" s="151"/>
    </row>
    <row r="91" spans="1:7" x14ac:dyDescent="0.55000000000000004">
      <c r="A91" s="186" t="s">
        <v>198</v>
      </c>
      <c r="B91" s="166">
        <v>1835800</v>
      </c>
      <c r="C91" s="167" t="s">
        <v>1</v>
      </c>
      <c r="D91" s="166">
        <v>1835800</v>
      </c>
      <c r="E91" s="166"/>
      <c r="F91" s="166"/>
      <c r="G91" s="151"/>
    </row>
    <row r="92" spans="1:7" x14ac:dyDescent="0.55000000000000004">
      <c r="A92" s="165"/>
      <c r="B92" s="166"/>
      <c r="C92" s="167" t="s">
        <v>2</v>
      </c>
      <c r="D92" s="166"/>
      <c r="E92" s="166"/>
      <c r="F92" s="166"/>
      <c r="G92" s="151"/>
    </row>
    <row r="93" spans="1:7" x14ac:dyDescent="0.55000000000000004">
      <c r="A93" s="165" t="s">
        <v>273</v>
      </c>
      <c r="B93" s="166">
        <v>308100</v>
      </c>
      <c r="C93" s="167" t="s">
        <v>1</v>
      </c>
      <c r="D93" s="166">
        <v>308100</v>
      </c>
      <c r="F93" s="166"/>
      <c r="G93" s="151" t="e">
        <f>+#REF!+D93+F93-B93</f>
        <v>#REF!</v>
      </c>
    </row>
    <row r="94" spans="1:7" x14ac:dyDescent="0.55000000000000004">
      <c r="A94" s="165"/>
      <c r="B94" s="166"/>
      <c r="C94" s="167" t="s">
        <v>2</v>
      </c>
      <c r="D94" s="166"/>
      <c r="E94" s="166"/>
      <c r="F94" s="166"/>
      <c r="G94" s="151"/>
    </row>
    <row r="95" spans="1:7" x14ac:dyDescent="0.55000000000000004">
      <c r="A95" s="165" t="s">
        <v>172</v>
      </c>
      <c r="B95" s="166">
        <v>5400</v>
      </c>
      <c r="C95" s="167" t="s">
        <v>1</v>
      </c>
      <c r="D95" s="166"/>
      <c r="E95" s="166">
        <v>5400</v>
      </c>
      <c r="F95" s="166"/>
      <c r="G95" s="151"/>
    </row>
    <row r="96" spans="1:7" x14ac:dyDescent="0.55000000000000004">
      <c r="A96" s="170"/>
      <c r="B96" s="171"/>
      <c r="C96" s="172" t="s">
        <v>2</v>
      </c>
      <c r="D96" s="171"/>
      <c r="E96" s="166"/>
      <c r="F96" s="166"/>
      <c r="G96" s="151"/>
    </row>
    <row r="97" spans="1:7" x14ac:dyDescent="0.55000000000000004">
      <c r="A97" s="165" t="s">
        <v>195</v>
      </c>
      <c r="B97" s="166">
        <v>57200</v>
      </c>
      <c r="C97" s="167" t="s">
        <v>1</v>
      </c>
      <c r="D97" s="166">
        <v>57200</v>
      </c>
      <c r="E97" s="166"/>
      <c r="F97" s="164"/>
      <c r="G97" s="151" t="e">
        <f>+#REF!+D97+F97-B97</f>
        <v>#REF!</v>
      </c>
    </row>
    <row r="98" spans="1:7" x14ac:dyDescent="0.55000000000000004">
      <c r="A98" s="165"/>
      <c r="B98" s="166"/>
      <c r="C98" s="167" t="s">
        <v>2</v>
      </c>
      <c r="D98" s="166"/>
      <c r="E98" s="166"/>
      <c r="F98" s="166"/>
      <c r="G98" s="151"/>
    </row>
    <row r="99" spans="1:7" x14ac:dyDescent="0.55000000000000004">
      <c r="A99" s="165" t="s">
        <v>173</v>
      </c>
      <c r="B99" s="166">
        <v>27000</v>
      </c>
      <c r="C99" s="167" t="s">
        <v>1</v>
      </c>
      <c r="D99" s="166">
        <v>27000</v>
      </c>
      <c r="E99" s="166"/>
      <c r="F99" s="166"/>
      <c r="G99" s="151" t="e">
        <f>+#REF!+D99+F99-B99</f>
        <v>#REF!</v>
      </c>
    </row>
    <row r="100" spans="1:7" x14ac:dyDescent="0.55000000000000004">
      <c r="A100" s="165" t="s">
        <v>66</v>
      </c>
      <c r="B100" s="166"/>
      <c r="C100" s="167" t="s">
        <v>2</v>
      </c>
      <c r="D100" s="166"/>
      <c r="E100" s="166"/>
      <c r="F100" s="166"/>
      <c r="G100" s="151" t="e">
        <f>+#REF!+D100+F100-B100</f>
        <v>#REF!</v>
      </c>
    </row>
    <row r="101" spans="1:7" x14ac:dyDescent="0.55000000000000004">
      <c r="A101" s="165" t="s">
        <v>174</v>
      </c>
      <c r="B101" s="166">
        <v>171800</v>
      </c>
      <c r="C101" s="167" t="s">
        <v>1</v>
      </c>
      <c r="D101" s="166">
        <v>171800</v>
      </c>
      <c r="E101" s="166"/>
      <c r="F101" s="166"/>
      <c r="G101" s="151" t="e">
        <f>+#REF!+D101+F101-B101</f>
        <v>#REF!</v>
      </c>
    </row>
    <row r="102" spans="1:7" x14ac:dyDescent="0.55000000000000004">
      <c r="A102" s="165" t="s">
        <v>54</v>
      </c>
      <c r="B102" s="166"/>
      <c r="C102" s="167" t="s">
        <v>2</v>
      </c>
      <c r="D102" s="166"/>
      <c r="E102" s="166"/>
      <c r="F102" s="166"/>
      <c r="G102" s="151">
        <f t="shared" si="3"/>
        <v>0</v>
      </c>
    </row>
    <row r="103" spans="1:7" x14ac:dyDescent="0.55000000000000004">
      <c r="A103" s="168"/>
      <c r="B103" s="164"/>
      <c r="C103" s="163"/>
      <c r="D103" s="164"/>
      <c r="E103" s="164"/>
      <c r="F103" s="164"/>
      <c r="G103" s="151"/>
    </row>
    <row r="104" spans="1:7" x14ac:dyDescent="0.55000000000000004">
      <c r="A104" s="323" t="s">
        <v>67</v>
      </c>
      <c r="B104" s="156">
        <f>SUM(B106:B110)</f>
        <v>78785600</v>
      </c>
      <c r="C104" s="184" t="s">
        <v>1</v>
      </c>
      <c r="D104" s="156">
        <f>SUM(D106:D110)</f>
        <v>49121500</v>
      </c>
      <c r="E104" s="156">
        <f t="shared" ref="E104:F104" si="5">SUM(E106:E110)</f>
        <v>29664100</v>
      </c>
      <c r="F104" s="156">
        <f t="shared" si="5"/>
        <v>0</v>
      </c>
      <c r="G104" s="151">
        <f t="shared" si="3"/>
        <v>0</v>
      </c>
    </row>
    <row r="105" spans="1:7" x14ac:dyDescent="0.55000000000000004">
      <c r="A105" s="310"/>
      <c r="B105" s="159"/>
      <c r="C105" s="187" t="s">
        <v>2</v>
      </c>
      <c r="D105" s="159"/>
      <c r="E105" s="159"/>
      <c r="F105" s="159"/>
      <c r="G105" s="151">
        <f t="shared" si="3"/>
        <v>0</v>
      </c>
    </row>
    <row r="106" spans="1:7" x14ac:dyDescent="0.55000000000000004">
      <c r="A106" s="188" t="s">
        <v>177</v>
      </c>
      <c r="B106" s="174">
        <v>9121500</v>
      </c>
      <c r="C106" s="157" t="s">
        <v>1</v>
      </c>
      <c r="D106" s="174">
        <v>9121500</v>
      </c>
      <c r="E106" s="189"/>
      <c r="F106" s="174"/>
      <c r="G106" s="151"/>
    </row>
    <row r="107" spans="1:7" x14ac:dyDescent="0.55000000000000004">
      <c r="A107" s="190"/>
      <c r="B107" s="191"/>
      <c r="C107" s="172" t="s">
        <v>2</v>
      </c>
      <c r="D107" s="192"/>
      <c r="E107" s="191"/>
      <c r="F107" s="192"/>
      <c r="G107" s="151"/>
    </row>
    <row r="108" spans="1:7" x14ac:dyDescent="0.55000000000000004">
      <c r="A108" s="165" t="s">
        <v>175</v>
      </c>
      <c r="B108" s="164">
        <v>32851100</v>
      </c>
      <c r="C108" s="167" t="s">
        <v>1</v>
      </c>
      <c r="D108" s="166">
        <v>20000000</v>
      </c>
      <c r="E108" s="164">
        <v>12851100</v>
      </c>
      <c r="F108" s="166"/>
      <c r="G108" s="151">
        <f t="shared" si="3"/>
        <v>0</v>
      </c>
    </row>
    <row r="109" spans="1:7" x14ac:dyDescent="0.55000000000000004">
      <c r="A109" s="165"/>
      <c r="B109" s="166"/>
      <c r="C109" s="167" t="s">
        <v>2</v>
      </c>
      <c r="D109" s="166"/>
      <c r="E109" s="166"/>
      <c r="F109" s="164"/>
      <c r="G109" s="151">
        <f t="shared" si="3"/>
        <v>0</v>
      </c>
    </row>
    <row r="110" spans="1:7" x14ac:dyDescent="0.55000000000000004">
      <c r="A110" s="165" t="s">
        <v>176</v>
      </c>
      <c r="B110" s="166">
        <v>36813000</v>
      </c>
      <c r="C110" s="167" t="s">
        <v>1</v>
      </c>
      <c r="D110" s="166">
        <v>20000000</v>
      </c>
      <c r="E110" s="166">
        <v>16813000</v>
      </c>
      <c r="F110" s="164"/>
      <c r="G110" s="151">
        <f t="shared" si="3"/>
        <v>0</v>
      </c>
    </row>
    <row r="111" spans="1:7" x14ac:dyDescent="0.55000000000000004">
      <c r="A111" s="165"/>
      <c r="B111" s="166"/>
      <c r="C111" s="167" t="s">
        <v>2</v>
      </c>
      <c r="D111" s="166"/>
      <c r="E111" s="166"/>
      <c r="F111" s="164"/>
      <c r="G111" s="151">
        <f t="shared" si="3"/>
        <v>0</v>
      </c>
    </row>
    <row r="112" spans="1:7" x14ac:dyDescent="0.55000000000000004">
      <c r="A112" s="173"/>
      <c r="B112" s="161"/>
      <c r="C112" s="160"/>
      <c r="D112" s="161"/>
      <c r="E112" s="161"/>
      <c r="F112" s="161"/>
      <c r="G112" s="151">
        <f t="shared" si="3"/>
        <v>0</v>
      </c>
    </row>
    <row r="113" spans="1:7" x14ac:dyDescent="0.55000000000000004">
      <c r="A113" s="193"/>
      <c r="B113" s="194"/>
      <c r="C113" s="1"/>
      <c r="D113" s="194"/>
      <c r="E113" s="194"/>
      <c r="F113" s="194"/>
      <c r="G113" s="151"/>
    </row>
    <row r="114" spans="1:7" x14ac:dyDescent="0.55000000000000004">
      <c r="A114" s="193"/>
      <c r="B114" s="194"/>
      <c r="C114" s="1"/>
      <c r="D114" s="194"/>
      <c r="E114" s="194"/>
      <c r="F114" s="194"/>
      <c r="G114" s="151"/>
    </row>
    <row r="115" spans="1:7" x14ac:dyDescent="0.55000000000000004">
      <c r="A115" s="193"/>
      <c r="B115" s="194"/>
      <c r="C115" s="1"/>
      <c r="D115" s="194"/>
      <c r="E115" s="194"/>
      <c r="F115" s="194"/>
      <c r="G115" s="151"/>
    </row>
    <row r="116" spans="1:7" x14ac:dyDescent="0.55000000000000004">
      <c r="A116" s="323" t="s">
        <v>68</v>
      </c>
      <c r="B116" s="156">
        <f>+B118+B120+B122+B124+B126+B128+B130+B132+B134+B136+B138</f>
        <v>20915700</v>
      </c>
      <c r="C116" s="184" t="s">
        <v>1</v>
      </c>
      <c r="D116" s="156">
        <f>+D118+D120+D122+D124+D126+D128+D130+D132+D134+D136+D138</f>
        <v>0</v>
      </c>
      <c r="E116" s="156">
        <f t="shared" ref="E116:F116" si="6">+E118+E120+E122+E124+E126+E128+E130+E132+E134+E136+E138</f>
        <v>20915700</v>
      </c>
      <c r="F116" s="156">
        <f t="shared" si="6"/>
        <v>0</v>
      </c>
      <c r="G116" s="151">
        <f t="shared" si="3"/>
        <v>0</v>
      </c>
    </row>
    <row r="117" spans="1:7" x14ac:dyDescent="0.55000000000000004">
      <c r="A117" s="310"/>
      <c r="B117" s="159"/>
      <c r="C117" s="187" t="s">
        <v>2</v>
      </c>
      <c r="D117" s="159"/>
      <c r="E117" s="159"/>
      <c r="F117" s="159"/>
      <c r="G117" s="151">
        <f t="shared" si="3"/>
        <v>0</v>
      </c>
    </row>
    <row r="118" spans="1:7" x14ac:dyDescent="0.55000000000000004">
      <c r="A118" s="188" t="s">
        <v>178</v>
      </c>
      <c r="B118" s="171">
        <v>29800</v>
      </c>
      <c r="C118" s="167" t="s">
        <v>1</v>
      </c>
      <c r="D118" s="171"/>
      <c r="E118" s="171">
        <v>29800</v>
      </c>
      <c r="F118" s="171"/>
      <c r="G118" s="151"/>
    </row>
    <row r="119" spans="1:7" x14ac:dyDescent="0.55000000000000004">
      <c r="A119" s="190"/>
      <c r="B119" s="171"/>
      <c r="C119" s="167" t="s">
        <v>2</v>
      </c>
      <c r="D119" s="171"/>
      <c r="E119" s="171"/>
      <c r="F119" s="171"/>
      <c r="G119" s="151"/>
    </row>
    <row r="120" spans="1:7" x14ac:dyDescent="0.55000000000000004">
      <c r="A120" s="188" t="s">
        <v>179</v>
      </c>
      <c r="B120" s="171">
        <v>10173800</v>
      </c>
      <c r="C120" s="167" t="s">
        <v>1</v>
      </c>
      <c r="D120" s="171"/>
      <c r="E120" s="171">
        <v>10173800</v>
      </c>
      <c r="F120" s="171"/>
      <c r="G120" s="151"/>
    </row>
    <row r="121" spans="1:7" x14ac:dyDescent="0.55000000000000004">
      <c r="A121" s="190"/>
      <c r="B121" s="171"/>
      <c r="C121" s="167" t="s">
        <v>2</v>
      </c>
      <c r="D121" s="171"/>
      <c r="E121" s="171"/>
      <c r="F121" s="171"/>
      <c r="G121" s="151"/>
    </row>
    <row r="122" spans="1:7" x14ac:dyDescent="0.55000000000000004">
      <c r="A122" s="188" t="s">
        <v>180</v>
      </c>
      <c r="B122" s="171">
        <v>2568000</v>
      </c>
      <c r="C122" s="167" t="s">
        <v>1</v>
      </c>
      <c r="D122" s="171"/>
      <c r="E122" s="171">
        <v>2568000</v>
      </c>
      <c r="F122" s="171"/>
      <c r="G122" s="151"/>
    </row>
    <row r="123" spans="1:7" x14ac:dyDescent="0.55000000000000004">
      <c r="A123" s="190"/>
      <c r="B123" s="195"/>
      <c r="C123" s="167" t="s">
        <v>2</v>
      </c>
      <c r="D123" s="195"/>
      <c r="E123" s="195"/>
      <c r="F123" s="195"/>
      <c r="G123" s="151"/>
    </row>
    <row r="124" spans="1:7" x14ac:dyDescent="0.55000000000000004">
      <c r="A124" s="165" t="s">
        <v>181</v>
      </c>
      <c r="B124" s="166">
        <v>81300</v>
      </c>
      <c r="C124" s="167" t="s">
        <v>1</v>
      </c>
      <c r="D124" s="166"/>
      <c r="E124" s="166">
        <v>81300</v>
      </c>
      <c r="F124" s="166"/>
      <c r="G124" s="151">
        <f t="shared" si="3"/>
        <v>0</v>
      </c>
    </row>
    <row r="125" spans="1:7" x14ac:dyDescent="0.55000000000000004">
      <c r="A125" s="165" t="s">
        <v>75</v>
      </c>
      <c r="B125" s="166"/>
      <c r="C125" s="167" t="s">
        <v>2</v>
      </c>
      <c r="D125" s="166"/>
      <c r="E125" s="166"/>
      <c r="F125" s="166"/>
      <c r="G125" s="151"/>
    </row>
    <row r="126" spans="1:7" x14ac:dyDescent="0.55000000000000004">
      <c r="A126" s="165" t="s">
        <v>182</v>
      </c>
      <c r="B126" s="166">
        <v>22300</v>
      </c>
      <c r="C126" s="167" t="s">
        <v>1</v>
      </c>
      <c r="D126" s="166"/>
      <c r="E126" s="166">
        <v>22300</v>
      </c>
      <c r="F126" s="166"/>
      <c r="G126" s="151">
        <f t="shared" si="3"/>
        <v>0</v>
      </c>
    </row>
    <row r="127" spans="1:7" x14ac:dyDescent="0.55000000000000004">
      <c r="A127" s="165" t="s">
        <v>70</v>
      </c>
      <c r="B127" s="166"/>
      <c r="C127" s="167" t="s">
        <v>2</v>
      </c>
      <c r="D127" s="166"/>
      <c r="E127" s="166"/>
      <c r="F127" s="166"/>
      <c r="G127" s="151">
        <f t="shared" si="3"/>
        <v>0</v>
      </c>
    </row>
    <row r="128" spans="1:7" x14ac:dyDescent="0.55000000000000004">
      <c r="A128" s="165" t="s">
        <v>183</v>
      </c>
      <c r="B128" s="166">
        <v>123900</v>
      </c>
      <c r="C128" s="167" t="s">
        <v>1</v>
      </c>
      <c r="D128" s="166"/>
      <c r="E128" s="166">
        <v>123900</v>
      </c>
      <c r="F128" s="166"/>
      <c r="G128" s="151">
        <f t="shared" si="3"/>
        <v>0</v>
      </c>
    </row>
    <row r="129" spans="1:7" x14ac:dyDescent="0.55000000000000004">
      <c r="A129" s="165" t="s">
        <v>71</v>
      </c>
      <c r="B129" s="166"/>
      <c r="C129" s="167" t="s">
        <v>2</v>
      </c>
      <c r="D129" s="166"/>
      <c r="E129" s="166"/>
      <c r="F129" s="166"/>
      <c r="G129" s="151">
        <f t="shared" si="3"/>
        <v>0</v>
      </c>
    </row>
    <row r="130" spans="1:7" x14ac:dyDescent="0.55000000000000004">
      <c r="A130" s="186" t="s">
        <v>184</v>
      </c>
      <c r="B130" s="166">
        <v>180000</v>
      </c>
      <c r="C130" s="167" t="s">
        <v>1</v>
      </c>
      <c r="D130" s="164"/>
      <c r="E130" s="164">
        <v>180000</v>
      </c>
      <c r="F130" s="164"/>
      <c r="G130" s="151"/>
    </row>
    <row r="131" spans="1:7" x14ac:dyDescent="0.55000000000000004">
      <c r="A131" s="196" t="s">
        <v>274</v>
      </c>
      <c r="B131" s="166"/>
      <c r="C131" s="167" t="s">
        <v>2</v>
      </c>
      <c r="D131" s="164"/>
      <c r="E131" s="164"/>
      <c r="F131" s="164"/>
      <c r="G131" s="151"/>
    </row>
    <row r="132" spans="1:7" x14ac:dyDescent="0.55000000000000004">
      <c r="A132" s="165" t="s">
        <v>185</v>
      </c>
      <c r="B132" s="166">
        <v>226000</v>
      </c>
      <c r="C132" s="167" t="s">
        <v>1</v>
      </c>
      <c r="D132" s="164"/>
      <c r="E132" s="164">
        <v>226000</v>
      </c>
      <c r="F132" s="164"/>
      <c r="G132" s="151">
        <f t="shared" si="3"/>
        <v>0</v>
      </c>
    </row>
    <row r="133" spans="1:7" x14ac:dyDescent="0.55000000000000004">
      <c r="A133" s="196" t="s">
        <v>186</v>
      </c>
      <c r="B133" s="166"/>
      <c r="C133" s="167" t="s">
        <v>2</v>
      </c>
      <c r="D133" s="164"/>
      <c r="E133" s="164"/>
      <c r="F133" s="164"/>
      <c r="G133" s="151">
        <f t="shared" si="3"/>
        <v>0</v>
      </c>
    </row>
    <row r="134" spans="1:7" x14ac:dyDescent="0.55000000000000004">
      <c r="A134" s="165" t="s">
        <v>187</v>
      </c>
      <c r="B134" s="166">
        <v>7362600</v>
      </c>
      <c r="C134" s="167" t="s">
        <v>1</v>
      </c>
      <c r="D134" s="164"/>
      <c r="E134" s="164">
        <v>7362600</v>
      </c>
      <c r="F134" s="164"/>
      <c r="G134" s="151">
        <f t="shared" si="3"/>
        <v>0</v>
      </c>
    </row>
    <row r="135" spans="1:7" x14ac:dyDescent="0.55000000000000004">
      <c r="A135" s="165" t="s">
        <v>69</v>
      </c>
      <c r="B135" s="166"/>
      <c r="C135" s="167" t="s">
        <v>2</v>
      </c>
      <c r="D135" s="164"/>
      <c r="E135" s="164"/>
      <c r="F135" s="164"/>
      <c r="G135" s="151"/>
    </row>
    <row r="136" spans="1:7" x14ac:dyDescent="0.55000000000000004">
      <c r="A136" s="165" t="s">
        <v>188</v>
      </c>
      <c r="B136" s="164">
        <v>128000</v>
      </c>
      <c r="C136" s="163" t="s">
        <v>1</v>
      </c>
      <c r="D136" s="164"/>
      <c r="E136" s="164">
        <v>128000</v>
      </c>
      <c r="F136" s="164"/>
      <c r="G136" s="151">
        <f t="shared" ref="G136:G148" si="7">+D136+E136+F136-B136</f>
        <v>0</v>
      </c>
    </row>
    <row r="137" spans="1:7" x14ac:dyDescent="0.55000000000000004">
      <c r="A137" s="165"/>
      <c r="B137" s="164"/>
      <c r="C137" s="163" t="s">
        <v>2</v>
      </c>
      <c r="D137" s="164"/>
      <c r="E137" s="164"/>
      <c r="F137" s="164"/>
      <c r="G137" s="151">
        <f t="shared" si="7"/>
        <v>0</v>
      </c>
    </row>
    <row r="138" spans="1:7" x14ac:dyDescent="0.55000000000000004">
      <c r="A138" s="165" t="s">
        <v>189</v>
      </c>
      <c r="B138" s="164">
        <v>20000</v>
      </c>
      <c r="C138" s="163" t="s">
        <v>1</v>
      </c>
      <c r="D138" s="164"/>
      <c r="E138" s="164">
        <v>20000</v>
      </c>
      <c r="F138" s="164"/>
      <c r="G138" s="151">
        <f t="shared" si="7"/>
        <v>0</v>
      </c>
    </row>
    <row r="139" spans="1:7" x14ac:dyDescent="0.55000000000000004">
      <c r="A139" s="165"/>
      <c r="B139" s="164"/>
      <c r="C139" s="163" t="s">
        <v>2</v>
      </c>
      <c r="D139" s="164"/>
      <c r="E139" s="164"/>
      <c r="F139" s="164"/>
      <c r="G139" s="151">
        <f t="shared" si="7"/>
        <v>0</v>
      </c>
    </row>
    <row r="140" spans="1:7" x14ac:dyDescent="0.55000000000000004">
      <c r="A140" s="165"/>
      <c r="B140" s="164"/>
      <c r="C140" s="163"/>
      <c r="D140" s="164"/>
      <c r="E140" s="164"/>
      <c r="F140" s="164"/>
      <c r="G140" s="151">
        <f t="shared" si="7"/>
        <v>0</v>
      </c>
    </row>
    <row r="141" spans="1:7" x14ac:dyDescent="0.55000000000000004">
      <c r="A141" s="301" t="s">
        <v>7</v>
      </c>
      <c r="B141" s="198">
        <f>B54</f>
        <v>142985600</v>
      </c>
      <c r="C141" s="199" t="s">
        <v>1</v>
      </c>
      <c r="D141" s="198">
        <f>D54</f>
        <v>80466400</v>
      </c>
      <c r="E141" s="198">
        <f>E54</f>
        <v>56334200</v>
      </c>
      <c r="F141" s="198">
        <f>F54</f>
        <v>6185000</v>
      </c>
      <c r="G141" s="151">
        <f t="shared" si="7"/>
        <v>0</v>
      </c>
    </row>
    <row r="142" spans="1:7" x14ac:dyDescent="0.55000000000000004">
      <c r="A142" s="302"/>
      <c r="B142" s="198"/>
      <c r="C142" s="199" t="s">
        <v>2</v>
      </c>
      <c r="D142" s="198"/>
      <c r="E142" s="198"/>
      <c r="F142" s="198"/>
      <c r="G142" s="151">
        <f t="shared" si="7"/>
        <v>0</v>
      </c>
    </row>
    <row r="143" spans="1:7" x14ac:dyDescent="0.55000000000000004">
      <c r="G143" s="151">
        <f t="shared" si="7"/>
        <v>0</v>
      </c>
    </row>
    <row r="144" spans="1:7" x14ac:dyDescent="0.55000000000000004">
      <c r="G144" s="151">
        <f t="shared" si="7"/>
        <v>0</v>
      </c>
    </row>
    <row r="145" spans="1:7" x14ac:dyDescent="0.55000000000000004">
      <c r="A145" s="201" t="s">
        <v>42</v>
      </c>
      <c r="G145" s="151">
        <f t="shared" si="7"/>
        <v>0</v>
      </c>
    </row>
    <row r="146" spans="1:7" x14ac:dyDescent="0.55000000000000004">
      <c r="G146" s="151">
        <f t="shared" si="7"/>
        <v>0</v>
      </c>
    </row>
    <row r="147" spans="1:7" x14ac:dyDescent="0.55000000000000004">
      <c r="G147" s="151">
        <f t="shared" si="7"/>
        <v>0</v>
      </c>
    </row>
    <row r="148" spans="1:7" x14ac:dyDescent="0.55000000000000004">
      <c r="G148" s="151">
        <f t="shared" si="7"/>
        <v>0</v>
      </c>
    </row>
  </sheetData>
  <mergeCells count="13">
    <mergeCell ref="A37:A38"/>
    <mergeCell ref="A141:A142"/>
    <mergeCell ref="A116:A117"/>
    <mergeCell ref="A54:A55"/>
    <mergeCell ref="A56:A57"/>
    <mergeCell ref="A104:A105"/>
    <mergeCell ref="A47:F47"/>
    <mergeCell ref="A51:A52"/>
    <mergeCell ref="A1:F1"/>
    <mergeCell ref="A5:A6"/>
    <mergeCell ref="A8:A9"/>
    <mergeCell ref="A10:A11"/>
    <mergeCell ref="A33:A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landscape" r:id="rId1"/>
  <headerFooter>
    <oddHeader>&amp;R&amp;"TH SarabunPSK,ธรรมดา"&amp;16แบบ สงม. 2    (สำนักงานเขต) &amp;"-,ธรรมดา"&amp;11</oddHeader>
  </headerFooter>
  <rowBreaks count="5" manualBreakCount="5">
    <brk id="24" max="5" man="1"/>
    <brk id="45" max="5" man="1"/>
    <brk id="72" max="5" man="1"/>
    <brk id="94" max="5" man="1"/>
    <brk id="11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J20" sqref="J20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80"/>
  <sheetViews>
    <sheetView view="pageBreakPreview" topLeftCell="A66" zoomScale="70" zoomScaleNormal="100" zoomScaleSheetLayoutView="70" workbookViewId="0">
      <selection activeCell="I27" sqref="I27"/>
    </sheetView>
  </sheetViews>
  <sheetFormatPr defaultColWidth="9" defaultRowHeight="24" outlineLevelRow="1" x14ac:dyDescent="0.2"/>
  <cols>
    <col min="1" max="1" width="73.25" style="1" bestFit="1" customWidth="1"/>
    <col min="2" max="2" width="20.625" style="1" customWidth="1"/>
    <col min="3" max="3" width="20.375" style="1" customWidth="1"/>
    <col min="4" max="5" width="20.625" style="1" customWidth="1"/>
    <col min="6" max="7" width="12.125" style="1" bestFit="1" customWidth="1"/>
    <col min="8" max="9" width="11" style="1" bestFit="1" customWidth="1"/>
    <col min="10" max="16384" width="9" style="1"/>
  </cols>
  <sheetData>
    <row r="1" spans="1:6" x14ac:dyDescent="0.2">
      <c r="A1" s="288" t="s">
        <v>200</v>
      </c>
      <c r="B1" s="288"/>
      <c r="C1" s="288"/>
      <c r="D1" s="288"/>
      <c r="E1" s="288"/>
    </row>
    <row r="2" spans="1:6" x14ac:dyDescent="0.2">
      <c r="A2" s="288" t="s">
        <v>20</v>
      </c>
      <c r="B2" s="288"/>
      <c r="C2" s="288"/>
      <c r="D2" s="288"/>
      <c r="E2" s="288"/>
    </row>
    <row r="3" spans="1:6" ht="19.5" customHeight="1" x14ac:dyDescent="0.2">
      <c r="E3" s="2" t="s">
        <v>19</v>
      </c>
    </row>
    <row r="4" spans="1:6" ht="19.5" customHeight="1" x14ac:dyDescent="0.2">
      <c r="E4" s="2"/>
    </row>
    <row r="5" spans="1:6" x14ac:dyDescent="0.2">
      <c r="A5" s="289" t="s">
        <v>88</v>
      </c>
      <c r="B5" s="16" t="s">
        <v>0</v>
      </c>
      <c r="C5" s="16" t="s">
        <v>3</v>
      </c>
      <c r="D5" s="16" t="s">
        <v>4</v>
      </c>
      <c r="E5" s="16" t="s">
        <v>5</v>
      </c>
    </row>
    <row r="6" spans="1:6" x14ac:dyDescent="0.2">
      <c r="A6" s="289"/>
      <c r="B6" s="16" t="s">
        <v>1</v>
      </c>
      <c r="C6" s="16" t="s">
        <v>1</v>
      </c>
      <c r="D6" s="16" t="s">
        <v>1</v>
      </c>
      <c r="E6" s="16" t="s">
        <v>1</v>
      </c>
    </row>
    <row r="7" spans="1:6" s="15" customFormat="1" ht="21" x14ac:dyDescent="0.2">
      <c r="A7" s="42" t="s">
        <v>243</v>
      </c>
      <c r="B7" s="87">
        <f>SUM(B78:B79)</f>
        <v>230425530</v>
      </c>
      <c r="C7" s="61">
        <f>SUM(C78:C79)</f>
        <v>113294080</v>
      </c>
      <c r="D7" s="61">
        <f>SUM(D78:D79)</f>
        <v>90810980</v>
      </c>
      <c r="E7" s="61">
        <f>SUM(E78:E79)</f>
        <v>26320470</v>
      </c>
    </row>
    <row r="8" spans="1:6" outlineLevel="1" x14ac:dyDescent="0.2">
      <c r="A8" s="59" t="s">
        <v>217</v>
      </c>
      <c r="B8" s="62">
        <f>B9+B11+B14+B17+B19+B21+B23+B26+B28+B31+B33+B35+B37+B39+B41+B43+B45+B48+B51+B53+B56+B59+B62</f>
        <v>227704610</v>
      </c>
      <c r="C8" s="62">
        <f>C9+C11+C14+C17+C19+C21+C23+C26+C28+C31+C33+C35+C37+C39+C41+C43+C45+C48+C51+C53+C56+C59+C62</f>
        <v>111851660</v>
      </c>
      <c r="D8" s="62">
        <f>D9+D11+D14+D17+D19+D21+D23+D26+D28+D31+D33+D35+D37+D39+D41+D43+D45+D48+D51+D53+D56+D59+D62</f>
        <v>89910480</v>
      </c>
      <c r="E8" s="62">
        <f>E9+E11+E14+E17+E19+E21+E23+E26+E28+E31+E33+E35+E37+E39+E41+E43+E45+E48+E51+E53+E56+E59+E62</f>
        <v>25942470</v>
      </c>
      <c r="F8" s="43">
        <f t="shared" ref="F8" si="0">+C8+D8+E8-B8</f>
        <v>0</v>
      </c>
    </row>
    <row r="9" spans="1:6" s="15" customFormat="1" x14ac:dyDescent="0.2">
      <c r="A9" s="49" t="s">
        <v>218</v>
      </c>
      <c r="B9" s="63">
        <f>+B10</f>
        <v>3143800</v>
      </c>
      <c r="C9" s="64">
        <f>SUM(C10)</f>
        <v>3143800</v>
      </c>
      <c r="D9" s="65">
        <v>0</v>
      </c>
      <c r="E9" s="65">
        <v>0</v>
      </c>
      <c r="F9" s="43">
        <f t="shared" ref="F9:F10" si="1">+C9+D9+E9-B9</f>
        <v>0</v>
      </c>
    </row>
    <row r="10" spans="1:6" s="15" customFormat="1" x14ac:dyDescent="0.2">
      <c r="A10" s="251" t="s">
        <v>241</v>
      </c>
      <c r="B10" s="66">
        <v>3143800</v>
      </c>
      <c r="C10" s="67">
        <v>3143800</v>
      </c>
      <c r="D10" s="68">
        <v>0</v>
      </c>
      <c r="E10" s="68">
        <v>0</v>
      </c>
      <c r="F10" s="43">
        <f t="shared" si="1"/>
        <v>0</v>
      </c>
    </row>
    <row r="11" spans="1:6" x14ac:dyDescent="0.2">
      <c r="A11" s="252" t="s">
        <v>219</v>
      </c>
      <c r="B11" s="69">
        <f>+B12+B13</f>
        <v>4181010</v>
      </c>
      <c r="C11" s="69">
        <f>+C12+C13</f>
        <v>3224800</v>
      </c>
      <c r="D11" s="69">
        <f>+D12+D13</f>
        <v>658400</v>
      </c>
      <c r="E11" s="69">
        <f>+E12+E13</f>
        <v>297810</v>
      </c>
      <c r="F11" s="43">
        <f>+C11+D11+E11-B11</f>
        <v>0</v>
      </c>
    </row>
    <row r="12" spans="1:6" outlineLevel="1" x14ac:dyDescent="0.2">
      <c r="A12" s="251" t="s">
        <v>242</v>
      </c>
      <c r="B12" s="70">
        <f>SUM(C12:E12)</f>
        <v>4181010</v>
      </c>
      <c r="C12" s="71">
        <v>3224800</v>
      </c>
      <c r="D12" s="71">
        <v>658400</v>
      </c>
      <c r="E12" s="71">
        <v>297810</v>
      </c>
      <c r="F12" s="43">
        <f t="shared" ref="F12:F44" si="2">+C12+D12+E12-B12</f>
        <v>0</v>
      </c>
    </row>
    <row r="13" spans="1:6" hidden="1" outlineLevel="1" x14ac:dyDescent="0.2">
      <c r="A13" s="251" t="s">
        <v>81</v>
      </c>
      <c r="B13" s="71"/>
      <c r="C13" s="71"/>
      <c r="D13" s="71"/>
      <c r="E13" s="71"/>
      <c r="F13" s="43"/>
    </row>
    <row r="14" spans="1:6" outlineLevel="1" x14ac:dyDescent="0.2">
      <c r="A14" s="253" t="s">
        <v>220</v>
      </c>
      <c r="B14" s="72">
        <f>SUM(B15:B16)</f>
        <v>610600</v>
      </c>
      <c r="C14" s="72">
        <f>SUM(C15:C16)</f>
        <v>312000</v>
      </c>
      <c r="D14" s="72">
        <f>SUM(D15:D16)</f>
        <v>181800</v>
      </c>
      <c r="E14" s="72">
        <f>SUM(E15:E16)</f>
        <v>116800</v>
      </c>
      <c r="F14" s="43">
        <f t="shared" si="2"/>
        <v>0</v>
      </c>
    </row>
    <row r="15" spans="1:6" outlineLevel="1" x14ac:dyDescent="0.2">
      <c r="A15" s="251" t="s">
        <v>215</v>
      </c>
      <c r="B15" s="71">
        <f>SUM(C15:E15)</f>
        <v>417000</v>
      </c>
      <c r="C15" s="71">
        <v>118400</v>
      </c>
      <c r="D15" s="71">
        <v>181800</v>
      </c>
      <c r="E15" s="71">
        <v>116800</v>
      </c>
      <c r="F15" s="43">
        <f t="shared" si="2"/>
        <v>0</v>
      </c>
    </row>
    <row r="16" spans="1:6" outlineLevel="1" x14ac:dyDescent="0.2">
      <c r="A16" s="251" t="s">
        <v>81</v>
      </c>
      <c r="B16" s="71">
        <f>SUM(C16:E16)</f>
        <v>193600</v>
      </c>
      <c r="C16" s="71">
        <v>193600</v>
      </c>
      <c r="D16" s="73">
        <v>0</v>
      </c>
      <c r="E16" s="73">
        <v>0</v>
      </c>
      <c r="F16" s="43">
        <f t="shared" si="2"/>
        <v>0</v>
      </c>
    </row>
    <row r="17" spans="1:6" outlineLevel="1" x14ac:dyDescent="0.2">
      <c r="A17" s="252" t="s">
        <v>221</v>
      </c>
      <c r="B17" s="69">
        <f>SUM(B18:B18)</f>
        <v>1292000</v>
      </c>
      <c r="C17" s="69">
        <f>SUM(C18:C18)</f>
        <v>687000</v>
      </c>
      <c r="D17" s="69">
        <f>SUM(D18:D18)</f>
        <v>416200</v>
      </c>
      <c r="E17" s="69">
        <f>SUM(E18:E18)</f>
        <v>188800</v>
      </c>
      <c r="F17" s="43">
        <f t="shared" si="2"/>
        <v>0</v>
      </c>
    </row>
    <row r="18" spans="1:6" outlineLevel="1" x14ac:dyDescent="0.2">
      <c r="A18" s="254" t="s">
        <v>242</v>
      </c>
      <c r="B18" s="70">
        <f>SUM(C18:E18)</f>
        <v>1292000</v>
      </c>
      <c r="C18" s="70">
        <v>687000</v>
      </c>
      <c r="D18" s="70">
        <v>416200</v>
      </c>
      <c r="E18" s="70">
        <v>188800</v>
      </c>
      <c r="F18" s="43">
        <f t="shared" si="2"/>
        <v>0</v>
      </c>
    </row>
    <row r="19" spans="1:6" outlineLevel="1" x14ac:dyDescent="0.2">
      <c r="A19" s="252" t="s">
        <v>222</v>
      </c>
      <c r="B19" s="69">
        <f>SUM(B20:B20)</f>
        <v>729500</v>
      </c>
      <c r="C19" s="69">
        <f>SUM(C20:C20)</f>
        <v>321500</v>
      </c>
      <c r="D19" s="69">
        <f>SUM(D20:D20)</f>
        <v>283100</v>
      </c>
      <c r="E19" s="69">
        <f>SUM(E20:E20)</f>
        <v>124900</v>
      </c>
      <c r="F19" s="43">
        <f t="shared" si="2"/>
        <v>0</v>
      </c>
    </row>
    <row r="20" spans="1:6" outlineLevel="1" x14ac:dyDescent="0.2">
      <c r="A20" s="251" t="s">
        <v>242</v>
      </c>
      <c r="B20" s="70">
        <f>SUM(C20:E20)</f>
        <v>729500</v>
      </c>
      <c r="C20" s="71">
        <v>321500</v>
      </c>
      <c r="D20" s="71">
        <v>283100</v>
      </c>
      <c r="E20" s="71">
        <v>124900</v>
      </c>
      <c r="F20" s="43">
        <f t="shared" si="2"/>
        <v>0</v>
      </c>
    </row>
    <row r="21" spans="1:6" outlineLevel="1" x14ac:dyDescent="0.2">
      <c r="A21" s="252" t="s">
        <v>223</v>
      </c>
      <c r="B21" s="69">
        <v>868400</v>
      </c>
      <c r="C21" s="69">
        <f>SUM(C22:C22)</f>
        <v>722850</v>
      </c>
      <c r="D21" s="69">
        <f>SUM(D22:D22)</f>
        <v>115450</v>
      </c>
      <c r="E21" s="69">
        <f>SUM(E22:E22)</f>
        <v>30100</v>
      </c>
      <c r="F21" s="43">
        <f t="shared" si="2"/>
        <v>0</v>
      </c>
    </row>
    <row r="22" spans="1:6" outlineLevel="1" x14ac:dyDescent="0.2">
      <c r="A22" s="255" t="s">
        <v>242</v>
      </c>
      <c r="B22" s="74">
        <v>868400</v>
      </c>
      <c r="C22" s="74">
        <v>722850</v>
      </c>
      <c r="D22" s="74">
        <v>115450</v>
      </c>
      <c r="E22" s="74">
        <v>30100</v>
      </c>
      <c r="F22" s="43">
        <f t="shared" si="2"/>
        <v>0</v>
      </c>
    </row>
    <row r="23" spans="1:6" outlineLevel="1" x14ac:dyDescent="0.2">
      <c r="A23" s="252" t="s">
        <v>224</v>
      </c>
      <c r="B23" s="72">
        <f>SUM(B24:B25)</f>
        <v>13863100</v>
      </c>
      <c r="C23" s="72">
        <f t="shared" ref="C23:E23" si="3">SUM(C24:C25)</f>
        <v>6914600</v>
      </c>
      <c r="D23" s="72">
        <f t="shared" si="3"/>
        <v>3469800</v>
      </c>
      <c r="E23" s="72">
        <f t="shared" si="3"/>
        <v>3478700</v>
      </c>
      <c r="F23" s="43">
        <f t="shared" si="2"/>
        <v>0</v>
      </c>
    </row>
    <row r="24" spans="1:6" outlineLevel="1" x14ac:dyDescent="0.2">
      <c r="A24" s="251" t="s">
        <v>215</v>
      </c>
      <c r="B24" s="71">
        <f>SUM(C24:E24)</f>
        <v>12720300</v>
      </c>
      <c r="C24" s="71">
        <v>5771800</v>
      </c>
      <c r="D24" s="70">
        <v>3469800</v>
      </c>
      <c r="E24" s="70">
        <v>3478700</v>
      </c>
      <c r="F24" s="43">
        <f t="shared" si="2"/>
        <v>0</v>
      </c>
    </row>
    <row r="25" spans="1:6" outlineLevel="1" x14ac:dyDescent="0.2">
      <c r="A25" s="158" t="s">
        <v>81</v>
      </c>
      <c r="B25" s="74">
        <f>SUM(C25:E25)</f>
        <v>1142800</v>
      </c>
      <c r="C25" s="74">
        <v>1142800</v>
      </c>
      <c r="D25" s="75">
        <v>0</v>
      </c>
      <c r="E25" s="75">
        <v>0</v>
      </c>
      <c r="F25" s="43"/>
    </row>
    <row r="26" spans="1:6" outlineLevel="1" x14ac:dyDescent="0.2">
      <c r="A26" s="256" t="s">
        <v>225</v>
      </c>
      <c r="B26" s="76">
        <f>SUM(B27:B27)</f>
        <v>648000</v>
      </c>
      <c r="C26" s="76">
        <f>+C27</f>
        <v>298500</v>
      </c>
      <c r="D26" s="76">
        <f>SUM(D27:D27)</f>
        <v>349500</v>
      </c>
      <c r="E26" s="77">
        <v>0</v>
      </c>
      <c r="F26" s="43">
        <f t="shared" si="2"/>
        <v>0</v>
      </c>
    </row>
    <row r="27" spans="1:6" outlineLevel="1" x14ac:dyDescent="0.2">
      <c r="A27" s="255" t="s">
        <v>242</v>
      </c>
      <c r="B27" s="74">
        <f>SUM(C27:E27)</f>
        <v>648000</v>
      </c>
      <c r="C27" s="74">
        <v>298500</v>
      </c>
      <c r="D27" s="74">
        <v>349500</v>
      </c>
      <c r="E27" s="75">
        <v>0</v>
      </c>
      <c r="F27" s="43">
        <f t="shared" si="2"/>
        <v>0</v>
      </c>
    </row>
    <row r="28" spans="1:6" outlineLevel="1" x14ac:dyDescent="0.2">
      <c r="A28" s="256" t="s">
        <v>226</v>
      </c>
      <c r="B28" s="76">
        <f>+B29+B30</f>
        <v>6776800</v>
      </c>
      <c r="C28" s="76">
        <f>+C29</f>
        <v>2126800</v>
      </c>
      <c r="D28" s="76">
        <f t="shared" ref="D28" si="4">+D29+D30</f>
        <v>2564900</v>
      </c>
      <c r="E28" s="76">
        <f>+E29</f>
        <v>2085100</v>
      </c>
      <c r="F28" s="43">
        <f t="shared" si="2"/>
        <v>0</v>
      </c>
    </row>
    <row r="29" spans="1:6" outlineLevel="1" x14ac:dyDescent="0.2">
      <c r="A29" s="251" t="s">
        <v>215</v>
      </c>
      <c r="B29" s="71">
        <f>SUM(C29:E29)</f>
        <v>6696800</v>
      </c>
      <c r="C29" s="71">
        <v>2126800</v>
      </c>
      <c r="D29" s="71">
        <v>2484900</v>
      </c>
      <c r="E29" s="71">
        <v>2085100</v>
      </c>
      <c r="F29" s="43">
        <f t="shared" si="2"/>
        <v>0</v>
      </c>
    </row>
    <row r="30" spans="1:6" outlineLevel="1" x14ac:dyDescent="0.2">
      <c r="A30" s="255" t="s">
        <v>81</v>
      </c>
      <c r="B30" s="74">
        <f>SUM(C30:E30)</f>
        <v>80000</v>
      </c>
      <c r="C30" s="73">
        <v>0</v>
      </c>
      <c r="D30" s="74">
        <v>80000</v>
      </c>
      <c r="E30" s="73">
        <v>0</v>
      </c>
      <c r="F30" s="43">
        <f t="shared" si="2"/>
        <v>0</v>
      </c>
    </row>
    <row r="31" spans="1:6" outlineLevel="1" x14ac:dyDescent="0.2">
      <c r="A31" s="256" t="s">
        <v>227</v>
      </c>
      <c r="B31" s="76">
        <f>SUM(B32:B32)</f>
        <v>2381900</v>
      </c>
      <c r="C31" s="76">
        <f>SUM(C32:C32)</f>
        <v>396400</v>
      </c>
      <c r="D31" s="76">
        <f>+D32</f>
        <v>1028000</v>
      </c>
      <c r="E31" s="76">
        <f>SUM(E32:E32)</f>
        <v>957500</v>
      </c>
      <c r="F31" s="43">
        <f t="shared" si="2"/>
        <v>0</v>
      </c>
    </row>
    <row r="32" spans="1:6" outlineLevel="1" x14ac:dyDescent="0.2">
      <c r="A32" s="255" t="s">
        <v>242</v>
      </c>
      <c r="B32" s="74">
        <f>SUM(C32:E32)</f>
        <v>2381900</v>
      </c>
      <c r="C32" s="74">
        <v>396400</v>
      </c>
      <c r="D32" s="74">
        <v>1028000</v>
      </c>
      <c r="E32" s="74">
        <v>957500</v>
      </c>
      <c r="F32" s="43">
        <f t="shared" si="2"/>
        <v>0</v>
      </c>
    </row>
    <row r="33" spans="1:8" outlineLevel="1" x14ac:dyDescent="0.2">
      <c r="A33" s="252" t="s">
        <v>228</v>
      </c>
      <c r="B33" s="69">
        <f>SUM(B34:B34)</f>
        <v>2945200</v>
      </c>
      <c r="C33" s="69">
        <f>SUM(C34:C34)</f>
        <v>905640</v>
      </c>
      <c r="D33" s="69">
        <f>SUM(D34:D34)</f>
        <v>1155810</v>
      </c>
      <c r="E33" s="69">
        <f>SUM(E34:E34)</f>
        <v>883750</v>
      </c>
      <c r="F33" s="43">
        <f t="shared" si="2"/>
        <v>0</v>
      </c>
    </row>
    <row r="34" spans="1:8" outlineLevel="1" x14ac:dyDescent="0.2">
      <c r="A34" s="255" t="s">
        <v>242</v>
      </c>
      <c r="B34" s="74">
        <f>SUM(C34:E34)</f>
        <v>2945200</v>
      </c>
      <c r="C34" s="74">
        <v>905640</v>
      </c>
      <c r="D34" s="74">
        <v>1155810</v>
      </c>
      <c r="E34" s="74">
        <v>883750</v>
      </c>
      <c r="F34" s="43">
        <f t="shared" si="2"/>
        <v>0</v>
      </c>
    </row>
    <row r="35" spans="1:8" outlineLevel="1" x14ac:dyDescent="0.2">
      <c r="A35" s="256" t="s">
        <v>229</v>
      </c>
      <c r="B35" s="76">
        <f>SUM(B36:B36)</f>
        <v>128800</v>
      </c>
      <c r="C35" s="78">
        <v>0</v>
      </c>
      <c r="D35" s="76">
        <f t="shared" ref="D35" si="5">SUM(D36:D36)</f>
        <v>128800</v>
      </c>
      <c r="E35" s="78">
        <v>0</v>
      </c>
      <c r="F35" s="43">
        <f t="shared" si="2"/>
        <v>0</v>
      </c>
    </row>
    <row r="36" spans="1:8" outlineLevel="1" x14ac:dyDescent="0.2">
      <c r="A36" s="255" t="s">
        <v>242</v>
      </c>
      <c r="B36" s="74">
        <f>SUM(C36:E36)</f>
        <v>128800</v>
      </c>
      <c r="C36" s="73">
        <v>0</v>
      </c>
      <c r="D36" s="74">
        <v>128800</v>
      </c>
      <c r="E36" s="73">
        <v>0</v>
      </c>
      <c r="F36" s="43">
        <f t="shared" si="2"/>
        <v>0</v>
      </c>
    </row>
    <row r="37" spans="1:8" outlineLevel="1" x14ac:dyDescent="0.2">
      <c r="A37" s="252" t="s">
        <v>230</v>
      </c>
      <c r="B37" s="69">
        <f>SUM(B38:B38)</f>
        <v>1426200</v>
      </c>
      <c r="C37" s="69">
        <f>SUM(C38:C38)</f>
        <v>501400</v>
      </c>
      <c r="D37" s="69">
        <f>SUM(D38:D38)</f>
        <v>598440</v>
      </c>
      <c r="E37" s="69">
        <f>SUM(E38:E38)</f>
        <v>326360</v>
      </c>
      <c r="F37" s="43">
        <f t="shared" si="2"/>
        <v>0</v>
      </c>
    </row>
    <row r="38" spans="1:8" outlineLevel="1" x14ac:dyDescent="0.2">
      <c r="A38" s="255" t="s">
        <v>242</v>
      </c>
      <c r="B38" s="74">
        <f>SUM(C38:E38)</f>
        <v>1426200</v>
      </c>
      <c r="C38" s="74">
        <v>501400</v>
      </c>
      <c r="D38" s="74">
        <v>598440</v>
      </c>
      <c r="E38" s="74">
        <v>326360</v>
      </c>
      <c r="F38" s="43">
        <f t="shared" si="2"/>
        <v>0</v>
      </c>
    </row>
    <row r="39" spans="1:8" outlineLevel="1" x14ac:dyDescent="0.2">
      <c r="A39" s="256" t="s">
        <v>231</v>
      </c>
      <c r="B39" s="76">
        <f>SUM(B40:B40)</f>
        <v>90000</v>
      </c>
      <c r="C39" s="78">
        <v>0</v>
      </c>
      <c r="D39" s="76">
        <f>SUM(D40:D40)</f>
        <v>90000</v>
      </c>
      <c r="E39" s="78">
        <v>0</v>
      </c>
      <c r="F39" s="43">
        <f t="shared" si="2"/>
        <v>0</v>
      </c>
    </row>
    <row r="40" spans="1:8" outlineLevel="1" x14ac:dyDescent="0.2">
      <c r="A40" s="255" t="s">
        <v>242</v>
      </c>
      <c r="B40" s="74">
        <f>SUM(C40:E40)</f>
        <v>90000</v>
      </c>
      <c r="C40" s="73">
        <v>0</v>
      </c>
      <c r="D40" s="74">
        <v>90000</v>
      </c>
      <c r="E40" s="73">
        <v>0</v>
      </c>
      <c r="F40" s="43">
        <f t="shared" si="2"/>
        <v>0</v>
      </c>
    </row>
    <row r="41" spans="1:8" outlineLevel="1" x14ac:dyDescent="0.2">
      <c r="A41" s="256" t="s">
        <v>232</v>
      </c>
      <c r="B41" s="76">
        <f>SUM(B42:B42)</f>
        <v>9179000</v>
      </c>
      <c r="C41" s="76">
        <f>SUM(C42:C42)</f>
        <v>2750000</v>
      </c>
      <c r="D41" s="76">
        <f>SUM(D42:D42)</f>
        <v>5134000</v>
      </c>
      <c r="E41" s="76">
        <f>SUM(E42:E42)</f>
        <v>1295000</v>
      </c>
      <c r="F41" s="43">
        <f t="shared" si="2"/>
        <v>0</v>
      </c>
    </row>
    <row r="42" spans="1:8" outlineLevel="1" x14ac:dyDescent="0.2">
      <c r="A42" s="255" t="s">
        <v>242</v>
      </c>
      <c r="B42" s="74">
        <f>SUM(C42:E42)</f>
        <v>9179000</v>
      </c>
      <c r="C42" s="74">
        <v>2750000</v>
      </c>
      <c r="D42" s="74">
        <v>5134000</v>
      </c>
      <c r="E42" s="74">
        <v>1295000</v>
      </c>
      <c r="F42" s="43">
        <f t="shared" si="2"/>
        <v>0</v>
      </c>
    </row>
    <row r="43" spans="1:8" outlineLevel="1" x14ac:dyDescent="0.2">
      <c r="A43" s="256" t="s">
        <v>233</v>
      </c>
      <c r="B43" s="76">
        <f>SUM(B44:B44)</f>
        <v>4177000</v>
      </c>
      <c r="C43" s="76">
        <f>SUM(C44:C44)</f>
        <v>3466880</v>
      </c>
      <c r="D43" s="76">
        <f>SUM(D44:D44)</f>
        <v>158000</v>
      </c>
      <c r="E43" s="76">
        <f>SUM(E44:E44)</f>
        <v>552120</v>
      </c>
      <c r="F43" s="43">
        <f t="shared" si="2"/>
        <v>0</v>
      </c>
      <c r="H43" s="43"/>
    </row>
    <row r="44" spans="1:8" outlineLevel="1" x14ac:dyDescent="0.2">
      <c r="A44" s="255" t="s">
        <v>242</v>
      </c>
      <c r="B44" s="74">
        <f>SUM(C44:E44)</f>
        <v>4177000</v>
      </c>
      <c r="C44" s="74">
        <v>3466880</v>
      </c>
      <c r="D44" s="74">
        <v>158000</v>
      </c>
      <c r="E44" s="74">
        <v>552120</v>
      </c>
      <c r="F44" s="43">
        <f t="shared" si="2"/>
        <v>0</v>
      </c>
    </row>
    <row r="45" spans="1:8" outlineLevel="1" x14ac:dyDescent="0.2">
      <c r="A45" s="252" t="s">
        <v>234</v>
      </c>
      <c r="B45" s="69">
        <f>SUM(B46:B47)</f>
        <v>1380300</v>
      </c>
      <c r="C45" s="69">
        <f>SUM(C46:C47)</f>
        <v>538200</v>
      </c>
      <c r="D45" s="69">
        <f>SUM(D46:D47)</f>
        <v>543900</v>
      </c>
      <c r="E45" s="69">
        <f>SUM(E46:E47)</f>
        <v>298200</v>
      </c>
      <c r="F45" s="43">
        <f t="shared" ref="F45:F61" si="6">+C45+D45+E45-B45</f>
        <v>0</v>
      </c>
    </row>
    <row r="46" spans="1:8" outlineLevel="1" x14ac:dyDescent="0.2">
      <c r="A46" s="255" t="s">
        <v>242</v>
      </c>
      <c r="B46" s="74">
        <f>SUM(C46:E46)</f>
        <v>1380300</v>
      </c>
      <c r="C46" s="74">
        <v>538200</v>
      </c>
      <c r="D46" s="74">
        <v>543900</v>
      </c>
      <c r="E46" s="74">
        <v>298200</v>
      </c>
      <c r="F46" s="43">
        <f t="shared" si="6"/>
        <v>0</v>
      </c>
    </row>
    <row r="47" spans="1:8" hidden="1" outlineLevel="1" x14ac:dyDescent="0.2">
      <c r="A47" s="257" t="s">
        <v>83</v>
      </c>
      <c r="B47" s="79"/>
      <c r="C47" s="79"/>
      <c r="D47" s="79"/>
      <c r="E47" s="79"/>
      <c r="F47" s="43">
        <f t="shared" si="6"/>
        <v>0</v>
      </c>
    </row>
    <row r="48" spans="1:8" outlineLevel="1" x14ac:dyDescent="0.2">
      <c r="A48" s="258" t="s">
        <v>235</v>
      </c>
      <c r="B48" s="80">
        <f>SUM(B49:B50)</f>
        <v>27776400</v>
      </c>
      <c r="C48" s="80">
        <f>SUM(C49:C50)</f>
        <v>8743080</v>
      </c>
      <c r="D48" s="80">
        <f>SUM(D49:D50)</f>
        <v>10075180</v>
      </c>
      <c r="E48" s="80">
        <f>SUM(E49:E50)</f>
        <v>8958140</v>
      </c>
      <c r="F48" s="43">
        <f t="shared" si="6"/>
        <v>0</v>
      </c>
    </row>
    <row r="49" spans="1:6" outlineLevel="1" x14ac:dyDescent="0.2">
      <c r="A49" s="254" t="s">
        <v>215</v>
      </c>
      <c r="B49" s="70">
        <f>SUM(C49:E49)</f>
        <v>17161200</v>
      </c>
      <c r="C49" s="70">
        <v>5314410</v>
      </c>
      <c r="D49" s="70">
        <v>6325610</v>
      </c>
      <c r="E49" s="70">
        <v>5521180</v>
      </c>
      <c r="F49" s="43">
        <f t="shared" si="6"/>
        <v>0</v>
      </c>
    </row>
    <row r="50" spans="1:6" outlineLevel="1" x14ac:dyDescent="0.2">
      <c r="A50" s="255" t="s">
        <v>81</v>
      </c>
      <c r="B50" s="74">
        <f>SUM(C50:E50)</f>
        <v>10615200</v>
      </c>
      <c r="C50" s="74">
        <f>3428670+1080500-432500-378000-270000</f>
        <v>3428670</v>
      </c>
      <c r="D50" s="74">
        <f>3749570+900500-432500-378000-90000</f>
        <v>3749570</v>
      </c>
      <c r="E50" s="74">
        <f>3436960+378000-378000</f>
        <v>3436960</v>
      </c>
      <c r="F50" s="43">
        <f t="shared" si="6"/>
        <v>0</v>
      </c>
    </row>
    <row r="51" spans="1:6" outlineLevel="1" x14ac:dyDescent="0.2">
      <c r="A51" s="252" t="s">
        <v>236</v>
      </c>
      <c r="B51" s="69">
        <f>SUM(B52:B52)</f>
        <v>184400</v>
      </c>
      <c r="C51" s="69">
        <f>SUM(C52:C52)</f>
        <v>42110</v>
      </c>
      <c r="D51" s="69">
        <f>SUM(D52:D52)</f>
        <v>139100</v>
      </c>
      <c r="E51" s="69">
        <f>SUM(E52:E52)</f>
        <v>3190</v>
      </c>
      <c r="F51" s="43">
        <f t="shared" si="6"/>
        <v>0</v>
      </c>
    </row>
    <row r="52" spans="1:6" outlineLevel="1" x14ac:dyDescent="0.2">
      <c r="A52" s="255" t="s">
        <v>242</v>
      </c>
      <c r="B52" s="74">
        <f>SUM(C52:E52)</f>
        <v>184400</v>
      </c>
      <c r="C52" s="74">
        <v>42110</v>
      </c>
      <c r="D52" s="74">
        <v>139100</v>
      </c>
      <c r="E52" s="74">
        <v>3190</v>
      </c>
      <c r="F52" s="43">
        <f t="shared" si="6"/>
        <v>0</v>
      </c>
    </row>
    <row r="53" spans="1:6" outlineLevel="1" x14ac:dyDescent="0.2">
      <c r="A53" s="256" t="s">
        <v>237</v>
      </c>
      <c r="B53" s="76">
        <f>+B54+B55</f>
        <v>932400</v>
      </c>
      <c r="C53" s="76">
        <f>+C54+C55</f>
        <v>932400</v>
      </c>
      <c r="D53" s="78">
        <v>0</v>
      </c>
      <c r="E53" s="78">
        <v>0</v>
      </c>
      <c r="F53" s="43">
        <f t="shared" si="6"/>
        <v>0</v>
      </c>
    </row>
    <row r="54" spans="1:6" outlineLevel="1" x14ac:dyDescent="0.2">
      <c r="A54" s="254" t="s">
        <v>215</v>
      </c>
      <c r="B54" s="70">
        <f>SUM(C54:E54)</f>
        <v>802800</v>
      </c>
      <c r="C54" s="70">
        <v>802800</v>
      </c>
      <c r="D54" s="81">
        <v>0</v>
      </c>
      <c r="E54" s="82">
        <v>0</v>
      </c>
      <c r="F54" s="43">
        <f t="shared" si="6"/>
        <v>0</v>
      </c>
    </row>
    <row r="55" spans="1:6" outlineLevel="1" x14ac:dyDescent="0.2">
      <c r="A55" s="255" t="s">
        <v>84</v>
      </c>
      <c r="B55" s="74">
        <f>SUM(C55:E55)</f>
        <v>129600</v>
      </c>
      <c r="C55" s="74">
        <v>129600</v>
      </c>
      <c r="D55" s="73">
        <v>0</v>
      </c>
      <c r="E55" s="73">
        <v>0</v>
      </c>
      <c r="F55" s="43">
        <f t="shared" si="6"/>
        <v>0</v>
      </c>
    </row>
    <row r="56" spans="1:6" outlineLevel="1" x14ac:dyDescent="0.2">
      <c r="A56" s="256" t="s">
        <v>238</v>
      </c>
      <c r="B56" s="76">
        <f>+B57</f>
        <v>45600</v>
      </c>
      <c r="C56" s="76">
        <f>+C57</f>
        <v>14600</v>
      </c>
      <c r="D56" s="76">
        <f>+D57</f>
        <v>31000</v>
      </c>
      <c r="E56" s="78">
        <v>0</v>
      </c>
      <c r="F56" s="43">
        <f t="shared" si="6"/>
        <v>0</v>
      </c>
    </row>
    <row r="57" spans="1:6" outlineLevel="1" x14ac:dyDescent="0.2">
      <c r="A57" s="255" t="s">
        <v>242</v>
      </c>
      <c r="B57" s="74">
        <f>SUM(C57:E57)</f>
        <v>45600</v>
      </c>
      <c r="C57" s="74">
        <v>14600</v>
      </c>
      <c r="D57" s="74">
        <v>31000</v>
      </c>
      <c r="E57" s="73">
        <v>0</v>
      </c>
      <c r="F57" s="43">
        <f t="shared" si="6"/>
        <v>0</v>
      </c>
    </row>
    <row r="58" spans="1:6" outlineLevel="1" x14ac:dyDescent="0.2">
      <c r="A58" s="4"/>
      <c r="B58" s="88"/>
      <c r="C58" s="88"/>
      <c r="D58" s="88"/>
      <c r="E58" s="89"/>
      <c r="F58" s="43"/>
    </row>
    <row r="59" spans="1:6" outlineLevel="1" x14ac:dyDescent="0.2">
      <c r="A59" s="256" t="s">
        <v>239</v>
      </c>
      <c r="B59" s="76">
        <f>SUM(B60:B61)</f>
        <v>1958600</v>
      </c>
      <c r="C59" s="76">
        <f>SUM(C60:C61)</f>
        <v>1342800</v>
      </c>
      <c r="D59" s="76">
        <f>SUM(D60:D61)</f>
        <v>454800</v>
      </c>
      <c r="E59" s="76">
        <f>SUM(E60:E61)</f>
        <v>161000</v>
      </c>
      <c r="F59" s="43">
        <f t="shared" si="6"/>
        <v>0</v>
      </c>
    </row>
    <row r="60" spans="1:6" outlineLevel="1" x14ac:dyDescent="0.2">
      <c r="A60" s="254" t="s">
        <v>215</v>
      </c>
      <c r="B60" s="70">
        <f>SUM(C60:E60)</f>
        <v>1940000</v>
      </c>
      <c r="C60" s="70">
        <v>1342800</v>
      </c>
      <c r="D60" s="70">
        <v>436200</v>
      </c>
      <c r="E60" s="70">
        <v>161000</v>
      </c>
      <c r="F60" s="43">
        <f t="shared" si="6"/>
        <v>0</v>
      </c>
    </row>
    <row r="61" spans="1:6" outlineLevel="1" x14ac:dyDescent="0.2">
      <c r="A61" s="255" t="s">
        <v>84</v>
      </c>
      <c r="B61" s="74">
        <f>SUM(C61:E61)</f>
        <v>18600</v>
      </c>
      <c r="C61" s="73">
        <v>0</v>
      </c>
      <c r="D61" s="74">
        <v>18600</v>
      </c>
      <c r="E61" s="73">
        <v>0</v>
      </c>
      <c r="F61" s="43">
        <f t="shared" si="6"/>
        <v>0</v>
      </c>
    </row>
    <row r="62" spans="1:6" outlineLevel="1" x14ac:dyDescent="0.2">
      <c r="A62" s="256" t="s">
        <v>240</v>
      </c>
      <c r="B62" s="76">
        <f>SUM(B63:B65)</f>
        <v>142985600</v>
      </c>
      <c r="C62" s="76">
        <f>SUM(C63:C65)</f>
        <v>74466300</v>
      </c>
      <c r="D62" s="76">
        <f>SUM(D63:D65)</f>
        <v>62334300</v>
      </c>
      <c r="E62" s="76">
        <f>SUM(E63:E65)</f>
        <v>6185000</v>
      </c>
      <c r="F62" s="43">
        <f>+C62+D62+E62-B62</f>
        <v>0</v>
      </c>
    </row>
    <row r="63" spans="1:6" outlineLevel="1" x14ac:dyDescent="0.2">
      <c r="A63" s="254" t="s">
        <v>215</v>
      </c>
      <c r="B63" s="70">
        <f>SUM(C63:E63)</f>
        <v>43284300</v>
      </c>
      <c r="C63" s="70">
        <v>25344800</v>
      </c>
      <c r="D63" s="70">
        <v>11754500</v>
      </c>
      <c r="E63" s="70">
        <v>6185000</v>
      </c>
      <c r="F63" s="43">
        <f>+C63+D63+E63-B63</f>
        <v>0</v>
      </c>
    </row>
    <row r="64" spans="1:6" outlineLevel="1" x14ac:dyDescent="0.2">
      <c r="A64" s="259" t="s">
        <v>85</v>
      </c>
      <c r="B64" s="70">
        <f>SUM(C64:E64)</f>
        <v>78785600</v>
      </c>
      <c r="C64" s="70">
        <v>49121500</v>
      </c>
      <c r="D64" s="70">
        <v>29664100</v>
      </c>
      <c r="E64" s="81">
        <v>0</v>
      </c>
      <c r="F64" s="43">
        <f>+C64+D64+E64-B64</f>
        <v>0</v>
      </c>
    </row>
    <row r="65" spans="1:9" outlineLevel="1" x14ac:dyDescent="0.2">
      <c r="A65" s="260" t="s">
        <v>72</v>
      </c>
      <c r="B65" s="74">
        <f>SUM(C65:E65)</f>
        <v>20915700</v>
      </c>
      <c r="C65" s="73">
        <v>0</v>
      </c>
      <c r="D65" s="74">
        <v>20915700</v>
      </c>
      <c r="E65" s="73">
        <v>0</v>
      </c>
      <c r="F65" s="43">
        <f>+C65+D65+E65-B65</f>
        <v>0</v>
      </c>
    </row>
    <row r="66" spans="1:9" outlineLevel="1" x14ac:dyDescent="0.2">
      <c r="A66" s="60" t="s">
        <v>209</v>
      </c>
      <c r="B66" s="83">
        <f>B69+B71+B73+B76</f>
        <v>2720920</v>
      </c>
      <c r="C66" s="83">
        <f>C69+C71+C73+C76</f>
        <v>1442420</v>
      </c>
      <c r="D66" s="83">
        <f>D69+D71+D73</f>
        <v>900500</v>
      </c>
      <c r="E66" s="83">
        <f>E71</f>
        <v>378000</v>
      </c>
      <c r="F66" s="43"/>
    </row>
    <row r="67" spans="1:9" outlineLevel="1" x14ac:dyDescent="0.2">
      <c r="A67" s="261" t="s">
        <v>210</v>
      </c>
      <c r="B67" s="134"/>
      <c r="C67" s="135"/>
      <c r="D67" s="134"/>
      <c r="E67" s="135"/>
      <c r="F67" s="43"/>
    </row>
    <row r="68" spans="1:9" outlineLevel="1" x14ac:dyDescent="0.2">
      <c r="A68" s="262" t="s">
        <v>214</v>
      </c>
      <c r="B68" s="136"/>
      <c r="C68" s="134"/>
      <c r="D68" s="136"/>
      <c r="E68" s="135"/>
      <c r="F68" s="43"/>
    </row>
    <row r="69" spans="1:9" outlineLevel="1" x14ac:dyDescent="0.2">
      <c r="A69" s="263" t="s">
        <v>161</v>
      </c>
      <c r="B69" s="136">
        <f>SUM(C69:E69)</f>
        <v>865000</v>
      </c>
      <c r="C69" s="136">
        <v>432500</v>
      </c>
      <c r="D69" s="136">
        <v>432500</v>
      </c>
      <c r="E69" s="137">
        <v>0</v>
      </c>
      <c r="F69" s="43"/>
    </row>
    <row r="70" spans="1:9" outlineLevel="1" x14ac:dyDescent="0.2">
      <c r="A70" s="259" t="s">
        <v>211</v>
      </c>
      <c r="B70" s="135"/>
      <c r="C70" s="135"/>
      <c r="D70" s="135"/>
      <c r="E70" s="135"/>
      <c r="F70" s="43"/>
    </row>
    <row r="71" spans="1:9" outlineLevel="1" x14ac:dyDescent="0.2">
      <c r="A71" s="263" t="s">
        <v>161</v>
      </c>
      <c r="B71" s="135">
        <f>SUM(C71:E71)</f>
        <v>1134000</v>
      </c>
      <c r="C71" s="135">
        <v>378000</v>
      </c>
      <c r="D71" s="135">
        <v>378000</v>
      </c>
      <c r="E71" s="135">
        <v>378000</v>
      </c>
      <c r="F71" s="43"/>
    </row>
    <row r="72" spans="1:9" outlineLevel="1" x14ac:dyDescent="0.2">
      <c r="A72" s="259" t="s">
        <v>212</v>
      </c>
      <c r="B72" s="135"/>
      <c r="C72" s="135"/>
      <c r="D72" s="135"/>
      <c r="E72" s="135"/>
      <c r="F72" s="43"/>
    </row>
    <row r="73" spans="1:9" outlineLevel="1" x14ac:dyDescent="0.2">
      <c r="A73" s="263" t="s">
        <v>161</v>
      </c>
      <c r="B73" s="135">
        <f>SUM(C73:E73)</f>
        <v>360000</v>
      </c>
      <c r="C73" s="135">
        <v>270000</v>
      </c>
      <c r="D73" s="135">
        <v>90000</v>
      </c>
      <c r="E73" s="137">
        <v>0</v>
      </c>
      <c r="F73" s="43"/>
    </row>
    <row r="74" spans="1:9" outlineLevel="1" x14ac:dyDescent="0.2">
      <c r="A74" s="261" t="s">
        <v>213</v>
      </c>
      <c r="B74" s="79"/>
      <c r="C74" s="79"/>
      <c r="D74" s="79"/>
      <c r="E74" s="79"/>
      <c r="F74" s="43"/>
    </row>
    <row r="75" spans="1:9" outlineLevel="1" x14ac:dyDescent="0.2">
      <c r="A75" s="259" t="s">
        <v>206</v>
      </c>
      <c r="B75" s="79"/>
      <c r="C75" s="79"/>
      <c r="D75" s="79"/>
      <c r="E75" s="79"/>
      <c r="F75" s="43"/>
    </row>
    <row r="76" spans="1:9" outlineLevel="1" x14ac:dyDescent="0.2">
      <c r="A76" s="263" t="s">
        <v>161</v>
      </c>
      <c r="B76" s="79">
        <f>SUM(C76:E76)</f>
        <v>361920</v>
      </c>
      <c r="C76" s="79">
        <v>361920</v>
      </c>
      <c r="D76" s="84">
        <v>0</v>
      </c>
      <c r="E76" s="84">
        <v>0</v>
      </c>
      <c r="F76" s="43"/>
    </row>
    <row r="77" spans="1:9" outlineLevel="1" x14ac:dyDescent="0.2">
      <c r="A77" s="264" t="s">
        <v>207</v>
      </c>
      <c r="B77" s="85">
        <f>SUM(B78:B79)</f>
        <v>230425530</v>
      </c>
      <c r="C77" s="85">
        <f>SUM(C78:C79)</f>
        <v>113294080</v>
      </c>
      <c r="D77" s="85">
        <f>SUM(D78:D79)</f>
        <v>90810980</v>
      </c>
      <c r="E77" s="85">
        <f>SUM(E78:E79)</f>
        <v>26320470</v>
      </c>
      <c r="F77" s="43">
        <f>B77+B79</f>
        <v>233146450</v>
      </c>
      <c r="G77" s="43">
        <f>C77+C79</f>
        <v>114736500</v>
      </c>
      <c r="H77" s="43">
        <f>D77+D79</f>
        <v>91711480</v>
      </c>
      <c r="I77" s="43">
        <f>E77+E79</f>
        <v>26698470</v>
      </c>
    </row>
    <row r="78" spans="1:9" x14ac:dyDescent="0.2">
      <c r="A78" s="265" t="s">
        <v>208</v>
      </c>
      <c r="B78" s="62">
        <f>B8</f>
        <v>227704610</v>
      </c>
      <c r="C78" s="62">
        <f>C9+C11+C14+C17+C19+C21+C23+C26+C28+C31+C33+C35+C37+C39+C41+C43+C45+C48+C51+C53+C56+C59+C62</f>
        <v>111851660</v>
      </c>
      <c r="D78" s="62">
        <f>D9+D11+D14+D17+D19+D21+D23+D26+D28+D31+D33+D35+D37+D39+D41+D43+D45+D48+D51+D53+D56+D59+D62</f>
        <v>89910480</v>
      </c>
      <c r="E78" s="62">
        <f>E9+E11+E14+E17+E19+E21+E23+E26+E28+E31+E33+E35+E37+E39+E41+E43+E45+E48+E51+E53+E56+E59+E62</f>
        <v>25942470</v>
      </c>
      <c r="F78" s="43">
        <f>+C77+D77+E77-B77</f>
        <v>0</v>
      </c>
    </row>
    <row r="79" spans="1:9" ht="24.75" thickBot="1" x14ac:dyDescent="0.25">
      <c r="A79" s="265" t="s">
        <v>216</v>
      </c>
      <c r="B79" s="86">
        <f>B69+B71+B73+B76</f>
        <v>2720920</v>
      </c>
      <c r="C79" s="86">
        <f>C69+C71+C73+C76</f>
        <v>1442420</v>
      </c>
      <c r="D79" s="86">
        <f>D69+D71+D73+D76</f>
        <v>900500</v>
      </c>
      <c r="E79" s="86">
        <f>E69+E71+E73+E76</f>
        <v>378000</v>
      </c>
    </row>
    <row r="80" spans="1:9" ht="24.75" thickTop="1" x14ac:dyDescent="0.2"/>
  </sheetData>
  <mergeCells count="3">
    <mergeCell ref="A1:E1"/>
    <mergeCell ref="A2:E2"/>
    <mergeCell ref="A5:A6"/>
  </mergeCells>
  <printOptions horizontalCentered="1"/>
  <pageMargins left="0.35433070866141736" right="0.19685039370078741" top="0.39370078740157483" bottom="0.39370078740157483" header="0.31496062992125984" footer="0.31496062992125984"/>
  <pageSetup paperSize="9" scale="73" orientation="landscape" r:id="rId1"/>
  <headerFooter>
    <oddHeader>&amp;R&amp;"TH SarabunPSK,ธรรมดา"&amp;16แบบ สงม. 1   (สำนักงานเขต) &amp;"-,ธรรมดา"&amp;11</oddHeader>
  </headerFooter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I60"/>
  <sheetViews>
    <sheetView view="pageBreakPreview" zoomScale="70" zoomScaleNormal="100" zoomScaleSheetLayoutView="70" workbookViewId="0">
      <selection activeCell="B12" sqref="B12"/>
    </sheetView>
  </sheetViews>
  <sheetFormatPr defaultRowHeight="14.25" x14ac:dyDescent="0.2"/>
  <cols>
    <col min="1" max="1" width="46.375" customWidth="1"/>
    <col min="2" max="2" width="15.625" style="102" customWidth="1"/>
    <col min="3" max="3" width="8.125" customWidth="1"/>
    <col min="4" max="4" width="15.375" style="102" bestFit="1" customWidth="1"/>
    <col min="5" max="5" width="15.125" style="102" bestFit="1" customWidth="1"/>
    <col min="6" max="6" width="15.375" style="102" bestFit="1" customWidth="1"/>
    <col min="7" max="7" width="19.375" customWidth="1"/>
    <col min="8" max="17" width="39.375" customWidth="1"/>
  </cols>
  <sheetData>
    <row r="1" spans="1:7" ht="21" x14ac:dyDescent="0.2">
      <c r="A1" s="288" t="s">
        <v>94</v>
      </c>
      <c r="B1" s="288"/>
      <c r="C1" s="288"/>
      <c r="D1" s="288"/>
      <c r="E1" s="288"/>
      <c r="F1" s="288"/>
    </row>
    <row r="2" spans="1:7" ht="21" x14ac:dyDescent="0.2">
      <c r="A2" s="4" t="s">
        <v>22</v>
      </c>
      <c r="B2" s="91"/>
      <c r="C2" s="4"/>
      <c r="D2" s="91"/>
      <c r="E2" s="91"/>
      <c r="F2" s="91"/>
    </row>
    <row r="3" spans="1:7" ht="24" x14ac:dyDescent="0.2">
      <c r="A3" s="3" t="s">
        <v>82</v>
      </c>
      <c r="B3" s="91"/>
      <c r="C3" s="3"/>
      <c r="D3" s="91"/>
      <c r="E3" s="91"/>
      <c r="F3" s="2" t="s">
        <v>19</v>
      </c>
    </row>
    <row r="4" spans="1:7" ht="24" x14ac:dyDescent="0.2">
      <c r="A4" s="3"/>
      <c r="B4" s="91"/>
      <c r="C4" s="3"/>
      <c r="D4" s="91"/>
      <c r="E4" s="91"/>
      <c r="F4" s="2"/>
    </row>
    <row r="5" spans="1:7" ht="23.25" x14ac:dyDescent="0.2">
      <c r="A5" s="294" t="s">
        <v>18</v>
      </c>
      <c r="B5" s="18" t="s">
        <v>32</v>
      </c>
      <c r="C5" s="18" t="s">
        <v>6</v>
      </c>
      <c r="D5" s="20" t="s">
        <v>24</v>
      </c>
      <c r="E5" s="20" t="s">
        <v>26</v>
      </c>
      <c r="F5" s="20" t="s">
        <v>65</v>
      </c>
    </row>
    <row r="6" spans="1:7" ht="23.25" x14ac:dyDescent="0.2">
      <c r="A6" s="295"/>
      <c r="B6" s="19" t="s">
        <v>33</v>
      </c>
      <c r="C6" s="19" t="s">
        <v>2</v>
      </c>
      <c r="D6" s="21" t="s">
        <v>96</v>
      </c>
      <c r="E6" s="21" t="s">
        <v>97</v>
      </c>
      <c r="F6" s="21" t="s">
        <v>98</v>
      </c>
    </row>
    <row r="7" spans="1:7" ht="23.25" x14ac:dyDescent="0.2">
      <c r="A7" s="23" t="s">
        <v>244</v>
      </c>
      <c r="B7" s="131"/>
      <c r="C7" s="22"/>
      <c r="D7" s="132"/>
      <c r="E7" s="132"/>
      <c r="F7" s="132"/>
    </row>
    <row r="8" spans="1:7" ht="23.25" x14ac:dyDescent="0.2">
      <c r="A8" s="296" t="s">
        <v>245</v>
      </c>
      <c r="B8" s="95">
        <f>+B10</f>
        <v>3143800</v>
      </c>
      <c r="C8" s="25" t="s">
        <v>1</v>
      </c>
      <c r="D8" s="95">
        <f t="shared" ref="D8" si="0">+D10</f>
        <v>3143800</v>
      </c>
      <c r="E8" s="95"/>
      <c r="F8" s="95"/>
      <c r="G8" s="38"/>
    </row>
    <row r="9" spans="1:7" ht="23.25" x14ac:dyDescent="0.2">
      <c r="A9" s="297"/>
      <c r="B9" s="119"/>
      <c r="C9" s="29" t="s">
        <v>2</v>
      </c>
      <c r="D9" s="115"/>
      <c r="E9" s="115"/>
      <c r="F9" s="115"/>
      <c r="G9" s="38"/>
    </row>
    <row r="10" spans="1:7" ht="23.25" x14ac:dyDescent="0.2">
      <c r="A10" s="298" t="s">
        <v>30</v>
      </c>
      <c r="B10" s="96">
        <f>+B14+B16+B18+B20+B22</f>
        <v>3143800</v>
      </c>
      <c r="C10" s="30" t="s">
        <v>1</v>
      </c>
      <c r="D10" s="96">
        <f>+D14+D16+D18+D20+D22</f>
        <v>3143800</v>
      </c>
      <c r="E10" s="116"/>
      <c r="F10" s="116"/>
      <c r="G10" s="38">
        <f t="shared" ref="G10:G24" si="1">+D10+E10+F10-B10</f>
        <v>0</v>
      </c>
    </row>
    <row r="11" spans="1:7" ht="23.25" x14ac:dyDescent="0.2">
      <c r="A11" s="291"/>
      <c r="B11" s="97"/>
      <c r="C11" s="27" t="s">
        <v>2</v>
      </c>
      <c r="D11" s="109"/>
      <c r="E11" s="109"/>
      <c r="F11" s="109"/>
      <c r="G11" s="38">
        <f t="shared" si="1"/>
        <v>0</v>
      </c>
    </row>
    <row r="12" spans="1:7" ht="23.25" x14ac:dyDescent="0.2">
      <c r="A12" s="31" t="s">
        <v>34</v>
      </c>
      <c r="B12" s="98"/>
      <c r="C12" s="28"/>
      <c r="D12" s="99"/>
      <c r="E12" s="99"/>
      <c r="F12" s="99"/>
      <c r="G12" s="38">
        <f t="shared" si="1"/>
        <v>0</v>
      </c>
    </row>
    <row r="13" spans="1:7" ht="23.25" x14ac:dyDescent="0.2">
      <c r="A13" s="31" t="s">
        <v>35</v>
      </c>
      <c r="B13" s="98"/>
      <c r="C13" s="28"/>
      <c r="D13" s="99"/>
      <c r="E13" s="99"/>
      <c r="F13" s="99"/>
      <c r="G13" s="38">
        <f t="shared" si="1"/>
        <v>0</v>
      </c>
    </row>
    <row r="14" spans="1:7" ht="23.25" x14ac:dyDescent="0.2">
      <c r="A14" s="51" t="s">
        <v>204</v>
      </c>
      <c r="B14" s="120">
        <v>26400</v>
      </c>
      <c r="C14" s="26" t="s">
        <v>1</v>
      </c>
      <c r="D14" s="99">
        <v>26400</v>
      </c>
      <c r="E14" s="99"/>
      <c r="F14" s="99"/>
      <c r="G14" s="38"/>
    </row>
    <row r="15" spans="1:7" ht="23.25" x14ac:dyDescent="0.2">
      <c r="A15" s="31"/>
      <c r="B15" s="98"/>
      <c r="C15" s="26" t="s">
        <v>2</v>
      </c>
      <c r="D15" s="99"/>
      <c r="E15" s="99"/>
      <c r="F15" s="99"/>
      <c r="G15" s="38"/>
    </row>
    <row r="16" spans="1:7" ht="23.25" x14ac:dyDescent="0.2">
      <c r="A16" s="24" t="s">
        <v>201</v>
      </c>
      <c r="B16" s="90">
        <f>726600+98600+171400+153500+26500</f>
        <v>1176600</v>
      </c>
      <c r="C16" s="26" t="s">
        <v>1</v>
      </c>
      <c r="D16" s="90">
        <v>1176600</v>
      </c>
      <c r="E16" s="90"/>
      <c r="F16" s="90"/>
      <c r="G16" s="38">
        <f t="shared" si="1"/>
        <v>0</v>
      </c>
    </row>
    <row r="17" spans="1:9" ht="23.25" x14ac:dyDescent="0.2">
      <c r="A17" s="24"/>
      <c r="B17" s="90"/>
      <c r="C17" s="26" t="s">
        <v>2</v>
      </c>
      <c r="D17" s="90"/>
      <c r="E17" s="90"/>
      <c r="F17" s="90"/>
      <c r="G17" s="38"/>
    </row>
    <row r="18" spans="1:9" ht="23.25" x14ac:dyDescent="0.2">
      <c r="A18" s="58" t="s">
        <v>205</v>
      </c>
      <c r="B18" s="90">
        <v>133200</v>
      </c>
      <c r="C18" s="26" t="s">
        <v>1</v>
      </c>
      <c r="D18" s="90">
        <v>133200</v>
      </c>
      <c r="E18" s="90"/>
      <c r="F18" s="90"/>
      <c r="G18" s="38"/>
    </row>
    <row r="19" spans="1:9" ht="23.25" x14ac:dyDescent="0.2">
      <c r="A19" s="24"/>
      <c r="B19" s="90"/>
      <c r="C19" s="26" t="s">
        <v>2</v>
      </c>
      <c r="D19" s="90"/>
      <c r="E19" s="90"/>
      <c r="F19" s="90"/>
      <c r="G19" s="38"/>
    </row>
    <row r="20" spans="1:9" ht="23.25" x14ac:dyDescent="0.2">
      <c r="A20" s="24" t="s">
        <v>202</v>
      </c>
      <c r="B20" s="90">
        <f>1004400+28800+108000+140400+14400+417600</f>
        <v>1713600</v>
      </c>
      <c r="C20" s="26" t="s">
        <v>1</v>
      </c>
      <c r="D20" s="90">
        <v>1713600</v>
      </c>
      <c r="E20" s="90"/>
      <c r="F20" s="90"/>
      <c r="G20" s="38">
        <f t="shared" si="1"/>
        <v>0</v>
      </c>
    </row>
    <row r="21" spans="1:9" ht="23.25" x14ac:dyDescent="0.2">
      <c r="A21" s="24"/>
      <c r="B21" s="90"/>
      <c r="C21" s="26" t="s">
        <v>2</v>
      </c>
      <c r="D21" s="90"/>
      <c r="E21" s="90"/>
      <c r="F21" s="90"/>
      <c r="G21" s="38"/>
    </row>
    <row r="22" spans="1:9" ht="23.25" x14ac:dyDescent="0.2">
      <c r="A22" s="24" t="s">
        <v>203</v>
      </c>
      <c r="B22" s="90">
        <v>94000</v>
      </c>
      <c r="C22" s="26" t="s">
        <v>1</v>
      </c>
      <c r="D22" s="90">
        <v>94000</v>
      </c>
      <c r="E22" s="90"/>
      <c r="F22" s="90"/>
      <c r="G22" s="38">
        <f t="shared" si="1"/>
        <v>0</v>
      </c>
    </row>
    <row r="23" spans="1:9" ht="23.25" x14ac:dyDescent="0.2">
      <c r="A23" s="24"/>
      <c r="B23" s="90"/>
      <c r="C23" s="26" t="s">
        <v>2</v>
      </c>
      <c r="D23" s="90"/>
      <c r="E23" s="90"/>
      <c r="F23" s="90"/>
      <c r="G23" s="38"/>
    </row>
    <row r="24" spans="1:9" ht="23.25" x14ac:dyDescent="0.2">
      <c r="A24" s="292" t="s">
        <v>7</v>
      </c>
      <c r="B24" s="100">
        <f>+B8</f>
        <v>3143800</v>
      </c>
      <c r="C24" s="17" t="s">
        <v>1</v>
      </c>
      <c r="D24" s="100">
        <f>+D8</f>
        <v>3143800</v>
      </c>
      <c r="E24" s="100"/>
      <c r="F24" s="100"/>
      <c r="G24" s="38">
        <f t="shared" si="1"/>
        <v>0</v>
      </c>
      <c r="H24" s="38"/>
      <c r="I24" s="38">
        <f>+H24-174800</f>
        <v>-174800</v>
      </c>
    </row>
    <row r="25" spans="1:9" ht="23.25" x14ac:dyDescent="0.2">
      <c r="A25" s="293"/>
      <c r="B25" s="100"/>
      <c r="C25" s="17" t="s">
        <v>2</v>
      </c>
      <c r="D25" s="100"/>
      <c r="E25" s="100"/>
      <c r="F25" s="100"/>
    </row>
    <row r="26" spans="1:9" ht="23.25" x14ac:dyDescent="0.2">
      <c r="A26" s="32"/>
      <c r="B26" s="101"/>
      <c r="C26" s="32"/>
      <c r="D26" s="118"/>
      <c r="E26" s="118"/>
      <c r="F26" s="118"/>
    </row>
    <row r="27" spans="1:9" ht="23.25" x14ac:dyDescent="0.2">
      <c r="A27" s="32"/>
      <c r="B27" s="101"/>
      <c r="C27" s="32"/>
      <c r="D27" s="118"/>
      <c r="E27" s="118"/>
      <c r="F27" s="118"/>
    </row>
    <row r="28" spans="1:9" ht="23.25" x14ac:dyDescent="0.2">
      <c r="A28" s="32"/>
      <c r="B28" s="101"/>
      <c r="C28" s="32"/>
      <c r="D28" s="118"/>
      <c r="E28" s="118"/>
      <c r="F28" s="118"/>
    </row>
    <row r="29" spans="1:9" ht="21" x14ac:dyDescent="0.2">
      <c r="A29" s="288" t="s">
        <v>21</v>
      </c>
      <c r="B29" s="288"/>
      <c r="C29" s="288"/>
      <c r="D29" s="288"/>
      <c r="E29" s="288"/>
      <c r="F29" s="288"/>
    </row>
    <row r="30" spans="1:9" ht="21" x14ac:dyDescent="0.2">
      <c r="A30" s="4" t="s">
        <v>22</v>
      </c>
      <c r="B30" s="91"/>
      <c r="C30" s="4"/>
      <c r="D30" s="91"/>
      <c r="E30" s="91"/>
      <c r="F30" s="91"/>
    </row>
    <row r="31" spans="1:9" ht="24" x14ac:dyDescent="0.2">
      <c r="A31" s="3" t="s">
        <v>23</v>
      </c>
      <c r="B31" s="91"/>
      <c r="C31" s="3"/>
      <c r="D31" s="91"/>
      <c r="E31" s="91"/>
      <c r="F31" s="2" t="s">
        <v>19</v>
      </c>
    </row>
    <row r="32" spans="1:9" ht="24" x14ac:dyDescent="0.2">
      <c r="A32" s="3"/>
      <c r="B32" s="91"/>
      <c r="C32" s="3"/>
      <c r="D32" s="91"/>
      <c r="E32" s="91"/>
      <c r="F32" s="2"/>
    </row>
    <row r="33" spans="1:7" ht="23.25" x14ac:dyDescent="0.2">
      <c r="A33" s="294" t="s">
        <v>18</v>
      </c>
      <c r="B33" s="92" t="s">
        <v>32</v>
      </c>
      <c r="C33" s="18" t="s">
        <v>6</v>
      </c>
      <c r="D33" s="104" t="s">
        <v>24</v>
      </c>
      <c r="E33" s="104" t="s">
        <v>26</v>
      </c>
      <c r="F33" s="104" t="s">
        <v>65</v>
      </c>
    </row>
    <row r="34" spans="1:7" ht="23.25" x14ac:dyDescent="0.2">
      <c r="A34" s="295"/>
      <c r="B34" s="93" t="s">
        <v>33</v>
      </c>
      <c r="C34" s="19" t="s">
        <v>2</v>
      </c>
      <c r="D34" s="105" t="s">
        <v>25</v>
      </c>
      <c r="E34" s="105" t="s">
        <v>27</v>
      </c>
      <c r="F34" s="105" t="s">
        <v>28</v>
      </c>
    </row>
    <row r="35" spans="1:7" ht="23.25" x14ac:dyDescent="0.2">
      <c r="A35" s="23" t="s">
        <v>29</v>
      </c>
      <c r="B35" s="131"/>
      <c r="C35" s="22"/>
      <c r="D35" s="132"/>
      <c r="E35" s="132"/>
      <c r="F35" s="132"/>
    </row>
    <row r="36" spans="1:7" ht="23.25" x14ac:dyDescent="0.2">
      <c r="A36" s="296" t="s">
        <v>55</v>
      </c>
      <c r="B36" s="95">
        <f>+B38+B46</f>
        <v>672000</v>
      </c>
      <c r="C36" s="25" t="s">
        <v>1</v>
      </c>
      <c r="D36" s="117">
        <f>+D38+D46</f>
        <v>118400</v>
      </c>
      <c r="E36" s="117">
        <f>+E38+E46</f>
        <v>436000</v>
      </c>
      <c r="F36" s="117">
        <f>+F38+F46</f>
        <v>117600</v>
      </c>
      <c r="G36" s="38">
        <f>+D36+E36+F36-B36</f>
        <v>0</v>
      </c>
    </row>
    <row r="37" spans="1:7" ht="23.25" x14ac:dyDescent="0.2">
      <c r="A37" s="297"/>
      <c r="B37" s="119"/>
      <c r="C37" s="29" t="s">
        <v>2</v>
      </c>
      <c r="D37" s="115"/>
      <c r="E37" s="115"/>
      <c r="F37" s="115"/>
      <c r="G37" s="38">
        <f t="shared" ref="G37:G55" si="2">+D37+E37+F37-B37</f>
        <v>0</v>
      </c>
    </row>
    <row r="38" spans="1:7" ht="23.25" x14ac:dyDescent="0.2">
      <c r="A38" s="298" t="s">
        <v>73</v>
      </c>
      <c r="B38" s="96">
        <f>+B42+B44</f>
        <v>65000</v>
      </c>
      <c r="C38" s="30" t="s">
        <v>1</v>
      </c>
      <c r="D38" s="116"/>
      <c r="E38" s="116">
        <f t="shared" ref="E38" si="3">+E42+E44</f>
        <v>65000</v>
      </c>
      <c r="F38" s="116"/>
      <c r="G38" s="38">
        <f t="shared" si="2"/>
        <v>0</v>
      </c>
    </row>
    <row r="39" spans="1:7" ht="23.25" x14ac:dyDescent="0.2">
      <c r="A39" s="291"/>
      <c r="B39" s="97"/>
      <c r="C39" s="27" t="s">
        <v>2</v>
      </c>
      <c r="D39" s="109"/>
      <c r="E39" s="109"/>
      <c r="F39" s="109"/>
      <c r="G39" s="38">
        <f t="shared" si="2"/>
        <v>0</v>
      </c>
    </row>
    <row r="40" spans="1:7" ht="23.25" x14ac:dyDescent="0.2">
      <c r="A40" s="31" t="s">
        <v>34</v>
      </c>
      <c r="B40" s="98"/>
      <c r="C40" s="28"/>
      <c r="D40" s="99"/>
      <c r="E40" s="99"/>
      <c r="F40" s="99"/>
      <c r="G40" s="38">
        <f t="shared" si="2"/>
        <v>0</v>
      </c>
    </row>
    <row r="41" spans="1:7" ht="23.25" x14ac:dyDescent="0.2">
      <c r="A41" s="31" t="s">
        <v>37</v>
      </c>
      <c r="B41" s="98"/>
      <c r="C41" s="28"/>
      <c r="D41" s="99"/>
      <c r="E41" s="99"/>
      <c r="F41" s="99"/>
      <c r="G41" s="38"/>
    </row>
    <row r="42" spans="1:7" ht="23.25" x14ac:dyDescent="0.2">
      <c r="A42" s="33" t="s">
        <v>39</v>
      </c>
      <c r="B42" s="90">
        <v>25000</v>
      </c>
      <c r="C42" s="26" t="s">
        <v>1</v>
      </c>
      <c r="D42" s="112"/>
      <c r="E42" s="112">
        <v>25000</v>
      </c>
      <c r="F42" s="112"/>
      <c r="G42" s="38">
        <f t="shared" si="2"/>
        <v>0</v>
      </c>
    </row>
    <row r="43" spans="1:7" ht="23.25" x14ac:dyDescent="0.2">
      <c r="A43" s="24"/>
      <c r="B43" s="90"/>
      <c r="C43" s="26" t="s">
        <v>2</v>
      </c>
      <c r="D43" s="90"/>
      <c r="E43" s="90"/>
      <c r="F43" s="90"/>
      <c r="G43" s="38">
        <f t="shared" si="2"/>
        <v>0</v>
      </c>
    </row>
    <row r="44" spans="1:7" ht="23.25" x14ac:dyDescent="0.2">
      <c r="A44" s="33" t="s">
        <v>38</v>
      </c>
      <c r="B44" s="90">
        <v>40000</v>
      </c>
      <c r="C44" s="26" t="s">
        <v>1</v>
      </c>
      <c r="D44" s="90"/>
      <c r="E44" s="90">
        <v>40000</v>
      </c>
      <c r="F44" s="90"/>
      <c r="G44" s="38"/>
    </row>
    <row r="45" spans="1:7" ht="23.25" x14ac:dyDescent="0.2">
      <c r="A45" s="24"/>
      <c r="B45" s="90"/>
      <c r="C45" s="26" t="s">
        <v>2</v>
      </c>
      <c r="D45" s="90"/>
      <c r="E45" s="90"/>
      <c r="F45" s="90"/>
      <c r="G45" s="38"/>
    </row>
    <row r="46" spans="1:7" ht="23.25" x14ac:dyDescent="0.2">
      <c r="A46" s="290" t="s">
        <v>46</v>
      </c>
      <c r="B46" s="96">
        <f>+B48+B50+B52</f>
        <v>607000</v>
      </c>
      <c r="C46" s="30" t="s">
        <v>1</v>
      </c>
      <c r="D46" s="96">
        <f t="shared" ref="D46:F46" si="4">+D48+D50+D52</f>
        <v>118400</v>
      </c>
      <c r="E46" s="96">
        <f t="shared" si="4"/>
        <v>371000</v>
      </c>
      <c r="F46" s="96">
        <f t="shared" si="4"/>
        <v>117600</v>
      </c>
      <c r="G46" s="38">
        <f t="shared" si="2"/>
        <v>0</v>
      </c>
    </row>
    <row r="47" spans="1:7" ht="23.25" x14ac:dyDescent="0.2">
      <c r="A47" s="291"/>
      <c r="B47" s="97"/>
      <c r="C47" s="27" t="s">
        <v>2</v>
      </c>
      <c r="D47" s="109"/>
      <c r="E47" s="109"/>
      <c r="F47" s="109"/>
      <c r="G47" s="38">
        <f t="shared" si="2"/>
        <v>0</v>
      </c>
    </row>
    <row r="48" spans="1:7" ht="23.25" x14ac:dyDescent="0.2">
      <c r="A48" s="24" t="s">
        <v>78</v>
      </c>
      <c r="B48" s="90">
        <v>64100</v>
      </c>
      <c r="C48" s="26" t="s">
        <v>1</v>
      </c>
      <c r="D48" s="99"/>
      <c r="E48" s="99">
        <v>64100</v>
      </c>
      <c r="F48" s="99"/>
      <c r="G48" s="38">
        <f t="shared" si="2"/>
        <v>0</v>
      </c>
    </row>
    <row r="49" spans="1:7" ht="23.25" x14ac:dyDescent="0.2">
      <c r="A49" s="24" t="s">
        <v>79</v>
      </c>
      <c r="B49" s="90"/>
      <c r="C49" s="26" t="s">
        <v>2</v>
      </c>
      <c r="D49" s="90"/>
      <c r="E49" s="90"/>
      <c r="F49" s="90"/>
      <c r="G49" s="38">
        <f t="shared" si="2"/>
        <v>0</v>
      </c>
    </row>
    <row r="50" spans="1:7" ht="23.25" x14ac:dyDescent="0.2">
      <c r="A50" s="24" t="s">
        <v>40</v>
      </c>
      <c r="B50" s="90">
        <v>352000</v>
      </c>
      <c r="C50" s="26" t="s">
        <v>1</v>
      </c>
      <c r="D50" s="90">
        <v>118400</v>
      </c>
      <c r="E50" s="90">
        <v>116000</v>
      </c>
      <c r="F50" s="90">
        <v>117600</v>
      </c>
      <c r="G50" s="38"/>
    </row>
    <row r="51" spans="1:7" ht="23.25" x14ac:dyDescent="0.2">
      <c r="A51" s="24" t="s">
        <v>41</v>
      </c>
      <c r="B51" s="90"/>
      <c r="C51" s="26" t="s">
        <v>2</v>
      </c>
      <c r="D51" s="90"/>
      <c r="E51" s="90"/>
      <c r="F51" s="90"/>
      <c r="G51" s="38"/>
    </row>
    <row r="52" spans="1:7" ht="23.25" x14ac:dyDescent="0.2">
      <c r="A52" s="24" t="s">
        <v>57</v>
      </c>
      <c r="B52" s="99">
        <v>190900</v>
      </c>
      <c r="C52" s="28" t="s">
        <v>1</v>
      </c>
      <c r="D52" s="99"/>
      <c r="E52" s="99">
        <v>190900</v>
      </c>
      <c r="F52" s="99"/>
      <c r="G52" s="38">
        <f t="shared" si="2"/>
        <v>0</v>
      </c>
    </row>
    <row r="53" spans="1:7" ht="23.25" x14ac:dyDescent="0.2">
      <c r="A53" s="24" t="s">
        <v>56</v>
      </c>
      <c r="B53" s="90"/>
      <c r="C53" s="26" t="s">
        <v>2</v>
      </c>
      <c r="D53" s="90"/>
      <c r="E53" s="90"/>
      <c r="F53" s="90"/>
      <c r="G53" s="38">
        <f t="shared" si="2"/>
        <v>0</v>
      </c>
    </row>
    <row r="54" spans="1:7" ht="23.25" x14ac:dyDescent="0.2">
      <c r="A54" s="292" t="s">
        <v>7</v>
      </c>
      <c r="B54" s="128">
        <f>+B36</f>
        <v>672000</v>
      </c>
      <c r="C54" s="17" t="s">
        <v>1</v>
      </c>
      <c r="D54" s="100">
        <f t="shared" ref="D54:F54" si="5">+D36</f>
        <v>118400</v>
      </c>
      <c r="E54" s="100">
        <f t="shared" si="5"/>
        <v>436000</v>
      </c>
      <c r="F54" s="100">
        <f t="shared" si="5"/>
        <v>117600</v>
      </c>
      <c r="G54" s="38">
        <f t="shared" si="2"/>
        <v>0</v>
      </c>
    </row>
    <row r="55" spans="1:7" ht="23.25" x14ac:dyDescent="0.2">
      <c r="A55" s="293"/>
      <c r="B55" s="129"/>
      <c r="C55" s="17" t="s">
        <v>2</v>
      </c>
      <c r="D55" s="100"/>
      <c r="E55" s="100"/>
      <c r="F55" s="100"/>
      <c r="G55" s="38">
        <f t="shared" si="2"/>
        <v>0</v>
      </c>
    </row>
    <row r="58" spans="1:7" ht="23.25" x14ac:dyDescent="0.2">
      <c r="A58" s="35"/>
    </row>
    <row r="60" spans="1:7" x14ac:dyDescent="0.2">
      <c r="B60" s="103"/>
    </row>
  </sheetData>
  <mergeCells count="11">
    <mergeCell ref="A1:F1"/>
    <mergeCell ref="A5:A6"/>
    <mergeCell ref="A8:A9"/>
    <mergeCell ref="A10:A11"/>
    <mergeCell ref="A38:A39"/>
    <mergeCell ref="A46:A47"/>
    <mergeCell ref="A54:A55"/>
    <mergeCell ref="A24:A25"/>
    <mergeCell ref="A29:F29"/>
    <mergeCell ref="A33:A34"/>
    <mergeCell ref="A36:A37"/>
  </mergeCells>
  <printOptions horizontalCentered="1"/>
  <pageMargins left="0.37" right="0.43307086614173229" top="0.43307086614173229" bottom="0.19685039370078741" header="0.39370078740157483" footer="0.31496062992125984"/>
  <pageSetup paperSize="9" scale="95" orientation="landscape" r:id="rId1"/>
  <headerFooter>
    <oddHeader>&amp;R&amp;"TH SarabunPSK,ธรรมดา"&amp;16แบบ สงม. 2    (สำนักงานเขต) &amp;"-,ธรรมดา"&amp;11</oddHeader>
  </headerFooter>
  <rowBreaks count="3" manualBreakCount="3">
    <brk id="19" max="5" man="1"/>
    <brk id="27" max="5" man="1"/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I94"/>
  <sheetViews>
    <sheetView view="pageBreakPreview" zoomScale="70" zoomScaleNormal="90" zoomScaleSheetLayoutView="70" workbookViewId="0">
      <selection activeCell="A53" sqref="A53"/>
    </sheetView>
  </sheetViews>
  <sheetFormatPr defaultRowHeight="14.25" x14ac:dyDescent="0.2"/>
  <cols>
    <col min="1" max="1" width="60.625" bestFit="1" customWidth="1"/>
    <col min="2" max="2" width="15.625" style="102" customWidth="1"/>
    <col min="3" max="3" width="8.125" customWidth="1"/>
    <col min="4" max="4" width="15.375" style="102" bestFit="1" customWidth="1"/>
    <col min="5" max="5" width="15.125" style="102" bestFit="1" customWidth="1"/>
    <col min="6" max="6" width="15.375" style="102" bestFit="1" customWidth="1"/>
    <col min="7" max="7" width="19.375" customWidth="1"/>
    <col min="8" max="17" width="39.375" customWidth="1"/>
  </cols>
  <sheetData>
    <row r="1" spans="1:7" ht="21" x14ac:dyDescent="0.2">
      <c r="A1" s="288" t="s">
        <v>94</v>
      </c>
      <c r="B1" s="288"/>
      <c r="C1" s="288"/>
      <c r="D1" s="288"/>
      <c r="E1" s="288"/>
      <c r="F1" s="288"/>
    </row>
    <row r="2" spans="1:7" ht="21" x14ac:dyDescent="0.2">
      <c r="A2" s="4" t="s">
        <v>22</v>
      </c>
      <c r="B2" s="91"/>
      <c r="C2" s="4"/>
      <c r="D2" s="91"/>
      <c r="E2" s="91"/>
      <c r="F2" s="91"/>
    </row>
    <row r="3" spans="1:7" ht="24" x14ac:dyDescent="0.2">
      <c r="A3" s="3" t="s">
        <v>23</v>
      </c>
      <c r="B3" s="91"/>
      <c r="C3" s="3"/>
      <c r="D3" s="91"/>
      <c r="E3" s="91"/>
      <c r="F3" s="2" t="s">
        <v>19</v>
      </c>
    </row>
    <row r="4" spans="1:7" ht="24" x14ac:dyDescent="0.2">
      <c r="A4" s="3"/>
      <c r="B4" s="91"/>
      <c r="C4" s="3"/>
      <c r="D4" s="91"/>
      <c r="E4" s="91"/>
      <c r="F4" s="2"/>
    </row>
    <row r="5" spans="1:7" ht="23.25" x14ac:dyDescent="0.2">
      <c r="A5" s="294" t="s">
        <v>18</v>
      </c>
      <c r="B5" s="18" t="s">
        <v>32</v>
      </c>
      <c r="C5" s="18" t="s">
        <v>6</v>
      </c>
      <c r="D5" s="20" t="s">
        <v>24</v>
      </c>
      <c r="E5" s="20" t="s">
        <v>26</v>
      </c>
      <c r="F5" s="20" t="s">
        <v>65</v>
      </c>
    </row>
    <row r="6" spans="1:7" ht="23.25" x14ac:dyDescent="0.2">
      <c r="A6" s="295"/>
      <c r="B6" s="19" t="s">
        <v>33</v>
      </c>
      <c r="C6" s="19" t="s">
        <v>2</v>
      </c>
      <c r="D6" s="21" t="s">
        <v>96</v>
      </c>
      <c r="E6" s="21" t="s">
        <v>97</v>
      </c>
      <c r="F6" s="21" t="s">
        <v>98</v>
      </c>
    </row>
    <row r="7" spans="1:7" ht="23.25" x14ac:dyDescent="0.2">
      <c r="A7" s="23" t="s">
        <v>29</v>
      </c>
      <c r="B7" s="131"/>
      <c r="C7" s="22"/>
      <c r="D7" s="132"/>
      <c r="E7" s="132"/>
      <c r="F7" s="132"/>
    </row>
    <row r="8" spans="1:7" ht="23.25" x14ac:dyDescent="0.2">
      <c r="A8" s="296" t="s">
        <v>277</v>
      </c>
      <c r="B8" s="95">
        <f>+B10</f>
        <v>4181010</v>
      </c>
      <c r="C8" s="25" t="s">
        <v>1</v>
      </c>
      <c r="D8" s="107">
        <f>+D10</f>
        <v>3224800</v>
      </c>
      <c r="E8" s="107">
        <f>+E10</f>
        <v>658400</v>
      </c>
      <c r="F8" s="107">
        <f>+F10</f>
        <v>297810</v>
      </c>
      <c r="G8" s="38"/>
    </row>
    <row r="9" spans="1:7" ht="23.25" x14ac:dyDescent="0.2">
      <c r="A9" s="297"/>
      <c r="B9" s="119"/>
      <c r="C9" s="29" t="s">
        <v>2</v>
      </c>
      <c r="D9" s="115"/>
      <c r="E9" s="115"/>
      <c r="F9" s="115"/>
      <c r="G9" s="38"/>
    </row>
    <row r="10" spans="1:7" ht="23.25" x14ac:dyDescent="0.2">
      <c r="A10" s="298" t="s">
        <v>73</v>
      </c>
      <c r="B10" s="96">
        <f>+B14+B17+B19+B21+B23+B26+B28+B30+B32+B35+B37+B39+B41+B44+B46+B48</f>
        <v>4181010</v>
      </c>
      <c r="C10" s="30" t="s">
        <v>1</v>
      </c>
      <c r="D10" s="108">
        <f>+D14+D17+D19+D21+D23+D26+D28+D30+D32+D35+D37+D39+D41+D44+D46+D48</f>
        <v>3224800</v>
      </c>
      <c r="E10" s="108">
        <f>+E14+E17+E19+E21+E23+E26+E28+E30+E32+E35+E37+E39+E41+E44+E46+E48</f>
        <v>658400</v>
      </c>
      <c r="F10" s="108">
        <f>+F14+F17+F19+F21+F23+F26+F28+F30+F32+F35+F37+F39+F41+F44+F46+F48</f>
        <v>297810</v>
      </c>
      <c r="G10" s="38">
        <f t="shared" ref="G10:G50" si="0">+D10+E10+F10-B10</f>
        <v>0</v>
      </c>
    </row>
    <row r="11" spans="1:7" ht="23.25" x14ac:dyDescent="0.2">
      <c r="A11" s="291"/>
      <c r="B11" s="97"/>
      <c r="C11" s="27" t="s">
        <v>2</v>
      </c>
      <c r="D11" s="109"/>
      <c r="E11" s="109"/>
      <c r="F11" s="109"/>
      <c r="G11" s="38">
        <f t="shared" si="0"/>
        <v>0</v>
      </c>
    </row>
    <row r="12" spans="1:7" ht="23.25" x14ac:dyDescent="0.2">
      <c r="A12" s="31" t="s">
        <v>34</v>
      </c>
      <c r="B12" s="98"/>
      <c r="C12" s="28"/>
      <c r="D12" s="99"/>
      <c r="E12" s="99"/>
      <c r="F12" s="99"/>
      <c r="G12" s="38">
        <f t="shared" si="0"/>
        <v>0</v>
      </c>
    </row>
    <row r="13" spans="1:7" ht="23.25" x14ac:dyDescent="0.2">
      <c r="A13" s="31" t="s">
        <v>35</v>
      </c>
      <c r="B13" s="98"/>
      <c r="C13" s="28"/>
      <c r="D13" s="99"/>
      <c r="E13" s="99"/>
      <c r="F13" s="99"/>
      <c r="G13" s="38">
        <f t="shared" si="0"/>
        <v>0</v>
      </c>
    </row>
    <row r="14" spans="1:7" ht="23.25" x14ac:dyDescent="0.2">
      <c r="A14" s="24" t="s">
        <v>99</v>
      </c>
      <c r="B14" s="90">
        <v>384400</v>
      </c>
      <c r="C14" s="26" t="s">
        <v>1</v>
      </c>
      <c r="D14" s="90">
        <v>112000</v>
      </c>
      <c r="E14" s="90">
        <v>132400</v>
      </c>
      <c r="F14" s="90">
        <v>140000</v>
      </c>
      <c r="G14" s="38">
        <f t="shared" si="0"/>
        <v>0</v>
      </c>
    </row>
    <row r="15" spans="1:7" ht="23.25" x14ac:dyDescent="0.2">
      <c r="A15" s="39"/>
      <c r="B15" s="90"/>
      <c r="C15" s="26" t="s">
        <v>2</v>
      </c>
      <c r="D15" s="90"/>
      <c r="E15" s="90"/>
      <c r="F15" s="90"/>
      <c r="G15" s="38"/>
    </row>
    <row r="16" spans="1:7" ht="23.25" x14ac:dyDescent="0.2">
      <c r="A16" s="31" t="s">
        <v>36</v>
      </c>
      <c r="B16" s="90"/>
      <c r="C16" s="26"/>
      <c r="D16" s="90"/>
      <c r="E16" s="90"/>
      <c r="F16" s="90"/>
      <c r="G16" s="38">
        <f t="shared" si="0"/>
        <v>0</v>
      </c>
    </row>
    <row r="17" spans="1:7" ht="23.25" x14ac:dyDescent="0.2">
      <c r="A17" s="24" t="s">
        <v>100</v>
      </c>
      <c r="B17" s="90">
        <v>138700</v>
      </c>
      <c r="C17" s="26" t="s">
        <v>1</v>
      </c>
      <c r="D17" s="90">
        <v>40000</v>
      </c>
      <c r="E17" s="90">
        <v>80000</v>
      </c>
      <c r="F17" s="90">
        <v>18700</v>
      </c>
      <c r="G17" s="38">
        <f t="shared" si="0"/>
        <v>0</v>
      </c>
    </row>
    <row r="18" spans="1:7" ht="23.25" x14ac:dyDescent="0.2">
      <c r="A18" s="24"/>
      <c r="B18" s="90"/>
      <c r="C18" s="26" t="s">
        <v>2</v>
      </c>
      <c r="D18" s="90"/>
      <c r="E18" s="90"/>
      <c r="F18" s="90"/>
      <c r="G18" s="38"/>
    </row>
    <row r="19" spans="1:7" ht="23.25" x14ac:dyDescent="0.2">
      <c r="A19" s="24" t="s">
        <v>101</v>
      </c>
      <c r="B19" s="90">
        <v>90500</v>
      </c>
      <c r="C19" s="26" t="s">
        <v>1</v>
      </c>
      <c r="D19" s="90">
        <v>25500</v>
      </c>
      <c r="E19" s="90">
        <v>45000</v>
      </c>
      <c r="F19" s="90">
        <v>20000</v>
      </c>
      <c r="G19" s="38">
        <f t="shared" si="0"/>
        <v>0</v>
      </c>
    </row>
    <row r="20" spans="1:7" ht="23.25" x14ac:dyDescent="0.2">
      <c r="A20" s="24"/>
      <c r="B20" s="90"/>
      <c r="C20" s="26" t="s">
        <v>2</v>
      </c>
      <c r="D20" s="90"/>
      <c r="E20" s="90"/>
      <c r="F20" s="90"/>
      <c r="G20" s="38"/>
    </row>
    <row r="21" spans="1:7" ht="23.25" x14ac:dyDescent="0.2">
      <c r="A21" s="24" t="s">
        <v>102</v>
      </c>
      <c r="B21" s="90">
        <v>4800</v>
      </c>
      <c r="C21" s="26" t="s">
        <v>1</v>
      </c>
      <c r="D21" s="90">
        <v>4800</v>
      </c>
      <c r="E21" s="90"/>
      <c r="F21" s="90"/>
      <c r="G21" s="38">
        <f t="shared" si="0"/>
        <v>0</v>
      </c>
    </row>
    <row r="22" spans="1:7" ht="23.25" x14ac:dyDescent="0.2">
      <c r="A22" s="24"/>
      <c r="B22" s="90"/>
      <c r="C22" s="26" t="s">
        <v>2</v>
      </c>
      <c r="D22" s="90"/>
      <c r="E22" s="90"/>
      <c r="F22" s="90"/>
      <c r="G22" s="38"/>
    </row>
    <row r="23" spans="1:7" ht="23.25" x14ac:dyDescent="0.2">
      <c r="A23" s="24" t="s">
        <v>103</v>
      </c>
      <c r="B23" s="90">
        <v>36000</v>
      </c>
      <c r="C23" s="26" t="s">
        <v>1</v>
      </c>
      <c r="D23" s="90"/>
      <c r="E23" s="90">
        <v>36000</v>
      </c>
      <c r="F23" s="90"/>
      <c r="G23" s="38">
        <f t="shared" si="0"/>
        <v>0</v>
      </c>
    </row>
    <row r="24" spans="1:7" ht="23.25" x14ac:dyDescent="0.2">
      <c r="A24" s="34"/>
      <c r="B24" s="109"/>
      <c r="C24" s="27" t="s">
        <v>2</v>
      </c>
      <c r="D24" s="109"/>
      <c r="E24" s="109"/>
      <c r="F24" s="109"/>
      <c r="G24" s="38"/>
    </row>
    <row r="25" spans="1:7" ht="23.25" x14ac:dyDescent="0.2">
      <c r="A25" s="37"/>
      <c r="B25" s="101"/>
      <c r="C25" s="32"/>
      <c r="D25" s="101"/>
      <c r="E25" s="101"/>
      <c r="F25" s="101"/>
      <c r="G25" s="38"/>
    </row>
    <row r="26" spans="1:7" ht="23.25" x14ac:dyDescent="0.2">
      <c r="A26" s="39" t="s">
        <v>104</v>
      </c>
      <c r="B26" s="99">
        <v>1020000</v>
      </c>
      <c r="C26" s="28" t="s">
        <v>1</v>
      </c>
      <c r="D26" s="99">
        <v>1020000</v>
      </c>
      <c r="E26" s="99"/>
      <c r="F26" s="99"/>
      <c r="G26" s="38">
        <f t="shared" si="0"/>
        <v>0</v>
      </c>
    </row>
    <row r="27" spans="1:7" ht="23.25" x14ac:dyDescent="0.2">
      <c r="A27" s="24"/>
      <c r="B27" s="90"/>
      <c r="C27" s="26" t="s">
        <v>2</v>
      </c>
      <c r="D27" s="90"/>
      <c r="E27" s="90"/>
      <c r="F27" s="90"/>
      <c r="G27" s="38">
        <f t="shared" si="0"/>
        <v>0</v>
      </c>
    </row>
    <row r="28" spans="1:7" ht="23.25" x14ac:dyDescent="0.2">
      <c r="A28" s="24" t="s">
        <v>105</v>
      </c>
      <c r="B28" s="123">
        <v>1560500</v>
      </c>
      <c r="C28" s="26" t="s">
        <v>1</v>
      </c>
      <c r="D28" s="90">
        <v>1560500</v>
      </c>
      <c r="E28" s="90"/>
      <c r="F28" s="90"/>
      <c r="G28" s="38">
        <f t="shared" si="0"/>
        <v>0</v>
      </c>
    </row>
    <row r="29" spans="1:7" ht="23.25" x14ac:dyDescent="0.2">
      <c r="A29" s="24"/>
      <c r="B29" s="123"/>
      <c r="C29" s="26" t="s">
        <v>2</v>
      </c>
      <c r="D29" s="90"/>
      <c r="E29" s="90"/>
      <c r="F29" s="90"/>
      <c r="G29" s="38"/>
    </row>
    <row r="30" spans="1:7" ht="23.25" x14ac:dyDescent="0.2">
      <c r="A30" s="24" t="s">
        <v>106</v>
      </c>
      <c r="B30" s="90">
        <v>216000</v>
      </c>
      <c r="C30" s="26" t="s">
        <v>1</v>
      </c>
      <c r="D30" s="90">
        <v>216000</v>
      </c>
      <c r="E30" s="90"/>
      <c r="F30" s="90"/>
      <c r="G30" s="38">
        <f t="shared" si="0"/>
        <v>0</v>
      </c>
    </row>
    <row r="31" spans="1:7" ht="23.25" x14ac:dyDescent="0.2">
      <c r="A31" s="39"/>
      <c r="B31" s="90"/>
      <c r="C31" s="26" t="s">
        <v>2</v>
      </c>
      <c r="D31" s="90"/>
      <c r="E31" s="90"/>
      <c r="F31" s="90"/>
      <c r="G31" s="38"/>
    </row>
    <row r="32" spans="1:7" ht="23.25" x14ac:dyDescent="0.2">
      <c r="A32" s="39" t="s">
        <v>246</v>
      </c>
      <c r="B32" s="90">
        <v>45000</v>
      </c>
      <c r="C32" s="26" t="s">
        <v>1</v>
      </c>
      <c r="D32" s="90">
        <v>45000</v>
      </c>
      <c r="E32" s="90"/>
      <c r="F32" s="90"/>
      <c r="G32" s="38"/>
    </row>
    <row r="33" spans="1:7" ht="23.25" x14ac:dyDescent="0.2">
      <c r="A33" s="39"/>
      <c r="B33" s="90"/>
      <c r="C33" s="26" t="s">
        <v>2</v>
      </c>
      <c r="D33" s="90"/>
      <c r="E33" s="90"/>
      <c r="F33" s="90"/>
      <c r="G33" s="38"/>
    </row>
    <row r="34" spans="1:7" ht="23.25" x14ac:dyDescent="0.2">
      <c r="A34" s="31" t="s">
        <v>37</v>
      </c>
      <c r="B34" s="90"/>
      <c r="C34" s="26"/>
      <c r="D34" s="90"/>
      <c r="E34" s="90"/>
      <c r="F34" s="90"/>
      <c r="G34" s="38">
        <f t="shared" si="0"/>
        <v>0</v>
      </c>
    </row>
    <row r="35" spans="1:7" ht="23.25" x14ac:dyDescent="0.2">
      <c r="A35" s="24" t="s">
        <v>247</v>
      </c>
      <c r="B35" s="90">
        <v>150000</v>
      </c>
      <c r="C35" s="26" t="s">
        <v>1</v>
      </c>
      <c r="D35" s="90">
        <v>45000</v>
      </c>
      <c r="E35" s="90">
        <v>75000</v>
      </c>
      <c r="F35" s="90">
        <v>30000</v>
      </c>
      <c r="G35" s="38">
        <f t="shared" si="0"/>
        <v>0</v>
      </c>
    </row>
    <row r="36" spans="1:7" ht="23.25" x14ac:dyDescent="0.2">
      <c r="A36" s="24"/>
      <c r="B36" s="90"/>
      <c r="C36" s="26" t="s">
        <v>2</v>
      </c>
      <c r="D36" s="90"/>
      <c r="E36" s="90"/>
      <c r="F36" s="90"/>
      <c r="G36" s="38"/>
    </row>
    <row r="37" spans="1:7" ht="23.25" x14ac:dyDescent="0.2">
      <c r="A37" s="24" t="s">
        <v>107</v>
      </c>
      <c r="B37" s="90">
        <v>130000</v>
      </c>
      <c r="C37" s="26" t="s">
        <v>1</v>
      </c>
      <c r="D37" s="90">
        <v>30000</v>
      </c>
      <c r="E37" s="90">
        <v>80000</v>
      </c>
      <c r="F37" s="90">
        <v>20000</v>
      </c>
      <c r="G37" s="38">
        <f t="shared" si="0"/>
        <v>0</v>
      </c>
    </row>
    <row r="38" spans="1:7" ht="23.25" x14ac:dyDescent="0.2">
      <c r="A38" s="24"/>
      <c r="B38" s="90"/>
      <c r="C38" s="26" t="s">
        <v>2</v>
      </c>
      <c r="D38" s="90"/>
      <c r="E38" s="90"/>
      <c r="F38" s="90"/>
      <c r="G38" s="38"/>
    </row>
    <row r="39" spans="1:7" ht="23.25" x14ac:dyDescent="0.2">
      <c r="A39" s="24" t="s">
        <v>108</v>
      </c>
      <c r="B39" s="90">
        <v>60000</v>
      </c>
      <c r="C39" s="26" t="s">
        <v>1</v>
      </c>
      <c r="D39" s="90">
        <v>18000</v>
      </c>
      <c r="E39" s="90">
        <v>42000</v>
      </c>
      <c r="F39" s="90"/>
      <c r="G39" s="38">
        <f t="shared" si="0"/>
        <v>0</v>
      </c>
    </row>
    <row r="40" spans="1:7" ht="23.25" x14ac:dyDescent="0.2">
      <c r="A40" s="24"/>
      <c r="B40" s="90"/>
      <c r="C40" s="26" t="s">
        <v>2</v>
      </c>
      <c r="D40" s="90"/>
      <c r="E40" s="90"/>
      <c r="F40" s="90"/>
      <c r="G40" s="38"/>
    </row>
    <row r="41" spans="1:7" ht="23.25" x14ac:dyDescent="0.2">
      <c r="A41" s="24" t="s">
        <v>109</v>
      </c>
      <c r="B41" s="90">
        <v>11000</v>
      </c>
      <c r="C41" s="26" t="s">
        <v>1</v>
      </c>
      <c r="D41" s="90">
        <v>11000</v>
      </c>
      <c r="E41" s="90"/>
      <c r="F41" s="90"/>
      <c r="G41" s="38">
        <f t="shared" si="0"/>
        <v>0</v>
      </c>
    </row>
    <row r="42" spans="1:7" ht="23.25" x14ac:dyDescent="0.2">
      <c r="A42" s="34"/>
      <c r="B42" s="109"/>
      <c r="C42" s="27" t="s">
        <v>2</v>
      </c>
      <c r="D42" s="109"/>
      <c r="E42" s="109"/>
      <c r="F42" s="109"/>
      <c r="G42" s="38"/>
    </row>
    <row r="43" spans="1:7" ht="23.25" x14ac:dyDescent="0.2">
      <c r="A43" s="37"/>
      <c r="B43" s="101"/>
      <c r="C43" s="32"/>
      <c r="D43" s="101"/>
      <c r="E43" s="101"/>
      <c r="F43" s="101"/>
      <c r="G43" s="38"/>
    </row>
    <row r="44" spans="1:7" ht="23.25" x14ac:dyDescent="0.2">
      <c r="A44" s="39" t="s">
        <v>110</v>
      </c>
      <c r="B44" s="99">
        <v>300110</v>
      </c>
      <c r="C44" s="28" t="s">
        <v>1</v>
      </c>
      <c r="D44" s="99">
        <v>90000</v>
      </c>
      <c r="E44" s="99">
        <v>150000</v>
      </c>
      <c r="F44" s="99">
        <v>60110</v>
      </c>
      <c r="G44" s="38">
        <f t="shared" si="0"/>
        <v>0</v>
      </c>
    </row>
    <row r="45" spans="1:7" ht="23.25" x14ac:dyDescent="0.2">
      <c r="A45" s="24"/>
      <c r="B45" s="90"/>
      <c r="C45" s="26" t="s">
        <v>2</v>
      </c>
      <c r="D45" s="90"/>
      <c r="E45" s="90"/>
      <c r="F45" s="90"/>
      <c r="G45" s="38"/>
    </row>
    <row r="46" spans="1:7" ht="23.25" x14ac:dyDescent="0.2">
      <c r="A46" s="24" t="s">
        <v>248</v>
      </c>
      <c r="B46" s="90">
        <v>24000</v>
      </c>
      <c r="C46" s="26" t="s">
        <v>1</v>
      </c>
      <c r="D46" s="90">
        <v>7000</v>
      </c>
      <c r="E46" s="90">
        <v>8000</v>
      </c>
      <c r="F46" s="90">
        <v>9000</v>
      </c>
      <c r="G46" s="38">
        <f t="shared" si="0"/>
        <v>0</v>
      </c>
    </row>
    <row r="47" spans="1:7" ht="23.25" x14ac:dyDescent="0.2">
      <c r="A47" s="24"/>
      <c r="B47" s="90"/>
      <c r="C47" s="26" t="s">
        <v>2</v>
      </c>
      <c r="D47" s="90"/>
      <c r="E47" s="90"/>
      <c r="F47" s="90"/>
      <c r="G47" s="38"/>
    </row>
    <row r="48" spans="1:7" ht="23.25" x14ac:dyDescent="0.2">
      <c r="A48" s="24" t="s">
        <v>111</v>
      </c>
      <c r="B48" s="90">
        <v>10000</v>
      </c>
      <c r="C48" s="26" t="s">
        <v>1</v>
      </c>
      <c r="D48" s="90"/>
      <c r="E48" s="90">
        <v>10000</v>
      </c>
      <c r="F48" s="90"/>
      <c r="G48" s="38"/>
    </row>
    <row r="49" spans="1:9" ht="23.25" x14ac:dyDescent="0.2">
      <c r="A49" s="24"/>
      <c r="B49" s="90"/>
      <c r="C49" s="26" t="s">
        <v>2</v>
      </c>
      <c r="D49" s="90"/>
      <c r="E49" s="90"/>
      <c r="F49" s="90"/>
      <c r="G49" s="38"/>
    </row>
    <row r="50" spans="1:9" ht="23.25" x14ac:dyDescent="0.2">
      <c r="A50" s="292" t="s">
        <v>7</v>
      </c>
      <c r="B50" s="100">
        <f>+B8</f>
        <v>4181010</v>
      </c>
      <c r="C50" s="17" t="s">
        <v>1</v>
      </c>
      <c r="D50" s="100">
        <f>+D8</f>
        <v>3224800</v>
      </c>
      <c r="E50" s="100">
        <f>+E8</f>
        <v>658400</v>
      </c>
      <c r="F50" s="100">
        <f>+F8</f>
        <v>297810</v>
      </c>
      <c r="G50" s="38">
        <f t="shared" si="0"/>
        <v>0</v>
      </c>
      <c r="H50" s="38"/>
      <c r="I50" s="38">
        <f>+H50-174800</f>
        <v>-174800</v>
      </c>
    </row>
    <row r="51" spans="1:9" ht="23.25" x14ac:dyDescent="0.2">
      <c r="A51" s="293"/>
      <c r="B51" s="100"/>
      <c r="C51" s="17" t="s">
        <v>2</v>
      </c>
      <c r="D51" s="100"/>
      <c r="E51" s="100"/>
      <c r="F51" s="100"/>
    </row>
    <row r="52" spans="1:9" ht="23.25" x14ac:dyDescent="0.2">
      <c r="A52" s="32"/>
      <c r="B52" s="101"/>
      <c r="C52" s="32"/>
      <c r="D52" s="118"/>
      <c r="E52" s="118"/>
      <c r="F52" s="118"/>
    </row>
    <row r="53" spans="1:9" ht="23.25" x14ac:dyDescent="0.2">
      <c r="A53" s="35"/>
      <c r="B53" s="101"/>
      <c r="C53" s="32"/>
      <c r="D53" s="118"/>
      <c r="E53" s="118"/>
      <c r="F53" s="118"/>
    </row>
    <row r="54" spans="1:9" ht="23.25" x14ac:dyDescent="0.2">
      <c r="A54" s="35"/>
      <c r="B54" s="101"/>
      <c r="C54" s="32"/>
      <c r="D54" s="118"/>
      <c r="E54" s="118"/>
      <c r="F54" s="118"/>
    </row>
    <row r="55" spans="1:9" ht="23.25" x14ac:dyDescent="0.2">
      <c r="A55" s="35"/>
      <c r="B55" s="101"/>
      <c r="C55" s="32"/>
      <c r="D55" s="118"/>
      <c r="E55" s="118"/>
      <c r="F55" s="118"/>
    </row>
    <row r="56" spans="1:9" ht="21" x14ac:dyDescent="0.2">
      <c r="A56" s="288" t="s">
        <v>94</v>
      </c>
      <c r="B56" s="288"/>
      <c r="C56" s="288"/>
      <c r="D56" s="288"/>
      <c r="E56" s="288"/>
      <c r="F56" s="288"/>
    </row>
    <row r="57" spans="1:9" ht="21" x14ac:dyDescent="0.2">
      <c r="A57" s="4" t="s">
        <v>22</v>
      </c>
      <c r="B57" s="91"/>
      <c r="C57" s="4"/>
      <c r="D57" s="91"/>
      <c r="E57" s="91"/>
      <c r="F57" s="91"/>
    </row>
    <row r="58" spans="1:9" ht="24" x14ac:dyDescent="0.2">
      <c r="A58" s="3" t="s">
        <v>23</v>
      </c>
      <c r="B58" s="91"/>
      <c r="C58" s="3"/>
      <c r="D58" s="91"/>
      <c r="E58" s="91"/>
      <c r="F58" s="2" t="s">
        <v>19</v>
      </c>
    </row>
    <row r="59" spans="1:9" ht="23.25" x14ac:dyDescent="0.2">
      <c r="A59" s="32"/>
      <c r="B59" s="101"/>
      <c r="C59" s="32"/>
      <c r="D59" s="118"/>
      <c r="E59" s="118"/>
      <c r="F59" s="118"/>
    </row>
    <row r="60" spans="1:9" ht="23.25" x14ac:dyDescent="0.2">
      <c r="A60" s="296" t="s">
        <v>276</v>
      </c>
      <c r="B60" s="95">
        <v>610600</v>
      </c>
      <c r="C60" s="25" t="s">
        <v>1</v>
      </c>
      <c r="D60" s="117">
        <v>312000</v>
      </c>
      <c r="E60" s="117">
        <v>181800</v>
      </c>
      <c r="F60" s="117">
        <v>116800</v>
      </c>
      <c r="G60" s="38">
        <f>+D60+E60+F60-B60</f>
        <v>0</v>
      </c>
    </row>
    <row r="61" spans="1:9" ht="23.25" x14ac:dyDescent="0.2">
      <c r="A61" s="297"/>
      <c r="B61" s="119"/>
      <c r="C61" s="29" t="s">
        <v>2</v>
      </c>
      <c r="D61" s="115"/>
      <c r="E61" s="115"/>
      <c r="F61" s="115"/>
      <c r="G61" s="38">
        <f t="shared" ref="G61:G79" si="1">+D61+E61+F61-B61</f>
        <v>0</v>
      </c>
    </row>
    <row r="62" spans="1:9" ht="23.25" x14ac:dyDescent="0.2">
      <c r="A62" s="298" t="s">
        <v>73</v>
      </c>
      <c r="B62" s="96">
        <f>B66+B68+B70+B72</f>
        <v>417000</v>
      </c>
      <c r="C62" s="30" t="s">
        <v>1</v>
      </c>
      <c r="D62" s="96">
        <f>D66+D68+D70+D72</f>
        <v>118400</v>
      </c>
      <c r="E62" s="96">
        <f t="shared" ref="E62:F62" si="2">E66+E68+E70+E72</f>
        <v>181800</v>
      </c>
      <c r="F62" s="96">
        <f t="shared" si="2"/>
        <v>116800</v>
      </c>
      <c r="G62" s="38">
        <f t="shared" si="1"/>
        <v>0</v>
      </c>
    </row>
    <row r="63" spans="1:9" ht="23.25" x14ac:dyDescent="0.2">
      <c r="A63" s="291"/>
      <c r="B63" s="97"/>
      <c r="C63" s="27" t="s">
        <v>2</v>
      </c>
      <c r="D63" s="109"/>
      <c r="E63" s="109"/>
      <c r="F63" s="109"/>
      <c r="G63" s="38">
        <f t="shared" si="1"/>
        <v>0</v>
      </c>
    </row>
    <row r="64" spans="1:9" ht="23.25" x14ac:dyDescent="0.2">
      <c r="A64" s="31" t="s">
        <v>34</v>
      </c>
      <c r="B64" s="98"/>
      <c r="C64" s="28"/>
      <c r="D64" s="99"/>
      <c r="E64" s="99"/>
      <c r="F64" s="99"/>
      <c r="G64" s="38">
        <f t="shared" si="1"/>
        <v>0</v>
      </c>
    </row>
    <row r="65" spans="1:7" ht="23.25" x14ac:dyDescent="0.2">
      <c r="A65" s="50" t="s">
        <v>95</v>
      </c>
      <c r="B65" s="98"/>
      <c r="C65" s="28"/>
      <c r="D65" s="99"/>
      <c r="E65" s="99"/>
      <c r="F65" s="99"/>
      <c r="G65" s="38">
        <f t="shared" si="1"/>
        <v>0</v>
      </c>
    </row>
    <row r="66" spans="1:7" ht="23.25" x14ac:dyDescent="0.2">
      <c r="A66" s="51" t="s">
        <v>112</v>
      </c>
      <c r="B66" s="120">
        <v>292000</v>
      </c>
      <c r="C66" s="26" t="s">
        <v>1</v>
      </c>
      <c r="D66" s="120">
        <v>98400</v>
      </c>
      <c r="E66" s="120">
        <v>96800</v>
      </c>
      <c r="F66" s="120">
        <v>96800</v>
      </c>
      <c r="G66" s="38">
        <f t="shared" si="1"/>
        <v>0</v>
      </c>
    </row>
    <row r="67" spans="1:7" ht="23.25" x14ac:dyDescent="0.2">
      <c r="A67" s="31" t="s">
        <v>37</v>
      </c>
      <c r="B67" s="98"/>
      <c r="C67" s="26" t="s">
        <v>2</v>
      </c>
      <c r="D67" s="99"/>
      <c r="E67" s="99"/>
      <c r="F67" s="99"/>
      <c r="G67" s="38"/>
    </row>
    <row r="68" spans="1:7" ht="23.25" x14ac:dyDescent="0.2">
      <c r="A68" s="33" t="s">
        <v>113</v>
      </c>
      <c r="B68" s="90">
        <v>25000</v>
      </c>
      <c r="C68" s="26" t="s">
        <v>1</v>
      </c>
      <c r="D68" s="112"/>
      <c r="E68" s="112">
        <v>25000</v>
      </c>
      <c r="F68" s="112"/>
      <c r="G68" s="38">
        <f t="shared" si="1"/>
        <v>0</v>
      </c>
    </row>
    <row r="69" spans="1:7" ht="23.25" x14ac:dyDescent="0.2">
      <c r="A69" s="24"/>
      <c r="B69" s="90"/>
      <c r="C69" s="26" t="s">
        <v>2</v>
      </c>
      <c r="D69" s="90"/>
      <c r="E69" s="90"/>
      <c r="F69" s="90"/>
      <c r="G69" s="38">
        <f t="shared" si="1"/>
        <v>0</v>
      </c>
    </row>
    <row r="70" spans="1:7" ht="23.25" x14ac:dyDescent="0.2">
      <c r="A70" s="33" t="s">
        <v>107</v>
      </c>
      <c r="B70" s="90">
        <v>40000</v>
      </c>
      <c r="C70" s="26" t="s">
        <v>1</v>
      </c>
      <c r="D70" s="90"/>
      <c r="E70" s="90">
        <v>40000</v>
      </c>
      <c r="F70" s="90"/>
      <c r="G70" s="38">
        <f t="shared" si="1"/>
        <v>0</v>
      </c>
    </row>
    <row r="71" spans="1:7" ht="23.25" x14ac:dyDescent="0.2">
      <c r="A71" s="24"/>
      <c r="B71" s="90"/>
      <c r="C71" s="26" t="s">
        <v>2</v>
      </c>
      <c r="D71" s="90"/>
      <c r="E71" s="90"/>
      <c r="F71" s="90"/>
      <c r="G71" s="38">
        <f t="shared" si="1"/>
        <v>0</v>
      </c>
    </row>
    <row r="72" spans="1:7" ht="23.25" x14ac:dyDescent="0.2">
      <c r="A72" s="52" t="s">
        <v>114</v>
      </c>
      <c r="B72" s="99">
        <v>60000</v>
      </c>
      <c r="C72" s="26" t="s">
        <v>1</v>
      </c>
      <c r="D72" s="99">
        <v>20000</v>
      </c>
      <c r="E72" s="99">
        <v>20000</v>
      </c>
      <c r="F72" s="99">
        <v>20000</v>
      </c>
      <c r="G72" s="38">
        <f t="shared" si="1"/>
        <v>0</v>
      </c>
    </row>
    <row r="73" spans="1:7" ht="23.25" x14ac:dyDescent="0.2">
      <c r="A73" s="39"/>
      <c r="B73" s="99"/>
      <c r="C73" s="26" t="s">
        <v>2</v>
      </c>
      <c r="D73" s="99"/>
      <c r="E73" s="99"/>
      <c r="F73" s="99"/>
      <c r="G73" s="38"/>
    </row>
    <row r="74" spans="1:7" ht="23.25" x14ac:dyDescent="0.2">
      <c r="A74" s="299" t="s">
        <v>46</v>
      </c>
      <c r="B74" s="126">
        <f>+B76</f>
        <v>193600</v>
      </c>
      <c r="C74" s="47" t="s">
        <v>1</v>
      </c>
      <c r="D74" s="126">
        <f>D76</f>
        <v>193600</v>
      </c>
      <c r="E74" s="133">
        <f t="shared" ref="E74:F74" si="3">E76</f>
        <v>0</v>
      </c>
      <c r="F74" s="133">
        <f t="shared" si="3"/>
        <v>0</v>
      </c>
      <c r="G74" s="38">
        <f t="shared" ref="G74:G75" si="4">+B74-D74-E74-F74</f>
        <v>0</v>
      </c>
    </row>
    <row r="75" spans="1:7" ht="23.25" x14ac:dyDescent="0.2">
      <c r="A75" s="300"/>
      <c r="B75" s="127"/>
      <c r="C75" s="48" t="s">
        <v>2</v>
      </c>
      <c r="D75" s="130"/>
      <c r="E75" s="130"/>
      <c r="F75" s="130"/>
      <c r="G75" s="38">
        <f t="shared" si="4"/>
        <v>0</v>
      </c>
    </row>
    <row r="76" spans="1:7" ht="23.25" x14ac:dyDescent="0.2">
      <c r="A76" s="39" t="s">
        <v>115</v>
      </c>
      <c r="B76" s="99">
        <v>193600</v>
      </c>
      <c r="C76" s="28" t="s">
        <v>1</v>
      </c>
      <c r="D76" s="99">
        <v>193600</v>
      </c>
      <c r="E76" s="99"/>
      <c r="F76" s="99"/>
      <c r="G76" s="38">
        <f t="shared" si="1"/>
        <v>0</v>
      </c>
    </row>
    <row r="77" spans="1:7" ht="23.25" x14ac:dyDescent="0.2">
      <c r="A77" s="34" t="s">
        <v>56</v>
      </c>
      <c r="B77" s="109"/>
      <c r="C77" s="27" t="s">
        <v>2</v>
      </c>
      <c r="D77" s="109"/>
      <c r="E77" s="109"/>
      <c r="F77" s="109"/>
      <c r="G77" s="38">
        <f t="shared" si="1"/>
        <v>0</v>
      </c>
    </row>
    <row r="78" spans="1:7" ht="23.25" x14ac:dyDescent="0.2">
      <c r="A78" s="292" t="s">
        <v>7</v>
      </c>
      <c r="B78" s="128">
        <f>+B74+B62</f>
        <v>610600</v>
      </c>
      <c r="C78" s="44" t="s">
        <v>1</v>
      </c>
      <c r="D78" s="128">
        <f>+D74+D62</f>
        <v>312000</v>
      </c>
      <c r="E78" s="128">
        <f>+E74+E62</f>
        <v>181800</v>
      </c>
      <c r="F78" s="128">
        <f>+F74+F62</f>
        <v>116800</v>
      </c>
      <c r="G78" s="38">
        <f t="shared" si="1"/>
        <v>0</v>
      </c>
    </row>
    <row r="79" spans="1:7" ht="23.25" x14ac:dyDescent="0.2">
      <c r="A79" s="293"/>
      <c r="B79" s="129"/>
      <c r="C79" s="45" t="s">
        <v>2</v>
      </c>
      <c r="D79" s="129"/>
      <c r="E79" s="129"/>
      <c r="F79" s="129"/>
      <c r="G79" s="38">
        <f t="shared" si="1"/>
        <v>0</v>
      </c>
    </row>
    <row r="82" spans="1:6" ht="23.25" x14ac:dyDescent="0.2">
      <c r="A82" s="35"/>
    </row>
    <row r="84" spans="1:6" x14ac:dyDescent="0.2">
      <c r="B84" s="103"/>
    </row>
    <row r="91" spans="1:6" ht="21" x14ac:dyDescent="0.2">
      <c r="A91" s="288"/>
      <c r="B91" s="288"/>
      <c r="C91" s="288"/>
      <c r="D91" s="288"/>
      <c r="E91" s="288"/>
      <c r="F91" s="288"/>
    </row>
    <row r="92" spans="1:6" ht="21" x14ac:dyDescent="0.2">
      <c r="A92" s="4"/>
      <c r="B92" s="91"/>
      <c r="C92" s="4"/>
      <c r="D92" s="91"/>
      <c r="E92" s="91"/>
      <c r="F92" s="91"/>
    </row>
    <row r="93" spans="1:6" ht="24" x14ac:dyDescent="0.2">
      <c r="A93" s="3"/>
      <c r="B93" s="91"/>
      <c r="C93" s="3"/>
      <c r="D93" s="91"/>
      <c r="E93" s="91"/>
      <c r="F93" s="2"/>
    </row>
    <row r="94" spans="1:6" ht="24" x14ac:dyDescent="0.2">
      <c r="A94" s="3"/>
      <c r="B94" s="91"/>
      <c r="C94" s="3"/>
      <c r="D94" s="91"/>
      <c r="E94" s="91"/>
      <c r="F94" s="2"/>
    </row>
  </sheetData>
  <mergeCells count="11">
    <mergeCell ref="A91:F91"/>
    <mergeCell ref="A56:F56"/>
    <mergeCell ref="A1:F1"/>
    <mergeCell ref="A5:A6"/>
    <mergeCell ref="A8:A9"/>
    <mergeCell ref="A10:A11"/>
    <mergeCell ref="A78:A79"/>
    <mergeCell ref="A60:A61"/>
    <mergeCell ref="A62:A63"/>
    <mergeCell ref="A50:A51"/>
    <mergeCell ref="A74:A7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Header>&amp;R&amp;"TH SarabunPSK,ธรรมดา"&amp;16แบบ สงม. 2    (สำนักงานเขต) &amp;"-,ธรรมดา"&amp;11</oddHeader>
  </headerFooter>
  <rowBreaks count="2" manualBreakCount="2">
    <brk id="43" max="5" man="1"/>
    <brk id="5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H44"/>
  <sheetViews>
    <sheetView view="pageBreakPreview" topLeftCell="A23" zoomScale="70" zoomScaleNormal="100" zoomScaleSheetLayoutView="70" workbookViewId="0">
      <selection activeCell="A37" sqref="A37"/>
    </sheetView>
  </sheetViews>
  <sheetFormatPr defaultRowHeight="19.5" x14ac:dyDescent="0.25"/>
  <cols>
    <col min="1" max="1" width="46.375" style="202" customWidth="1"/>
    <col min="2" max="2" width="15.625" style="216" customWidth="1"/>
    <col min="3" max="3" width="8.125" style="202" customWidth="1"/>
    <col min="4" max="4" width="15.375" style="216" bestFit="1" customWidth="1"/>
    <col min="5" max="5" width="15.125" style="216" bestFit="1" customWidth="1"/>
    <col min="6" max="6" width="15.375" style="216" bestFit="1" customWidth="1"/>
    <col min="7" max="7" width="15.375" style="202" customWidth="1"/>
    <col min="8" max="8" width="13.875" style="202" customWidth="1"/>
    <col min="9" max="17" width="39.375" style="202" customWidth="1"/>
    <col min="18" max="16384" width="9" style="202"/>
  </cols>
  <sheetData>
    <row r="1" spans="1:8" ht="21" x14ac:dyDescent="0.25">
      <c r="A1" s="288" t="s">
        <v>94</v>
      </c>
      <c r="B1" s="288"/>
      <c r="C1" s="288"/>
      <c r="D1" s="288"/>
      <c r="E1" s="288"/>
      <c r="F1" s="288"/>
    </row>
    <row r="2" spans="1:8" ht="21" x14ac:dyDescent="0.25">
      <c r="A2" s="4" t="s">
        <v>22</v>
      </c>
      <c r="B2" s="91"/>
      <c r="C2" s="4"/>
      <c r="D2" s="91"/>
      <c r="E2" s="91"/>
      <c r="F2" s="91"/>
    </row>
    <row r="3" spans="1:8" ht="24" x14ac:dyDescent="0.25">
      <c r="A3" s="3" t="s">
        <v>43</v>
      </c>
      <c r="B3" s="91"/>
      <c r="C3" s="3"/>
      <c r="D3" s="91"/>
      <c r="E3" s="91"/>
      <c r="F3" s="2" t="s">
        <v>19</v>
      </c>
    </row>
    <row r="4" spans="1:8" ht="24" x14ac:dyDescent="0.25">
      <c r="A4" s="3"/>
      <c r="B4" s="91"/>
      <c r="C4" s="3"/>
      <c r="D4" s="91"/>
      <c r="E4" s="91"/>
      <c r="F4" s="2"/>
    </row>
    <row r="5" spans="1:8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8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8" ht="24" x14ac:dyDescent="0.25">
      <c r="A7" s="59" t="s">
        <v>29</v>
      </c>
      <c r="B7" s="244"/>
      <c r="C7" s="147"/>
      <c r="D7" s="246"/>
      <c r="E7" s="246"/>
      <c r="F7" s="246"/>
      <c r="G7" s="204">
        <f>+D7+E7+F7-B7</f>
        <v>0</v>
      </c>
    </row>
    <row r="8" spans="1:8" ht="21" x14ac:dyDescent="0.25">
      <c r="A8" s="305" t="s">
        <v>278</v>
      </c>
      <c r="B8" s="156">
        <f>B14+B17+B19+B22+B25+B27+B29+B31</f>
        <v>1292000</v>
      </c>
      <c r="C8" s="184" t="s">
        <v>1</v>
      </c>
      <c r="D8" s="156">
        <f>D14+D17+D19+D22+D25+D27+D29+D31</f>
        <v>687000</v>
      </c>
      <c r="E8" s="156">
        <f>E14+E17+E19+E25+E27+E29</f>
        <v>416200</v>
      </c>
      <c r="F8" s="156">
        <f>F14+F17+F29</f>
        <v>182800</v>
      </c>
      <c r="G8" s="204">
        <f t="shared" ref="G8:G9" si="0">+D8+E8+F8-B8</f>
        <v>-6000</v>
      </c>
      <c r="H8" s="204"/>
    </row>
    <row r="9" spans="1:8" ht="21" x14ac:dyDescent="0.25">
      <c r="A9" s="306"/>
      <c r="B9" s="159"/>
      <c r="C9" s="187" t="s">
        <v>2</v>
      </c>
      <c r="D9" s="159"/>
      <c r="E9" s="159"/>
      <c r="F9" s="159"/>
      <c r="G9" s="204">
        <f t="shared" si="0"/>
        <v>0</v>
      </c>
    </row>
    <row r="10" spans="1:8" ht="21" x14ac:dyDescent="0.25">
      <c r="A10" s="305" t="s">
        <v>73</v>
      </c>
      <c r="B10" s="156">
        <f>+B14+B17+B19+B22+B25+B27+B29+B31</f>
        <v>1292000</v>
      </c>
      <c r="C10" s="184" t="s">
        <v>1</v>
      </c>
      <c r="D10" s="156">
        <f>+D14+D17+D19+D22+D25+D27+D29+D31</f>
        <v>687000</v>
      </c>
      <c r="E10" s="156">
        <f>E14+E17+E19+E25+E27+E29</f>
        <v>416200</v>
      </c>
      <c r="F10" s="156">
        <f>F14+F17+F19+F29</f>
        <v>188800</v>
      </c>
      <c r="G10" s="204">
        <f t="shared" ref="G10:G33" si="1">+D10+E10+F10-B10</f>
        <v>0</v>
      </c>
      <c r="H10" s="204"/>
    </row>
    <row r="11" spans="1:8" ht="21" x14ac:dyDescent="0.25">
      <c r="A11" s="306"/>
      <c r="B11" s="159"/>
      <c r="C11" s="187" t="s">
        <v>2</v>
      </c>
      <c r="D11" s="159"/>
      <c r="E11" s="159"/>
      <c r="F11" s="159"/>
      <c r="G11" s="204">
        <f t="shared" si="1"/>
        <v>0</v>
      </c>
    </row>
    <row r="12" spans="1:8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8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8" ht="24" x14ac:dyDescent="0.25">
      <c r="A14" s="165" t="s">
        <v>99</v>
      </c>
      <c r="B14" s="166">
        <v>544100</v>
      </c>
      <c r="C14" s="167" t="s">
        <v>1</v>
      </c>
      <c r="D14" s="166">
        <v>189400</v>
      </c>
      <c r="E14" s="166">
        <v>178400</v>
      </c>
      <c r="F14" s="166">
        <v>176300</v>
      </c>
      <c r="G14" s="204">
        <f>+B14-D14-E14-F14</f>
        <v>0</v>
      </c>
    </row>
    <row r="15" spans="1:8" ht="24" x14ac:dyDescent="0.25">
      <c r="A15" s="165"/>
      <c r="B15" s="166"/>
      <c r="C15" s="167" t="s">
        <v>2</v>
      </c>
      <c r="D15" s="166"/>
      <c r="E15" s="166"/>
      <c r="F15" s="166"/>
      <c r="G15" s="204"/>
    </row>
    <row r="16" spans="1:8" ht="24" x14ac:dyDescent="0.25">
      <c r="A16" s="213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101</v>
      </c>
      <c r="B17" s="166">
        <v>18100</v>
      </c>
      <c r="C17" s="167" t="s">
        <v>1</v>
      </c>
      <c r="D17" s="166">
        <v>5000</v>
      </c>
      <c r="E17" s="166">
        <v>9000</v>
      </c>
      <c r="F17" s="166">
        <v>4100</v>
      </c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65" t="s">
        <v>103</v>
      </c>
      <c r="B19" s="166">
        <v>30000</v>
      </c>
      <c r="C19" s="167" t="s">
        <v>1</v>
      </c>
      <c r="D19" s="166">
        <v>9000</v>
      </c>
      <c r="E19" s="166">
        <v>15000</v>
      </c>
      <c r="F19" s="166">
        <v>6000</v>
      </c>
      <c r="G19" s="204">
        <f t="shared" si="1"/>
        <v>0</v>
      </c>
    </row>
    <row r="20" spans="1:7" ht="24" x14ac:dyDescent="0.25">
      <c r="A20" s="165"/>
      <c r="B20" s="166"/>
      <c r="C20" s="167" t="s">
        <v>2</v>
      </c>
      <c r="D20" s="166"/>
      <c r="E20" s="166"/>
      <c r="F20" s="166"/>
      <c r="G20" s="204"/>
    </row>
    <row r="21" spans="1:7" ht="24" x14ac:dyDescent="0.25">
      <c r="A21" s="173"/>
      <c r="B21" s="161"/>
      <c r="C21" s="160"/>
      <c r="D21" s="161"/>
      <c r="E21" s="161"/>
      <c r="F21" s="161"/>
      <c r="G21" s="204"/>
    </row>
    <row r="22" spans="1:7" ht="24" x14ac:dyDescent="0.25">
      <c r="A22" s="168" t="s">
        <v>106</v>
      </c>
      <c r="B22" s="164">
        <v>388800</v>
      </c>
      <c r="C22" s="163" t="s">
        <v>1</v>
      </c>
      <c r="D22" s="164">
        <v>388800</v>
      </c>
      <c r="E22" s="250" t="s">
        <v>249</v>
      </c>
      <c r="F22" s="250" t="s">
        <v>249</v>
      </c>
      <c r="G22" s="204" t="e">
        <f t="shared" si="1"/>
        <v>#VALUE!</v>
      </c>
    </row>
    <row r="23" spans="1:7" ht="24" x14ac:dyDescent="0.25">
      <c r="A23" s="168"/>
      <c r="B23" s="166"/>
      <c r="C23" s="167" t="s">
        <v>2</v>
      </c>
      <c r="D23" s="166"/>
      <c r="E23" s="166"/>
      <c r="G23" s="204"/>
    </row>
    <row r="24" spans="1:7" ht="24" x14ac:dyDescent="0.25">
      <c r="A24" s="155" t="s">
        <v>282</v>
      </c>
      <c r="B24" s="166"/>
      <c r="C24" s="167"/>
      <c r="D24" s="166"/>
      <c r="E24" s="166"/>
      <c r="F24" s="166"/>
      <c r="G24" s="204">
        <f t="shared" si="1"/>
        <v>0</v>
      </c>
    </row>
    <row r="25" spans="1:7" ht="24" x14ac:dyDescent="0.25">
      <c r="A25" s="165" t="s">
        <v>247</v>
      </c>
      <c r="B25" s="166">
        <v>150000</v>
      </c>
      <c r="C25" s="167" t="s">
        <v>1</v>
      </c>
      <c r="D25" s="166">
        <v>45000</v>
      </c>
      <c r="E25" s="166">
        <v>105000</v>
      </c>
      <c r="F25" s="250" t="s">
        <v>249</v>
      </c>
      <c r="G25" s="204" t="e">
        <f t="shared" si="1"/>
        <v>#VALUE!</v>
      </c>
    </row>
    <row r="26" spans="1:7" ht="24" x14ac:dyDescent="0.25">
      <c r="A26" s="165"/>
      <c r="B26" s="166"/>
      <c r="C26" s="167" t="s">
        <v>2</v>
      </c>
      <c r="D26" s="166"/>
      <c r="E26" s="166"/>
      <c r="F26" s="166"/>
      <c r="G26" s="204"/>
    </row>
    <row r="27" spans="1:7" ht="24" x14ac:dyDescent="0.25">
      <c r="A27" s="165" t="s">
        <v>107</v>
      </c>
      <c r="B27" s="166">
        <v>146800</v>
      </c>
      <c r="C27" s="167" t="s">
        <v>1</v>
      </c>
      <c r="D27" s="166">
        <v>44000</v>
      </c>
      <c r="E27" s="166">
        <v>102800</v>
      </c>
      <c r="F27" s="250" t="s">
        <v>249</v>
      </c>
      <c r="G27" s="204" t="e">
        <f t="shared" si="1"/>
        <v>#VALUE!</v>
      </c>
    </row>
    <row r="28" spans="1:7" ht="24" x14ac:dyDescent="0.25">
      <c r="A28" s="165" t="s">
        <v>116</v>
      </c>
      <c r="B28" s="166"/>
      <c r="C28" s="167" t="s">
        <v>2</v>
      </c>
      <c r="D28" s="166"/>
      <c r="E28" s="166"/>
      <c r="F28" s="166"/>
      <c r="G28" s="204"/>
    </row>
    <row r="29" spans="1:7" ht="24" x14ac:dyDescent="0.25">
      <c r="A29" s="165" t="s">
        <v>108</v>
      </c>
      <c r="B29" s="166">
        <v>12000</v>
      </c>
      <c r="C29" s="167" t="s">
        <v>1</v>
      </c>
      <c r="D29" s="166">
        <v>3600</v>
      </c>
      <c r="E29" s="166">
        <v>6000</v>
      </c>
      <c r="F29" s="166">
        <v>2400</v>
      </c>
      <c r="G29" s="204">
        <f t="shared" si="1"/>
        <v>0</v>
      </c>
    </row>
    <row r="30" spans="1:7" ht="24" x14ac:dyDescent="0.25">
      <c r="A30" s="165"/>
      <c r="B30" s="166"/>
      <c r="C30" s="167" t="s">
        <v>2</v>
      </c>
      <c r="D30" s="166"/>
      <c r="E30" s="166"/>
      <c r="F30" s="166"/>
      <c r="G30" s="204"/>
    </row>
    <row r="31" spans="1:7" ht="24" x14ac:dyDescent="0.25">
      <c r="A31" s="165" t="s">
        <v>109</v>
      </c>
      <c r="B31" s="166">
        <v>2200</v>
      </c>
      <c r="C31" s="167" t="s">
        <v>1</v>
      </c>
      <c r="D31" s="166">
        <v>2200</v>
      </c>
      <c r="E31" s="250" t="s">
        <v>249</v>
      </c>
      <c r="F31" s="250" t="s">
        <v>249</v>
      </c>
      <c r="G31" s="204"/>
    </row>
    <row r="32" spans="1:7" ht="24" x14ac:dyDescent="0.25">
      <c r="A32" s="165"/>
      <c r="B32" s="166"/>
      <c r="C32" s="167" t="s">
        <v>2</v>
      </c>
      <c r="D32" s="166"/>
      <c r="E32" s="166"/>
      <c r="F32" s="166"/>
      <c r="G32" s="204"/>
    </row>
    <row r="33" spans="1:7" ht="24" x14ac:dyDescent="0.25">
      <c r="A33" s="301" t="s">
        <v>7</v>
      </c>
      <c r="B33" s="231">
        <f>B14+B17+B19+B22+B25+B27+B29+B31</f>
        <v>1292000</v>
      </c>
      <c r="C33" s="199" t="s">
        <v>1</v>
      </c>
      <c r="D33" s="198">
        <f>D14+D17+D19+D22+D25+D27+D29+D31</f>
        <v>687000</v>
      </c>
      <c r="E33" s="198">
        <f>E14+E17+E19+E25+E27+E29</f>
        <v>416200</v>
      </c>
      <c r="F33" s="198">
        <f>F14+F17+F19+F29</f>
        <v>188800</v>
      </c>
      <c r="G33" s="204">
        <f t="shared" si="1"/>
        <v>0</v>
      </c>
    </row>
    <row r="34" spans="1:7" ht="24" x14ac:dyDescent="0.25">
      <c r="A34" s="302"/>
      <c r="B34" s="198"/>
      <c r="C34" s="199" t="s">
        <v>2</v>
      </c>
      <c r="D34" s="198"/>
      <c r="E34" s="198"/>
      <c r="F34" s="198"/>
    </row>
    <row r="35" spans="1:7" ht="24" x14ac:dyDescent="0.25">
      <c r="A35" s="201"/>
      <c r="B35" s="194"/>
      <c r="C35" s="1"/>
      <c r="D35" s="2"/>
      <c r="E35" s="2"/>
      <c r="F35" s="2"/>
    </row>
    <row r="36" spans="1:7" ht="24" x14ac:dyDescent="0.25">
      <c r="A36" s="1"/>
      <c r="B36" s="194"/>
      <c r="C36" s="1"/>
      <c r="D36" s="2"/>
      <c r="E36" s="2"/>
      <c r="F36" s="2"/>
    </row>
    <row r="37" spans="1:7" ht="24" x14ac:dyDescent="0.25">
      <c r="A37" s="201"/>
      <c r="B37" s="194"/>
      <c r="C37" s="1"/>
      <c r="D37" s="2"/>
      <c r="E37" s="2"/>
      <c r="F37" s="2"/>
    </row>
    <row r="38" spans="1:7" ht="24" x14ac:dyDescent="0.25">
      <c r="A38" s="1"/>
      <c r="B38" s="194"/>
      <c r="C38" s="1"/>
      <c r="D38" s="2"/>
      <c r="E38" s="2"/>
      <c r="F38" s="2"/>
    </row>
    <row r="39" spans="1:7" ht="24" x14ac:dyDescent="0.25">
      <c r="A39" s="1"/>
      <c r="B39" s="194"/>
      <c r="C39" s="1"/>
      <c r="D39" s="2"/>
      <c r="E39" s="2"/>
      <c r="F39" s="2"/>
    </row>
    <row r="40" spans="1:7" ht="24" x14ac:dyDescent="0.25">
      <c r="A40" s="1"/>
      <c r="B40" s="194"/>
      <c r="C40" s="1"/>
      <c r="D40" s="2"/>
      <c r="E40" s="2"/>
      <c r="F40" s="2"/>
    </row>
    <row r="41" spans="1:7" ht="24" x14ac:dyDescent="0.25">
      <c r="A41" s="1"/>
      <c r="B41" s="194"/>
      <c r="C41" s="1"/>
      <c r="D41" s="2"/>
      <c r="E41" s="2"/>
      <c r="F41" s="2"/>
    </row>
    <row r="42" spans="1:7" ht="24" x14ac:dyDescent="0.25">
      <c r="A42" s="1"/>
      <c r="B42" s="194"/>
      <c r="C42" s="1"/>
      <c r="D42" s="2"/>
      <c r="E42" s="2"/>
      <c r="F42" s="2"/>
    </row>
    <row r="43" spans="1:7" ht="24" x14ac:dyDescent="0.25">
      <c r="A43" s="1"/>
      <c r="B43" s="194"/>
      <c r="C43" s="1"/>
      <c r="D43" s="2"/>
      <c r="E43" s="2"/>
      <c r="F43" s="2"/>
    </row>
    <row r="44" spans="1:7" ht="24" x14ac:dyDescent="0.25">
      <c r="A44" s="1"/>
      <c r="B44" s="194"/>
      <c r="C44" s="1"/>
      <c r="D44" s="2"/>
      <c r="E44" s="2"/>
      <c r="F44" s="2"/>
    </row>
  </sheetData>
  <mergeCells count="5">
    <mergeCell ref="A33:A34"/>
    <mergeCell ref="A1:F1"/>
    <mergeCell ref="A5:A6"/>
    <mergeCell ref="A10:A11"/>
    <mergeCell ref="A8:A9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7" orientation="landscape" r:id="rId1"/>
  <headerFooter>
    <oddHeader>&amp;R&amp;"TH SarabunPSK,ธรรมดา"&amp;16แบบ สงม. 2    (สำนักงานเขต) &amp;"-,ธรรมดา"&amp;11</oddHeader>
  </headerFooter>
  <rowBreaks count="1" manualBreakCount="1">
    <brk id="23" max="5" man="1"/>
  </rowBreaks>
  <ignoredErrors>
    <ignoredError sqref="G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H51"/>
  <sheetViews>
    <sheetView view="pageBreakPreview" zoomScale="70" zoomScaleNormal="100" zoomScaleSheetLayoutView="70" workbookViewId="0">
      <selection activeCell="A42" sqref="A42"/>
    </sheetView>
  </sheetViews>
  <sheetFormatPr defaultRowHeight="19.5" x14ac:dyDescent="0.25"/>
  <cols>
    <col min="1" max="1" width="46.375" style="202" customWidth="1"/>
    <col min="2" max="2" width="15.625" style="216" customWidth="1"/>
    <col min="3" max="3" width="8.125" style="202" customWidth="1"/>
    <col min="4" max="4" width="15.375" style="216" bestFit="1" customWidth="1"/>
    <col min="5" max="5" width="15.125" style="216" bestFit="1" customWidth="1"/>
    <col min="6" max="6" width="15.375" style="216" bestFit="1" customWidth="1"/>
    <col min="7" max="7" width="18.375" style="202" customWidth="1"/>
    <col min="8" max="8" width="18.875" style="202" customWidth="1"/>
    <col min="9" max="17" width="39.375" style="202" customWidth="1"/>
    <col min="18" max="16384" width="9" style="202"/>
  </cols>
  <sheetData>
    <row r="1" spans="1:8" ht="21" x14ac:dyDescent="0.25">
      <c r="A1" s="288" t="s">
        <v>94</v>
      </c>
      <c r="B1" s="288"/>
      <c r="C1" s="288"/>
      <c r="D1" s="288"/>
      <c r="E1" s="288"/>
      <c r="F1" s="288"/>
    </row>
    <row r="2" spans="1:8" ht="21" x14ac:dyDescent="0.25">
      <c r="A2" s="4" t="s">
        <v>22</v>
      </c>
      <c r="B2" s="91"/>
      <c r="C2" s="4"/>
      <c r="D2" s="91"/>
      <c r="E2" s="91"/>
      <c r="F2" s="91"/>
    </row>
    <row r="3" spans="1:8" ht="24" x14ac:dyDescent="0.25">
      <c r="A3" s="3" t="s">
        <v>44</v>
      </c>
      <c r="B3" s="91"/>
      <c r="C3" s="3"/>
      <c r="D3" s="91"/>
      <c r="E3" s="91"/>
      <c r="F3" s="2" t="s">
        <v>19</v>
      </c>
    </row>
    <row r="4" spans="1:8" ht="24" x14ac:dyDescent="0.25">
      <c r="A4" s="3"/>
      <c r="B4" s="91"/>
      <c r="C4" s="3"/>
      <c r="D4" s="91"/>
      <c r="E4" s="91"/>
      <c r="F4" s="2"/>
    </row>
    <row r="5" spans="1:8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8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8" ht="24" x14ac:dyDescent="0.25">
      <c r="A7" s="145" t="s">
        <v>29</v>
      </c>
      <c r="B7" s="244"/>
      <c r="C7" s="245"/>
      <c r="D7" s="246"/>
      <c r="E7" s="246"/>
      <c r="F7" s="246"/>
      <c r="G7" s="204">
        <f>+D7+E7+F7-B7</f>
        <v>0</v>
      </c>
    </row>
    <row r="8" spans="1:8" ht="24" x14ac:dyDescent="0.25">
      <c r="A8" s="307" t="s">
        <v>250</v>
      </c>
      <c r="B8" s="149">
        <f>+B10</f>
        <v>729500</v>
      </c>
      <c r="C8" s="150" t="s">
        <v>1</v>
      </c>
      <c r="D8" s="217">
        <f t="shared" ref="D8:F8" si="0">+D10</f>
        <v>321500</v>
      </c>
      <c r="E8" s="217">
        <f t="shared" si="0"/>
        <v>283100</v>
      </c>
      <c r="F8" s="217">
        <f t="shared" si="0"/>
        <v>124900</v>
      </c>
      <c r="G8" s="204">
        <f t="shared" ref="G8:G39" si="1">+D8+E8+F8-B8</f>
        <v>0</v>
      </c>
    </row>
    <row r="9" spans="1:8" ht="24" x14ac:dyDescent="0.25">
      <c r="A9" s="308"/>
      <c r="B9" s="152"/>
      <c r="C9" s="153" t="s">
        <v>2</v>
      </c>
      <c r="D9" s="154"/>
      <c r="E9" s="154"/>
      <c r="F9" s="154"/>
      <c r="G9" s="204">
        <f t="shared" si="1"/>
        <v>0</v>
      </c>
    </row>
    <row r="10" spans="1:8" ht="24" x14ac:dyDescent="0.25">
      <c r="A10" s="309" t="s">
        <v>73</v>
      </c>
      <c r="B10" s="156">
        <f>+B14+B17+B22+B24+B27+B29+B31+B36</f>
        <v>729500</v>
      </c>
      <c r="C10" s="157" t="s">
        <v>1</v>
      </c>
      <c r="D10" s="156">
        <f>+D14+D17+D22+D24+D27+D29+D31+D36</f>
        <v>321500</v>
      </c>
      <c r="E10" s="156">
        <f t="shared" ref="E10:F10" si="2">+E14+E17+E22+E24+E27+E29+E31+E36</f>
        <v>283100</v>
      </c>
      <c r="F10" s="156">
        <f t="shared" si="2"/>
        <v>124900</v>
      </c>
      <c r="G10" s="204">
        <f t="shared" si="1"/>
        <v>0</v>
      </c>
      <c r="H10" s="204"/>
    </row>
    <row r="11" spans="1:8" ht="24" x14ac:dyDescent="0.25">
      <c r="A11" s="310"/>
      <c r="B11" s="159"/>
      <c r="C11" s="160" t="s">
        <v>2</v>
      </c>
      <c r="D11" s="161"/>
      <c r="E11" s="161"/>
      <c r="F11" s="161"/>
      <c r="G11" s="204">
        <f t="shared" si="1"/>
        <v>0</v>
      </c>
    </row>
    <row r="12" spans="1:8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  <c r="H12" s="204"/>
    </row>
    <row r="13" spans="1:8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8" ht="24" x14ac:dyDescent="0.25">
      <c r="A14" s="165" t="s">
        <v>99</v>
      </c>
      <c r="B14" s="166">
        <v>267400</v>
      </c>
      <c r="C14" s="167" t="s">
        <v>1</v>
      </c>
      <c r="D14" s="166">
        <v>66500</v>
      </c>
      <c r="E14" s="166">
        <v>76000</v>
      </c>
      <c r="F14" s="166">
        <v>124900</v>
      </c>
      <c r="G14" s="204">
        <f t="shared" si="1"/>
        <v>0</v>
      </c>
    </row>
    <row r="15" spans="1:8" ht="24" x14ac:dyDescent="0.25">
      <c r="A15" s="168"/>
      <c r="B15" s="166"/>
      <c r="C15" s="167" t="s">
        <v>2</v>
      </c>
      <c r="D15" s="166"/>
      <c r="E15" s="166"/>
      <c r="F15" s="166"/>
      <c r="G15" s="204"/>
    </row>
    <row r="16" spans="1:8" ht="24" x14ac:dyDescent="0.25">
      <c r="A16" s="155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101</v>
      </c>
      <c r="B17" s="166">
        <v>18100</v>
      </c>
      <c r="C17" s="167" t="s">
        <v>1</v>
      </c>
      <c r="D17" s="166">
        <v>5000</v>
      </c>
      <c r="E17" s="166">
        <v>13100</v>
      </c>
      <c r="F17" s="166"/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73"/>
      <c r="B19" s="161"/>
      <c r="C19" s="160"/>
      <c r="D19" s="161"/>
      <c r="E19" s="161"/>
      <c r="F19" s="161"/>
      <c r="G19" s="204"/>
    </row>
    <row r="20" spans="1:7" ht="24" x14ac:dyDescent="0.25">
      <c r="A20" s="193"/>
      <c r="B20" s="194"/>
      <c r="C20" s="1"/>
      <c r="D20" s="194"/>
      <c r="E20" s="194"/>
      <c r="F20" s="194"/>
      <c r="G20" s="204"/>
    </row>
    <row r="21" spans="1:7" ht="24" x14ac:dyDescent="0.25">
      <c r="A21" s="193"/>
      <c r="B21" s="194"/>
      <c r="C21" s="1"/>
      <c r="D21" s="194"/>
      <c r="E21" s="194"/>
      <c r="F21" s="194"/>
      <c r="G21" s="204"/>
    </row>
    <row r="22" spans="1:7" ht="24" x14ac:dyDescent="0.25">
      <c r="A22" s="249" t="s">
        <v>103</v>
      </c>
      <c r="B22" s="174">
        <v>12000</v>
      </c>
      <c r="C22" s="157" t="s">
        <v>1</v>
      </c>
      <c r="D22" s="174"/>
      <c r="E22" s="174">
        <v>12000</v>
      </c>
      <c r="F22" s="174"/>
      <c r="G22" s="204">
        <f t="shared" si="1"/>
        <v>0</v>
      </c>
    </row>
    <row r="23" spans="1:7" ht="24" x14ac:dyDescent="0.25">
      <c r="A23" s="165"/>
      <c r="B23" s="166"/>
      <c r="C23" s="167" t="s">
        <v>2</v>
      </c>
      <c r="D23" s="166"/>
      <c r="E23" s="166"/>
      <c r="F23" s="166"/>
      <c r="G23" s="204"/>
    </row>
    <row r="24" spans="1:7" ht="24" x14ac:dyDescent="0.25">
      <c r="A24" s="165" t="s">
        <v>106</v>
      </c>
      <c r="B24" s="166">
        <v>172800</v>
      </c>
      <c r="C24" s="167" t="s">
        <v>1</v>
      </c>
      <c r="D24" s="166">
        <v>172800</v>
      </c>
      <c r="E24" s="166"/>
      <c r="F24" s="166"/>
      <c r="G24" s="204">
        <f t="shared" si="1"/>
        <v>0</v>
      </c>
    </row>
    <row r="25" spans="1:7" ht="24" x14ac:dyDescent="0.25">
      <c r="A25" s="168"/>
      <c r="B25" s="166"/>
      <c r="C25" s="167" t="s">
        <v>2</v>
      </c>
      <c r="D25" s="166"/>
      <c r="E25" s="166"/>
      <c r="F25" s="166"/>
      <c r="G25" s="204"/>
    </row>
    <row r="26" spans="1:7" ht="24" x14ac:dyDescent="0.25">
      <c r="A26" s="155" t="s">
        <v>282</v>
      </c>
      <c r="B26" s="166"/>
      <c r="C26" s="167"/>
      <c r="D26" s="166"/>
      <c r="E26" s="166"/>
      <c r="F26" s="166"/>
      <c r="G26" s="204">
        <f t="shared" si="1"/>
        <v>0</v>
      </c>
    </row>
    <row r="27" spans="1:7" ht="24" x14ac:dyDescent="0.25">
      <c r="A27" s="165" t="s">
        <v>247</v>
      </c>
      <c r="B27" s="166">
        <v>145000</v>
      </c>
      <c r="C27" s="167" t="s">
        <v>1</v>
      </c>
      <c r="D27" s="166">
        <v>45000</v>
      </c>
      <c r="E27" s="166">
        <v>100000</v>
      </c>
      <c r="F27" s="166"/>
      <c r="G27" s="204">
        <f t="shared" si="1"/>
        <v>0</v>
      </c>
    </row>
    <row r="28" spans="1:7" ht="24" x14ac:dyDescent="0.25">
      <c r="A28" s="165"/>
      <c r="B28" s="166"/>
      <c r="C28" s="167" t="s">
        <v>2</v>
      </c>
      <c r="D28" s="166"/>
      <c r="E28" s="166"/>
      <c r="F28" s="166"/>
      <c r="G28" s="204"/>
    </row>
    <row r="29" spans="1:7" ht="24" x14ac:dyDescent="0.25">
      <c r="A29" s="165" t="s">
        <v>107</v>
      </c>
      <c r="B29" s="166">
        <v>100000</v>
      </c>
      <c r="C29" s="167" t="s">
        <v>1</v>
      </c>
      <c r="D29" s="166">
        <v>30000</v>
      </c>
      <c r="E29" s="166">
        <v>70000</v>
      </c>
      <c r="F29" s="166"/>
      <c r="G29" s="204">
        <f t="shared" si="1"/>
        <v>0</v>
      </c>
    </row>
    <row r="30" spans="1:7" ht="24" x14ac:dyDescent="0.25">
      <c r="A30" s="165"/>
      <c r="B30" s="166"/>
      <c r="C30" s="167" t="s">
        <v>2</v>
      </c>
      <c r="D30" s="166"/>
      <c r="E30" s="166"/>
      <c r="F30" s="166"/>
      <c r="G30" s="204"/>
    </row>
    <row r="31" spans="1:7" ht="24" x14ac:dyDescent="0.25">
      <c r="A31" s="165" t="s">
        <v>108</v>
      </c>
      <c r="B31" s="166">
        <v>12000</v>
      </c>
      <c r="C31" s="167" t="s">
        <v>1</v>
      </c>
      <c r="D31" s="166"/>
      <c r="E31" s="166">
        <v>12000</v>
      </c>
      <c r="F31" s="166"/>
      <c r="G31" s="204">
        <f t="shared" si="1"/>
        <v>0</v>
      </c>
    </row>
    <row r="32" spans="1:7" ht="24" x14ac:dyDescent="0.25">
      <c r="A32" s="165"/>
      <c r="B32" s="166"/>
      <c r="C32" s="167" t="s">
        <v>2</v>
      </c>
      <c r="D32" s="166"/>
      <c r="E32" s="166"/>
      <c r="F32" s="166"/>
      <c r="G32" s="204"/>
    </row>
    <row r="33" spans="1:7" ht="24" x14ac:dyDescent="0.25">
      <c r="A33" s="173"/>
      <c r="B33" s="161"/>
      <c r="C33" s="160"/>
      <c r="D33" s="161"/>
      <c r="E33" s="161"/>
      <c r="F33" s="161"/>
      <c r="G33" s="204"/>
    </row>
    <row r="34" spans="1:7" ht="24" x14ac:dyDescent="0.25">
      <c r="A34" s="193"/>
      <c r="B34" s="194"/>
      <c r="C34" s="1"/>
      <c r="D34" s="194"/>
      <c r="E34" s="194"/>
      <c r="F34" s="194"/>
      <c r="G34" s="204"/>
    </row>
    <row r="35" spans="1:7" ht="24" x14ac:dyDescent="0.25">
      <c r="A35" s="193"/>
      <c r="B35" s="194"/>
      <c r="C35" s="1"/>
      <c r="D35" s="194"/>
      <c r="E35" s="194"/>
      <c r="F35" s="194"/>
      <c r="G35" s="204"/>
    </row>
    <row r="36" spans="1:7" ht="24" x14ac:dyDescent="0.25">
      <c r="A36" s="168" t="s">
        <v>109</v>
      </c>
      <c r="B36" s="164">
        <v>2200</v>
      </c>
      <c r="C36" s="163" t="s">
        <v>1</v>
      </c>
      <c r="D36" s="164">
        <v>2200</v>
      </c>
      <c r="E36" s="164"/>
      <c r="F36" s="164"/>
      <c r="G36" s="204"/>
    </row>
    <row r="37" spans="1:7" ht="24" x14ac:dyDescent="0.25">
      <c r="A37" s="165"/>
      <c r="B37" s="166"/>
      <c r="C37" s="167" t="s">
        <v>2</v>
      </c>
      <c r="D37" s="166"/>
      <c r="E37" s="166"/>
      <c r="F37" s="166"/>
      <c r="G37" s="204"/>
    </row>
    <row r="38" spans="1:7" ht="24" x14ac:dyDescent="0.25">
      <c r="A38" s="165"/>
      <c r="B38" s="166"/>
      <c r="C38" s="167"/>
      <c r="D38" s="166"/>
      <c r="E38" s="166"/>
      <c r="F38" s="166"/>
      <c r="G38" s="204">
        <f t="shared" si="1"/>
        <v>0</v>
      </c>
    </row>
    <row r="39" spans="1:7" ht="24" x14ac:dyDescent="0.25">
      <c r="A39" s="301" t="s">
        <v>7</v>
      </c>
      <c r="B39" s="231">
        <f>+B8</f>
        <v>729500</v>
      </c>
      <c r="C39" s="230" t="s">
        <v>1</v>
      </c>
      <c r="D39" s="231">
        <f t="shared" ref="D39:F39" si="3">+D8</f>
        <v>321500</v>
      </c>
      <c r="E39" s="231">
        <f t="shared" si="3"/>
        <v>283100</v>
      </c>
      <c r="F39" s="231">
        <f t="shared" si="3"/>
        <v>124900</v>
      </c>
      <c r="G39" s="204">
        <f t="shared" si="1"/>
        <v>0</v>
      </c>
    </row>
    <row r="40" spans="1:7" ht="24" x14ac:dyDescent="0.25">
      <c r="A40" s="302"/>
      <c r="B40" s="242"/>
      <c r="C40" s="232" t="s">
        <v>2</v>
      </c>
      <c r="D40" s="242"/>
      <c r="E40" s="242"/>
      <c r="F40" s="242"/>
    </row>
    <row r="41" spans="1:7" ht="24" x14ac:dyDescent="0.25">
      <c r="A41" s="1"/>
      <c r="B41" s="194"/>
      <c r="C41" s="1"/>
      <c r="D41" s="2"/>
      <c r="E41" s="2"/>
      <c r="F41" s="2"/>
    </row>
    <row r="42" spans="1:7" ht="24" x14ac:dyDescent="0.25">
      <c r="A42" s="201"/>
      <c r="B42" s="194"/>
      <c r="C42" s="1"/>
      <c r="D42" s="194"/>
      <c r="E42" s="2"/>
      <c r="F42" s="2"/>
    </row>
    <row r="43" spans="1:7" ht="24" x14ac:dyDescent="0.25">
      <c r="A43" s="1"/>
      <c r="B43" s="194"/>
      <c r="C43" s="1"/>
      <c r="D43" s="2"/>
      <c r="E43" s="2"/>
      <c r="F43" s="2"/>
    </row>
    <row r="44" spans="1:7" ht="24" x14ac:dyDescent="0.25">
      <c r="A44" s="1"/>
      <c r="B44" s="194"/>
      <c r="C44" s="1"/>
      <c r="D44" s="2"/>
      <c r="E44" s="2"/>
      <c r="F44" s="2"/>
    </row>
    <row r="45" spans="1:7" ht="24" x14ac:dyDescent="0.25">
      <c r="A45" s="1"/>
      <c r="B45" s="194"/>
      <c r="C45" s="1"/>
      <c r="D45" s="2"/>
      <c r="E45" s="2"/>
      <c r="F45" s="2"/>
    </row>
    <row r="46" spans="1:7" ht="24" x14ac:dyDescent="0.25">
      <c r="A46" s="1"/>
      <c r="B46" s="194"/>
      <c r="C46" s="1"/>
      <c r="D46" s="2"/>
      <c r="E46" s="2"/>
      <c r="F46" s="2"/>
    </row>
    <row r="47" spans="1:7" ht="24" x14ac:dyDescent="0.25">
      <c r="A47" s="1"/>
      <c r="B47" s="194"/>
      <c r="C47" s="1"/>
      <c r="D47" s="2"/>
      <c r="E47" s="2"/>
      <c r="F47" s="2"/>
    </row>
    <row r="48" spans="1:7" ht="24" x14ac:dyDescent="0.25">
      <c r="A48" s="1"/>
      <c r="B48" s="194"/>
      <c r="C48" s="1"/>
      <c r="D48" s="2"/>
      <c r="E48" s="2"/>
      <c r="F48" s="2"/>
    </row>
    <row r="49" spans="1:6" ht="24" x14ac:dyDescent="0.25">
      <c r="A49" s="1"/>
      <c r="B49" s="194"/>
      <c r="C49" s="1"/>
      <c r="D49" s="2"/>
      <c r="E49" s="2"/>
      <c r="F49" s="2"/>
    </row>
    <row r="50" spans="1:6" ht="24" x14ac:dyDescent="0.25">
      <c r="A50" s="1"/>
      <c r="B50" s="194"/>
      <c r="C50" s="1"/>
      <c r="D50" s="2"/>
      <c r="E50" s="2"/>
      <c r="F50" s="2"/>
    </row>
    <row r="51" spans="1:6" ht="24" x14ac:dyDescent="0.25">
      <c r="A51" s="1"/>
      <c r="B51" s="194"/>
      <c r="C51" s="1"/>
      <c r="D51" s="2"/>
      <c r="E51" s="2"/>
      <c r="F51" s="2"/>
    </row>
  </sheetData>
  <mergeCells count="5">
    <mergeCell ref="A39:A40"/>
    <mergeCell ref="A1:F1"/>
    <mergeCell ref="A5:A6"/>
    <mergeCell ref="A8:A9"/>
    <mergeCell ref="A10:A1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7" orientation="landscape" r:id="rId1"/>
  <headerFooter>
    <oddHeader>&amp;R&amp;"TH SarabunPSK,ธรรมดา"&amp;16แบบ สงม. 2    (สำนักงานเขต) &amp;"-,ธรรมดา"&amp;11</oddHeader>
  </headerFooter>
  <rowBreaks count="2" manualBreakCount="2">
    <brk id="23" max="5" man="1"/>
    <brk id="4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G52"/>
  <sheetViews>
    <sheetView view="pageBreakPreview" zoomScale="90" zoomScaleNormal="100" zoomScaleSheetLayoutView="90" workbookViewId="0">
      <selection activeCell="H47" sqref="H47"/>
    </sheetView>
  </sheetViews>
  <sheetFormatPr defaultRowHeight="19.5" x14ac:dyDescent="0.25"/>
  <cols>
    <col min="1" max="1" width="46.375" style="202" customWidth="1"/>
    <col min="2" max="2" width="15.625" style="216" customWidth="1"/>
    <col min="3" max="3" width="8.125" style="202" customWidth="1"/>
    <col min="4" max="6" width="15.625" style="216" customWidth="1"/>
    <col min="7" max="7" width="17.375" style="202" customWidth="1"/>
    <col min="8" max="8" width="19.75" style="202" customWidth="1"/>
    <col min="9" max="17" width="39.375" style="202" customWidth="1"/>
    <col min="18" max="16384" width="9" style="202"/>
  </cols>
  <sheetData>
    <row r="1" spans="1:7" ht="21" x14ac:dyDescent="0.25">
      <c r="A1" s="288" t="s">
        <v>94</v>
      </c>
      <c r="B1" s="288"/>
      <c r="C1" s="288"/>
      <c r="D1" s="288"/>
      <c r="E1" s="288"/>
      <c r="F1" s="288"/>
    </row>
    <row r="2" spans="1:7" ht="21" x14ac:dyDescent="0.25">
      <c r="A2" s="4" t="s">
        <v>22</v>
      </c>
      <c r="B2" s="91"/>
      <c r="C2" s="4"/>
      <c r="D2" s="91"/>
      <c r="E2" s="91"/>
      <c r="F2" s="91"/>
    </row>
    <row r="3" spans="1:7" ht="24" x14ac:dyDescent="0.25">
      <c r="A3" s="3" t="s">
        <v>45</v>
      </c>
      <c r="B3" s="91"/>
      <c r="C3" s="3"/>
      <c r="D3" s="91"/>
      <c r="E3" s="91"/>
      <c r="F3" s="2" t="s">
        <v>19</v>
      </c>
    </row>
    <row r="4" spans="1:7" ht="24" x14ac:dyDescent="0.25">
      <c r="A4" s="3"/>
      <c r="B4" s="91"/>
      <c r="C4" s="3"/>
      <c r="D4" s="91"/>
      <c r="E4" s="91"/>
      <c r="F4" s="2"/>
    </row>
    <row r="5" spans="1:7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7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7" ht="24" x14ac:dyDescent="0.25">
      <c r="A7" s="145" t="s">
        <v>29</v>
      </c>
      <c r="B7" s="244"/>
      <c r="C7" s="245"/>
      <c r="D7" s="246"/>
      <c r="E7" s="246"/>
      <c r="F7" s="246"/>
      <c r="G7" s="204">
        <f>+D7+E7+F7-B7</f>
        <v>0</v>
      </c>
    </row>
    <row r="8" spans="1:7" ht="24" x14ac:dyDescent="0.25">
      <c r="A8" s="307" t="s">
        <v>251</v>
      </c>
      <c r="B8" s="149">
        <f>+B10</f>
        <v>868400</v>
      </c>
      <c r="C8" s="150" t="s">
        <v>1</v>
      </c>
      <c r="D8" s="217">
        <f t="shared" ref="D8:F8" si="0">+D10</f>
        <v>722850</v>
      </c>
      <c r="E8" s="217">
        <f t="shared" si="0"/>
        <v>115450</v>
      </c>
      <c r="F8" s="217">
        <f t="shared" si="0"/>
        <v>30100</v>
      </c>
      <c r="G8" s="204">
        <f t="shared" ref="G8:G40" si="1">+D8+E8+F8-B8</f>
        <v>0</v>
      </c>
    </row>
    <row r="9" spans="1:7" ht="24" x14ac:dyDescent="0.25">
      <c r="A9" s="308"/>
      <c r="B9" s="218"/>
      <c r="C9" s="153" t="s">
        <v>2</v>
      </c>
      <c r="D9" s="219"/>
      <c r="E9" s="219"/>
      <c r="F9" s="219"/>
      <c r="G9" s="204">
        <f t="shared" si="1"/>
        <v>0</v>
      </c>
    </row>
    <row r="10" spans="1:7" ht="24" x14ac:dyDescent="0.25">
      <c r="A10" s="309" t="s">
        <v>73</v>
      </c>
      <c r="B10" s="311">
        <f>SUM(B13:B38)</f>
        <v>868400</v>
      </c>
      <c r="C10" s="157" t="s">
        <v>1</v>
      </c>
      <c r="D10" s="220">
        <f>SUM(D13:D38)</f>
        <v>722850</v>
      </c>
      <c r="E10" s="220">
        <f>SUM(E13:E38)</f>
        <v>115450</v>
      </c>
      <c r="F10" s="220">
        <f>SUM(F13:F38)</f>
        <v>30100</v>
      </c>
      <c r="G10" s="204">
        <f t="shared" si="1"/>
        <v>0</v>
      </c>
    </row>
    <row r="11" spans="1:7" ht="24" x14ac:dyDescent="0.25">
      <c r="A11" s="310"/>
      <c r="B11" s="312"/>
      <c r="C11" s="160" t="s">
        <v>2</v>
      </c>
      <c r="D11" s="247"/>
      <c r="E11" s="247"/>
      <c r="F11" s="247"/>
      <c r="G11" s="204">
        <f t="shared" si="1"/>
        <v>0</v>
      </c>
    </row>
    <row r="12" spans="1:7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7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7" ht="24" x14ac:dyDescent="0.25">
      <c r="A14" s="165" t="s">
        <v>99</v>
      </c>
      <c r="B14" s="166">
        <v>112500</v>
      </c>
      <c r="C14" s="167" t="s">
        <v>1</v>
      </c>
      <c r="D14" s="166">
        <v>76250</v>
      </c>
      <c r="E14" s="166">
        <v>36250</v>
      </c>
      <c r="F14" s="248"/>
      <c r="G14" s="204">
        <f t="shared" si="1"/>
        <v>0</v>
      </c>
    </row>
    <row r="15" spans="1:7" ht="24" x14ac:dyDescent="0.25">
      <c r="A15" s="168"/>
      <c r="B15" s="166"/>
      <c r="C15" s="167" t="s">
        <v>2</v>
      </c>
      <c r="D15" s="166"/>
      <c r="E15" s="166"/>
      <c r="F15" s="166"/>
      <c r="G15" s="204"/>
    </row>
    <row r="16" spans="1:7" ht="24" x14ac:dyDescent="0.25">
      <c r="A16" s="155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101</v>
      </c>
      <c r="B17" s="166">
        <v>18100</v>
      </c>
      <c r="C17" s="167" t="s">
        <v>1</v>
      </c>
      <c r="D17" s="248"/>
      <c r="E17" s="248"/>
      <c r="F17" s="166">
        <v>18100</v>
      </c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73"/>
      <c r="B19" s="161"/>
      <c r="C19" s="160"/>
      <c r="D19" s="161"/>
      <c r="E19" s="161"/>
      <c r="F19" s="161"/>
      <c r="G19" s="204"/>
    </row>
    <row r="20" spans="1:7" ht="24" x14ac:dyDescent="0.25">
      <c r="A20" s="193"/>
      <c r="B20" s="194"/>
      <c r="C20" s="1"/>
      <c r="D20" s="194"/>
      <c r="E20" s="194"/>
      <c r="F20" s="194"/>
      <c r="G20" s="204"/>
    </row>
    <row r="21" spans="1:7" ht="24" x14ac:dyDescent="0.25">
      <c r="A21" s="193"/>
      <c r="B21" s="194"/>
      <c r="C21" s="1"/>
      <c r="D21" s="194"/>
      <c r="E21" s="194"/>
      <c r="F21" s="194"/>
      <c r="G21" s="204"/>
    </row>
    <row r="22" spans="1:7" ht="24" x14ac:dyDescent="0.25">
      <c r="A22" s="168" t="s">
        <v>103</v>
      </c>
      <c r="B22" s="164">
        <v>12000</v>
      </c>
      <c r="C22" s="163" t="s">
        <v>1</v>
      </c>
      <c r="D22" s="164"/>
      <c r="E22" s="164">
        <v>12000</v>
      </c>
      <c r="F22" s="164"/>
      <c r="G22" s="204">
        <f t="shared" si="1"/>
        <v>0</v>
      </c>
    </row>
    <row r="23" spans="1:7" ht="24" x14ac:dyDescent="0.25">
      <c r="A23" s="165"/>
      <c r="B23" s="166"/>
      <c r="C23" s="167" t="s">
        <v>2</v>
      </c>
      <c r="D23" s="166"/>
      <c r="E23" s="166"/>
      <c r="F23" s="166"/>
      <c r="G23" s="204"/>
    </row>
    <row r="24" spans="1:7" ht="24" x14ac:dyDescent="0.25">
      <c r="A24" s="165" t="s">
        <v>106</v>
      </c>
      <c r="B24" s="166">
        <f>172800+396000</f>
        <v>568800</v>
      </c>
      <c r="C24" s="167" t="s">
        <v>1</v>
      </c>
      <c r="D24" s="166">
        <f>172800+396000</f>
        <v>568800</v>
      </c>
      <c r="E24" s="166"/>
      <c r="F24" s="166"/>
      <c r="G24" s="204">
        <f t="shared" si="1"/>
        <v>0</v>
      </c>
    </row>
    <row r="25" spans="1:7" ht="24" x14ac:dyDescent="0.25">
      <c r="A25" s="168"/>
      <c r="B25" s="166"/>
      <c r="C25" s="167" t="s">
        <v>2</v>
      </c>
      <c r="D25" s="166"/>
      <c r="E25" s="166"/>
      <c r="F25" s="166"/>
      <c r="G25" s="204"/>
    </row>
    <row r="26" spans="1:7" ht="24" x14ac:dyDescent="0.25">
      <c r="A26" s="155" t="s">
        <v>282</v>
      </c>
      <c r="B26" s="166"/>
      <c r="C26" s="167"/>
      <c r="D26" s="166"/>
      <c r="E26" s="166"/>
      <c r="F26" s="166"/>
      <c r="G26" s="204">
        <f t="shared" si="1"/>
        <v>0</v>
      </c>
    </row>
    <row r="27" spans="1:7" ht="24" x14ac:dyDescent="0.25">
      <c r="A27" s="165" t="s">
        <v>247</v>
      </c>
      <c r="B27" s="166">
        <v>65000</v>
      </c>
      <c r="C27" s="167" t="s">
        <v>1</v>
      </c>
      <c r="D27" s="166"/>
      <c r="E27" s="166">
        <v>65000</v>
      </c>
      <c r="F27" s="166"/>
      <c r="G27" s="204">
        <f t="shared" si="1"/>
        <v>0</v>
      </c>
    </row>
    <row r="28" spans="1:7" ht="24" x14ac:dyDescent="0.25">
      <c r="A28" s="165"/>
      <c r="B28" s="166"/>
      <c r="C28" s="167" t="s">
        <v>2</v>
      </c>
      <c r="D28" s="166"/>
      <c r="E28" s="166"/>
      <c r="F28" s="166"/>
      <c r="G28" s="204"/>
    </row>
    <row r="29" spans="1:7" ht="24" x14ac:dyDescent="0.25">
      <c r="A29" s="165" t="s">
        <v>107</v>
      </c>
      <c r="B29" s="166">
        <v>77800</v>
      </c>
      <c r="C29" s="167" t="s">
        <v>1</v>
      </c>
      <c r="D29" s="166">
        <v>77800</v>
      </c>
      <c r="E29" s="166"/>
      <c r="F29" s="166"/>
      <c r="G29" s="204">
        <f t="shared" si="1"/>
        <v>0</v>
      </c>
    </row>
    <row r="30" spans="1:7" ht="24" x14ac:dyDescent="0.25">
      <c r="A30" s="165"/>
      <c r="B30" s="166"/>
      <c r="C30" s="167" t="s">
        <v>2</v>
      </c>
      <c r="D30" s="166"/>
      <c r="E30" s="166"/>
      <c r="F30" s="166"/>
      <c r="G30" s="204">
        <f t="shared" si="1"/>
        <v>0</v>
      </c>
    </row>
    <row r="31" spans="1:7" ht="24" x14ac:dyDescent="0.25">
      <c r="A31" s="165" t="s">
        <v>108</v>
      </c>
      <c r="B31" s="166">
        <v>12000</v>
      </c>
      <c r="C31" s="167" t="s">
        <v>1</v>
      </c>
      <c r="D31" s="166"/>
      <c r="E31" s="166"/>
      <c r="F31" s="166">
        <v>12000</v>
      </c>
      <c r="G31" s="204">
        <f t="shared" si="1"/>
        <v>0</v>
      </c>
    </row>
    <row r="32" spans="1:7" ht="24" x14ac:dyDescent="0.25">
      <c r="A32" s="165"/>
      <c r="B32" s="166"/>
      <c r="C32" s="167" t="s">
        <v>2</v>
      </c>
      <c r="D32" s="166"/>
      <c r="E32" s="166"/>
      <c r="F32" s="166"/>
      <c r="G32" s="204">
        <f t="shared" si="1"/>
        <v>0</v>
      </c>
    </row>
    <row r="33" spans="1:7" ht="24" x14ac:dyDescent="0.25">
      <c r="A33" s="173"/>
      <c r="B33" s="161"/>
      <c r="C33" s="160"/>
      <c r="D33" s="161"/>
      <c r="E33" s="161"/>
      <c r="F33" s="161"/>
      <c r="G33" s="204"/>
    </row>
    <row r="34" spans="1:7" ht="24" x14ac:dyDescent="0.25">
      <c r="A34" s="193"/>
      <c r="B34" s="194"/>
      <c r="C34" s="1"/>
      <c r="D34" s="194"/>
      <c r="E34" s="194"/>
      <c r="F34" s="194"/>
      <c r="G34" s="204"/>
    </row>
    <row r="35" spans="1:7" ht="24" x14ac:dyDescent="0.25">
      <c r="A35" s="193"/>
      <c r="B35" s="194"/>
      <c r="C35" s="1"/>
      <c r="D35" s="194"/>
      <c r="E35" s="194"/>
      <c r="F35" s="194"/>
      <c r="G35" s="204"/>
    </row>
    <row r="36" spans="1:7" ht="24" x14ac:dyDescent="0.25">
      <c r="A36" s="168" t="s">
        <v>31</v>
      </c>
      <c r="B36" s="164">
        <v>2200</v>
      </c>
      <c r="C36" s="163" t="s">
        <v>1</v>
      </c>
      <c r="D36" s="164"/>
      <c r="E36" s="164">
        <v>2200</v>
      </c>
      <c r="F36" s="164"/>
      <c r="G36" s="204">
        <f t="shared" si="1"/>
        <v>0</v>
      </c>
    </row>
    <row r="37" spans="1:7" ht="24" x14ac:dyDescent="0.25">
      <c r="A37" s="165"/>
      <c r="B37" s="166"/>
      <c r="C37" s="167" t="s">
        <v>2</v>
      </c>
      <c r="D37" s="166"/>
      <c r="E37" s="166"/>
      <c r="F37" s="166"/>
      <c r="G37" s="204">
        <f t="shared" si="1"/>
        <v>0</v>
      </c>
    </row>
    <row r="38" spans="1:7" ht="24" x14ac:dyDescent="0.25">
      <c r="A38" s="165"/>
      <c r="B38" s="166"/>
      <c r="C38" s="167"/>
      <c r="D38" s="166"/>
      <c r="E38" s="166"/>
      <c r="F38" s="166"/>
      <c r="G38" s="204">
        <f t="shared" si="1"/>
        <v>0</v>
      </c>
    </row>
    <row r="39" spans="1:7" ht="24" x14ac:dyDescent="0.25">
      <c r="A39" s="301" t="s">
        <v>7</v>
      </c>
      <c r="B39" s="231">
        <f>+B8</f>
        <v>868400</v>
      </c>
      <c r="C39" s="230" t="s">
        <v>1</v>
      </c>
      <c r="D39" s="231">
        <f t="shared" ref="D39:F39" si="2">+D8</f>
        <v>722850</v>
      </c>
      <c r="E39" s="231">
        <f t="shared" si="2"/>
        <v>115450</v>
      </c>
      <c r="F39" s="231">
        <f t="shared" si="2"/>
        <v>30100</v>
      </c>
      <c r="G39" s="204">
        <f t="shared" si="1"/>
        <v>0</v>
      </c>
    </row>
    <row r="40" spans="1:7" ht="24" x14ac:dyDescent="0.25">
      <c r="A40" s="302"/>
      <c r="B40" s="242"/>
      <c r="C40" s="232" t="s">
        <v>2</v>
      </c>
      <c r="D40" s="242"/>
      <c r="E40" s="242"/>
      <c r="F40" s="242"/>
      <c r="G40" s="204">
        <f t="shared" si="1"/>
        <v>0</v>
      </c>
    </row>
    <row r="41" spans="1:7" ht="24" x14ac:dyDescent="0.25">
      <c r="A41" s="1"/>
      <c r="B41" s="194"/>
      <c r="C41" s="1"/>
      <c r="D41" s="2"/>
      <c r="E41" s="2"/>
      <c r="F41" s="2"/>
    </row>
    <row r="42" spans="1:7" ht="24" x14ac:dyDescent="0.25">
      <c r="A42" s="1"/>
      <c r="B42" s="194"/>
      <c r="C42" s="1"/>
      <c r="D42" s="2"/>
      <c r="E42" s="2"/>
      <c r="F42" s="2"/>
    </row>
    <row r="43" spans="1:7" ht="24" x14ac:dyDescent="0.25">
      <c r="A43" s="201"/>
      <c r="B43" s="194"/>
      <c r="C43" s="1"/>
      <c r="D43" s="2"/>
      <c r="E43" s="2"/>
      <c r="F43" s="2"/>
    </row>
    <row r="44" spans="1:7" ht="24" x14ac:dyDescent="0.25">
      <c r="A44" s="1"/>
      <c r="B44" s="194"/>
      <c r="C44" s="1"/>
      <c r="D44" s="2"/>
      <c r="E44" s="2"/>
      <c r="F44" s="2"/>
    </row>
    <row r="45" spans="1:7" ht="24" x14ac:dyDescent="0.25">
      <c r="A45" s="1"/>
      <c r="B45" s="194"/>
      <c r="C45" s="1"/>
      <c r="D45" s="2"/>
      <c r="E45" s="2"/>
      <c r="F45" s="2"/>
    </row>
    <row r="46" spans="1:7" ht="24" x14ac:dyDescent="0.25">
      <c r="A46" s="1"/>
      <c r="B46" s="194"/>
      <c r="C46" s="1"/>
      <c r="D46" s="2"/>
      <c r="E46" s="2"/>
      <c r="F46" s="2"/>
    </row>
    <row r="47" spans="1:7" ht="24" x14ac:dyDescent="0.25">
      <c r="A47" s="1"/>
      <c r="B47" s="194"/>
      <c r="C47" s="1"/>
      <c r="D47" s="2"/>
      <c r="E47" s="2"/>
      <c r="F47" s="2"/>
    </row>
    <row r="48" spans="1:7" ht="24" x14ac:dyDescent="0.25">
      <c r="A48" s="1"/>
      <c r="B48" s="194"/>
      <c r="C48" s="1"/>
      <c r="D48" s="2"/>
      <c r="E48" s="2"/>
      <c r="F48" s="2"/>
    </row>
    <row r="49" spans="1:6" ht="24" x14ac:dyDescent="0.25">
      <c r="A49" s="1"/>
      <c r="B49" s="194"/>
      <c r="C49" s="1"/>
      <c r="D49" s="2"/>
      <c r="E49" s="2"/>
      <c r="F49" s="2"/>
    </row>
    <row r="50" spans="1:6" ht="24" x14ac:dyDescent="0.25">
      <c r="A50" s="1"/>
      <c r="B50" s="194"/>
      <c r="C50" s="1"/>
      <c r="D50" s="2"/>
      <c r="E50" s="2"/>
      <c r="F50" s="2"/>
    </row>
    <row r="51" spans="1:6" ht="24" x14ac:dyDescent="0.25">
      <c r="A51" s="1"/>
      <c r="B51" s="194"/>
      <c r="C51" s="1"/>
      <c r="D51" s="2"/>
      <c r="E51" s="2"/>
      <c r="F51" s="2"/>
    </row>
    <row r="52" spans="1:6" ht="24" x14ac:dyDescent="0.25">
      <c r="A52" s="1"/>
      <c r="B52" s="194"/>
      <c r="C52" s="1"/>
      <c r="D52" s="2"/>
      <c r="E52" s="2"/>
      <c r="F52" s="2"/>
    </row>
  </sheetData>
  <mergeCells count="6">
    <mergeCell ref="A39:A40"/>
    <mergeCell ref="A1:F1"/>
    <mergeCell ref="A5:A6"/>
    <mergeCell ref="A8:A9"/>
    <mergeCell ref="A10:A11"/>
    <mergeCell ref="B10:B1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105" orientation="landscape" r:id="rId1"/>
  <headerFooter>
    <oddHeader>&amp;R&amp;"TH SarabunPSK,ธรรมดา"&amp;16แบบ สงม. 2    (สำนักงานเขต) &amp;"-,ธรรมดา"&amp;11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G147"/>
  <sheetViews>
    <sheetView view="pageBreakPreview" topLeftCell="A129" zoomScale="70" zoomScaleNormal="70" zoomScaleSheetLayoutView="70" workbookViewId="0">
      <selection activeCell="H156" sqref="H156"/>
    </sheetView>
  </sheetViews>
  <sheetFormatPr defaultRowHeight="19.5" x14ac:dyDescent="0.25"/>
  <cols>
    <col min="1" max="1" width="54.25" style="202" bestFit="1" customWidth="1"/>
    <col min="2" max="2" width="15.625" style="216" customWidth="1"/>
    <col min="3" max="3" width="8.125" style="202" customWidth="1"/>
    <col min="4" max="6" width="15.625" style="216" customWidth="1"/>
    <col min="7" max="7" width="15.625" style="202" customWidth="1"/>
    <col min="8" max="17" width="39.375" style="202" customWidth="1"/>
    <col min="18" max="16384" width="9" style="202"/>
  </cols>
  <sheetData>
    <row r="1" spans="1:7" ht="21" x14ac:dyDescent="0.25">
      <c r="A1" s="288" t="s">
        <v>94</v>
      </c>
      <c r="B1" s="288"/>
      <c r="C1" s="288"/>
      <c r="D1" s="288"/>
      <c r="E1" s="288"/>
      <c r="F1" s="288"/>
    </row>
    <row r="2" spans="1:7" ht="21" x14ac:dyDescent="0.25">
      <c r="A2" s="4" t="s">
        <v>22</v>
      </c>
      <c r="B2" s="91"/>
      <c r="C2" s="4"/>
      <c r="D2" s="91"/>
      <c r="E2" s="91"/>
      <c r="F2" s="91"/>
    </row>
    <row r="3" spans="1:7" ht="24" x14ac:dyDescent="0.25">
      <c r="A3" s="3" t="s">
        <v>58</v>
      </c>
      <c r="B3" s="91"/>
      <c r="C3" s="3"/>
      <c r="D3" s="91"/>
      <c r="E3" s="91"/>
      <c r="F3" s="2" t="s">
        <v>19</v>
      </c>
    </row>
    <row r="4" spans="1:7" ht="24" x14ac:dyDescent="0.25">
      <c r="A4" s="3"/>
      <c r="B4" s="91"/>
      <c r="C4" s="3"/>
      <c r="D4" s="91"/>
      <c r="E4" s="91"/>
      <c r="F4" s="2"/>
    </row>
    <row r="5" spans="1:7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7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7" ht="24" x14ac:dyDescent="0.25">
      <c r="A7" s="145" t="s">
        <v>29</v>
      </c>
      <c r="B7" s="146"/>
      <c r="C7" s="147"/>
      <c r="D7" s="148"/>
      <c r="E7" s="148"/>
      <c r="F7" s="148"/>
    </row>
    <row r="8" spans="1:7" ht="24" x14ac:dyDescent="0.25">
      <c r="A8" s="307" t="s">
        <v>252</v>
      </c>
      <c r="B8" s="313">
        <f>+B10</f>
        <v>12720300</v>
      </c>
      <c r="C8" s="150" t="s">
        <v>1</v>
      </c>
      <c r="D8" s="217">
        <f t="shared" ref="D8:F8" si="0">+D10</f>
        <v>5771800</v>
      </c>
      <c r="E8" s="217">
        <f t="shared" si="0"/>
        <v>3469800</v>
      </c>
      <c r="F8" s="217">
        <f t="shared" si="0"/>
        <v>3478700</v>
      </c>
      <c r="G8" s="204">
        <f>+D8+E8+F8-B8</f>
        <v>0</v>
      </c>
    </row>
    <row r="9" spans="1:7" ht="24" x14ac:dyDescent="0.25">
      <c r="A9" s="308"/>
      <c r="B9" s="314"/>
      <c r="C9" s="153" t="s">
        <v>2</v>
      </c>
      <c r="D9" s="219"/>
      <c r="E9" s="219"/>
      <c r="F9" s="219"/>
      <c r="G9" s="204">
        <f t="shared" ref="G9:G39" si="1">+D9+E9+F9-B9</f>
        <v>0</v>
      </c>
    </row>
    <row r="10" spans="1:7" ht="24" x14ac:dyDescent="0.25">
      <c r="A10" s="309" t="s">
        <v>73</v>
      </c>
      <c r="B10" s="317">
        <f>+B14+B17+B19+B25+B27+B29</f>
        <v>12720300</v>
      </c>
      <c r="C10" s="157" t="s">
        <v>1</v>
      </c>
      <c r="D10" s="156">
        <f t="shared" ref="D10:F10" si="2">+D14+D17+D19+D25+D27+D29</f>
        <v>5771800</v>
      </c>
      <c r="E10" s="156">
        <f t="shared" si="2"/>
        <v>3469800</v>
      </c>
      <c r="F10" s="156">
        <f t="shared" si="2"/>
        <v>3478700</v>
      </c>
      <c r="G10" s="204">
        <f t="shared" si="1"/>
        <v>0</v>
      </c>
    </row>
    <row r="11" spans="1:7" ht="24" x14ac:dyDescent="0.25">
      <c r="A11" s="310"/>
      <c r="B11" s="318"/>
      <c r="C11" s="160" t="s">
        <v>2</v>
      </c>
      <c r="D11" s="161"/>
      <c r="E11" s="161"/>
      <c r="F11" s="161"/>
      <c r="G11" s="204">
        <f t="shared" si="1"/>
        <v>0</v>
      </c>
    </row>
    <row r="12" spans="1:7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7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7" ht="24" x14ac:dyDescent="0.25">
      <c r="A14" s="165" t="s">
        <v>99</v>
      </c>
      <c r="B14" s="166">
        <v>10136300</v>
      </c>
      <c r="C14" s="167" t="s">
        <v>1</v>
      </c>
      <c r="D14" s="166">
        <v>3378800</v>
      </c>
      <c r="E14" s="166">
        <v>3378800</v>
      </c>
      <c r="F14" s="166">
        <v>3378700</v>
      </c>
      <c r="G14" s="204">
        <f t="shared" si="1"/>
        <v>0</v>
      </c>
    </row>
    <row r="15" spans="1:7" ht="24" x14ac:dyDescent="0.25">
      <c r="A15" s="168"/>
      <c r="B15" s="166"/>
      <c r="C15" s="167" t="s">
        <v>2</v>
      </c>
      <c r="D15" s="166"/>
      <c r="E15" s="166"/>
      <c r="F15" s="166"/>
      <c r="G15" s="204"/>
    </row>
    <row r="16" spans="1:7" ht="24" x14ac:dyDescent="0.25">
      <c r="A16" s="155" t="s">
        <v>281</v>
      </c>
      <c r="B16" s="166"/>
      <c r="C16" s="167"/>
      <c r="D16" s="166"/>
      <c r="E16" s="166"/>
      <c r="F16" s="166"/>
      <c r="G16" s="204">
        <f t="shared" si="1"/>
        <v>0</v>
      </c>
    </row>
    <row r="17" spans="1:7" ht="24" x14ac:dyDescent="0.25">
      <c r="A17" s="165" t="s">
        <v>103</v>
      </c>
      <c r="B17" s="166">
        <v>26000</v>
      </c>
      <c r="C17" s="167" t="s">
        <v>1</v>
      </c>
      <c r="D17" s="166"/>
      <c r="E17" s="166">
        <v>26000</v>
      </c>
      <c r="F17" s="166"/>
      <c r="G17" s="204">
        <f t="shared" si="1"/>
        <v>0</v>
      </c>
    </row>
    <row r="18" spans="1:7" ht="24" x14ac:dyDescent="0.25">
      <c r="A18" s="165"/>
      <c r="B18" s="166"/>
      <c r="C18" s="167" t="s">
        <v>2</v>
      </c>
      <c r="D18" s="166"/>
      <c r="E18" s="166"/>
      <c r="F18" s="166"/>
      <c r="G18" s="204"/>
    </row>
    <row r="19" spans="1:7" ht="24" x14ac:dyDescent="0.25">
      <c r="A19" s="165" t="s">
        <v>105</v>
      </c>
      <c r="B19" s="166">
        <v>2388600</v>
      </c>
      <c r="C19" s="167" t="s">
        <v>1</v>
      </c>
      <c r="D19" s="166">
        <v>2388600</v>
      </c>
      <c r="E19" s="166"/>
      <c r="F19" s="166"/>
      <c r="G19" s="204">
        <f t="shared" si="1"/>
        <v>0</v>
      </c>
    </row>
    <row r="20" spans="1:7" ht="24" x14ac:dyDescent="0.25">
      <c r="A20" s="165"/>
      <c r="B20" s="166"/>
      <c r="C20" s="167" t="s">
        <v>2</v>
      </c>
      <c r="D20" s="166"/>
      <c r="E20" s="166"/>
      <c r="F20" s="166"/>
      <c r="G20" s="204"/>
    </row>
    <row r="21" spans="1:7" ht="24" x14ac:dyDescent="0.25">
      <c r="A21" s="173"/>
      <c r="B21" s="161"/>
      <c r="C21" s="160"/>
      <c r="D21" s="161"/>
      <c r="E21" s="161"/>
      <c r="F21" s="161"/>
      <c r="G21" s="204"/>
    </row>
    <row r="22" spans="1:7" ht="24" x14ac:dyDescent="0.25">
      <c r="A22" s="193"/>
      <c r="B22" s="194"/>
      <c r="C22" s="1"/>
      <c r="D22" s="194"/>
      <c r="E22" s="194"/>
      <c r="F22" s="194"/>
      <c r="G22" s="204"/>
    </row>
    <row r="23" spans="1:7" ht="24" x14ac:dyDescent="0.25">
      <c r="A23" s="193"/>
      <c r="B23" s="194"/>
      <c r="C23" s="1"/>
      <c r="D23" s="194"/>
      <c r="E23" s="194"/>
      <c r="F23" s="194"/>
      <c r="G23" s="204"/>
    </row>
    <row r="24" spans="1:7" ht="24" x14ac:dyDescent="0.25">
      <c r="A24" s="155" t="s">
        <v>282</v>
      </c>
      <c r="B24" s="164"/>
      <c r="C24" s="163"/>
      <c r="D24" s="164"/>
      <c r="E24" s="164"/>
      <c r="F24" s="164"/>
      <c r="G24" s="204">
        <f t="shared" si="1"/>
        <v>0</v>
      </c>
    </row>
    <row r="25" spans="1:7" ht="24" x14ac:dyDescent="0.25">
      <c r="A25" s="165" t="s">
        <v>247</v>
      </c>
      <c r="B25" s="166">
        <v>150000</v>
      </c>
      <c r="C25" s="167" t="s">
        <v>1</v>
      </c>
      <c r="D25" s="166"/>
      <c r="E25" s="166">
        <v>50000</v>
      </c>
      <c r="F25" s="166">
        <v>100000</v>
      </c>
      <c r="G25" s="204">
        <f t="shared" si="1"/>
        <v>0</v>
      </c>
    </row>
    <row r="26" spans="1:7" ht="24" x14ac:dyDescent="0.25">
      <c r="A26" s="165"/>
      <c r="B26" s="166"/>
      <c r="C26" s="167" t="s">
        <v>2</v>
      </c>
      <c r="D26" s="166"/>
      <c r="E26" s="166"/>
      <c r="F26" s="166"/>
      <c r="G26" s="204"/>
    </row>
    <row r="27" spans="1:7" ht="24" x14ac:dyDescent="0.25">
      <c r="A27" s="165" t="s">
        <v>107</v>
      </c>
      <c r="B27" s="166">
        <v>15000</v>
      </c>
      <c r="C27" s="167" t="s">
        <v>1</v>
      </c>
      <c r="D27" s="166"/>
      <c r="E27" s="166">
        <v>15000</v>
      </c>
      <c r="F27" s="166"/>
      <c r="G27" s="204">
        <f t="shared" si="1"/>
        <v>0</v>
      </c>
    </row>
    <row r="28" spans="1:7" ht="24" x14ac:dyDescent="0.25">
      <c r="A28" s="165"/>
      <c r="B28" s="166"/>
      <c r="C28" s="167" t="s">
        <v>2</v>
      </c>
      <c r="D28" s="166"/>
      <c r="E28" s="166"/>
      <c r="F28" s="166"/>
      <c r="G28" s="204"/>
    </row>
    <row r="29" spans="1:7" ht="24" x14ac:dyDescent="0.25">
      <c r="A29" s="165" t="s">
        <v>109</v>
      </c>
      <c r="B29" s="166">
        <v>4400</v>
      </c>
      <c r="C29" s="167" t="s">
        <v>1</v>
      </c>
      <c r="D29" s="166">
        <v>4400</v>
      </c>
      <c r="E29" s="166"/>
      <c r="F29" s="166"/>
      <c r="G29" s="204">
        <f t="shared" si="1"/>
        <v>0</v>
      </c>
    </row>
    <row r="30" spans="1:7" ht="24" x14ac:dyDescent="0.25">
      <c r="A30" s="170"/>
      <c r="B30" s="171"/>
      <c r="C30" s="172" t="s">
        <v>2</v>
      </c>
      <c r="D30" s="171"/>
      <c r="E30" s="171"/>
      <c r="F30" s="171"/>
      <c r="G30" s="204"/>
    </row>
    <row r="31" spans="1:7" ht="24" x14ac:dyDescent="0.25">
      <c r="A31" s="197" t="s">
        <v>7</v>
      </c>
      <c r="B31" s="223">
        <f>B14+B17+B19+B25+B27+B29</f>
        <v>12720300</v>
      </c>
      <c r="C31" s="197"/>
      <c r="D31" s="223">
        <f>D14+D17+D19+D25+D27+D29</f>
        <v>5771800</v>
      </c>
      <c r="E31" s="223">
        <f t="shared" ref="E31:F31" si="3">E14+E17+E19+E25+E27+E29</f>
        <v>3469800</v>
      </c>
      <c r="F31" s="223">
        <f t="shared" si="3"/>
        <v>3478700</v>
      </c>
      <c r="G31" s="204"/>
    </row>
    <row r="32" spans="1:7" ht="24" x14ac:dyDescent="0.25">
      <c r="A32" s="224"/>
      <c r="B32" s="225"/>
      <c r="C32" s="200"/>
      <c r="D32" s="225"/>
      <c r="E32" s="225"/>
      <c r="F32" s="225"/>
      <c r="G32" s="204"/>
    </row>
    <row r="33" spans="1:7" ht="24" x14ac:dyDescent="0.25">
      <c r="A33" s="226" t="s">
        <v>118</v>
      </c>
      <c r="B33" s="174">
        <f>B35</f>
        <v>1142800</v>
      </c>
      <c r="C33" s="157"/>
      <c r="D33" s="174">
        <f>D35</f>
        <v>1142800</v>
      </c>
      <c r="E33" s="174">
        <f t="shared" ref="E33:F33" si="4">E35</f>
        <v>0</v>
      </c>
      <c r="F33" s="174">
        <f t="shared" si="4"/>
        <v>0</v>
      </c>
      <c r="G33" s="204"/>
    </row>
    <row r="34" spans="1:7" ht="24" x14ac:dyDescent="0.25">
      <c r="A34" s="173"/>
      <c r="B34" s="227"/>
      <c r="C34" s="142"/>
      <c r="D34" s="227"/>
      <c r="E34" s="227"/>
      <c r="F34" s="227"/>
      <c r="G34" s="204"/>
    </row>
    <row r="35" spans="1:7" ht="24" x14ac:dyDescent="0.25">
      <c r="A35" s="165" t="s">
        <v>275</v>
      </c>
      <c r="B35" s="174">
        <v>1142800</v>
      </c>
      <c r="C35" s="157"/>
      <c r="D35" s="189">
        <v>1142800</v>
      </c>
      <c r="E35" s="189"/>
      <c r="F35" s="189"/>
      <c r="G35" s="204"/>
    </row>
    <row r="36" spans="1:7" ht="24" x14ac:dyDescent="0.25">
      <c r="A36" s="165" t="s">
        <v>119</v>
      </c>
      <c r="B36" s="189"/>
      <c r="C36" s="228"/>
      <c r="D36" s="171"/>
      <c r="E36" s="171"/>
      <c r="F36" s="171"/>
      <c r="G36" s="204"/>
    </row>
    <row r="37" spans="1:7" ht="24" x14ac:dyDescent="0.25">
      <c r="A37" s="229"/>
      <c r="B37" s="161"/>
      <c r="C37" s="160"/>
      <c r="D37" s="161"/>
      <c r="E37" s="161"/>
      <c r="F37" s="161"/>
      <c r="G37" s="204"/>
    </row>
    <row r="38" spans="1:7" ht="24" x14ac:dyDescent="0.25">
      <c r="A38" s="301" t="s">
        <v>7</v>
      </c>
      <c r="B38" s="315">
        <f>+B8+B33</f>
        <v>13863100</v>
      </c>
      <c r="C38" s="199" t="s">
        <v>1</v>
      </c>
      <c r="D38" s="315">
        <f>+D8+D33</f>
        <v>6914600</v>
      </c>
      <c r="E38" s="315">
        <f t="shared" ref="E38:F38" si="5">+E8+E33</f>
        <v>3469800</v>
      </c>
      <c r="F38" s="315">
        <f t="shared" si="5"/>
        <v>3478700</v>
      </c>
      <c r="G38" s="204">
        <f t="shared" si="1"/>
        <v>0</v>
      </c>
    </row>
    <row r="39" spans="1:7" ht="24" x14ac:dyDescent="0.25">
      <c r="A39" s="302"/>
      <c r="B39" s="316"/>
      <c r="C39" s="199" t="s">
        <v>2</v>
      </c>
      <c r="D39" s="316"/>
      <c r="E39" s="316"/>
      <c r="F39" s="316"/>
      <c r="G39" s="204">
        <f t="shared" si="1"/>
        <v>0</v>
      </c>
    </row>
    <row r="40" spans="1:7" ht="24" x14ac:dyDescent="0.25">
      <c r="A40" s="1"/>
      <c r="B40" s="194"/>
      <c r="C40" s="1"/>
      <c r="D40" s="2"/>
      <c r="E40" s="2"/>
      <c r="F40" s="2"/>
    </row>
    <row r="41" spans="1:7" ht="24" x14ac:dyDescent="0.25">
      <c r="A41" s="1"/>
      <c r="B41" s="194"/>
      <c r="C41" s="1"/>
      <c r="D41" s="2"/>
      <c r="E41" s="2"/>
      <c r="F41" s="2"/>
    </row>
    <row r="42" spans="1:7" ht="24" x14ac:dyDescent="0.25">
      <c r="A42" s="1"/>
      <c r="B42" s="194"/>
      <c r="C42" s="1"/>
      <c r="D42" s="2"/>
      <c r="E42" s="2"/>
      <c r="F42" s="2"/>
    </row>
    <row r="43" spans="1:7" ht="24" x14ac:dyDescent="0.25">
      <c r="A43" s="1"/>
      <c r="B43" s="194"/>
      <c r="C43" s="1"/>
      <c r="D43" s="2"/>
      <c r="E43" s="2"/>
      <c r="F43" s="2"/>
    </row>
    <row r="44" spans="1:7" ht="24" x14ac:dyDescent="0.25">
      <c r="A44" s="1"/>
      <c r="B44" s="194"/>
      <c r="C44" s="1"/>
      <c r="D44" s="2"/>
      <c r="E44" s="2"/>
      <c r="F44" s="2"/>
    </row>
    <row r="45" spans="1:7" ht="24" x14ac:dyDescent="0.25">
      <c r="A45" s="1"/>
      <c r="B45" s="194"/>
      <c r="C45" s="1"/>
      <c r="D45" s="2"/>
      <c r="E45" s="2"/>
      <c r="F45" s="2"/>
    </row>
    <row r="46" spans="1:7" ht="24" x14ac:dyDescent="0.25">
      <c r="A46" s="1"/>
      <c r="B46" s="194"/>
      <c r="C46" s="1"/>
      <c r="D46" s="2"/>
      <c r="E46" s="2"/>
      <c r="F46" s="2"/>
    </row>
    <row r="47" spans="1:7" ht="24" x14ac:dyDescent="0.25">
      <c r="A47" s="307" t="s">
        <v>59</v>
      </c>
      <c r="B47" s="319">
        <f>+B49</f>
        <v>648000</v>
      </c>
      <c r="C47" s="150" t="s">
        <v>1</v>
      </c>
      <c r="D47" s="203">
        <f t="shared" ref="D47:E47" si="6">+D49</f>
        <v>298500</v>
      </c>
      <c r="E47" s="203">
        <f t="shared" si="6"/>
        <v>349500</v>
      </c>
      <c r="F47" s="203"/>
      <c r="G47" s="204">
        <f>+D47+E47+F47-B47</f>
        <v>0</v>
      </c>
    </row>
    <row r="48" spans="1:7" ht="24" x14ac:dyDescent="0.25">
      <c r="A48" s="308"/>
      <c r="B48" s="320"/>
      <c r="C48" s="153" t="s">
        <v>2</v>
      </c>
      <c r="D48" s="154"/>
      <c r="E48" s="154"/>
      <c r="F48" s="154"/>
      <c r="G48" s="204">
        <f t="shared" ref="G48:G61" si="7">+D48+E48+F48-B48</f>
        <v>0</v>
      </c>
    </row>
    <row r="49" spans="1:7" ht="24" x14ac:dyDescent="0.25">
      <c r="A49" s="309" t="s">
        <v>73</v>
      </c>
      <c r="B49" s="317">
        <f>+B53+B55+B57</f>
        <v>648000</v>
      </c>
      <c r="C49" s="157" t="s">
        <v>1</v>
      </c>
      <c r="D49" s="174">
        <f t="shared" ref="D49:E49" si="8">+D53+D55+D57</f>
        <v>298500</v>
      </c>
      <c r="E49" s="174">
        <f t="shared" si="8"/>
        <v>349500</v>
      </c>
      <c r="F49" s="174"/>
      <c r="G49" s="204">
        <f t="shared" si="7"/>
        <v>0</v>
      </c>
    </row>
    <row r="50" spans="1:7" ht="24" x14ac:dyDescent="0.25">
      <c r="A50" s="310"/>
      <c r="B50" s="318"/>
      <c r="C50" s="160" t="s">
        <v>2</v>
      </c>
      <c r="D50" s="161"/>
      <c r="E50" s="161"/>
      <c r="F50" s="161"/>
      <c r="G50" s="204">
        <f t="shared" si="7"/>
        <v>0</v>
      </c>
    </row>
    <row r="51" spans="1:7" ht="24" x14ac:dyDescent="0.25">
      <c r="A51" s="155" t="s">
        <v>279</v>
      </c>
      <c r="B51" s="162"/>
      <c r="C51" s="163"/>
      <c r="D51" s="164"/>
      <c r="E51" s="164"/>
      <c r="F51" s="164"/>
      <c r="G51" s="204">
        <f t="shared" si="7"/>
        <v>0</v>
      </c>
    </row>
    <row r="52" spans="1:7" ht="24" x14ac:dyDescent="0.25">
      <c r="A52" s="155" t="s">
        <v>282</v>
      </c>
      <c r="B52" s="166"/>
      <c r="C52" s="167"/>
      <c r="D52" s="166"/>
      <c r="E52" s="166"/>
      <c r="F52" s="166"/>
      <c r="G52" s="204">
        <f t="shared" si="7"/>
        <v>0</v>
      </c>
    </row>
    <row r="53" spans="1:7" ht="24" x14ac:dyDescent="0.25">
      <c r="A53" s="165" t="s">
        <v>120</v>
      </c>
      <c r="B53" s="166">
        <v>228000</v>
      </c>
      <c r="C53" s="167" t="s">
        <v>1</v>
      </c>
      <c r="D53" s="166"/>
      <c r="E53" s="166">
        <v>228000</v>
      </c>
      <c r="F53" s="166"/>
      <c r="G53" s="204">
        <f t="shared" si="7"/>
        <v>0</v>
      </c>
    </row>
    <row r="54" spans="1:7" ht="24" x14ac:dyDescent="0.25">
      <c r="A54" s="165"/>
      <c r="B54" s="166"/>
      <c r="C54" s="167" t="s">
        <v>2</v>
      </c>
      <c r="D54" s="166"/>
      <c r="E54" s="166"/>
      <c r="F54" s="166"/>
      <c r="G54" s="204"/>
    </row>
    <row r="55" spans="1:7" ht="24" x14ac:dyDescent="0.25">
      <c r="A55" s="165" t="s">
        <v>121</v>
      </c>
      <c r="B55" s="166">
        <v>121500</v>
      </c>
      <c r="C55" s="167" t="s">
        <v>1</v>
      </c>
      <c r="D55" s="166"/>
      <c r="E55" s="166">
        <v>121500</v>
      </c>
      <c r="F55" s="166"/>
      <c r="G55" s="204">
        <f t="shared" si="7"/>
        <v>0</v>
      </c>
    </row>
    <row r="56" spans="1:7" ht="24" x14ac:dyDescent="0.25">
      <c r="A56" s="165"/>
      <c r="B56" s="166"/>
      <c r="C56" s="167" t="s">
        <v>2</v>
      </c>
      <c r="D56" s="166"/>
      <c r="E56" s="166"/>
      <c r="F56" s="166"/>
      <c r="G56" s="204"/>
    </row>
    <row r="57" spans="1:7" ht="24" x14ac:dyDescent="0.25">
      <c r="A57" s="165" t="s">
        <v>122</v>
      </c>
      <c r="B57" s="166">
        <v>298500</v>
      </c>
      <c r="C57" s="167" t="s">
        <v>1</v>
      </c>
      <c r="D57" s="166">
        <v>298500</v>
      </c>
      <c r="E57" s="166"/>
      <c r="F57" s="166"/>
      <c r="G57" s="204">
        <f t="shared" si="7"/>
        <v>0</v>
      </c>
    </row>
    <row r="58" spans="1:7" ht="24" x14ac:dyDescent="0.25">
      <c r="A58" s="165"/>
      <c r="B58" s="166"/>
      <c r="C58" s="167" t="s">
        <v>2</v>
      </c>
      <c r="D58" s="166"/>
      <c r="E58" s="166"/>
      <c r="F58" s="166"/>
      <c r="G58" s="204">
        <f t="shared" si="7"/>
        <v>0</v>
      </c>
    </row>
    <row r="59" spans="1:7" ht="24" x14ac:dyDescent="0.25">
      <c r="A59" s="165"/>
      <c r="B59" s="166"/>
      <c r="C59" s="167"/>
      <c r="D59" s="166"/>
      <c r="E59" s="166"/>
      <c r="F59" s="166"/>
      <c r="G59" s="204">
        <f t="shared" si="7"/>
        <v>0</v>
      </c>
    </row>
    <row r="60" spans="1:7" ht="24" x14ac:dyDescent="0.25">
      <c r="A60" s="301" t="s">
        <v>7</v>
      </c>
      <c r="B60" s="315">
        <f>+B47</f>
        <v>648000</v>
      </c>
      <c r="C60" s="230" t="s">
        <v>1</v>
      </c>
      <c r="D60" s="231">
        <f>+D47</f>
        <v>298500</v>
      </c>
      <c r="E60" s="231">
        <f>+E47</f>
        <v>349500</v>
      </c>
      <c r="F60" s="231"/>
      <c r="G60" s="204">
        <f t="shared" si="7"/>
        <v>0</v>
      </c>
    </row>
    <row r="61" spans="1:7" ht="24" x14ac:dyDescent="0.25">
      <c r="A61" s="302"/>
      <c r="B61" s="316"/>
      <c r="C61" s="232" t="s">
        <v>2</v>
      </c>
      <c r="D61" s="225"/>
      <c r="E61" s="225"/>
      <c r="F61" s="225"/>
      <c r="G61" s="204">
        <f t="shared" si="7"/>
        <v>0</v>
      </c>
    </row>
    <row r="63" spans="1:7" ht="24" x14ac:dyDescent="0.25">
      <c r="A63" s="307" t="s">
        <v>60</v>
      </c>
      <c r="B63" s="149">
        <f>+B65+B95</f>
        <v>6776800</v>
      </c>
      <c r="C63" s="150" t="s">
        <v>1</v>
      </c>
      <c r="D63" s="149">
        <f>+D65+D95</f>
        <v>2126800</v>
      </c>
      <c r="E63" s="149">
        <f>+E65+E95</f>
        <v>2564900</v>
      </c>
      <c r="F63" s="149">
        <f>+F65+F95</f>
        <v>2085100</v>
      </c>
      <c r="G63" s="204">
        <f>+D63+E63+F63-B63</f>
        <v>0</v>
      </c>
    </row>
    <row r="64" spans="1:7" ht="24" x14ac:dyDescent="0.25">
      <c r="A64" s="308"/>
      <c r="B64" s="152"/>
      <c r="C64" s="153" t="s">
        <v>2</v>
      </c>
      <c r="D64" s="154"/>
      <c r="E64" s="154"/>
      <c r="F64" s="154"/>
      <c r="G64" s="204">
        <f t="shared" ref="G64:G100" si="9">+D64+E64+F64-B64</f>
        <v>0</v>
      </c>
    </row>
    <row r="65" spans="1:7" ht="24" x14ac:dyDescent="0.25">
      <c r="A65" s="321" t="s">
        <v>73</v>
      </c>
      <c r="B65" s="233">
        <f>+B69+B71+B73+B76+B78+B81+B83+B85+B87+B89+B91</f>
        <v>6696800</v>
      </c>
      <c r="C65" s="234" t="s">
        <v>1</v>
      </c>
      <c r="D65" s="233">
        <f>+D69+D71+D73+D76+D78+D81+D83+D85+D87+D89+D91</f>
        <v>2126800</v>
      </c>
      <c r="E65" s="233">
        <f t="shared" ref="E65:F65" si="10">+E69+E71+E73+E76+E78+E81+E83+E85+E87+E89+E91</f>
        <v>2484900</v>
      </c>
      <c r="F65" s="233">
        <f t="shared" si="10"/>
        <v>2085100</v>
      </c>
      <c r="G65" s="204">
        <f t="shared" si="9"/>
        <v>0</v>
      </c>
    </row>
    <row r="66" spans="1:7" ht="24" x14ac:dyDescent="0.25">
      <c r="A66" s="322"/>
      <c r="B66" s="235"/>
      <c r="C66" s="236" t="s">
        <v>2</v>
      </c>
      <c r="D66" s="237"/>
      <c r="E66" s="237"/>
      <c r="F66" s="237"/>
      <c r="G66" s="204">
        <f t="shared" si="9"/>
        <v>0</v>
      </c>
    </row>
    <row r="67" spans="1:7" ht="24" x14ac:dyDescent="0.25">
      <c r="A67" s="155" t="s">
        <v>279</v>
      </c>
      <c r="B67" s="162"/>
      <c r="C67" s="163"/>
      <c r="D67" s="164"/>
      <c r="E67" s="164"/>
      <c r="F67" s="164"/>
      <c r="G67" s="204">
        <f t="shared" si="9"/>
        <v>0</v>
      </c>
    </row>
    <row r="68" spans="1:7" ht="24" x14ac:dyDescent="0.25">
      <c r="A68" s="155" t="s">
        <v>280</v>
      </c>
      <c r="B68" s="162"/>
      <c r="C68" s="163"/>
      <c r="D68" s="164"/>
      <c r="E68" s="164"/>
      <c r="F68" s="164"/>
      <c r="G68" s="204">
        <f t="shared" si="9"/>
        <v>0</v>
      </c>
    </row>
    <row r="69" spans="1:7" ht="24" x14ac:dyDescent="0.25">
      <c r="A69" s="238" t="s">
        <v>123</v>
      </c>
      <c r="B69" s="239">
        <v>85100</v>
      </c>
      <c r="C69" s="240" t="s">
        <v>1</v>
      </c>
      <c r="D69" s="239">
        <v>28400</v>
      </c>
      <c r="E69" s="239">
        <v>28400</v>
      </c>
      <c r="F69" s="239">
        <v>28300</v>
      </c>
      <c r="G69" s="204"/>
    </row>
    <row r="70" spans="1:7" ht="24" x14ac:dyDescent="0.25">
      <c r="A70" s="155"/>
      <c r="B70" s="162"/>
      <c r="C70" s="167" t="s">
        <v>2</v>
      </c>
      <c r="D70" s="164"/>
      <c r="E70" s="164"/>
      <c r="F70" s="164"/>
      <c r="G70" s="204"/>
    </row>
    <row r="71" spans="1:7" ht="24" x14ac:dyDescent="0.25">
      <c r="A71" s="165" t="s">
        <v>124</v>
      </c>
      <c r="B71" s="166">
        <v>4770000</v>
      </c>
      <c r="C71" s="167" t="s">
        <v>1</v>
      </c>
      <c r="D71" s="166">
        <v>1590000</v>
      </c>
      <c r="E71" s="166">
        <v>1590000</v>
      </c>
      <c r="F71" s="166">
        <v>1590000</v>
      </c>
      <c r="G71" s="204">
        <f t="shared" si="9"/>
        <v>0</v>
      </c>
    </row>
    <row r="72" spans="1:7" ht="24" x14ac:dyDescent="0.25">
      <c r="A72" s="165"/>
      <c r="B72" s="166"/>
      <c r="C72" s="167" t="s">
        <v>2</v>
      </c>
      <c r="D72" s="166"/>
      <c r="E72" s="166"/>
      <c r="F72" s="166"/>
      <c r="G72" s="204"/>
    </row>
    <row r="73" spans="1:7" ht="24" x14ac:dyDescent="0.25">
      <c r="A73" s="165" t="s">
        <v>125</v>
      </c>
      <c r="B73" s="166">
        <v>414000</v>
      </c>
      <c r="C73" s="167" t="s">
        <v>1</v>
      </c>
      <c r="D73" s="166">
        <v>138000</v>
      </c>
      <c r="E73" s="166">
        <v>138000</v>
      </c>
      <c r="F73" s="166">
        <v>138000</v>
      </c>
      <c r="G73" s="204">
        <f t="shared" si="9"/>
        <v>0</v>
      </c>
    </row>
    <row r="74" spans="1:7" ht="24" x14ac:dyDescent="0.25">
      <c r="A74" s="165"/>
      <c r="B74" s="166"/>
      <c r="C74" s="167" t="s">
        <v>2</v>
      </c>
      <c r="D74" s="166"/>
      <c r="E74" s="166"/>
      <c r="F74" s="166"/>
      <c r="G74" s="204"/>
    </row>
    <row r="75" spans="1:7" ht="24" x14ac:dyDescent="0.25">
      <c r="A75" s="155" t="s">
        <v>281</v>
      </c>
      <c r="B75" s="166"/>
      <c r="C75" s="167"/>
      <c r="D75" s="166"/>
      <c r="E75" s="166"/>
      <c r="F75" s="166"/>
      <c r="G75" s="204">
        <f t="shared" si="9"/>
        <v>0</v>
      </c>
    </row>
    <row r="76" spans="1:7" ht="24" x14ac:dyDescent="0.25">
      <c r="A76" s="165" t="s">
        <v>101</v>
      </c>
      <c r="B76" s="166">
        <v>657600</v>
      </c>
      <c r="C76" s="167" t="s">
        <v>1</v>
      </c>
      <c r="D76" s="166"/>
      <c r="E76" s="166">
        <v>328800</v>
      </c>
      <c r="F76" s="166">
        <v>328800</v>
      </c>
      <c r="G76" s="204">
        <f t="shared" si="9"/>
        <v>0</v>
      </c>
    </row>
    <row r="77" spans="1:7" ht="24" x14ac:dyDescent="0.25">
      <c r="A77" s="165"/>
      <c r="B77" s="166"/>
      <c r="C77" s="167" t="s">
        <v>2</v>
      </c>
      <c r="D77" s="166"/>
      <c r="E77" s="166"/>
      <c r="F77" s="166"/>
      <c r="G77" s="204"/>
    </row>
    <row r="78" spans="1:7" ht="24" x14ac:dyDescent="0.25">
      <c r="A78" s="165" t="s">
        <v>126</v>
      </c>
      <c r="B78" s="166">
        <v>2000</v>
      </c>
      <c r="C78" s="167" t="s">
        <v>1</v>
      </c>
      <c r="D78" s="166"/>
      <c r="E78" s="166">
        <v>2000</v>
      </c>
      <c r="F78" s="166"/>
      <c r="G78" s="204">
        <f t="shared" si="9"/>
        <v>0</v>
      </c>
    </row>
    <row r="79" spans="1:7" ht="24" x14ac:dyDescent="0.25">
      <c r="A79" s="168"/>
      <c r="B79" s="166"/>
      <c r="C79" s="167" t="s">
        <v>2</v>
      </c>
      <c r="D79" s="166"/>
      <c r="E79" s="166"/>
      <c r="F79" s="166"/>
      <c r="G79" s="204"/>
    </row>
    <row r="80" spans="1:7" ht="24" x14ac:dyDescent="0.25">
      <c r="A80" s="155" t="s">
        <v>282</v>
      </c>
      <c r="B80" s="164"/>
      <c r="C80" s="163"/>
      <c r="D80" s="164"/>
      <c r="E80" s="164"/>
      <c r="F80" s="164"/>
      <c r="G80" s="204">
        <f t="shared" si="9"/>
        <v>0</v>
      </c>
    </row>
    <row r="81" spans="1:7" ht="24" x14ac:dyDescent="0.25">
      <c r="A81" s="165" t="s">
        <v>127</v>
      </c>
      <c r="B81" s="166">
        <v>1200</v>
      </c>
      <c r="C81" s="167" t="s">
        <v>1</v>
      </c>
      <c r="D81" s="166"/>
      <c r="E81" s="166">
        <v>1200</v>
      </c>
      <c r="F81" s="166"/>
      <c r="G81" s="204">
        <f t="shared" si="9"/>
        <v>0</v>
      </c>
    </row>
    <row r="82" spans="1:7" ht="24" x14ac:dyDescent="0.25">
      <c r="A82" s="165"/>
      <c r="B82" s="166"/>
      <c r="C82" s="167" t="s">
        <v>2</v>
      </c>
      <c r="D82" s="166"/>
      <c r="E82" s="166"/>
      <c r="F82" s="166"/>
      <c r="G82" s="204"/>
    </row>
    <row r="83" spans="1:7" ht="24" x14ac:dyDescent="0.25">
      <c r="A83" s="165" t="s">
        <v>128</v>
      </c>
      <c r="B83" s="166">
        <v>226800</v>
      </c>
      <c r="C83" s="167" t="s">
        <v>1</v>
      </c>
      <c r="D83" s="166"/>
      <c r="E83" s="166">
        <v>226800</v>
      </c>
      <c r="F83" s="166"/>
      <c r="G83" s="204">
        <f t="shared" si="9"/>
        <v>0</v>
      </c>
    </row>
    <row r="84" spans="1:7" ht="24" x14ac:dyDescent="0.25">
      <c r="A84" s="165"/>
      <c r="B84" s="166"/>
      <c r="C84" s="167" t="s">
        <v>2</v>
      </c>
      <c r="D84" s="166"/>
      <c r="E84" s="166"/>
      <c r="F84" s="166"/>
      <c r="G84" s="204"/>
    </row>
    <row r="85" spans="1:7" ht="24" x14ac:dyDescent="0.25">
      <c r="A85" s="165" t="s">
        <v>109</v>
      </c>
      <c r="B85" s="166">
        <v>169400</v>
      </c>
      <c r="C85" s="167" t="s">
        <v>1</v>
      </c>
      <c r="D85" s="166">
        <v>169400</v>
      </c>
      <c r="E85" s="166"/>
      <c r="F85" s="166"/>
      <c r="G85" s="204">
        <f t="shared" si="9"/>
        <v>0</v>
      </c>
    </row>
    <row r="86" spans="1:7" ht="24" x14ac:dyDescent="0.25">
      <c r="A86" s="165"/>
      <c r="B86" s="166"/>
      <c r="C86" s="167" t="s">
        <v>2</v>
      </c>
      <c r="D86" s="166"/>
      <c r="E86" s="166"/>
      <c r="F86" s="166"/>
      <c r="G86" s="204"/>
    </row>
    <row r="87" spans="1:7" ht="24" x14ac:dyDescent="0.25">
      <c r="A87" s="165" t="s">
        <v>121</v>
      </c>
      <c r="B87" s="166">
        <v>86300</v>
      </c>
      <c r="C87" s="167" t="s">
        <v>1</v>
      </c>
      <c r="D87" s="166"/>
      <c r="E87" s="166">
        <v>86300</v>
      </c>
      <c r="F87" s="166"/>
      <c r="G87" s="204">
        <f t="shared" si="9"/>
        <v>0</v>
      </c>
    </row>
    <row r="88" spans="1:7" ht="24" x14ac:dyDescent="0.25">
      <c r="A88" s="165"/>
      <c r="B88" s="166"/>
      <c r="C88" s="167" t="s">
        <v>2</v>
      </c>
      <c r="D88" s="166"/>
      <c r="E88" s="166"/>
      <c r="F88" s="166"/>
      <c r="G88" s="204">
        <f t="shared" si="9"/>
        <v>0</v>
      </c>
    </row>
    <row r="89" spans="1:7" ht="24" x14ac:dyDescent="0.25">
      <c r="A89" s="165" t="s">
        <v>129</v>
      </c>
      <c r="B89" s="166">
        <v>83400</v>
      </c>
      <c r="C89" s="167" t="s">
        <v>1</v>
      </c>
      <c r="D89" s="166"/>
      <c r="E89" s="166">
        <v>83400</v>
      </c>
      <c r="F89" s="166"/>
      <c r="G89" s="204">
        <f t="shared" si="9"/>
        <v>0</v>
      </c>
    </row>
    <row r="90" spans="1:7" ht="24" x14ac:dyDescent="0.25">
      <c r="A90" s="165"/>
      <c r="B90" s="166"/>
      <c r="C90" s="167" t="s">
        <v>2</v>
      </c>
      <c r="D90" s="166"/>
      <c r="E90" s="166"/>
      <c r="F90" s="166"/>
      <c r="G90" s="204">
        <f t="shared" si="9"/>
        <v>0</v>
      </c>
    </row>
    <row r="91" spans="1:7" ht="24" x14ac:dyDescent="0.25">
      <c r="A91" s="165" t="s">
        <v>122</v>
      </c>
      <c r="B91" s="166">
        <v>201000</v>
      </c>
      <c r="C91" s="167" t="s">
        <v>1</v>
      </c>
      <c r="D91" s="166">
        <v>201000</v>
      </c>
      <c r="E91" s="166"/>
      <c r="F91" s="166"/>
      <c r="G91" s="204">
        <f t="shared" si="9"/>
        <v>0</v>
      </c>
    </row>
    <row r="92" spans="1:7" ht="24" x14ac:dyDescent="0.25">
      <c r="A92" s="165"/>
      <c r="B92" s="166"/>
      <c r="C92" s="167" t="s">
        <v>2</v>
      </c>
      <c r="D92" s="166"/>
      <c r="E92" s="166"/>
      <c r="F92" s="166"/>
      <c r="G92" s="204">
        <f t="shared" si="9"/>
        <v>0</v>
      </c>
    </row>
    <row r="93" spans="1:7" ht="24" x14ac:dyDescent="0.25">
      <c r="A93" s="173"/>
      <c r="B93" s="161"/>
      <c r="C93" s="160"/>
      <c r="D93" s="161"/>
      <c r="E93" s="161"/>
      <c r="F93" s="161"/>
      <c r="G93" s="204"/>
    </row>
    <row r="94" spans="1:7" ht="24" x14ac:dyDescent="0.25">
      <c r="A94" s="193"/>
      <c r="B94" s="194"/>
      <c r="C94" s="1"/>
      <c r="D94" s="194"/>
      <c r="E94" s="194"/>
      <c r="F94" s="194"/>
      <c r="G94" s="204"/>
    </row>
    <row r="95" spans="1:7" ht="24" x14ac:dyDescent="0.25">
      <c r="A95" s="323" t="s">
        <v>46</v>
      </c>
      <c r="B95" s="156">
        <f>+B97</f>
        <v>80000</v>
      </c>
      <c r="C95" s="157" t="s">
        <v>1</v>
      </c>
      <c r="D95" s="156">
        <f>+D97</f>
        <v>0</v>
      </c>
      <c r="E95" s="156">
        <f t="shared" ref="E95:F95" si="11">+E97</f>
        <v>80000</v>
      </c>
      <c r="F95" s="156">
        <f t="shared" si="11"/>
        <v>0</v>
      </c>
      <c r="G95" s="204">
        <f t="shared" si="9"/>
        <v>0</v>
      </c>
    </row>
    <row r="96" spans="1:7" ht="24" x14ac:dyDescent="0.25">
      <c r="A96" s="310"/>
      <c r="B96" s="159"/>
      <c r="C96" s="160" t="s">
        <v>2</v>
      </c>
      <c r="D96" s="161"/>
      <c r="E96" s="161"/>
      <c r="F96" s="161"/>
      <c r="G96" s="204">
        <f t="shared" si="9"/>
        <v>0</v>
      </c>
    </row>
    <row r="97" spans="1:7" ht="24" x14ac:dyDescent="0.25">
      <c r="A97" s="165" t="s">
        <v>130</v>
      </c>
      <c r="B97" s="166">
        <v>80000</v>
      </c>
      <c r="C97" s="167" t="s">
        <v>1</v>
      </c>
      <c r="D97" s="164"/>
      <c r="E97" s="164">
        <v>80000</v>
      </c>
      <c r="F97" s="164"/>
      <c r="G97" s="204"/>
    </row>
    <row r="98" spans="1:7" ht="24" x14ac:dyDescent="0.25">
      <c r="A98" s="241" t="s">
        <v>131</v>
      </c>
      <c r="B98" s="166"/>
      <c r="C98" s="163" t="s">
        <v>2</v>
      </c>
      <c r="D98" s="164"/>
      <c r="E98" s="164"/>
      <c r="F98" s="164"/>
      <c r="G98" s="204"/>
    </row>
    <row r="99" spans="1:7" ht="24" x14ac:dyDescent="0.25">
      <c r="A99" s="301" t="s">
        <v>7</v>
      </c>
      <c r="B99" s="231">
        <f>+B63</f>
        <v>6776800</v>
      </c>
      <c r="C99" s="230" t="s">
        <v>1</v>
      </c>
      <c r="D99" s="231">
        <f>+D63</f>
        <v>2126800</v>
      </c>
      <c r="E99" s="231">
        <f>+E63</f>
        <v>2564900</v>
      </c>
      <c r="F99" s="231">
        <f>+F63</f>
        <v>2085100</v>
      </c>
      <c r="G99" s="204">
        <f t="shared" si="9"/>
        <v>0</v>
      </c>
    </row>
    <row r="100" spans="1:7" ht="24" x14ac:dyDescent="0.25">
      <c r="A100" s="302"/>
      <c r="B100" s="242"/>
      <c r="C100" s="232" t="s">
        <v>2</v>
      </c>
      <c r="D100" s="242"/>
      <c r="E100" s="242"/>
      <c r="F100" s="242"/>
      <c r="G100" s="204">
        <f t="shared" si="9"/>
        <v>0</v>
      </c>
    </row>
    <row r="112" spans="1:7" ht="24" x14ac:dyDescent="0.25">
      <c r="A112" s="307" t="s">
        <v>61</v>
      </c>
      <c r="B112" s="149">
        <f>+B114</f>
        <v>2381900</v>
      </c>
      <c r="C112" s="150" t="s">
        <v>1</v>
      </c>
      <c r="D112" s="149">
        <f>+D114</f>
        <v>396400</v>
      </c>
      <c r="E112" s="149">
        <f t="shared" ref="E112:F112" si="12">+E114</f>
        <v>1028000</v>
      </c>
      <c r="F112" s="149">
        <f t="shared" si="12"/>
        <v>957500</v>
      </c>
      <c r="G112" s="204">
        <f>+D112+E112+F112-B112</f>
        <v>0</v>
      </c>
    </row>
    <row r="113" spans="1:7" ht="24" x14ac:dyDescent="0.25">
      <c r="A113" s="308"/>
      <c r="B113" s="152"/>
      <c r="C113" s="153" t="s">
        <v>2</v>
      </c>
      <c r="D113" s="154"/>
      <c r="E113" s="154"/>
      <c r="F113" s="154"/>
      <c r="G113" s="204">
        <f t="shared" ref="G113:G143" si="13">+D113+E113+F113-B113</f>
        <v>0</v>
      </c>
    </row>
    <row r="114" spans="1:7" ht="24" x14ac:dyDescent="0.25">
      <c r="A114" s="309" t="s">
        <v>73</v>
      </c>
      <c r="B114" s="156">
        <f>+B118+B122+B125+B128+B131+B133+B135+B137+B139</f>
        <v>2381900</v>
      </c>
      <c r="C114" s="157" t="s">
        <v>1</v>
      </c>
      <c r="D114" s="220">
        <f>+D118+D122+D125+D128+D131+D133+D135+D137+D139</f>
        <v>396400</v>
      </c>
      <c r="E114" s="220">
        <f>+E118+E122+E125+E128+E131+E133+E135+E137+E139</f>
        <v>1028000</v>
      </c>
      <c r="F114" s="220">
        <f>+F118+F122+F125+F128+F131+F133+F135+F137+F139</f>
        <v>957500</v>
      </c>
      <c r="G114" s="204">
        <f t="shared" si="13"/>
        <v>0</v>
      </c>
    </row>
    <row r="115" spans="1:7" ht="24" x14ac:dyDescent="0.25">
      <c r="A115" s="310"/>
      <c r="B115" s="159"/>
      <c r="C115" s="160" t="s">
        <v>2</v>
      </c>
      <c r="D115" s="161"/>
      <c r="E115" s="161"/>
      <c r="F115" s="161"/>
      <c r="G115" s="204">
        <f t="shared" si="13"/>
        <v>0</v>
      </c>
    </row>
    <row r="116" spans="1:7" ht="24" x14ac:dyDescent="0.25">
      <c r="A116" s="155" t="s">
        <v>279</v>
      </c>
      <c r="B116" s="162"/>
      <c r="C116" s="163"/>
      <c r="D116" s="164"/>
      <c r="E116" s="164"/>
      <c r="F116" s="164"/>
      <c r="G116" s="204">
        <f t="shared" si="13"/>
        <v>0</v>
      </c>
    </row>
    <row r="117" spans="1:7" ht="24" x14ac:dyDescent="0.25">
      <c r="A117" s="155" t="s">
        <v>280</v>
      </c>
      <c r="B117" s="162"/>
      <c r="C117" s="163"/>
      <c r="D117" s="164"/>
      <c r="E117" s="164"/>
      <c r="F117" s="164"/>
      <c r="G117" s="204">
        <f t="shared" si="13"/>
        <v>0</v>
      </c>
    </row>
    <row r="118" spans="1:7" ht="24" x14ac:dyDescent="0.25">
      <c r="A118" s="165" t="s">
        <v>99</v>
      </c>
      <c r="B118" s="166">
        <v>848500</v>
      </c>
      <c r="C118" s="167" t="s">
        <v>1</v>
      </c>
      <c r="D118" s="166">
        <v>282900</v>
      </c>
      <c r="E118" s="166">
        <v>282900</v>
      </c>
      <c r="F118" s="166">
        <v>282700</v>
      </c>
      <c r="G118" s="204">
        <f t="shared" si="13"/>
        <v>0</v>
      </c>
    </row>
    <row r="119" spans="1:7" ht="24" x14ac:dyDescent="0.25">
      <c r="A119" s="168"/>
      <c r="B119" s="166"/>
      <c r="C119" s="167" t="s">
        <v>2</v>
      </c>
      <c r="D119" s="166"/>
      <c r="E119" s="166"/>
      <c r="F119" s="166"/>
      <c r="G119" s="204"/>
    </row>
    <row r="120" spans="1:7" ht="24" x14ac:dyDescent="0.25">
      <c r="A120" s="168"/>
      <c r="B120" s="166"/>
      <c r="C120" s="167"/>
      <c r="D120" s="166"/>
      <c r="E120" s="166"/>
      <c r="F120" s="166"/>
      <c r="G120" s="204"/>
    </row>
    <row r="121" spans="1:7" ht="24" x14ac:dyDescent="0.25">
      <c r="A121" s="155" t="s">
        <v>281</v>
      </c>
      <c r="B121" s="166"/>
      <c r="C121" s="167"/>
      <c r="D121" s="166"/>
      <c r="E121" s="166"/>
      <c r="F121" s="166"/>
      <c r="G121" s="204">
        <f t="shared" si="13"/>
        <v>0</v>
      </c>
    </row>
    <row r="122" spans="1:7" ht="24" x14ac:dyDescent="0.25">
      <c r="A122" s="165" t="s">
        <v>101</v>
      </c>
      <c r="B122" s="166">
        <v>284600</v>
      </c>
      <c r="C122" s="167" t="s">
        <v>1</v>
      </c>
      <c r="D122" s="166"/>
      <c r="E122" s="166">
        <v>142300</v>
      </c>
      <c r="F122" s="166">
        <v>142300</v>
      </c>
      <c r="G122" s="204">
        <f t="shared" si="13"/>
        <v>0</v>
      </c>
    </row>
    <row r="123" spans="1:7" ht="24" x14ac:dyDescent="0.25">
      <c r="A123" s="165"/>
      <c r="B123" s="166"/>
      <c r="C123" s="167" t="s">
        <v>2</v>
      </c>
      <c r="D123" s="166"/>
      <c r="E123" s="166"/>
      <c r="F123" s="166"/>
      <c r="G123" s="204"/>
    </row>
    <row r="124" spans="1:7" ht="24" x14ac:dyDescent="0.25">
      <c r="A124" s="165"/>
      <c r="B124" s="166"/>
      <c r="C124" s="167"/>
      <c r="D124" s="166"/>
      <c r="E124" s="166"/>
      <c r="F124" s="166"/>
      <c r="G124" s="204"/>
    </row>
    <row r="125" spans="1:7" ht="24" x14ac:dyDescent="0.25">
      <c r="A125" s="165" t="s">
        <v>126</v>
      </c>
      <c r="B125" s="166">
        <v>61000</v>
      </c>
      <c r="C125" s="167" t="s">
        <v>1</v>
      </c>
      <c r="D125" s="166"/>
      <c r="E125" s="166">
        <v>30500</v>
      </c>
      <c r="F125" s="166">
        <v>30500</v>
      </c>
      <c r="G125" s="204">
        <f t="shared" si="13"/>
        <v>0</v>
      </c>
    </row>
    <row r="126" spans="1:7" ht="24" x14ac:dyDescent="0.25">
      <c r="A126" s="165"/>
      <c r="B126" s="166"/>
      <c r="C126" s="167" t="s">
        <v>2</v>
      </c>
      <c r="D126" s="166"/>
      <c r="E126" s="166"/>
      <c r="F126" s="166"/>
      <c r="G126" s="204"/>
    </row>
    <row r="127" spans="1:7" ht="24" x14ac:dyDescent="0.25">
      <c r="A127" s="173"/>
      <c r="B127" s="161"/>
      <c r="C127" s="160"/>
      <c r="D127" s="161"/>
      <c r="E127" s="161"/>
      <c r="F127" s="161"/>
      <c r="G127" s="204"/>
    </row>
    <row r="128" spans="1:7" ht="24" x14ac:dyDescent="0.25">
      <c r="A128" s="168" t="s">
        <v>132</v>
      </c>
      <c r="B128" s="164">
        <v>2000</v>
      </c>
      <c r="C128" s="163" t="s">
        <v>1</v>
      </c>
      <c r="D128" s="164"/>
      <c r="E128" s="164"/>
      <c r="F128" s="164">
        <v>2000</v>
      </c>
      <c r="G128" s="204">
        <f t="shared" si="13"/>
        <v>0</v>
      </c>
    </row>
    <row r="129" spans="1:7" ht="24" x14ac:dyDescent="0.25">
      <c r="A129" s="168"/>
      <c r="B129" s="166"/>
      <c r="C129" s="167" t="s">
        <v>2</v>
      </c>
      <c r="D129" s="166"/>
      <c r="E129" s="166"/>
      <c r="F129" s="166"/>
      <c r="G129" s="204"/>
    </row>
    <row r="130" spans="1:7" ht="24" x14ac:dyDescent="0.25">
      <c r="A130" s="155" t="s">
        <v>282</v>
      </c>
      <c r="B130" s="166"/>
      <c r="C130" s="167"/>
      <c r="D130" s="166"/>
      <c r="E130" s="166"/>
      <c r="F130" s="166"/>
      <c r="G130" s="204">
        <f t="shared" si="13"/>
        <v>0</v>
      </c>
    </row>
    <row r="131" spans="1:7" ht="24" x14ac:dyDescent="0.25">
      <c r="A131" s="165" t="s">
        <v>133</v>
      </c>
      <c r="B131" s="166">
        <v>36600</v>
      </c>
      <c r="C131" s="167" t="s">
        <v>1</v>
      </c>
      <c r="D131" s="166"/>
      <c r="E131" s="166">
        <v>36600</v>
      </c>
      <c r="F131" s="166"/>
      <c r="G131" s="204">
        <f t="shared" si="13"/>
        <v>0</v>
      </c>
    </row>
    <row r="132" spans="1:7" ht="24" x14ac:dyDescent="0.25">
      <c r="A132" s="165"/>
      <c r="B132" s="166"/>
      <c r="C132" s="167" t="s">
        <v>2</v>
      </c>
      <c r="D132" s="166"/>
      <c r="E132" s="166"/>
      <c r="F132" s="166"/>
      <c r="G132" s="243"/>
    </row>
    <row r="133" spans="1:7" ht="24" x14ac:dyDescent="0.25">
      <c r="A133" s="165" t="s">
        <v>134</v>
      </c>
      <c r="B133" s="166">
        <v>1000000</v>
      </c>
      <c r="C133" s="167" t="s">
        <v>1</v>
      </c>
      <c r="D133" s="166"/>
      <c r="E133" s="166">
        <v>500000</v>
      </c>
      <c r="F133" s="166">
        <v>500000</v>
      </c>
      <c r="G133" s="204">
        <f t="shared" si="13"/>
        <v>0</v>
      </c>
    </row>
    <row r="134" spans="1:7" ht="24" x14ac:dyDescent="0.25">
      <c r="A134" s="165"/>
      <c r="B134" s="166"/>
      <c r="C134" s="167" t="s">
        <v>2</v>
      </c>
      <c r="D134" s="166"/>
      <c r="E134" s="166"/>
      <c r="F134" s="166"/>
      <c r="G134" s="204"/>
    </row>
    <row r="135" spans="1:7" ht="24" x14ac:dyDescent="0.25">
      <c r="A135" s="165" t="s">
        <v>109</v>
      </c>
      <c r="B135" s="166">
        <v>41800</v>
      </c>
      <c r="C135" s="167" t="s">
        <v>1</v>
      </c>
      <c r="D135" s="166">
        <v>41800</v>
      </c>
      <c r="E135" s="166"/>
      <c r="F135" s="166"/>
      <c r="G135" s="204">
        <f t="shared" si="13"/>
        <v>0</v>
      </c>
    </row>
    <row r="136" spans="1:7" ht="24" x14ac:dyDescent="0.25">
      <c r="A136" s="165"/>
      <c r="B136" s="166"/>
      <c r="C136" s="167" t="s">
        <v>2</v>
      </c>
      <c r="D136" s="166"/>
      <c r="E136" s="166"/>
      <c r="F136" s="166"/>
      <c r="G136" s="204">
        <f t="shared" si="13"/>
        <v>0</v>
      </c>
    </row>
    <row r="137" spans="1:7" ht="24" x14ac:dyDescent="0.25">
      <c r="A137" s="165" t="s">
        <v>121</v>
      </c>
      <c r="B137" s="166">
        <v>35700</v>
      </c>
      <c r="C137" s="167" t="s">
        <v>1</v>
      </c>
      <c r="D137" s="166"/>
      <c r="E137" s="166">
        <v>35700</v>
      </c>
      <c r="F137" s="166"/>
      <c r="G137" s="204">
        <f t="shared" si="13"/>
        <v>0</v>
      </c>
    </row>
    <row r="138" spans="1:7" ht="24" x14ac:dyDescent="0.25">
      <c r="A138" s="165"/>
      <c r="B138" s="166"/>
      <c r="C138" s="167" t="s">
        <v>2</v>
      </c>
      <c r="D138" s="166"/>
      <c r="E138" s="166"/>
      <c r="F138" s="166"/>
      <c r="G138" s="204">
        <f t="shared" si="13"/>
        <v>0</v>
      </c>
    </row>
    <row r="139" spans="1:7" ht="24" x14ac:dyDescent="0.25">
      <c r="A139" s="165" t="s">
        <v>122</v>
      </c>
      <c r="B139" s="166">
        <v>71700</v>
      </c>
      <c r="C139" s="167" t="s">
        <v>1</v>
      </c>
      <c r="D139" s="166">
        <v>71700</v>
      </c>
      <c r="E139" s="166"/>
      <c r="F139" s="166"/>
      <c r="G139" s="204">
        <f t="shared" si="13"/>
        <v>0</v>
      </c>
    </row>
    <row r="140" spans="1:7" ht="24" x14ac:dyDescent="0.25">
      <c r="A140" s="165"/>
      <c r="B140" s="166"/>
      <c r="C140" s="167" t="s">
        <v>2</v>
      </c>
      <c r="D140" s="166"/>
      <c r="E140" s="166"/>
      <c r="F140" s="166"/>
      <c r="G140" s="204">
        <f t="shared" si="13"/>
        <v>0</v>
      </c>
    </row>
    <row r="141" spans="1:7" ht="24" x14ac:dyDescent="0.25">
      <c r="A141" s="173"/>
      <c r="B141" s="161"/>
      <c r="C141" s="160"/>
      <c r="D141" s="161"/>
      <c r="E141" s="161"/>
      <c r="F141" s="161"/>
      <c r="G141" s="204"/>
    </row>
    <row r="142" spans="1:7" ht="24" x14ac:dyDescent="0.25">
      <c r="A142" s="301" t="s">
        <v>7</v>
      </c>
      <c r="B142" s="198">
        <f>+B112</f>
        <v>2381900</v>
      </c>
      <c r="C142" s="199" t="s">
        <v>1</v>
      </c>
      <c r="D142" s="198">
        <f t="shared" ref="D142:F142" si="14">+D112</f>
        <v>396400</v>
      </c>
      <c r="E142" s="198">
        <f t="shared" si="14"/>
        <v>1028000</v>
      </c>
      <c r="F142" s="198">
        <f t="shared" si="14"/>
        <v>957500</v>
      </c>
      <c r="G142" s="204">
        <f t="shared" si="13"/>
        <v>0</v>
      </c>
    </row>
    <row r="143" spans="1:7" ht="24" x14ac:dyDescent="0.25">
      <c r="A143" s="302"/>
      <c r="B143" s="198"/>
      <c r="C143" s="199" t="s">
        <v>2</v>
      </c>
      <c r="D143" s="198"/>
      <c r="E143" s="198"/>
      <c r="F143" s="198"/>
      <c r="G143" s="204">
        <f t="shared" si="13"/>
        <v>0</v>
      </c>
    </row>
    <row r="147" spans="1:1" ht="24" x14ac:dyDescent="0.25">
      <c r="A147" s="201"/>
    </row>
  </sheetData>
  <mergeCells count="24">
    <mergeCell ref="A63:A64"/>
    <mergeCell ref="A65:A66"/>
    <mergeCell ref="A142:A143"/>
    <mergeCell ref="A99:A100"/>
    <mergeCell ref="A112:A113"/>
    <mergeCell ref="A114:A115"/>
    <mergeCell ref="A95:A96"/>
    <mergeCell ref="D38:D39"/>
    <mergeCell ref="E38:E39"/>
    <mergeCell ref="F38:F39"/>
    <mergeCell ref="B10:B11"/>
    <mergeCell ref="A60:A61"/>
    <mergeCell ref="B60:B61"/>
    <mergeCell ref="A47:A48"/>
    <mergeCell ref="A49:A50"/>
    <mergeCell ref="B47:B48"/>
    <mergeCell ref="B49:B50"/>
    <mergeCell ref="A38:A39"/>
    <mergeCell ref="B38:B39"/>
    <mergeCell ref="A1:F1"/>
    <mergeCell ref="A5:A6"/>
    <mergeCell ref="A8:A9"/>
    <mergeCell ref="A10:A11"/>
    <mergeCell ref="B8:B9"/>
  </mergeCells>
  <printOptions horizontalCentered="1"/>
  <pageMargins left="0.17" right="0.17" top="0.19685039370078741" bottom="0.19685039370078741" header="0.31496062992125984" footer="0.31496062992125984"/>
  <pageSetup paperSize="9" orientation="landscape" r:id="rId1"/>
  <headerFooter>
    <oddHeader>&amp;R&amp;"TH SarabunPSK,ธรรมดา"&amp;16แบบ สงม. 2    (สำนักงานเขต) &amp;"-,ธรรมดา"&amp;11</oddHeader>
  </headerFooter>
  <rowBreaks count="5" manualBreakCount="5">
    <brk id="41" max="5" man="1"/>
    <brk id="62" max="5" man="1"/>
    <brk id="79" max="5" man="1"/>
    <brk id="94" max="5" man="1"/>
    <brk id="11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G58"/>
  <sheetViews>
    <sheetView view="pageBreakPreview" zoomScale="60" zoomScaleNormal="80" workbookViewId="0">
      <selection activeCell="H53" sqref="H53"/>
    </sheetView>
  </sheetViews>
  <sheetFormatPr defaultRowHeight="19.5" x14ac:dyDescent="0.25"/>
  <cols>
    <col min="1" max="1" width="46.375" style="202" customWidth="1"/>
    <col min="2" max="2" width="15.625" style="216" customWidth="1"/>
    <col min="3" max="3" width="8.125" style="202" customWidth="1"/>
    <col min="4" max="4" width="15.375" style="216" bestFit="1" customWidth="1"/>
    <col min="5" max="5" width="15.125" style="216" bestFit="1" customWidth="1"/>
    <col min="6" max="6" width="15.375" style="216" bestFit="1" customWidth="1"/>
    <col min="7" max="7" width="19.375" style="202" customWidth="1"/>
    <col min="8" max="17" width="39.375" style="202" customWidth="1"/>
    <col min="18" max="16384" width="9" style="202"/>
  </cols>
  <sheetData>
    <row r="1" spans="1:7" ht="21" x14ac:dyDescent="0.25">
      <c r="A1" s="288" t="s">
        <v>94</v>
      </c>
      <c r="B1" s="288"/>
      <c r="C1" s="288"/>
      <c r="D1" s="288"/>
      <c r="E1" s="288"/>
      <c r="F1" s="288"/>
    </row>
    <row r="2" spans="1:7" ht="21" x14ac:dyDescent="0.25">
      <c r="A2" s="4" t="s">
        <v>22</v>
      </c>
      <c r="B2" s="91"/>
      <c r="C2" s="4"/>
      <c r="D2" s="91"/>
      <c r="E2" s="91"/>
      <c r="F2" s="91"/>
    </row>
    <row r="3" spans="1:7" ht="24" x14ac:dyDescent="0.25">
      <c r="A3" s="3" t="s">
        <v>47</v>
      </c>
      <c r="B3" s="91"/>
      <c r="C3" s="3"/>
      <c r="D3" s="91"/>
      <c r="E3" s="91"/>
      <c r="F3" s="2" t="s">
        <v>19</v>
      </c>
    </row>
    <row r="4" spans="1:7" ht="24" x14ac:dyDescent="0.25">
      <c r="A4" s="3"/>
      <c r="B4" s="91"/>
      <c r="C4" s="3"/>
      <c r="D4" s="91"/>
      <c r="E4" s="91"/>
      <c r="F4" s="2"/>
    </row>
    <row r="5" spans="1:7" ht="24" x14ac:dyDescent="0.25">
      <c r="A5" s="303" t="s">
        <v>18</v>
      </c>
      <c r="B5" s="140" t="s">
        <v>32</v>
      </c>
      <c r="C5" s="140" t="s">
        <v>6</v>
      </c>
      <c r="D5" s="139" t="s">
        <v>24</v>
      </c>
      <c r="E5" s="139" t="s">
        <v>26</v>
      </c>
      <c r="F5" s="139" t="s">
        <v>65</v>
      </c>
    </row>
    <row r="6" spans="1:7" ht="24" x14ac:dyDescent="0.25">
      <c r="A6" s="304"/>
      <c r="B6" s="143" t="s">
        <v>33</v>
      </c>
      <c r="C6" s="143" t="s">
        <v>2</v>
      </c>
      <c r="D6" s="142" t="s">
        <v>96</v>
      </c>
      <c r="E6" s="142" t="s">
        <v>97</v>
      </c>
      <c r="F6" s="142" t="s">
        <v>98</v>
      </c>
    </row>
    <row r="7" spans="1:7" ht="24" x14ac:dyDescent="0.25">
      <c r="A7" s="145" t="s">
        <v>29</v>
      </c>
      <c r="B7" s="146"/>
      <c r="C7" s="147"/>
      <c r="D7" s="148"/>
      <c r="E7" s="148"/>
      <c r="F7" s="148"/>
    </row>
    <row r="8" spans="1:7" ht="24" x14ac:dyDescent="0.25">
      <c r="A8" s="307" t="s">
        <v>253</v>
      </c>
      <c r="B8" s="149">
        <f>+B10</f>
        <v>2945200</v>
      </c>
      <c r="C8" s="150" t="s">
        <v>1</v>
      </c>
      <c r="D8" s="217">
        <f t="shared" ref="D8:F8" si="0">+D10</f>
        <v>905640</v>
      </c>
      <c r="E8" s="217">
        <f t="shared" si="0"/>
        <v>1155810</v>
      </c>
      <c r="F8" s="217">
        <f t="shared" si="0"/>
        <v>883750</v>
      </c>
      <c r="G8" s="204">
        <f>+D8+E8+F8-B8</f>
        <v>0</v>
      </c>
    </row>
    <row r="9" spans="1:7" ht="24" x14ac:dyDescent="0.25">
      <c r="A9" s="308"/>
      <c r="B9" s="152"/>
      <c r="C9" s="153" t="s">
        <v>2</v>
      </c>
      <c r="D9" s="219"/>
      <c r="E9" s="219"/>
      <c r="F9" s="219"/>
      <c r="G9" s="204">
        <f t="shared" ref="G9:G47" si="1">+D9+E9+F9-B9</f>
        <v>0</v>
      </c>
    </row>
    <row r="10" spans="1:7" ht="24" x14ac:dyDescent="0.25">
      <c r="A10" s="309" t="s">
        <v>73</v>
      </c>
      <c r="B10" s="156">
        <f>+B14+B16+B19+B21+B24+B26+B28</f>
        <v>2945200</v>
      </c>
      <c r="C10" s="157" t="s">
        <v>1</v>
      </c>
      <c r="D10" s="220">
        <f>+D14+D16+D19+D21+D24+D26+D28</f>
        <v>905640</v>
      </c>
      <c r="E10" s="220">
        <f>+E14+E16+E19+E21+E24+E26+E28</f>
        <v>1155810</v>
      </c>
      <c r="F10" s="220">
        <f>+F14+F16+F19+F21+F24+F26+F28</f>
        <v>883750</v>
      </c>
      <c r="G10" s="204">
        <f t="shared" si="1"/>
        <v>0</v>
      </c>
    </row>
    <row r="11" spans="1:7" ht="24" x14ac:dyDescent="0.25">
      <c r="A11" s="310"/>
      <c r="B11" s="159"/>
      <c r="C11" s="160" t="s">
        <v>2</v>
      </c>
      <c r="D11" s="161"/>
      <c r="E11" s="161"/>
      <c r="F11" s="161"/>
      <c r="G11" s="204">
        <f t="shared" si="1"/>
        <v>0</v>
      </c>
    </row>
    <row r="12" spans="1:7" ht="24" x14ac:dyDescent="0.25">
      <c r="A12" s="155" t="s">
        <v>279</v>
      </c>
      <c r="B12" s="162"/>
      <c r="C12" s="163"/>
      <c r="D12" s="164"/>
      <c r="E12" s="164"/>
      <c r="F12" s="164"/>
      <c r="G12" s="204">
        <f t="shared" si="1"/>
        <v>0</v>
      </c>
    </row>
    <row r="13" spans="1:7" ht="24" x14ac:dyDescent="0.25">
      <c r="A13" s="155" t="s">
        <v>280</v>
      </c>
      <c r="B13" s="162"/>
      <c r="C13" s="163"/>
      <c r="D13" s="164"/>
      <c r="E13" s="164"/>
      <c r="F13" s="164"/>
      <c r="G13" s="204">
        <f t="shared" si="1"/>
        <v>0</v>
      </c>
    </row>
    <row r="14" spans="1:7" ht="24" x14ac:dyDescent="0.25">
      <c r="A14" s="165" t="s">
        <v>99</v>
      </c>
      <c r="B14" s="166">
        <v>2631000</v>
      </c>
      <c r="C14" s="167" t="s">
        <v>1</v>
      </c>
      <c r="D14" s="166">
        <v>905640</v>
      </c>
      <c r="E14" s="166">
        <v>882810</v>
      </c>
      <c r="F14" s="166">
        <v>842550</v>
      </c>
      <c r="G14" s="204">
        <f t="shared" si="1"/>
        <v>0</v>
      </c>
    </row>
    <row r="15" spans="1:7" ht="24" x14ac:dyDescent="0.25">
      <c r="A15" s="165"/>
      <c r="B15" s="166"/>
      <c r="C15" s="167" t="s">
        <v>2</v>
      </c>
      <c r="D15" s="166"/>
      <c r="E15" s="166"/>
      <c r="F15" s="166"/>
      <c r="G15" s="204"/>
    </row>
    <row r="16" spans="1:7" ht="24" x14ac:dyDescent="0.25">
      <c r="A16" s="165" t="s">
        <v>135</v>
      </c>
      <c r="B16" s="166">
        <v>18000</v>
      </c>
      <c r="C16" s="167" t="s">
        <v>1</v>
      </c>
      <c r="D16" s="166"/>
      <c r="E16" s="166"/>
      <c r="F16" s="166">
        <v>18000</v>
      </c>
      <c r="G16" s="204">
        <f t="shared" si="1"/>
        <v>0</v>
      </c>
    </row>
    <row r="17" spans="1:7" ht="24" x14ac:dyDescent="0.25">
      <c r="A17" s="168"/>
      <c r="B17" s="166"/>
      <c r="C17" s="167" t="s">
        <v>2</v>
      </c>
      <c r="D17" s="166"/>
      <c r="E17" s="166"/>
      <c r="F17" s="166"/>
      <c r="G17" s="204"/>
    </row>
    <row r="18" spans="1:7" ht="24" x14ac:dyDescent="0.25">
      <c r="A18" s="155" t="s">
        <v>281</v>
      </c>
      <c r="B18" s="166"/>
      <c r="C18" s="167"/>
      <c r="D18" s="166"/>
      <c r="E18" s="166"/>
      <c r="F18" s="166"/>
      <c r="G18" s="204">
        <f t="shared" si="1"/>
        <v>0</v>
      </c>
    </row>
    <row r="19" spans="1:7" ht="24" x14ac:dyDescent="0.25">
      <c r="A19" s="165" t="s">
        <v>101</v>
      </c>
      <c r="B19" s="166">
        <v>61900</v>
      </c>
      <c r="C19" s="167" t="s">
        <v>1</v>
      </c>
      <c r="D19" s="166"/>
      <c r="E19" s="166">
        <v>50000</v>
      </c>
      <c r="F19" s="166">
        <v>11900</v>
      </c>
      <c r="G19" s="204">
        <f t="shared" si="1"/>
        <v>0</v>
      </c>
    </row>
    <row r="20" spans="1:7" ht="24" x14ac:dyDescent="0.25">
      <c r="A20" s="165"/>
      <c r="B20" s="166"/>
      <c r="C20" s="167" t="s">
        <v>2</v>
      </c>
      <c r="D20" s="166"/>
      <c r="E20" s="166"/>
      <c r="F20" s="166"/>
      <c r="G20" s="204"/>
    </row>
    <row r="21" spans="1:7" ht="24" x14ac:dyDescent="0.25">
      <c r="A21" s="168" t="s">
        <v>103</v>
      </c>
      <c r="B21" s="164">
        <v>20000</v>
      </c>
      <c r="C21" s="167" t="s">
        <v>1</v>
      </c>
      <c r="D21" s="166"/>
      <c r="E21" s="166">
        <v>20000</v>
      </c>
      <c r="F21" s="164"/>
      <c r="G21" s="204">
        <f t="shared" si="1"/>
        <v>0</v>
      </c>
    </row>
    <row r="22" spans="1:7" ht="24" x14ac:dyDescent="0.25">
      <c r="A22" s="168"/>
      <c r="B22" s="166"/>
      <c r="C22" s="167" t="s">
        <v>2</v>
      </c>
      <c r="D22" s="166"/>
      <c r="E22" s="166"/>
      <c r="F22" s="166"/>
      <c r="G22" s="204"/>
    </row>
    <row r="23" spans="1:7" ht="24" x14ac:dyDescent="0.25">
      <c r="A23" s="155" t="s">
        <v>282</v>
      </c>
      <c r="B23" s="166"/>
      <c r="C23" s="167"/>
      <c r="D23" s="166"/>
      <c r="E23" s="166"/>
      <c r="F23" s="166"/>
      <c r="G23" s="204">
        <f t="shared" si="1"/>
        <v>0</v>
      </c>
    </row>
    <row r="24" spans="1:7" ht="24" x14ac:dyDescent="0.25">
      <c r="A24" s="165" t="s">
        <v>247</v>
      </c>
      <c r="B24" s="166">
        <v>133000</v>
      </c>
      <c r="C24" s="167" t="s">
        <v>1</v>
      </c>
      <c r="D24" s="166"/>
      <c r="E24" s="166">
        <v>133000</v>
      </c>
      <c r="F24" s="166"/>
      <c r="G24" s="204">
        <f t="shared" si="1"/>
        <v>0</v>
      </c>
    </row>
    <row r="25" spans="1:7" ht="24" x14ac:dyDescent="0.25">
      <c r="A25" s="165"/>
      <c r="B25" s="166"/>
      <c r="C25" s="167" t="s">
        <v>2</v>
      </c>
      <c r="D25" s="166"/>
      <c r="E25" s="166"/>
      <c r="F25" s="166"/>
      <c r="G25" s="204"/>
    </row>
    <row r="26" spans="1:7" ht="24" x14ac:dyDescent="0.25">
      <c r="A26" s="165" t="s">
        <v>107</v>
      </c>
      <c r="B26" s="166">
        <v>40000</v>
      </c>
      <c r="C26" s="167" t="s">
        <v>1</v>
      </c>
      <c r="D26" s="166"/>
      <c r="E26" s="166">
        <v>40000</v>
      </c>
      <c r="F26" s="166"/>
      <c r="G26" s="204">
        <f t="shared" si="1"/>
        <v>0</v>
      </c>
    </row>
    <row r="27" spans="1:7" ht="24" x14ac:dyDescent="0.25">
      <c r="A27" s="165"/>
      <c r="B27" s="166"/>
      <c r="C27" s="167" t="s">
        <v>2</v>
      </c>
      <c r="D27" s="166"/>
      <c r="E27" s="166"/>
      <c r="F27" s="166"/>
      <c r="G27" s="204"/>
    </row>
    <row r="28" spans="1:7" ht="24" x14ac:dyDescent="0.25">
      <c r="A28" s="165" t="s">
        <v>108</v>
      </c>
      <c r="B28" s="166">
        <v>41300</v>
      </c>
      <c r="C28" s="167" t="s">
        <v>1</v>
      </c>
      <c r="D28" s="166"/>
      <c r="E28" s="166">
        <v>30000</v>
      </c>
      <c r="F28" s="166">
        <v>11300</v>
      </c>
      <c r="G28" s="204">
        <f t="shared" si="1"/>
        <v>0</v>
      </c>
    </row>
    <row r="29" spans="1:7" ht="24" x14ac:dyDescent="0.25">
      <c r="A29" s="165"/>
      <c r="B29" s="166"/>
      <c r="C29" s="167" t="s">
        <v>2</v>
      </c>
      <c r="D29" s="166"/>
      <c r="E29" s="166"/>
      <c r="F29" s="166"/>
      <c r="G29" s="204"/>
    </row>
    <row r="30" spans="1:7" ht="24" x14ac:dyDescent="0.25">
      <c r="A30" s="301" t="s">
        <v>7</v>
      </c>
      <c r="B30" s="198">
        <f>+B8</f>
        <v>2945200</v>
      </c>
      <c r="C30" s="199" t="s">
        <v>1</v>
      </c>
      <c r="D30" s="198">
        <f>+D10</f>
        <v>905640</v>
      </c>
      <c r="E30" s="198">
        <f>+E10</f>
        <v>1155810</v>
      </c>
      <c r="F30" s="198">
        <f>+F8</f>
        <v>883750</v>
      </c>
      <c r="G30" s="204">
        <f t="shared" si="1"/>
        <v>0</v>
      </c>
    </row>
    <row r="31" spans="1:7" ht="24" x14ac:dyDescent="0.25">
      <c r="A31" s="302"/>
      <c r="B31" s="198"/>
      <c r="C31" s="199" t="s">
        <v>2</v>
      </c>
      <c r="D31" s="198"/>
      <c r="E31" s="198"/>
      <c r="F31" s="198"/>
      <c r="G31" s="204">
        <f t="shared" si="1"/>
        <v>0</v>
      </c>
    </row>
    <row r="32" spans="1:7" ht="24" x14ac:dyDescent="0.25">
      <c r="A32" s="1"/>
      <c r="B32" s="194"/>
      <c r="C32" s="1"/>
      <c r="D32" s="194"/>
      <c r="E32" s="194"/>
      <c r="F32" s="194"/>
      <c r="G32" s="204">
        <f t="shared" si="1"/>
        <v>0</v>
      </c>
    </row>
    <row r="33" spans="1:7" ht="24" x14ac:dyDescent="0.25">
      <c r="A33" s="1"/>
      <c r="B33" s="194"/>
      <c r="C33" s="1"/>
      <c r="D33" s="194"/>
      <c r="E33" s="194"/>
      <c r="F33" s="194"/>
      <c r="G33" s="204">
        <f t="shared" si="1"/>
        <v>0</v>
      </c>
    </row>
    <row r="34" spans="1:7" ht="24" x14ac:dyDescent="0.25">
      <c r="A34" s="1"/>
      <c r="B34" s="194"/>
      <c r="C34" s="1"/>
      <c r="D34" s="194"/>
      <c r="E34" s="194"/>
      <c r="F34" s="194"/>
      <c r="G34" s="204">
        <f t="shared" si="1"/>
        <v>0</v>
      </c>
    </row>
    <row r="35" spans="1:7" ht="24" x14ac:dyDescent="0.25">
      <c r="A35" s="307" t="s">
        <v>254</v>
      </c>
      <c r="B35" s="149">
        <f>+B37</f>
        <v>128800</v>
      </c>
      <c r="C35" s="150" t="s">
        <v>1</v>
      </c>
      <c r="D35" s="217">
        <f>+D37</f>
        <v>0</v>
      </c>
      <c r="E35" s="217">
        <f>+E37</f>
        <v>128800</v>
      </c>
      <c r="F35" s="217">
        <f t="shared" ref="F35" si="2">+F37</f>
        <v>0</v>
      </c>
      <c r="G35" s="204">
        <f t="shared" si="1"/>
        <v>0</v>
      </c>
    </row>
    <row r="36" spans="1:7" ht="24" x14ac:dyDescent="0.25">
      <c r="A36" s="308"/>
      <c r="B36" s="152"/>
      <c r="C36" s="153" t="s">
        <v>2</v>
      </c>
      <c r="D36" s="219"/>
      <c r="E36" s="219"/>
      <c r="F36" s="219"/>
      <c r="G36" s="204">
        <f t="shared" si="1"/>
        <v>0</v>
      </c>
    </row>
    <row r="37" spans="1:7" ht="24" x14ac:dyDescent="0.25">
      <c r="A37" s="309" t="s">
        <v>73</v>
      </c>
      <c r="B37" s="156">
        <f>+B41+B43</f>
        <v>128800</v>
      </c>
      <c r="C37" s="157" t="s">
        <v>1</v>
      </c>
      <c r="D37" s="220">
        <f t="shared" ref="D37:F37" si="3">+D41+D43</f>
        <v>0</v>
      </c>
      <c r="E37" s="220">
        <f t="shared" si="3"/>
        <v>128800</v>
      </c>
      <c r="F37" s="220">
        <f t="shared" si="3"/>
        <v>0</v>
      </c>
      <c r="G37" s="204">
        <f t="shared" si="1"/>
        <v>0</v>
      </c>
    </row>
    <row r="38" spans="1:7" ht="24" x14ac:dyDescent="0.25">
      <c r="A38" s="310"/>
      <c r="B38" s="159"/>
      <c r="C38" s="160" t="s">
        <v>2</v>
      </c>
      <c r="D38" s="161"/>
      <c r="E38" s="161"/>
      <c r="F38" s="161"/>
      <c r="G38" s="204">
        <f t="shared" si="1"/>
        <v>0</v>
      </c>
    </row>
    <row r="39" spans="1:7" ht="24" x14ac:dyDescent="0.25">
      <c r="A39" s="155" t="s">
        <v>279</v>
      </c>
      <c r="B39" s="162"/>
      <c r="C39" s="163"/>
      <c r="D39" s="164"/>
      <c r="E39" s="164"/>
      <c r="F39" s="164"/>
      <c r="G39" s="204">
        <f t="shared" si="1"/>
        <v>0</v>
      </c>
    </row>
    <row r="40" spans="1:7" ht="24" x14ac:dyDescent="0.25">
      <c r="A40" s="155" t="s">
        <v>280</v>
      </c>
      <c r="B40" s="162"/>
      <c r="C40" s="163"/>
      <c r="D40" s="164"/>
      <c r="E40" s="164"/>
      <c r="F40" s="164"/>
      <c r="G40" s="204">
        <f t="shared" si="1"/>
        <v>0</v>
      </c>
    </row>
    <row r="41" spans="1:7" ht="24" x14ac:dyDescent="0.25">
      <c r="A41" s="165" t="s">
        <v>109</v>
      </c>
      <c r="B41" s="166">
        <v>6600</v>
      </c>
      <c r="C41" s="167" t="s">
        <v>1</v>
      </c>
      <c r="D41" s="166"/>
      <c r="E41" s="166">
        <v>6600</v>
      </c>
      <c r="F41" s="166"/>
      <c r="G41" s="204"/>
    </row>
    <row r="42" spans="1:7" ht="24" x14ac:dyDescent="0.25">
      <c r="A42" s="165"/>
      <c r="B42" s="166"/>
      <c r="C42" s="167" t="s">
        <v>2</v>
      </c>
      <c r="D42" s="166"/>
      <c r="E42" s="166"/>
      <c r="F42" s="166"/>
      <c r="G42" s="204"/>
    </row>
    <row r="43" spans="1:7" ht="24" x14ac:dyDescent="0.25">
      <c r="A43" s="165" t="s">
        <v>122</v>
      </c>
      <c r="B43" s="166">
        <v>122200</v>
      </c>
      <c r="C43" s="167" t="s">
        <v>1</v>
      </c>
      <c r="D43" s="166"/>
      <c r="E43" s="166">
        <v>122200</v>
      </c>
      <c r="F43" s="166"/>
      <c r="G43" s="204"/>
    </row>
    <row r="44" spans="1:7" ht="24" x14ac:dyDescent="0.25">
      <c r="A44" s="165"/>
      <c r="B44" s="166"/>
      <c r="C44" s="167" t="s">
        <v>2</v>
      </c>
      <c r="D44" s="166"/>
      <c r="E44" s="166"/>
      <c r="F44" s="166"/>
      <c r="G44" s="204"/>
    </row>
    <row r="45" spans="1:7" ht="24" x14ac:dyDescent="0.25">
      <c r="A45" s="165"/>
      <c r="B45" s="166"/>
      <c r="C45" s="167"/>
      <c r="D45" s="166"/>
      <c r="E45" s="166"/>
      <c r="F45" s="166"/>
      <c r="G45" s="204">
        <f t="shared" si="1"/>
        <v>0</v>
      </c>
    </row>
    <row r="46" spans="1:7" ht="24" x14ac:dyDescent="0.25">
      <c r="A46" s="301" t="s">
        <v>7</v>
      </c>
      <c r="B46" s="198">
        <f>+B35</f>
        <v>128800</v>
      </c>
      <c r="C46" s="199" t="s">
        <v>1</v>
      </c>
      <c r="D46" s="198">
        <f>+D35</f>
        <v>0</v>
      </c>
      <c r="E46" s="198">
        <f t="shared" ref="E46:F46" si="4">+E35</f>
        <v>128800</v>
      </c>
      <c r="F46" s="198">
        <f t="shared" si="4"/>
        <v>0</v>
      </c>
      <c r="G46" s="204">
        <f t="shared" si="1"/>
        <v>0</v>
      </c>
    </row>
    <row r="47" spans="1:7" ht="24" x14ac:dyDescent="0.25">
      <c r="A47" s="302"/>
      <c r="B47" s="198"/>
      <c r="C47" s="199" t="s">
        <v>2</v>
      </c>
      <c r="D47" s="198"/>
      <c r="E47" s="198"/>
      <c r="F47" s="198"/>
      <c r="G47" s="204">
        <f t="shared" si="1"/>
        <v>0</v>
      </c>
    </row>
    <row r="48" spans="1:7" x14ac:dyDescent="0.25">
      <c r="G48" s="204">
        <f t="shared" ref="G48:G55" si="5">+D48+E48+F48-B48</f>
        <v>0</v>
      </c>
    </row>
    <row r="49" spans="1:7" ht="24" x14ac:dyDescent="0.25">
      <c r="A49" s="201"/>
      <c r="G49" s="204"/>
    </row>
    <row r="50" spans="1:7" ht="24" x14ac:dyDescent="0.25">
      <c r="A50" s="201"/>
      <c r="G50" s="204"/>
    </row>
    <row r="51" spans="1:7" x14ac:dyDescent="0.25">
      <c r="G51" s="204"/>
    </row>
    <row r="52" spans="1:7" x14ac:dyDescent="0.25">
      <c r="G52" s="204">
        <f t="shared" si="5"/>
        <v>0</v>
      </c>
    </row>
    <row r="53" spans="1:7" ht="24" x14ac:dyDescent="0.25">
      <c r="A53" s="201"/>
      <c r="G53" s="204">
        <f t="shared" si="5"/>
        <v>0</v>
      </c>
    </row>
    <row r="54" spans="1:7" x14ac:dyDescent="0.25">
      <c r="G54" s="204">
        <f t="shared" si="5"/>
        <v>0</v>
      </c>
    </row>
    <row r="55" spans="1:7" x14ac:dyDescent="0.25">
      <c r="G55" s="204">
        <f t="shared" si="5"/>
        <v>0</v>
      </c>
    </row>
    <row r="58" spans="1:7" x14ac:dyDescent="0.25">
      <c r="B58" s="222"/>
    </row>
  </sheetData>
  <mergeCells count="8">
    <mergeCell ref="A1:F1"/>
    <mergeCell ref="A5:A6"/>
    <mergeCell ref="A8:A9"/>
    <mergeCell ref="A10:A11"/>
    <mergeCell ref="A46:A47"/>
    <mergeCell ref="A35:A36"/>
    <mergeCell ref="A37:A38"/>
    <mergeCell ref="A30:A3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105" orientation="landscape" r:id="rId1"/>
  <headerFooter>
    <oddHeader>&amp;R&amp;"TH SarabunPSK,ธรรมดา"&amp;16แบบ สงม. 2    (สำนักงานเขต) &amp;"-,ธรรมดา"&amp;11</oddHead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24</vt:i4>
      </vt:variant>
    </vt:vector>
  </HeadingPairs>
  <TitlesOfParts>
    <vt:vector size="38" baseType="lpstr">
      <vt:lpstr>แนบท้ายแบบ 1</vt:lpstr>
      <vt:lpstr>สงม. 1</vt:lpstr>
      <vt:lpstr>สงม. 2 งบบุคลากร</vt:lpstr>
      <vt:lpstr>สงม. 2ปกครอง</vt:lpstr>
      <vt:lpstr>สงม. 2 ทะเบียน</vt:lpstr>
      <vt:lpstr>คลัง</vt:lpstr>
      <vt:lpstr>รายได้ </vt:lpstr>
      <vt:lpstr>รักษา</vt:lpstr>
      <vt:lpstr>เทศกิจ</vt:lpstr>
      <vt:lpstr>โยธา</vt:lpstr>
      <vt:lpstr>พัฒนาฯ</vt:lpstr>
      <vt:lpstr>สิ่งแวดล้อมฯ</vt:lpstr>
      <vt:lpstr>ศึกษา</vt:lpstr>
      <vt:lpstr>Sheet6</vt:lpstr>
      <vt:lpstr>คลัง!Print_Area</vt:lpstr>
      <vt:lpstr>เทศกิจ!Print_Area</vt:lpstr>
      <vt:lpstr>พัฒนาฯ!Print_Area</vt:lpstr>
      <vt:lpstr>โยธา!Print_Area</vt:lpstr>
      <vt:lpstr>รักษา!Print_Area</vt:lpstr>
      <vt:lpstr>'รายได้ '!Print_Area</vt:lpstr>
      <vt:lpstr>ศึกษา!Print_Area</vt:lpstr>
      <vt:lpstr>'สงม. 1'!Print_Area</vt:lpstr>
      <vt:lpstr>'สงม. 2 งบบุคลากร'!Print_Area</vt:lpstr>
      <vt:lpstr>'สงม. 2 ทะเบียน'!Print_Area</vt:lpstr>
      <vt:lpstr>'สงม. 2ปกครอง'!Print_Area</vt:lpstr>
      <vt:lpstr>สิ่งแวดล้อมฯ!Print_Area</vt:lpstr>
      <vt:lpstr>คลัง!Print_Titles</vt:lpstr>
      <vt:lpstr>เทศกิจ!Print_Titles</vt:lpstr>
      <vt:lpstr>พัฒนาฯ!Print_Titles</vt:lpstr>
      <vt:lpstr>โยธา!Print_Titles</vt:lpstr>
      <vt:lpstr>รักษา!Print_Titles</vt:lpstr>
      <vt:lpstr>'รายได้ '!Print_Titles</vt:lpstr>
      <vt:lpstr>ศึกษา!Print_Titles</vt:lpstr>
      <vt:lpstr>'สงม. 1'!Print_Titles</vt:lpstr>
      <vt:lpstr>'สงม. 2 งบบุคลากร'!Print_Titles</vt:lpstr>
      <vt:lpstr>'สงม. 2 ทะเบียน'!Print_Titles</vt:lpstr>
      <vt:lpstr>'สงม. 2ปกครอง'!Print_Titles</vt:lpstr>
      <vt:lpstr>สิ่งแวดล้อมฯ!Print_Titles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bma04384</cp:lastModifiedBy>
  <cp:lastPrinted>2024-04-26T02:54:20Z</cp:lastPrinted>
  <dcterms:created xsi:type="dcterms:W3CDTF">2019-08-18T06:05:51Z</dcterms:created>
  <dcterms:modified xsi:type="dcterms:W3CDTF">2024-04-26T02:54:43Z</dcterms:modified>
</cp:coreProperties>
</file>