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gToNg_Pc\Desktop\ITA67\O13\"/>
    </mc:Choice>
  </mc:AlternateContent>
  <xr:revisionPtr revIDLastSave="0" documentId="13_ncr:1_{92D1484D-0547-415B-A5A6-1A7F3A3D2E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งม. 1" sheetId="10" r:id="rId1"/>
    <sheet name="แบบแนบท้าย" sheetId="9" r:id="rId2"/>
    <sheet name="งานรายจ่ายบุคลากร" sheetId="23" r:id="rId3"/>
    <sheet name="ปกครอง" sheetId="18" r:id="rId4"/>
    <sheet name="ทะเบียน" sheetId="13" r:id="rId5"/>
    <sheet name="คลัง" sheetId="11" r:id="rId6"/>
    <sheet name="รายได้" sheetId="12" r:id="rId7"/>
    <sheet name="รักษา" sheetId="19" r:id="rId8"/>
    <sheet name="เทศกิจ" sheetId="14" r:id="rId9"/>
    <sheet name="โยธา" sheetId="20" r:id="rId10"/>
    <sheet name="พัฒนา" sheetId="17" r:id="rId11"/>
    <sheet name="สิ่งแวดล้อม" sheetId="15" r:id="rId12"/>
    <sheet name="ศึกษา" sheetId="16" r:id="rId13"/>
    <sheet name="สรุป03บุคลากร" sheetId="22" r:id="rId14"/>
    <sheet name="รันเลข" sheetId="21" r:id="rId15"/>
  </sheets>
  <externalReferences>
    <externalReference r:id="rId16"/>
  </externalReferences>
  <definedNames>
    <definedName name="_xlnm.Print_Area" localSheetId="8">เทศกิจ!$A$1:$F$28</definedName>
    <definedName name="_xlnm.Print_Area" localSheetId="9">โยธา!$A$1:$F$109</definedName>
    <definedName name="_xlnm.Print_Area" localSheetId="12">ศึกษา!$A$1:$F$153</definedName>
    <definedName name="_xlnm.Print_Area" localSheetId="0">'สงม. 1'!$A$1:$E$91</definedName>
    <definedName name="_xlnm.Print_Titles" localSheetId="0">'สงม. 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0" l="1"/>
  <c r="E87" i="10"/>
  <c r="D87" i="10"/>
  <c r="D85" i="10" s="1"/>
  <c r="C87" i="10"/>
  <c r="C85" i="10" s="1"/>
  <c r="E85" i="10"/>
  <c r="E84" i="10"/>
  <c r="D84" i="10"/>
  <c r="D83" i="10" s="1"/>
  <c r="C84" i="10"/>
  <c r="C83" i="10" s="1"/>
  <c r="E83" i="10"/>
  <c r="E82" i="10"/>
  <c r="D82" i="10"/>
  <c r="D80" i="10" s="1"/>
  <c r="C82" i="10"/>
  <c r="C80" i="10" s="1"/>
  <c r="E80" i="10"/>
  <c r="E79" i="10"/>
  <c r="D79" i="10"/>
  <c r="D78" i="10" s="1"/>
  <c r="C79" i="10"/>
  <c r="C78" i="10" s="1"/>
  <c r="E78" i="10"/>
  <c r="E89" i="10" s="1"/>
  <c r="E76" i="10"/>
  <c r="D76" i="10"/>
  <c r="C76" i="10"/>
  <c r="B76" i="10" s="1"/>
  <c r="E75" i="10"/>
  <c r="D75" i="10"/>
  <c r="C75" i="10"/>
  <c r="B75" i="10" s="1"/>
  <c r="E74" i="10"/>
  <c r="E73" i="10" s="1"/>
  <c r="E68" i="10" s="1"/>
  <c r="D74" i="10"/>
  <c r="C74" i="10"/>
  <c r="B74" i="10" s="1"/>
  <c r="D73" i="10"/>
  <c r="C73" i="10"/>
  <c r="E72" i="10"/>
  <c r="D72" i="10"/>
  <c r="C72" i="10"/>
  <c r="B72" i="10" s="1"/>
  <c r="E71" i="10"/>
  <c r="D71" i="10"/>
  <c r="D70" i="10" s="1"/>
  <c r="C71" i="10"/>
  <c r="C70" i="10" s="1"/>
  <c r="E70" i="10"/>
  <c r="E69" i="10" s="1"/>
  <c r="E67" i="10"/>
  <c r="D67" i="10"/>
  <c r="D66" i="10" s="1"/>
  <c r="C67" i="10"/>
  <c r="C66" i="10" s="1"/>
  <c r="B66" i="10" s="1"/>
  <c r="E66" i="10"/>
  <c r="E65" i="10"/>
  <c r="D65" i="10"/>
  <c r="C65" i="10"/>
  <c r="B65" i="10" s="1"/>
  <c r="E64" i="10"/>
  <c r="E63" i="10" s="1"/>
  <c r="D64" i="10"/>
  <c r="C64" i="10"/>
  <c r="B64" i="10" s="1"/>
  <c r="D63" i="10"/>
  <c r="C63" i="10"/>
  <c r="E62" i="10"/>
  <c r="E60" i="10" s="1"/>
  <c r="D62" i="10"/>
  <c r="C62" i="10"/>
  <c r="B62" i="10" s="1"/>
  <c r="E61" i="10"/>
  <c r="D61" i="10"/>
  <c r="D60" i="10" s="1"/>
  <c r="C61" i="10"/>
  <c r="C60" i="10" s="1"/>
  <c r="E57" i="10"/>
  <c r="D57" i="10"/>
  <c r="C57" i="10"/>
  <c r="B57" i="10" s="1"/>
  <c r="E56" i="10"/>
  <c r="E55" i="10" s="1"/>
  <c r="D56" i="10"/>
  <c r="C56" i="10"/>
  <c r="B56" i="10" s="1"/>
  <c r="B55" i="10" s="1"/>
  <c r="D55" i="10"/>
  <c r="C55" i="10"/>
  <c r="E54" i="10"/>
  <c r="E53" i="10" s="1"/>
  <c r="D54" i="10"/>
  <c r="C54" i="10"/>
  <c r="B54" i="10" s="1"/>
  <c r="B53" i="10" s="1"/>
  <c r="D53" i="10"/>
  <c r="D52" i="10" s="1"/>
  <c r="C53" i="10"/>
  <c r="C52" i="10" s="1"/>
  <c r="E51" i="10"/>
  <c r="D51" i="10"/>
  <c r="D50" i="10" s="1"/>
  <c r="C51" i="10"/>
  <c r="C50" i="10" s="1"/>
  <c r="E50" i="10"/>
  <c r="E49" i="10"/>
  <c r="D49" i="10"/>
  <c r="D48" i="10" s="1"/>
  <c r="C49" i="10"/>
  <c r="C48" i="10" s="1"/>
  <c r="E48" i="10"/>
  <c r="B47" i="10"/>
  <c r="E46" i="10"/>
  <c r="D46" i="10"/>
  <c r="C46" i="10"/>
  <c r="B46" i="10"/>
  <c r="E45" i="10"/>
  <c r="D45" i="10"/>
  <c r="C45" i="10"/>
  <c r="C44" i="10" s="1"/>
  <c r="B45" i="10"/>
  <c r="E44" i="10"/>
  <c r="E43" i="10" s="1"/>
  <c r="D44" i="10"/>
  <c r="B44" i="10"/>
  <c r="E41" i="10"/>
  <c r="D41" i="10"/>
  <c r="C41" i="10"/>
  <c r="B41" i="10"/>
  <c r="E40" i="10"/>
  <c r="D40" i="10"/>
  <c r="C40" i="10"/>
  <c r="C39" i="10" s="1"/>
  <c r="C38" i="10" s="1"/>
  <c r="B40" i="10"/>
  <c r="E39" i="10"/>
  <c r="E38" i="10" s="1"/>
  <c r="D39" i="10"/>
  <c r="D38" i="10" s="1"/>
  <c r="B39" i="10"/>
  <c r="E37" i="10"/>
  <c r="E36" i="10" s="1"/>
  <c r="D37" i="10"/>
  <c r="D36" i="10" s="1"/>
  <c r="C37" i="10"/>
  <c r="C36" i="10" s="1"/>
  <c r="B37" i="10"/>
  <c r="B36" i="10" s="1"/>
  <c r="E35" i="10"/>
  <c r="D35" i="10"/>
  <c r="C35" i="10"/>
  <c r="B35" i="10"/>
  <c r="E34" i="10"/>
  <c r="D34" i="10"/>
  <c r="C34" i="10"/>
  <c r="B34" i="10"/>
  <c r="E33" i="10"/>
  <c r="D33" i="10"/>
  <c r="C33" i="10"/>
  <c r="B33" i="10"/>
  <c r="E32" i="10"/>
  <c r="D32" i="10"/>
  <c r="C32" i="10"/>
  <c r="B32" i="10"/>
  <c r="E31" i="10"/>
  <c r="D31" i="10"/>
  <c r="C31" i="10"/>
  <c r="B31" i="10"/>
  <c r="E30" i="10"/>
  <c r="D30" i="10"/>
  <c r="C30" i="10"/>
  <c r="B30" i="10"/>
  <c r="E29" i="10"/>
  <c r="E28" i="10" s="1"/>
  <c r="E27" i="10" s="1"/>
  <c r="D29" i="10"/>
  <c r="D28" i="10" s="1"/>
  <c r="D27" i="10" s="1"/>
  <c r="C29" i="10"/>
  <c r="C28" i="10" s="1"/>
  <c r="B29" i="10"/>
  <c r="E26" i="10"/>
  <c r="D26" i="10"/>
  <c r="C26" i="10"/>
  <c r="B26" i="10"/>
  <c r="E25" i="10"/>
  <c r="E24" i="10" s="1"/>
  <c r="D25" i="10"/>
  <c r="D24" i="10" s="1"/>
  <c r="B24" i="10" s="1"/>
  <c r="C25" i="10"/>
  <c r="B25" i="10"/>
  <c r="C24" i="10"/>
  <c r="E23" i="10"/>
  <c r="E22" i="10" s="1"/>
  <c r="E21" i="10" s="1"/>
  <c r="D23" i="10"/>
  <c r="D22" i="10" s="1"/>
  <c r="D21" i="10" s="1"/>
  <c r="C23" i="10"/>
  <c r="B23" i="10"/>
  <c r="B22" i="10" s="1"/>
  <c r="B21" i="10" s="1"/>
  <c r="C22" i="10"/>
  <c r="C21" i="10"/>
  <c r="E20" i="10"/>
  <c r="D20" i="10"/>
  <c r="C20" i="10"/>
  <c r="B20" i="10"/>
  <c r="E19" i="10"/>
  <c r="E18" i="10" s="1"/>
  <c r="D19" i="10"/>
  <c r="D18" i="10" s="1"/>
  <c r="C19" i="10"/>
  <c r="B19" i="10"/>
  <c r="B18" i="10" s="1"/>
  <c r="C18" i="10"/>
  <c r="E17" i="10"/>
  <c r="D17" i="10"/>
  <c r="C17" i="10"/>
  <c r="B17" i="10"/>
  <c r="E16" i="10"/>
  <c r="D16" i="10"/>
  <c r="C16" i="10"/>
  <c r="B16" i="10"/>
  <c r="E15" i="10"/>
  <c r="D15" i="10"/>
  <c r="C15" i="10"/>
  <c r="B15" i="10"/>
  <c r="E14" i="10"/>
  <c r="D14" i="10"/>
  <c r="C14" i="10"/>
  <c r="B14" i="10"/>
  <c r="E13" i="10"/>
  <c r="E12" i="10" s="1"/>
  <c r="E11" i="10" s="1"/>
  <c r="D13" i="10"/>
  <c r="D12" i="10" s="1"/>
  <c r="D11" i="10" s="1"/>
  <c r="C13" i="10"/>
  <c r="C12" i="10" s="1"/>
  <c r="B13" i="10"/>
  <c r="C10" i="10"/>
  <c r="B10" i="10" s="1"/>
  <c r="B9" i="10" s="1"/>
  <c r="B8" i="10" s="1"/>
  <c r="E9" i="10"/>
  <c r="D9" i="10"/>
  <c r="C9" i="10"/>
  <c r="C8" i="10" s="1"/>
  <c r="E8" i="10"/>
  <c r="D8" i="10"/>
  <c r="E120" i="16"/>
  <c r="F120" i="16"/>
  <c r="F74" i="16" s="1"/>
  <c r="D120" i="16"/>
  <c r="C112" i="16"/>
  <c r="E112" i="16"/>
  <c r="D112" i="16"/>
  <c r="E76" i="16"/>
  <c r="F76" i="16"/>
  <c r="D76" i="16"/>
  <c r="E120" i="19"/>
  <c r="F120" i="19"/>
  <c r="D120" i="19"/>
  <c r="E10" i="19"/>
  <c r="F10" i="19"/>
  <c r="D10" i="19"/>
  <c r="C78" i="20"/>
  <c r="C80" i="20"/>
  <c r="E78" i="20"/>
  <c r="F78" i="20"/>
  <c r="D78" i="20"/>
  <c r="E8" i="14"/>
  <c r="F8" i="14"/>
  <c r="D8" i="14"/>
  <c r="C25" i="12"/>
  <c r="E25" i="12"/>
  <c r="F25" i="12"/>
  <c r="D25" i="12"/>
  <c r="E8" i="12"/>
  <c r="F8" i="12"/>
  <c r="D8" i="12"/>
  <c r="E8" i="11"/>
  <c r="F8" i="11"/>
  <c r="D8" i="11"/>
  <c r="E8" i="13"/>
  <c r="F8" i="13"/>
  <c r="D8" i="13"/>
  <c r="C48" i="18"/>
  <c r="E48" i="18"/>
  <c r="F48" i="18"/>
  <c r="D48" i="18"/>
  <c r="D9" i="23"/>
  <c r="D7" i="23" s="1"/>
  <c r="C15" i="23"/>
  <c r="C16" i="23"/>
  <c r="C14" i="23"/>
  <c r="C13" i="23"/>
  <c r="C12" i="23"/>
  <c r="F9" i="23"/>
  <c r="F7" i="23" s="1"/>
  <c r="E9" i="23"/>
  <c r="E7" i="23" s="1"/>
  <c r="C25" i="19"/>
  <c r="F23" i="19"/>
  <c r="E23" i="19"/>
  <c r="D23" i="19"/>
  <c r="E43" i="17"/>
  <c r="F43" i="17"/>
  <c r="D43" i="17"/>
  <c r="C43" i="17" s="1"/>
  <c r="C23" i="11"/>
  <c r="C22" i="11"/>
  <c r="C21" i="11"/>
  <c r="C20" i="11"/>
  <c r="C17" i="11"/>
  <c r="C18" i="11"/>
  <c r="E85" i="19"/>
  <c r="F85" i="19"/>
  <c r="D85" i="19"/>
  <c r="E95" i="19"/>
  <c r="F95" i="19"/>
  <c r="D95" i="19"/>
  <c r="C89" i="19"/>
  <c r="C51" i="19"/>
  <c r="C147" i="16"/>
  <c r="C145" i="16"/>
  <c r="C143" i="16"/>
  <c r="C141" i="16"/>
  <c r="C128" i="16"/>
  <c r="C126" i="16"/>
  <c r="C124" i="16"/>
  <c r="C122" i="16"/>
  <c r="C118" i="16"/>
  <c r="C116" i="16"/>
  <c r="C114" i="16"/>
  <c r="F112" i="16"/>
  <c r="C110" i="16"/>
  <c r="C109" i="16"/>
  <c r="C108" i="16"/>
  <c r="C107" i="16"/>
  <c r="C99" i="16"/>
  <c r="C98" i="16"/>
  <c r="C95" i="16"/>
  <c r="C93" i="16"/>
  <c r="C92" i="16"/>
  <c r="C91" i="16"/>
  <c r="C90" i="16"/>
  <c r="C89" i="16"/>
  <c r="C88" i="16"/>
  <c r="C87" i="16"/>
  <c r="C86" i="16"/>
  <c r="C85" i="16"/>
  <c r="C82" i="16"/>
  <c r="C81" i="16"/>
  <c r="C80" i="16"/>
  <c r="C43" i="16"/>
  <c r="C41" i="16"/>
  <c r="C29" i="16"/>
  <c r="C27" i="16"/>
  <c r="F23" i="16"/>
  <c r="E23" i="16"/>
  <c r="D23" i="16"/>
  <c r="C22" i="16"/>
  <c r="C21" i="16"/>
  <c r="C20" i="16"/>
  <c r="C19" i="16"/>
  <c r="C16" i="16"/>
  <c r="F10" i="16"/>
  <c r="F45" i="16" s="1"/>
  <c r="E10" i="16"/>
  <c r="E8" i="16" s="1"/>
  <c r="D10" i="16"/>
  <c r="D45" i="16" s="1"/>
  <c r="B28" i="10" l="1"/>
  <c r="C27" i="10"/>
  <c r="B27" i="10" s="1"/>
  <c r="E59" i="10"/>
  <c r="E58" i="10"/>
  <c r="B78" i="10"/>
  <c r="C89" i="10"/>
  <c r="C77" i="10"/>
  <c r="B83" i="10"/>
  <c r="D77" i="10"/>
  <c r="D89" i="10"/>
  <c r="E52" i="10"/>
  <c r="B38" i="10"/>
  <c r="D43" i="10"/>
  <c r="C58" i="10"/>
  <c r="C59" i="10"/>
  <c r="B63" i="10"/>
  <c r="D68" i="10"/>
  <c r="D69" i="10"/>
  <c r="B12" i="10"/>
  <c r="B11" i="10" s="1"/>
  <c r="C88" i="10"/>
  <c r="D58" i="10"/>
  <c r="D59" i="10"/>
  <c r="B73" i="10"/>
  <c r="B80" i="10"/>
  <c r="B85" i="10"/>
  <c r="D88" i="10"/>
  <c r="D90" i="10" s="1"/>
  <c r="E88" i="10"/>
  <c r="E90" i="10" s="1"/>
  <c r="C43" i="10"/>
  <c r="B43" i="10" s="1"/>
  <c r="B52" i="10"/>
  <c r="C68" i="10"/>
  <c r="B70" i="10"/>
  <c r="C69" i="10"/>
  <c r="B49" i="10"/>
  <c r="B48" i="10" s="1"/>
  <c r="B51" i="10"/>
  <c r="B50" i="10" s="1"/>
  <c r="B61" i="10"/>
  <c r="B60" i="10" s="1"/>
  <c r="B67" i="10"/>
  <c r="B71" i="10"/>
  <c r="B79" i="10"/>
  <c r="B82" i="10"/>
  <c r="B84" i="10"/>
  <c r="B87" i="10"/>
  <c r="E77" i="10"/>
  <c r="E74" i="16"/>
  <c r="E45" i="16"/>
  <c r="C45" i="16" s="1"/>
  <c r="C10" i="16"/>
  <c r="D8" i="16"/>
  <c r="F8" i="16"/>
  <c r="C76" i="16"/>
  <c r="E149" i="16"/>
  <c r="E17" i="23"/>
  <c r="C9" i="23"/>
  <c r="D17" i="23"/>
  <c r="F17" i="23"/>
  <c r="C85" i="19"/>
  <c r="C23" i="19"/>
  <c r="C95" i="19"/>
  <c r="F149" i="16"/>
  <c r="C23" i="16"/>
  <c r="C84" i="15"/>
  <c r="E51" i="15"/>
  <c r="F51" i="15"/>
  <c r="D51" i="15"/>
  <c r="E23" i="15"/>
  <c r="F23" i="15"/>
  <c r="D23" i="15"/>
  <c r="C25" i="15"/>
  <c r="C16" i="15"/>
  <c r="C14" i="15"/>
  <c r="E78" i="17"/>
  <c r="F78" i="17"/>
  <c r="D78" i="17"/>
  <c r="C117" i="17"/>
  <c r="F114" i="17"/>
  <c r="E114" i="17"/>
  <c r="D114" i="17"/>
  <c r="C82" i="17"/>
  <c r="C84" i="17"/>
  <c r="C76" i="17"/>
  <c r="C57" i="17"/>
  <c r="C59" i="17"/>
  <c r="C58" i="17"/>
  <c r="C56" i="17"/>
  <c r="C52" i="17"/>
  <c r="C47" i="17"/>
  <c r="C48" i="17"/>
  <c r="C20" i="13"/>
  <c r="C21" i="13"/>
  <c r="C23" i="13"/>
  <c r="C18" i="13"/>
  <c r="C14" i="13"/>
  <c r="C93" i="20"/>
  <c r="C92" i="20"/>
  <c r="C89" i="20"/>
  <c r="C87" i="20"/>
  <c r="C86" i="20"/>
  <c r="C84" i="20"/>
  <c r="F80" i="20"/>
  <c r="E80" i="20"/>
  <c r="D80" i="20"/>
  <c r="E97" i="20"/>
  <c r="F97" i="20"/>
  <c r="C55" i="20"/>
  <c r="C54" i="20"/>
  <c r="C53" i="20"/>
  <c r="C51" i="20"/>
  <c r="C50" i="20"/>
  <c r="C49" i="20"/>
  <c r="F45" i="20"/>
  <c r="F59" i="20" s="1"/>
  <c r="E45" i="20"/>
  <c r="E59" i="20" s="1"/>
  <c r="D45" i="20"/>
  <c r="D59" i="20" s="1"/>
  <c r="F24" i="20"/>
  <c r="E24" i="20"/>
  <c r="D24" i="20"/>
  <c r="C22" i="20"/>
  <c r="C21" i="20"/>
  <c r="C20" i="20"/>
  <c r="C19" i="20"/>
  <c r="C17" i="20"/>
  <c r="C16" i="20"/>
  <c r="C14" i="20"/>
  <c r="F10" i="20"/>
  <c r="E10" i="20"/>
  <c r="E8" i="20" s="1"/>
  <c r="D10" i="20"/>
  <c r="D8" i="20" s="1"/>
  <c r="C90" i="10" l="1"/>
  <c r="B88" i="10"/>
  <c r="B90" i="10" s="1"/>
  <c r="B68" i="10"/>
  <c r="B77" i="10"/>
  <c r="B69" i="10"/>
  <c r="B89" i="10"/>
  <c r="B58" i="10"/>
  <c r="B59" i="10"/>
  <c r="C114" i="17"/>
  <c r="C45" i="20"/>
  <c r="F8" i="20"/>
  <c r="C8" i="20" s="1"/>
  <c r="D43" i="20"/>
  <c r="E43" i="20"/>
  <c r="C10" i="20"/>
  <c r="F43" i="20"/>
  <c r="C59" i="20"/>
  <c r="C24" i="20"/>
  <c r="D97" i="20"/>
  <c r="C97" i="20" s="1"/>
  <c r="C7" i="23"/>
  <c r="C17" i="23" s="1"/>
  <c r="C8" i="16"/>
  <c r="H4" i="22" l="1"/>
  <c r="H5" i="22"/>
  <c r="H6" i="22"/>
  <c r="H7" i="22"/>
  <c r="H8" i="22"/>
  <c r="H9" i="22"/>
  <c r="H10" i="22"/>
  <c r="H11" i="22"/>
  <c r="H12" i="22"/>
  <c r="H13" i="22"/>
  <c r="H14" i="22"/>
  <c r="H3" i="22"/>
  <c r="D15" i="22"/>
  <c r="E15" i="22"/>
  <c r="F15" i="22"/>
  <c r="G15" i="22"/>
  <c r="C15" i="22"/>
  <c r="D45" i="15"/>
  <c r="D43" i="15" s="1"/>
  <c r="E45" i="15"/>
  <c r="E43" i="15" s="1"/>
  <c r="F45" i="15"/>
  <c r="F43" i="15" s="1"/>
  <c r="C17" i="18"/>
  <c r="C18" i="18"/>
  <c r="C19" i="18"/>
  <c r="C20" i="18"/>
  <c r="C21" i="18"/>
  <c r="C22" i="18"/>
  <c r="C23" i="18"/>
  <c r="C16" i="18"/>
  <c r="C14" i="18"/>
  <c r="H15" i="22" l="1"/>
  <c r="C45" i="15"/>
  <c r="E63" i="18"/>
  <c r="F63" i="18"/>
  <c r="D63" i="18"/>
  <c r="E10" i="18"/>
  <c r="F10" i="18"/>
  <c r="F8" i="18" s="1"/>
  <c r="D10" i="18"/>
  <c r="E28" i="18"/>
  <c r="C28" i="18"/>
  <c r="D28" i="18"/>
  <c r="C61" i="18"/>
  <c r="C59" i="18"/>
  <c r="C58" i="18"/>
  <c r="F50" i="18"/>
  <c r="E50" i="18"/>
  <c r="D50" i="18"/>
  <c r="C25" i="18"/>
  <c r="C14" i="12"/>
  <c r="A1" i="15"/>
  <c r="A1" i="17"/>
  <c r="A1" i="14"/>
  <c r="A1" i="19"/>
  <c r="A1" i="12"/>
  <c r="A1" i="11"/>
  <c r="A1" i="13"/>
  <c r="C50" i="18" l="1"/>
  <c r="D69" i="18"/>
  <c r="D8" i="18"/>
  <c r="E8" i="18"/>
  <c r="F33" i="18"/>
  <c r="E33" i="18"/>
  <c r="D33" i="18"/>
  <c r="C10" i="18"/>
  <c r="C33" i="18" s="1"/>
  <c r="C67" i="18"/>
  <c r="C63" i="18" s="1"/>
  <c r="F69" i="18"/>
  <c r="E69" i="18"/>
  <c r="E109" i="17"/>
  <c r="F109" i="17"/>
  <c r="D109" i="17"/>
  <c r="D10" i="13"/>
  <c r="E122" i="19"/>
  <c r="F122" i="19"/>
  <c r="D122" i="19"/>
  <c r="C136" i="19"/>
  <c r="C135" i="19"/>
  <c r="C133" i="19"/>
  <c r="C134" i="19"/>
  <c r="C132" i="19"/>
  <c r="C131" i="19"/>
  <c r="C129" i="19"/>
  <c r="C128" i="19"/>
  <c r="C94" i="19"/>
  <c r="C93" i="19"/>
  <c r="C91" i="19"/>
  <c r="C90" i="19"/>
  <c r="C52" i="19"/>
  <c r="E8" i="19"/>
  <c r="F8" i="19"/>
  <c r="D8" i="19"/>
  <c r="C22" i="19"/>
  <c r="C21" i="19"/>
  <c r="C20" i="19"/>
  <c r="C19" i="19"/>
  <c r="C17" i="19"/>
  <c r="C16" i="19"/>
  <c r="C14" i="19"/>
  <c r="C88" i="15"/>
  <c r="C54" i="15"/>
  <c r="E10" i="15"/>
  <c r="E8" i="15" s="1"/>
  <c r="F10" i="15"/>
  <c r="F8" i="15" s="1"/>
  <c r="D10" i="15"/>
  <c r="D8" i="15" s="1"/>
  <c r="C22" i="15"/>
  <c r="C21" i="15"/>
  <c r="C20" i="15"/>
  <c r="C19" i="15"/>
  <c r="D10" i="14"/>
  <c r="E10" i="14"/>
  <c r="F10" i="14"/>
  <c r="D10" i="11"/>
  <c r="D24" i="11" s="1"/>
  <c r="E10" i="11"/>
  <c r="E24" i="11" s="1"/>
  <c r="F10" i="11"/>
  <c r="F24" i="11" s="1"/>
  <c r="E24" i="14" l="1"/>
  <c r="F24" i="14"/>
  <c r="F27" i="19"/>
  <c r="E27" i="19"/>
  <c r="C69" i="18"/>
  <c r="D24" i="14"/>
  <c r="C24" i="14" s="1"/>
  <c r="C109" i="17"/>
  <c r="C8" i="18"/>
  <c r="C51" i="15"/>
  <c r="C24" i="11"/>
  <c r="D27" i="19"/>
  <c r="C10" i="19"/>
  <c r="F28" i="15"/>
  <c r="E28" i="15"/>
  <c r="C10" i="15"/>
  <c r="C112" i="17"/>
  <c r="C94" i="17"/>
  <c r="C92" i="17"/>
  <c r="C90" i="17"/>
  <c r="C64" i="17"/>
  <c r="C49" i="17"/>
  <c r="C50" i="17"/>
  <c r="C51" i="17"/>
  <c r="C53" i="17"/>
  <c r="C23" i="17"/>
  <c r="C22" i="17"/>
  <c r="C21" i="17"/>
  <c r="C20" i="17"/>
  <c r="C18" i="17"/>
  <c r="C17" i="17"/>
  <c r="C16" i="17"/>
  <c r="C14" i="17"/>
  <c r="C23" i="14"/>
  <c r="C22" i="14"/>
  <c r="C21" i="14"/>
  <c r="C20" i="14"/>
  <c r="C19" i="14"/>
  <c r="C17" i="14"/>
  <c r="C16" i="14"/>
  <c r="C14" i="14"/>
  <c r="E10" i="13"/>
  <c r="E25" i="13" s="1"/>
  <c r="F10" i="13"/>
  <c r="F25" i="13" s="1"/>
  <c r="C10" i="13" l="1"/>
  <c r="C10" i="14"/>
  <c r="C78" i="17"/>
  <c r="D10" i="12"/>
  <c r="E10" i="12"/>
  <c r="F10" i="12"/>
  <c r="C22" i="12"/>
  <c r="C21" i="12"/>
  <c r="C23" i="12"/>
  <c r="C20" i="12"/>
  <c r="C16" i="12"/>
  <c r="E80" i="15"/>
  <c r="F80" i="15"/>
  <c r="D80" i="15"/>
  <c r="E56" i="15"/>
  <c r="F56" i="15"/>
  <c r="D97" i="17"/>
  <c r="D41" i="17" s="1"/>
  <c r="E97" i="17"/>
  <c r="E41" i="17" s="1"/>
  <c r="F97" i="17"/>
  <c r="F41" i="17" s="1"/>
  <c r="C100" i="17"/>
  <c r="C97" i="17" s="1"/>
  <c r="C10" i="17"/>
  <c r="C126" i="19"/>
  <c r="C47" i="19"/>
  <c r="C16" i="11"/>
  <c r="C119" i="17" l="1"/>
  <c r="D119" i="17"/>
  <c r="F119" i="17"/>
  <c r="E119" i="17"/>
  <c r="C10" i="12"/>
  <c r="D25" i="13"/>
  <c r="C25" i="13" s="1"/>
  <c r="C8" i="13"/>
  <c r="D56" i="15"/>
  <c r="C56" i="15" s="1"/>
  <c r="C43" i="15"/>
  <c r="C10" i="11"/>
  <c r="C80" i="15"/>
  <c r="C41" i="17" l="1"/>
  <c r="C88" i="17"/>
  <c r="C86" i="17"/>
  <c r="C80" i="17"/>
  <c r="C77" i="17"/>
  <c r="C66" i="17"/>
  <c r="C75" i="17"/>
  <c r="C63" i="17"/>
  <c r="C122" i="19" l="1"/>
  <c r="C97" i="19"/>
  <c r="F47" i="19"/>
  <c r="E47" i="19"/>
  <c r="D47" i="19"/>
  <c r="E138" i="19" l="1"/>
  <c r="D138" i="19"/>
  <c r="F138" i="19"/>
  <c r="F83" i="19"/>
  <c r="F99" i="19" s="1"/>
  <c r="E83" i="19"/>
  <c r="E99" i="19" s="1"/>
  <c r="D83" i="19"/>
  <c r="D99" i="19" s="1"/>
  <c r="D45" i="19"/>
  <c r="D55" i="19" s="1"/>
  <c r="E45" i="19"/>
  <c r="E55" i="19" s="1"/>
  <c r="F45" i="19"/>
  <c r="F55" i="19" s="1"/>
  <c r="C8" i="19"/>
  <c r="C55" i="19" l="1"/>
  <c r="C83" i="19"/>
  <c r="C138" i="19"/>
  <c r="C45" i="19"/>
  <c r="C27" i="19"/>
  <c r="C120" i="19"/>
  <c r="C99" i="19"/>
  <c r="C17" i="15" l="1"/>
  <c r="E10" i="17" l="1"/>
  <c r="E8" i="17" s="1"/>
  <c r="F10" i="17"/>
  <c r="F8" i="17" s="1"/>
  <c r="D10" i="17"/>
  <c r="D8" i="17" s="1"/>
  <c r="D24" i="17" l="1"/>
  <c r="F24" i="17"/>
  <c r="E24" i="17"/>
  <c r="C24" i="17" l="1"/>
  <c r="C8" i="17"/>
  <c r="F85" i="15"/>
  <c r="F78" i="15" s="1"/>
  <c r="F91" i="15" s="1"/>
  <c r="E85" i="15"/>
  <c r="E78" i="15" s="1"/>
  <c r="E91" i="15" s="1"/>
  <c r="D85" i="15"/>
  <c r="C85" i="15" l="1"/>
  <c r="D78" i="15"/>
  <c r="D91" i="15" s="1"/>
  <c r="C22" i="13" l="1"/>
  <c r="C17" i="13"/>
  <c r="C16" i="13"/>
  <c r="C8" i="14" l="1"/>
  <c r="C17" i="12" l="1"/>
  <c r="C8" i="12" l="1"/>
  <c r="C8" i="11" l="1"/>
  <c r="C91" i="15" l="1"/>
  <c r="C78" i="15" l="1"/>
  <c r="C8" i="15" l="1"/>
  <c r="C23" i="15"/>
  <c r="D28" i="15" l="1"/>
  <c r="C28" i="15" s="1"/>
  <c r="D74" i="16"/>
  <c r="C74" i="16" s="1"/>
  <c r="C120" i="16"/>
  <c r="D149" i="16"/>
  <c r="C149" i="16" s="1"/>
</calcChain>
</file>

<file path=xl/sharedStrings.xml><?xml version="1.0" encoding="utf-8"?>
<sst xmlns="http://schemas.openxmlformats.org/spreadsheetml/2006/main" count="1360" uniqueCount="339">
  <si>
    <t>รวมทั้งสิ้น</t>
  </si>
  <si>
    <t>แผน</t>
  </si>
  <si>
    <t>งวดที่ 1 (ต.ค. - ม.ค.)</t>
  </si>
  <si>
    <t>งวดที่ 2 (ก.พ. - พ.ค.)</t>
  </si>
  <si>
    <t>งวดที่ 3 (มิ.ย. - ก.ย.)</t>
  </si>
  <si>
    <t xml:space="preserve">ตำแหน่ง : </t>
  </si>
  <si>
    <t>หน่วย : บาท</t>
  </si>
  <si>
    <t>วัน/เดือน/ปี   :                                   โทร : 02-982-2087 หรือ 7418</t>
  </si>
  <si>
    <t>ผู้รายงาน : ………...………………………………...…..</t>
  </si>
  <si>
    <t xml:space="preserve">            (                                     )</t>
  </si>
  <si>
    <t>หัวหน้าหน่วยงาน  : ..........................................................</t>
  </si>
  <si>
    <t xml:space="preserve">       (                                    )</t>
  </si>
  <si>
    <t>ผู้พิจารณา : ........................................................</t>
  </si>
  <si>
    <t xml:space="preserve">             (                                  )</t>
  </si>
  <si>
    <t xml:space="preserve">     (                                     )</t>
  </si>
  <si>
    <t xml:space="preserve">ผู้ให้ความเห็นชอบ  : ........................................................... </t>
  </si>
  <si>
    <t>วัน/เดือน/ปี   :                                  โทร:</t>
  </si>
  <si>
    <t>วัน/เดือน/ปี   :                            โทร:  02-576-1387 หรือ 7400,7401</t>
  </si>
  <si>
    <t>วัน/เดือน/ปี   :                            โทร:</t>
  </si>
  <si>
    <t>งานที่ 1 : อำนวยการและบริหารสำนักงานเขต</t>
  </si>
  <si>
    <t>งานที่ 2 : ปกครอง</t>
  </si>
  <si>
    <t xml:space="preserve">                 1) งบบุคลากร</t>
  </si>
  <si>
    <t xml:space="preserve">                 2) งบดำเนินงาน</t>
  </si>
  <si>
    <t xml:space="preserve">                 3) งบรายจ่ายอื่น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</si>
  <si>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</si>
  <si>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</si>
  <si>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</si>
  <si>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</si>
  <si>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</si>
  <si>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</si>
  <si>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</si>
  <si>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</si>
  <si>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</si>
  <si>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</si>
  <si>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</si>
  <si>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</si>
  <si>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</si>
  <si>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</si>
  <si>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</si>
  <si>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</si>
  <si>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</si>
  <si>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</si>
  <si>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</si>
  <si>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</si>
  <si>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</si>
  <si>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</si>
  <si>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4) งบรายจ่ายอื่น</t>
  </si>
  <si>
    <t xml:space="preserve">                 3) งบอุดหนุน</t>
  </si>
  <si>
    <t>งบประมาณตามโครงสร้างงาน</t>
  </si>
  <si>
    <t>รวมงบประมาณตามโครงสร้างงาน</t>
  </si>
  <si>
    <t>แผน/</t>
  </si>
  <si>
    <t>ผล</t>
  </si>
  <si>
    <t>งาน/โครงการตามแผนยุทธศาสตร์/งบรายจ่าย/รายการ</t>
  </si>
  <si>
    <t>งวดที่ 1</t>
  </si>
  <si>
    <t>งวดที่ 2</t>
  </si>
  <si>
    <t>งวดที่ 3</t>
  </si>
  <si>
    <t xml:space="preserve">     1) งบบุคลากร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</si>
  <si>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</si>
  <si>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t>- ค่าเครื่องแต่งกาย</t>
  </si>
  <si>
    <t xml:space="preserve">     2) งบดำเนินงาน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</si>
  <si>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</si>
  <si>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t>- ค่าอาหารทำการนอกเวลา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</si>
  <si>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</si>
  <si>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ค่าซ่อมแซมยานพาหนะ</t>
  </si>
  <si>
    <t>- ค่าซ่อมแซมครุภัณฑ์</t>
  </si>
  <si>
    <t>- ค่าจ้างเหมาบริการเป็นรายบุคคล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</si>
  <si>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</si>
  <si>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>- ค่าวัสดุอุปกรณ์คอมพิวเตอร์</t>
  </si>
  <si>
    <t>- ค่าวัสดุยานพาหนะ</t>
  </si>
  <si>
    <t>ผู้รายงาน......................................................</t>
  </si>
  <si>
    <t>หน่วยงาน : สำนักงานเขตบางพลัด</t>
  </si>
  <si>
    <t>ฝ่าย : การคลัง</t>
  </si>
  <si>
    <t>ฝ่าย : รายได้</t>
  </si>
  <si>
    <t xml:space="preserve">     งาน : งานบริหารงานทั่วไปและจัดเก็บรายได้</t>
  </si>
  <si>
    <t xml:space="preserve"> </t>
  </si>
  <si>
    <t>ฝ่าย : ทะเบียน</t>
  </si>
  <si>
    <t>ฝ่าย : เทศกิจ</t>
  </si>
  <si>
    <t xml:space="preserve">     งาน : บริหารทั่วไปและสอบสวนดำเนินคดี</t>
  </si>
  <si>
    <t>หน่วยงาน  :  สำนักงานเขตบางพลัด</t>
  </si>
  <si>
    <t>ฝ่าย  :   สิ่งแวดล้อมและสุขาภิบาล</t>
  </si>
  <si>
    <t xml:space="preserve">แผน </t>
  </si>
  <si>
    <t>ค่าตอบแทน ใช้สอยและวัสดุ</t>
  </si>
  <si>
    <t xml:space="preserve"> -  ค่าเครื่องแต่งกาย</t>
  </si>
  <si>
    <t>2)  งบดำเนินงาน</t>
  </si>
  <si>
    <t>ค่าตอบแทน</t>
  </si>
  <si>
    <t xml:space="preserve"> -  ค่าอาหารทำการนอกเวลา</t>
  </si>
  <si>
    <t>ค่าใช้สอย</t>
  </si>
  <si>
    <t xml:space="preserve"> -  ค่าซ่อมแซมยานพาหนะ</t>
  </si>
  <si>
    <t xml:space="preserve"> -  ค่าซ่อมแซมครุภัณฑ์</t>
  </si>
  <si>
    <t>ค่าวัสดุ</t>
  </si>
  <si>
    <t xml:space="preserve"> -  ค่าวัสดุอุปกรณ์คอมพิวเตอร์</t>
  </si>
  <si>
    <t xml:space="preserve"> -  ค่าวัสดุยานพาหนะ</t>
  </si>
  <si>
    <t>งานสุขาภิบาลอาหารและอนามัยสิ่งแวดล้อม</t>
  </si>
  <si>
    <t>งบรายจ่ายอื่น</t>
  </si>
  <si>
    <t xml:space="preserve"> -  ค่าใช้จ่ายโครงการกรุงเทพฯ เมืองอาหารปลอดภัย</t>
  </si>
  <si>
    <t>งานป้องกันและควบคุมโรค</t>
  </si>
  <si>
    <t xml:space="preserve"> -  ค่าซ่อมแซมเครื่องจักรกลและเครื่องทุ่นแรง</t>
  </si>
  <si>
    <t>ฝ่าย : การศึกษา</t>
  </si>
  <si>
    <t xml:space="preserve">     งาน : บริหารทั่วไปฝ่ายการศึกษา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</si>
  <si>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</si>
  <si>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</si>
  <si>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>-</t>
  </si>
  <si>
    <t xml:space="preserve">  ค่าใช้จ่ายในการบรรพชาสามเณรภาคฤดูร้อน</t>
  </si>
  <si>
    <t xml:space="preserve">  ค่าใช้จ่ายในการพัฒนาเยาวชนภาคฤดูร้อนมัสยิดบางอ้อ</t>
  </si>
  <si>
    <t xml:space="preserve">  ค่าใช้จ่ายในการส่งเสริมการปฏิบัติธรรมของเยาวชน</t>
  </si>
  <si>
    <t>โรงเรียนสังกัดกรุงเทพมหานคร</t>
  </si>
  <si>
    <t xml:space="preserve">  ค่าใช้จ่ายในการพัฒนาคุณภาพการดำเนินงานศูนย์วิชาการเขต</t>
  </si>
  <si>
    <t xml:space="preserve">     งาน : งบประมาณโรงเรียน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</si>
  <si>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</si>
  <si>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</si>
  <si>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</si>
  <si>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</si>
  <si>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ค่าจ้างเหมาดูแลทรัพย์สินและรักษาความปลอดภัย</t>
  </si>
  <si>
    <t>- ค่าซ่อมแซมเครื่องคอมพิวเตอร์โรงเรียน</t>
  </si>
  <si>
    <t>- ค่าบำรุงรักษาสระว่ายน้ำของโรงเรียน</t>
  </si>
  <si>
    <t>- ค่าวัสดุการสอนวิทยาศาสตร์</t>
  </si>
  <si>
    <t>- ค่าวัสดุอุปกรณ์การสอน(โครงการขยายโอกาสฯ)</t>
  </si>
  <si>
    <t>- ค่าวัสดุ อุปกรณ์ เครื่องใช้ส่วนตัวของเด็กอนุบาล</t>
  </si>
  <si>
    <t>- ค่าสารกรองเครื่องกรองน้ำ</t>
  </si>
  <si>
    <t>- ค่าเครื่องหมายวิชาพิเศษลูกเสือ เนตรนารี ยุวกาชาด</t>
  </si>
  <si>
    <t xml:space="preserve">     3) งบอุดหนุน</t>
  </si>
  <si>
    <t>- ทุนอาหารกลางวันนักเรียน</t>
  </si>
  <si>
    <t>- ค่าอาหารเช้าของนักเรียนในโรงเรียนสังกัดกรุงเทพมหานคร</t>
  </si>
  <si>
    <t xml:space="preserve">  </t>
  </si>
  <si>
    <t xml:space="preserve">     4) งบรายจ่ายอื่น</t>
  </si>
  <si>
    <t>- ค่าใช้จ่ายในการเปิดโลกกว้างสร้างเส้นทางสู่อาชีพ</t>
  </si>
  <si>
    <t>- ค่าใช้จ่ายในการสนับสนุนการสอนในศูนย์ศึกษาพระพุทธศาสนาวันอาทิตย์</t>
  </si>
  <si>
    <t>งานบริหารทั่วไปฝ่ายสิ่งแวดล้อมและสุขาภิบาล</t>
  </si>
  <si>
    <t>ฝ่าย : พัฒนาชุมชนและสวัสดิการสังคม</t>
  </si>
  <si>
    <t>- ค่าบำรุงรักษาซ่อมแซมเครื่องปรับอากาศ</t>
  </si>
  <si>
    <t xml:space="preserve"> - ค่าวัสดุยานพาหนะ</t>
  </si>
  <si>
    <t xml:space="preserve"> - ค่าวัสดุไฟฟ้า ประปา งานบ้าน งานครัว และงานสวน</t>
  </si>
  <si>
    <t xml:space="preserve"> - ค่าชื้อหนังสือ วารสารฯ</t>
  </si>
  <si>
    <t xml:space="preserve">     3) งบรายจ่ายอื่น</t>
  </si>
  <si>
    <t xml:space="preserve">     งานพัฒนาชุมชนและบริการสังคม</t>
  </si>
  <si>
    <t>- ค่าตอบแทนอาสาสมัครผู้ดูแลเด็ก</t>
  </si>
  <si>
    <t>- ค่าตอบแทนอาสาสมัครห้องสมุด/บ้านหนังสือ</t>
  </si>
  <si>
    <t>- ค่าตอบแทนวิทยากรส่งเสริมอาชีพ</t>
  </si>
  <si>
    <t>- ค่ารับรอง</t>
  </si>
  <si>
    <t>- ค่าซ่อมแซมอุปกรณ์การเรียนการสอน</t>
  </si>
  <si>
    <t>- ค่าเช่าที่ดินศูนย์ฝึกอาชีพบางพลัด</t>
  </si>
  <si>
    <t xml:space="preserve"> - ค่าวัสดุอุปกรณ์ในการอบรมและสาธิต</t>
  </si>
  <si>
    <t>- ค่าใช้จ่ายในการจัดกิจกรรมครอบครัวรักการอ่าน</t>
  </si>
  <si>
    <t>- ค่าใช้จ่ายในการส่งเสริมกิจกรรมสโมสรกีฬาและลานกีฬา</t>
  </si>
  <si>
    <t>- ค่าใช้จ่ายในการจัดงานวันสำคัญอนุรักษ์สืบสาน</t>
  </si>
  <si>
    <t xml:space="preserve">  วัฒนธรรมประเพณี</t>
  </si>
  <si>
    <t>- ค่าใช้จ่ายในการบริหารจัดการพิพิธภัณฑ์ท้องถิ่น</t>
  </si>
  <si>
    <t xml:space="preserve">  กรุงเทพมหานคร</t>
  </si>
  <si>
    <t>- ค่าใช้จ่ายโครงการรู้ใช้ รู้เก็บ คนกรุงเทพฯ ชีวิตมั่นคง</t>
  </si>
  <si>
    <t>ประสิทธิภาพการแก้ไขปัญหาโรคไข้เลือดออกในพื้นที่</t>
  </si>
  <si>
    <t>กรุงเทพมหานคร</t>
  </si>
  <si>
    <t>ฝ่าย : รักษาความสะอาด</t>
  </si>
  <si>
    <t xml:space="preserve">     งานบริหารทั่วไปฝ่ายพัฒนาชุมชน</t>
  </si>
  <si>
    <t xml:space="preserve"> - ค่าวัสดุป้องกันอุบัติภัย</t>
  </si>
  <si>
    <t xml:space="preserve"> - ค่าเครื่องแบบชุดปฏิบัติงาน</t>
  </si>
  <si>
    <t xml:space="preserve"> - ค่าตอบแทนเจ้าหน้าที่เก็บขนมูลฝอย</t>
  </si>
  <si>
    <t xml:space="preserve"> - ค่าวัสดุอุปกรณ์ในการขนถ่ายสิ่งปฏิกูล</t>
  </si>
  <si>
    <t xml:space="preserve"> - ค่าซ่อมแซมยานพาหนะ</t>
  </si>
  <si>
    <t xml:space="preserve"> - ค่าซ่อมแซมเครื่องจักรกลและเครื่องทุ่นแรง</t>
  </si>
  <si>
    <t xml:space="preserve"> - ค่าวัสดุอุปกรณ์ในการปลูกและบำรุงรักษาต้นไม้</t>
  </si>
  <si>
    <t>ฝ่าย : โยธา</t>
  </si>
  <si>
    <t xml:space="preserve">     งาน : บริหารทั่วไปฝ่ายโยธา</t>
  </si>
  <si>
    <t xml:space="preserve">     งาน : บำรุงรักษาซ่อมแซม</t>
  </si>
  <si>
    <t>- ค่าซ่อมแซมไฟฟ้าสาธารณะ</t>
  </si>
  <si>
    <t xml:space="preserve"> - ค่าวัสดุก่อสร้าง</t>
  </si>
  <si>
    <t xml:space="preserve"> - ค่าวัสดุสำหรับหน่วยบริการเร่งด่วนกรุงเทพมหานคร (Best)</t>
  </si>
  <si>
    <t xml:space="preserve">     งาน : ระบายน้ำและแก้ไขปัญหาน้ำท่วม</t>
  </si>
  <si>
    <t>- ค่าจ้างเหมาล้างทำความสะอาดท่อระบายน้ำ</t>
  </si>
  <si>
    <t xml:space="preserve"> - ค่าวัสดุอุปกรณ์ทำความสะอาดท่อระบายน้ำ</t>
  </si>
  <si>
    <t xml:space="preserve"> - ค่าวัสดุอุปกรณ์บำรุงรักษาระบบระบายน้ำฯ</t>
  </si>
  <si>
    <r>
      <rPr>
        <b/>
        <sz val="16"/>
        <color theme="1"/>
        <rFont val="TH SarabunPSK"/>
        <family val="2"/>
      </rPr>
      <t xml:space="preserve">     </t>
    </r>
    <r>
      <rPr>
        <b/>
        <u/>
        <sz val="16"/>
        <color theme="1"/>
        <rFont val="TH SarabunPSK"/>
        <family val="2"/>
      </rPr>
      <t>ค่าใช้สอย</t>
    </r>
  </si>
  <si>
    <t xml:space="preserve">     งาน : บริหารทั่วไปและบริการทะเบียน</t>
  </si>
  <si>
    <t xml:space="preserve">     งาน : บริหารทั่วไปและบริหารการคลัง</t>
  </si>
  <si>
    <t xml:space="preserve">     งาน : บริหารทั่วไปฝ่ายรักษาความสะอาด</t>
  </si>
  <si>
    <t xml:space="preserve">     งาน : เก็บขยะมูลฝอยและขนถ่ายสิ่งปฏิกูล</t>
  </si>
  <si>
    <t xml:space="preserve">     งาน : ดูแลสวนและพื้นที่สีเขียว</t>
  </si>
  <si>
    <t>ฝ่าย : ปกครอง</t>
  </si>
  <si>
    <t xml:space="preserve">     งาน : อำนวยการและบริหารสำนักงานเขต</t>
  </si>
  <si>
    <t xml:space="preserve"> -ค่าวัสดุอุปกรณ์คอมพิวเตอร์</t>
  </si>
  <si>
    <t/>
  </si>
  <si>
    <t xml:space="preserve">     งาน : ปกครอง</t>
  </si>
  <si>
    <t xml:space="preserve">     3) รายจ่ายอื่น</t>
  </si>
  <si>
    <t xml:space="preserve">     งาน : กวาดทำความสะอาดที่และทางสาธารณะ</t>
  </si>
  <si>
    <t>- ค่าบำรุงรักษาซ่อมแซมลิฟท์</t>
  </si>
  <si>
    <t>- ค่าจ้างเหมากำจัดปลวก</t>
  </si>
  <si>
    <t>- ค่าวัสดุไฟฟ้า ประปา งานบ้าน งานครัว และงานสวน</t>
  </si>
  <si>
    <t>- ค่าซื้อหนังสือ วารสารฯ</t>
  </si>
  <si>
    <t>- ค่าวัสดุประชาสัมพันธ์</t>
  </si>
  <si>
    <t>- ค่าวัสดุสำนักงาน</t>
  </si>
  <si>
    <t xml:space="preserve"> - ค่าวัสดุเครื่องจักรกลและเครื่องทุ่นแรง</t>
  </si>
  <si>
    <t xml:space="preserve"> - ค่าเครื่องแต่งกาย</t>
  </si>
  <si>
    <t xml:space="preserve"> - ค่าวัสดุสำนักงาน</t>
  </si>
  <si>
    <t xml:space="preserve"> - ค่าวัสดุอุปกรณ์การเรียนการสอน</t>
  </si>
  <si>
    <t xml:space="preserve"> - ค่าวัสดุสำหรับห้องสมุด/บ้านหนังสือและศูนย์เยาวชน</t>
  </si>
  <si>
    <t xml:space="preserve"> - ค่าอาหารกลางวันและอาหารเสริม (ศูนย์เด็กเล็ก)</t>
  </si>
  <si>
    <t xml:space="preserve"> - ค่าจัดทำหนังสือ เอกสารฯ</t>
  </si>
  <si>
    <t>- ค่าใช้จ่ายในการจัดสวัสดิการ การสงเคราะห์ช่วยเหลือ</t>
  </si>
  <si>
    <t>เด็ก สตรี ครอบครัว ผู้ด้อยโอกาส ผู้สูงอายุ และคนพิการ</t>
  </si>
  <si>
    <t xml:space="preserve"> -  ค่าวัสดุสำนักงาน</t>
  </si>
  <si>
    <t>- ค่าทำความสะอาดเครื่องนอนเวรฯ</t>
  </si>
  <si>
    <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</si>
  <si>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t xml:space="preserve"> - เงินสมทบกองทุนประกันสังคม</t>
  </si>
  <si>
    <t>งานที่ 1 : งานรายจ่ายบุคลากร</t>
  </si>
  <si>
    <t>- ค่าเครื่องหมายสัญลักษณ์ของสถานศึกษาสังกัด กทม.</t>
  </si>
  <si>
    <t>สำนักงานเขตบางพลัด</t>
  </si>
  <si>
    <t xml:space="preserve"> - เงินสมทบกองทุนเงินทดแทน</t>
  </si>
  <si>
    <t xml:space="preserve">                 งบรายจ่ายอื่น</t>
  </si>
  <si>
    <t xml:space="preserve">      โครงการจัดสวัสดิการ การสงเคราะห์ช่วยเหลือเด็ก สตรี </t>
  </si>
  <si>
    <t xml:space="preserve">     โครงการครอบครัวรักการอ่าน</t>
  </si>
  <si>
    <t>สตรี ครอบครัว ผู้ด้อยโอกาส ผู้สูงอายุ และคนพิการ</t>
  </si>
  <si>
    <t>โครงการกรุงเทพฯ เมืองอาหารปลอดภัย</t>
  </si>
  <si>
    <t>แผนการปฏิบัติงานและการใช้จ่ายงบประมาณรายจ่ายประจำปีงบประมาณ พ.ศ. 2567</t>
  </si>
  <si>
    <t>แผน/ผลการปฏิบัติงานและการใช้จ่ายงบประมาณรายจ่ายประจำปีงบประมาณ พ.ศ. 2567</t>
  </si>
  <si>
    <t>ต.ค.66 - ม.ค.67</t>
  </si>
  <si>
    <t>ก.พ.- พ.ค. 67</t>
  </si>
  <si>
    <t>มิ.ย. - ก.ย. 67</t>
  </si>
  <si>
    <t xml:space="preserve">     1) งบดำเนินงาน</t>
  </si>
  <si>
    <t>ก.พ. - พ.ค. 67</t>
  </si>
  <si>
    <t>- ค่าตอบแทนอาสาสมัครป้องกันภัยฝ่ายพลเรือน</t>
  </si>
  <si>
    <t>- ค่าวัสดุอุปกรณ์ สำหรับใช้ในศูนย์ อปพร.</t>
  </si>
  <si>
    <t xml:space="preserve"> - ค่าใช้จ่ายในการสัมมนาและศึกษาดูงานด้านการ</t>
  </si>
  <si>
    <t>บริหารจัดการองค์กรที่ดี เพื่อเพิ่มประสิทธิภาพ</t>
  </si>
  <si>
    <t>การปฏิบัติงาน และการให้บริการของสำนักงานเขตบางพลัด</t>
  </si>
  <si>
    <t xml:space="preserve"> - ค่าใช้จ่ายโครงการอาสาสมัครกรุงเทพมหานครด้านการ</t>
  </si>
  <si>
    <t>ป้องกันและแก้ไขปัญหายา และสารเสพติด</t>
  </si>
  <si>
    <r>
      <t xml:space="preserve"> - </t>
    </r>
    <r>
      <rPr>
        <sz val="16"/>
        <color theme="1"/>
        <rFont val="TH SarabunPSK"/>
        <family val="2"/>
      </rPr>
      <t>ค่าใช้จ่ายในการฝึกอบรมอาสาสมัครป้องกันภัย</t>
    </r>
  </si>
  <si>
    <t>ฝ่ายพลเรือน (หลักสูตรหลัก)</t>
  </si>
  <si>
    <t>ค่าตอบแทนพิเศษ</t>
  </si>
  <si>
    <t>ข้าราชการ</t>
  </si>
  <si>
    <t>ลูกจ้างประจำ</t>
  </si>
  <si>
    <t>ประกันสังคม</t>
  </si>
  <si>
    <t>กองทุนเงินทดแทน</t>
  </si>
  <si>
    <t>ค่าตอบแทนบุคลากร</t>
  </si>
  <si>
    <t>ทางการแพทย์</t>
  </si>
  <si>
    <t>ฝ่าย</t>
  </si>
  <si>
    <t>ปกครอง</t>
  </si>
  <si>
    <t>ทะเบียน</t>
  </si>
  <si>
    <t>คลัง</t>
  </si>
  <si>
    <t>รายได้</t>
  </si>
  <si>
    <t>รักษา</t>
  </si>
  <si>
    <t>ปลูก</t>
  </si>
  <si>
    <t>เทศกิจ</t>
  </si>
  <si>
    <t>โยธา</t>
  </si>
  <si>
    <t>ระบายน้ำ</t>
  </si>
  <si>
    <t>พัฒนา</t>
  </si>
  <si>
    <t>สิ่งแวดล้อม</t>
  </si>
  <si>
    <t>ศึกษา</t>
  </si>
  <si>
    <t>ลำดับ</t>
  </si>
  <si>
    <t>รวมเป็นเงิน</t>
  </si>
  <si>
    <t>รวมเงินทั้งสิ้น</t>
  </si>
  <si>
    <t xml:space="preserve">                    แผน/ผลการปฏิบัติงานและการใช้จ่ายงบประมาณรายจ่ายประจำปีงบประมาณ พ.ศ. 2567</t>
  </si>
  <si>
    <t>- ค่าซ่อมแซมถนน ตรอก ซอย สะพาน และสิ่งสาธารณฯ</t>
  </si>
  <si>
    <t>.</t>
  </si>
  <si>
    <t>- ค่าซ่อมแซมเครื่องจักรกลและเครื่องทุ่นแรง</t>
  </si>
  <si>
    <t>- ค่าวัสดุเครื่องจักรกลและเครื่องทุ่นแรง</t>
  </si>
  <si>
    <t>- ค่าตอบแทนอาสาสมัครปฏิบัติงานด้านเด็ก สตรีฯ</t>
  </si>
  <si>
    <t>- ค่าตอบแทนอาสาสมัครปฏิบัติด้านพัฒนาสังคม</t>
  </si>
  <si>
    <t>- ค่าตอบแทนกรรมการชุมชน</t>
  </si>
  <si>
    <t>- ค่าใช้จ่ายโครงการสัมมนาศึกษาดูงานด้านการพัฒนาชุมชน</t>
  </si>
  <si>
    <t>โครงการตามแผนยุทธศาสตร์</t>
  </si>
  <si>
    <t>โครงการครอบครัวรักการอ่าน</t>
  </si>
  <si>
    <t>โครงการจ้างงานคนพิการเพื่อปฏิบัติงาน</t>
  </si>
  <si>
    <t xml:space="preserve"> - ค่าใช้จ่ายในการจ้างงานคนพิการเพื่อปฏิบัติงาน</t>
  </si>
  <si>
    <t>งานบริหารทั่วไปฝ่ายโยธา</t>
  </si>
  <si>
    <t>งานการระบายน้ำ</t>
  </si>
  <si>
    <t>งานบริหารทั่วไปและสอบสวนดำเนินคดี</t>
  </si>
  <si>
    <t>03-1-28-1</t>
  </si>
  <si>
    <t>03-2-17-1</t>
  </si>
  <si>
    <t xml:space="preserve"> - ค่าวัสดุในการรักษาความสะอาด</t>
  </si>
  <si>
    <t>แผนการปฏิบัติงานและการใช้จ่ายงบประมาณประจำปีงบประมาณ พ.ศ. 2567</t>
  </si>
  <si>
    <t>3) งบรายจ่ายอื่น</t>
  </si>
  <si>
    <t xml:space="preserve"> -  ค่าใช้จ่ายในการสัมมนาและศึกษาดูงานเพื่อพัฒนา</t>
  </si>
  <si>
    <t>ป้องกันและควบคุมโรค</t>
  </si>
  <si>
    <t>3 งบรายจ่ายอื่น</t>
  </si>
  <si>
    <t>3) โครงการบูรณาการความร่วมมือในการพัฒนา</t>
  </si>
  <si>
    <t>ต.ค.66-ม.ค.67</t>
  </si>
  <si>
    <t xml:space="preserve">   3) งบรายจ่ายอื่น</t>
  </si>
  <si>
    <t>- ค่าใช้จ่ายในการสัมมนาและศึกษาดูงานเพื่อพัฒนาศักยภาพข้าราชการครู</t>
  </si>
  <si>
    <t xml:space="preserve"> บุคลากรด้านการศึกษา และผู้ที่เกี่ยวข้อง สังกัดสำนักงานเขตบางพลัด</t>
  </si>
  <si>
    <t>แผน/ผลการปฏิบัติงานและการใช้จ่ายงบประมาณรายจ่ายประจำปีงบประมาณ พ.ศ. 2566</t>
  </si>
  <si>
    <t>- ค่าตอบแทนบุคคลภายนอกช่วยปฏิบัติราชการด้านการสอนภาษาจีน</t>
  </si>
  <si>
    <t>- ค่าตอบแทนบุคคลภายนอกช่วยปฏิบัติราชการด้านการสอนภาษาอังกฤษ</t>
  </si>
  <si>
    <t>- ค่าจ้างเหมาบริษัทเอกชนทำความสะอาดในโรงเรียนสังกัดกรุงเทพมหานคร</t>
  </si>
  <si>
    <t>- ค่าเครื่องแบบนักเรียน</t>
  </si>
  <si>
    <t>- ค่าหนังสือเรียน</t>
  </si>
  <si>
    <t>- ค่าอุปกรณ์การเรียน</t>
  </si>
  <si>
    <t>- ค่าวัสดุในการผลิตสื่อการเรียนการสอนตามโครงการศูนย์วิชาการเขต</t>
  </si>
  <si>
    <t>- ทุนอาหารเสริม (นม)</t>
  </si>
  <si>
    <t>- ค่าใช้จ่ายในการจัดการเรียนการสอน</t>
  </si>
  <si>
    <t>- ค่าใช้จ่ายในการพัฒนาคุณภาพเครือข่ายโรงเรียนสังกัดกรุงเทพมหานคร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</si>
  <si>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 กทม.</t>
  </si>
  <si>
    <r>
      <rPr>
        <b/>
        <sz val="15"/>
        <color indexed="8"/>
        <rFont val="TH SarabunPSK"/>
        <family val="2"/>
      </rPr>
      <t xml:space="preserve">    </t>
    </r>
    <r>
      <rPr>
        <b/>
        <u/>
        <sz val="15"/>
        <color indexed="8"/>
        <rFont val="TH SarabunPSK"/>
        <family val="2"/>
      </rPr>
      <t>ค่าใช้สอย</t>
    </r>
  </si>
  <si>
    <t xml:space="preserve"> - ค่าตอบแทนอาสาสมัครชักลากมูลฝอยในชุมชน</t>
  </si>
  <si>
    <t xml:space="preserve"> - ค่าตอบแทนเจ้าหน้าที่เก็บขนสิ่งปฏิกูล</t>
  </si>
  <si>
    <r>
      <t xml:space="preserve"> - </t>
    </r>
    <r>
      <rPr>
        <sz val="16"/>
        <color theme="1"/>
        <rFont val="TH SarabunPSK"/>
        <family val="2"/>
      </rPr>
      <t>ค่าใช้จ่ายโครงการพัฒนาระบบการคัดแยกขยะ</t>
    </r>
  </si>
  <si>
    <t>ครบวงจรสำนักงานเขต</t>
  </si>
  <si>
    <t>ครอบครัวผู้ด้อยโอกาส ผู้สูงอายุ และคนพิการ</t>
  </si>
  <si>
    <t xml:space="preserve">      โครงการจ้างงานคนพิการเพื่อปฏิบัติงาน</t>
  </si>
  <si>
    <t>การแก้ไขปัญหาโรคไข้เลือดออกในพื้นที่กรุงเทพมหานคร</t>
  </si>
  <si>
    <t>รวมงบประมาณตามโครงการยุทธศาสตร์</t>
  </si>
  <si>
    <t>และคูคลองเพื่อพัฒนาศักยภาพบุคลากร</t>
  </si>
  <si>
    <t xml:space="preserve">     งาน : รายจ่ายบุคลากร</t>
  </si>
  <si>
    <t xml:space="preserve"> - ค่าตอบแทนบุคลากรด้านการแพทย์และสาธารณสุข</t>
  </si>
  <si>
    <t>- ค่าเครื่องแบบชุดปฏิบัติงาน</t>
  </si>
  <si>
    <r>
      <t xml:space="preserve">- </t>
    </r>
    <r>
      <rPr>
        <sz val="16"/>
        <color theme="1"/>
        <rFont val="TH SarabunPSK"/>
        <family val="2"/>
      </rPr>
      <t>ค่าใช้จ่ายในการสัมมนาและศึกษาดูงานด้านสิ่งแวดล้อม</t>
    </r>
  </si>
  <si>
    <t>- ค่าใช้จ่ายในการสนับสนุนการดำเนินงานของ</t>
  </si>
  <si>
    <t>คณะกรรมการชุมชน</t>
  </si>
  <si>
    <t>- ค่าใช้จ่ายในการฝึกอบรมนายหมู่ลูกเสือสามัญ สามัญรุ่นใหญ่</t>
  </si>
  <si>
    <t>ขั้นพื้นฐานโรงเรียนสังกัดกรุงเทพมหานคร</t>
  </si>
  <si>
    <t>- ค่าใช้จ่ายในการจัดประชุมสัมมนาคณะกรรมการสถานศึกษา</t>
  </si>
  <si>
    <t>- ค่าใช้จ่ายในการสัมมนาประธานกรรมการเครือข่ายผู้ปกครอง</t>
  </si>
  <si>
    <t>เพื่อการเรียนรู้</t>
  </si>
  <si>
    <t>- ค่าใช้จ่ายในการส่งเสริมสนับสนุนให้นักเรียนสร้างสรรค์ผลงาน</t>
  </si>
  <si>
    <t>เพื่อทักษะชีวิต</t>
  </si>
  <si>
    <t>งาน/โครงการตามแผนยุทธศาสตร์/งบรายจ่าย</t>
  </si>
  <si>
    <t>เพื่อพัฒนาโรงเรียนสังกัดกรุงเทพมหานคร</t>
  </si>
  <si>
    <t>- ค่าใช้จ่ายตามโครงการเรียนฟรี เรียนดีอย่างมีคุณภาพ</t>
  </si>
  <si>
    <t xml:space="preserve"> -ค่าจ้างทำความสะอาดอาคาร</t>
  </si>
  <si>
    <t xml:space="preserve"> - ค่าวัสดุอุปกรณ์คอมพิวเตอร์</t>
  </si>
  <si>
    <t>- ค่าตอบแทนผู้นำกิจกรรมที่มีความเชี่ยวชาญด้านการกีฬา</t>
  </si>
  <si>
    <t xml:space="preserve">  และนันทนาการ</t>
  </si>
  <si>
    <t>- ค่าใช้จ่ายในการส่งเสริมกิจการสภาเด็กและเยาวชนเขต</t>
  </si>
  <si>
    <t>โครงการการจัดสวัสดิการ การสงเคราะห์ช่วยเหลือเด็ก</t>
  </si>
  <si>
    <t xml:space="preserve"> - ค่าอาหารกลางวันและค่าอาหารเสริม (นม) ของเด็ก</t>
  </si>
  <si>
    <t xml:space="preserve">  ก่อนเกณฑ์ในวัด</t>
  </si>
  <si>
    <t>- ค่าใช้จ่ายโครงการพัฒนาศักยภาพแกนนำชุมชน</t>
  </si>
  <si>
    <t>เขตบางพลัด</t>
  </si>
  <si>
    <t xml:space="preserve"> -  ค่าใช้จ่ายโครงการบูรณาการความร่วมมือในการพัฒนา</t>
  </si>
  <si>
    <t xml:space="preserve"> - เงินตอบแทนพิเศษของข้าราชการ</t>
  </si>
  <si>
    <t xml:space="preserve"> - เงินตอบแทนพิเศษของลูกจ้างประจำ</t>
  </si>
  <si>
    <t>ศักยภาพบุคลากรด้านสาธารณสุขและสิ่งแวดล้อมเพื่อ</t>
  </si>
  <si>
    <t xml:space="preserve"> - ค่าจ้างเหมาบริการเป็นรายบุคคล</t>
  </si>
  <si>
    <t>- ค่าจ้างเหมาป้องกันและกำจัดปลวกภายในโรงเรียนสังกัดกรุงเทพมหานคร</t>
  </si>
  <si>
    <t>- ค่าใช้จ่ายในการจัดกิจกรรมพัฒนาคุณภาพผู้เรียน</t>
  </si>
  <si>
    <t>และหัวหน้าหน่วยยุวกาชาด</t>
  </si>
  <si>
    <t>ขาดเงินตอบแทนพิเศษของลูกจ้างประจำ และเงินประกันสังคม</t>
  </si>
  <si>
    <t>เงินตอบแทนพิเศษของลูกจ้างประจำ</t>
  </si>
  <si>
    <t>บาท</t>
  </si>
  <si>
    <t>โครงการบูรณาการคววามร่วมมือในการพัฒนาประสิทธิภาพ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</si>
</sst>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8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 tint="0.14999847407452621"/>
      <name val="TH SarabunPSK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6"/>
      <color theme="1"/>
      <name val="TH SarabunIT๙"/>
      <family val="2"/>
    </font>
    <font>
      <sz val="15"/>
      <color indexed="8"/>
      <name val="TH SarabunPSK"/>
      <family val="2"/>
    </font>
    <font>
      <b/>
      <u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</cellStyleXfs>
  <cellXfs count="331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top" wrapText="1"/>
    </xf>
    <xf numFmtId="49" fontId="5" fillId="0" borderId="6" xfId="0" applyNumberFormat="1" applyFont="1" applyBorder="1" applyAlignment="1">
      <alignment vertical="top"/>
    </xf>
    <xf numFmtId="0" fontId="5" fillId="0" borderId="6" xfId="0" applyFont="1" applyBorder="1"/>
    <xf numFmtId="0" fontId="5" fillId="0" borderId="4" xfId="0" applyFont="1" applyBorder="1"/>
    <xf numFmtId="49" fontId="5" fillId="0" borderId="0" xfId="0" applyNumberFormat="1" applyFont="1" applyAlignment="1">
      <alignment vertical="top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7" fontId="2" fillId="0" borderId="0" xfId="0" applyNumberFormat="1" applyFont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88" fontId="1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187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7" fontId="9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1" fillId="0" borderId="10" xfId="1" applyNumberFormat="1" applyFont="1" applyBorder="1" applyAlignment="1">
      <alignment horizontal="center" vertical="center"/>
    </xf>
    <xf numFmtId="187" fontId="1" fillId="0" borderId="12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indent="4"/>
    </xf>
    <xf numFmtId="0" fontId="2" fillId="0" borderId="11" xfId="0" applyFont="1" applyBorder="1" applyAlignment="1">
      <alignment horizontal="center" vertical="center"/>
    </xf>
    <xf numFmtId="187" fontId="9" fillId="0" borderId="11" xfId="1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87" fontId="9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9" fontId="2" fillId="4" borderId="10" xfId="2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87" fontId="9" fillId="4" borderId="1" xfId="1" applyNumberFormat="1" applyFont="1" applyFill="1" applyBorder="1" applyAlignment="1">
      <alignment horizontal="center" vertical="center"/>
    </xf>
    <xf numFmtId="187" fontId="2" fillId="4" borderId="1" xfId="1" applyNumberFormat="1" applyFont="1" applyFill="1" applyBorder="1" applyAlignment="1">
      <alignment horizontal="center" vertical="center"/>
    </xf>
    <xf numFmtId="9" fontId="7" fillId="4" borderId="11" xfId="2" applyFont="1" applyFill="1" applyBorder="1" applyAlignment="1">
      <alignment horizontal="left" vertical="center" indent="5"/>
    </xf>
    <xf numFmtId="9" fontId="2" fillId="0" borderId="10" xfId="2" applyFont="1" applyBorder="1" applyAlignment="1">
      <alignment vertical="center"/>
    </xf>
    <xf numFmtId="9" fontId="2" fillId="0" borderId="11" xfId="2" applyFont="1" applyBorder="1" applyAlignment="1">
      <alignment vertical="center"/>
    </xf>
    <xf numFmtId="9" fontId="7" fillId="0" borderId="10" xfId="2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87" fontId="9" fillId="0" borderId="1" xfId="1" applyNumberFormat="1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9" fontId="1" fillId="0" borderId="12" xfId="2" quotePrefix="1" applyFont="1" applyBorder="1" applyAlignment="1">
      <alignment vertical="top"/>
    </xf>
    <xf numFmtId="9" fontId="9" fillId="0" borderId="10" xfId="2" applyFont="1" applyBorder="1" applyAlignment="1">
      <alignment vertical="center"/>
    </xf>
    <xf numFmtId="187" fontId="2" fillId="0" borderId="11" xfId="1" applyNumberFormat="1" applyFont="1" applyBorder="1" applyAlignment="1">
      <alignment horizontal="center" vertical="center"/>
    </xf>
    <xf numFmtId="9" fontId="7" fillId="0" borderId="12" xfId="2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187" fontId="1" fillId="0" borderId="11" xfId="1" applyNumberFormat="1" applyFont="1" applyBorder="1" applyAlignment="1">
      <alignment horizontal="center" vertical="top"/>
    </xf>
    <xf numFmtId="9" fontId="7" fillId="0" borderId="12" xfId="2" applyFont="1" applyFill="1" applyBorder="1" applyAlignment="1">
      <alignment vertical="top"/>
    </xf>
    <xf numFmtId="9" fontId="7" fillId="0" borderId="12" xfId="2" quotePrefix="1" applyFont="1" applyFill="1" applyBorder="1" applyAlignment="1">
      <alignment vertical="top"/>
    </xf>
    <xf numFmtId="9" fontId="9" fillId="0" borderId="1" xfId="2" applyFont="1" applyBorder="1" applyAlignment="1">
      <alignment horizontal="center" vertical="center"/>
    </xf>
    <xf numFmtId="187" fontId="9" fillId="0" borderId="1" xfId="1" applyNumberFormat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9" fillId="3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0" fontId="1" fillId="0" borderId="0" xfId="0" applyFont="1"/>
    <xf numFmtId="17" fontId="2" fillId="0" borderId="11" xfId="0" applyNumberFormat="1" applyFont="1" applyBorder="1" applyAlignment="1">
      <alignment horizontal="center" vertical="center"/>
    </xf>
    <xf numFmtId="9" fontId="1" fillId="0" borderId="12" xfId="2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87" fontId="1" fillId="0" borderId="11" xfId="1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9" fontId="2" fillId="2" borderId="10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9" fillId="2" borderId="1" xfId="1" applyNumberFormat="1" applyFont="1" applyFill="1" applyBorder="1" applyAlignment="1">
      <alignment horizontal="center" vertical="center"/>
    </xf>
    <xf numFmtId="9" fontId="7" fillId="2" borderId="11" xfId="2" applyFont="1" applyFill="1" applyBorder="1" applyAlignment="1">
      <alignment horizontal="left" vertical="center" indent="5"/>
    </xf>
    <xf numFmtId="187" fontId="9" fillId="0" borderId="11" xfId="1" applyNumberFormat="1" applyFont="1" applyBorder="1" applyAlignment="1">
      <alignment horizontal="center" vertical="top"/>
    </xf>
    <xf numFmtId="9" fontId="1" fillId="0" borderId="11" xfId="2" quotePrefix="1" applyFont="1" applyBorder="1" applyAlignment="1">
      <alignment vertical="top"/>
    </xf>
    <xf numFmtId="0" fontId="2" fillId="3" borderId="10" xfId="0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187" fontId="5" fillId="0" borderId="1" xfId="1" applyNumberFormat="1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3" borderId="1" xfId="0" applyNumberFormat="1" applyFont="1" applyFill="1" applyBorder="1" applyAlignment="1">
      <alignment horizontal="left" vertical="center" shrinkToFit="1"/>
    </xf>
    <xf numFmtId="0" fontId="2" fillId="3" borderId="13" xfId="0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vertical="center" shrinkToFit="1"/>
    </xf>
    <xf numFmtId="49" fontId="2" fillId="4" borderId="11" xfId="0" applyNumberFormat="1" applyFont="1" applyFill="1" applyBorder="1" applyAlignment="1">
      <alignment horizontal="left" vertical="center" shrinkToFit="1"/>
    </xf>
    <xf numFmtId="49" fontId="2" fillId="0" borderId="10" xfId="2" applyNumberFormat="1" applyFont="1" applyBorder="1" applyAlignment="1">
      <alignment vertical="center" shrinkToFit="1"/>
    </xf>
    <xf numFmtId="49" fontId="2" fillId="0" borderId="11" xfId="2" applyNumberFormat="1" applyFont="1" applyBorder="1" applyAlignment="1">
      <alignment vertical="center" shrinkToFit="1"/>
    </xf>
    <xf numFmtId="49" fontId="7" fillId="0" borderId="10" xfId="2" applyNumberFormat="1" applyFont="1" applyBorder="1" applyAlignment="1">
      <alignment vertical="top" shrinkToFit="1"/>
    </xf>
    <xf numFmtId="49" fontId="1" fillId="0" borderId="12" xfId="2" quotePrefix="1" applyNumberFormat="1" applyFont="1" applyBorder="1" applyAlignment="1">
      <alignment vertical="top" shrinkToFit="1"/>
    </xf>
    <xf numFmtId="49" fontId="7" fillId="0" borderId="12" xfId="2" applyNumberFormat="1" applyFont="1" applyBorder="1" applyAlignment="1">
      <alignment vertical="center" shrinkToFit="1"/>
    </xf>
    <xf numFmtId="49" fontId="13" fillId="0" borderId="12" xfId="0" quotePrefix="1" applyNumberFormat="1" applyFont="1" applyBorder="1" applyAlignment="1">
      <alignment horizontal="left" vertical="center" shrinkToFit="1"/>
    </xf>
    <xf numFmtId="49" fontId="7" fillId="0" borderId="12" xfId="2" applyNumberFormat="1" applyFont="1" applyFill="1" applyBorder="1" applyAlignment="1">
      <alignment vertical="center" shrinkToFit="1"/>
    </xf>
    <xf numFmtId="49" fontId="7" fillId="0" borderId="12" xfId="2" quotePrefix="1" applyNumberFormat="1" applyFont="1" applyFill="1" applyBorder="1" applyAlignment="1">
      <alignment vertical="center" shrinkToFit="1"/>
    </xf>
    <xf numFmtId="49" fontId="1" fillId="0" borderId="12" xfId="2" quotePrefix="1" applyNumberFormat="1" applyFont="1" applyFill="1" applyBorder="1" applyAlignment="1">
      <alignment vertical="center" shrinkToFit="1"/>
    </xf>
    <xf numFmtId="49" fontId="16" fillId="0" borderId="10" xfId="0" quotePrefix="1" applyNumberFormat="1" applyFont="1" applyBorder="1" applyAlignment="1">
      <alignment horizontal="left" vertical="center" shrinkToFit="1"/>
    </xf>
    <xf numFmtId="49" fontId="13" fillId="0" borderId="11" xfId="0" quotePrefix="1" applyNumberFormat="1" applyFont="1" applyBorder="1" applyAlignment="1">
      <alignment horizontal="left" vertical="center" shrinkToFit="1"/>
    </xf>
    <xf numFmtId="49" fontId="2" fillId="3" borderId="10" xfId="0" applyNumberFormat="1" applyFont="1" applyFill="1" applyBorder="1" applyAlignment="1">
      <alignment horizontal="center" vertical="center" shrinkToFit="1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49" fontId="7" fillId="0" borderId="8" xfId="2" quotePrefix="1" applyNumberFormat="1" applyFont="1" applyFill="1" applyBorder="1" applyAlignment="1">
      <alignment vertical="center" shrinkToFit="1"/>
    </xf>
    <xf numFmtId="49" fontId="2" fillId="0" borderId="10" xfId="2" applyNumberFormat="1" applyFont="1" applyFill="1" applyBorder="1" applyAlignment="1">
      <alignment vertical="center" shrinkToFit="1"/>
    </xf>
    <xf numFmtId="9" fontId="2" fillId="0" borderId="1" xfId="2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 shrinkToFit="1"/>
    </xf>
    <xf numFmtId="49" fontId="13" fillId="0" borderId="10" xfId="0" quotePrefix="1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49" fontId="13" fillId="0" borderId="12" xfId="0" quotePrefix="1" applyNumberFormat="1" applyFont="1" applyBorder="1" applyAlignment="1">
      <alignment vertical="center" shrinkToFit="1"/>
    </xf>
    <xf numFmtId="49" fontId="13" fillId="0" borderId="11" xfId="0" quotePrefix="1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vertical="center" shrinkToFit="1"/>
    </xf>
    <xf numFmtId="49" fontId="5" fillId="0" borderId="12" xfId="3" quotePrefix="1" applyNumberFormat="1" applyFont="1" applyBorder="1" applyAlignment="1">
      <alignment vertical="top" shrinkToFit="1"/>
    </xf>
    <xf numFmtId="49" fontId="5" fillId="0" borderId="11" xfId="3" quotePrefix="1" applyNumberFormat="1" applyFont="1" applyBorder="1" applyAlignment="1">
      <alignment vertical="top" shrinkToFit="1"/>
    </xf>
    <xf numFmtId="49" fontId="5" fillId="0" borderId="10" xfId="3" quotePrefix="1" applyNumberFormat="1" applyFont="1" applyBorder="1" applyAlignment="1">
      <alignment vertical="top" shrinkToFit="1"/>
    </xf>
    <xf numFmtId="49" fontId="5" fillId="0" borderId="12" xfId="3" quotePrefix="1" applyNumberFormat="1" applyFont="1" applyBorder="1" applyAlignment="1">
      <alignment shrinkToFit="1"/>
    </xf>
    <xf numFmtId="49" fontId="5" fillId="0" borderId="11" xfId="3" quotePrefix="1" applyNumberFormat="1" applyFont="1" applyBorder="1" applyAlignment="1">
      <alignment shrinkToFit="1"/>
    </xf>
    <xf numFmtId="49" fontId="5" fillId="0" borderId="11" xfId="3" applyNumberFormat="1" applyFont="1" applyBorder="1" applyAlignment="1">
      <alignment shrinkToFit="1"/>
    </xf>
    <xf numFmtId="187" fontId="2" fillId="0" borderId="0" xfId="1" applyNumberFormat="1" applyFont="1" applyAlignment="1">
      <alignment vertical="center"/>
    </xf>
    <xf numFmtId="187" fontId="0" fillId="0" borderId="0" xfId="1" applyNumberFormat="1" applyFont="1"/>
    <xf numFmtId="187" fontId="2" fillId="0" borderId="0" xfId="1" applyNumberFormat="1" applyFont="1" applyAlignment="1">
      <alignment horizontal="left" vertical="center"/>
    </xf>
    <xf numFmtId="187" fontId="2" fillId="0" borderId="0" xfId="1" applyNumberFormat="1" applyFont="1" applyAlignment="1">
      <alignment horizontal="right" vertical="center"/>
    </xf>
    <xf numFmtId="187" fontId="2" fillId="3" borderId="13" xfId="1" applyNumberFormat="1" applyFont="1" applyFill="1" applyBorder="1" applyAlignment="1">
      <alignment horizontal="center" vertical="center"/>
    </xf>
    <xf numFmtId="187" fontId="1" fillId="0" borderId="1" xfId="1" applyNumberFormat="1" applyFont="1" applyFill="1" applyBorder="1" applyAlignment="1">
      <alignment horizontal="center" vertical="top"/>
    </xf>
    <xf numFmtId="187" fontId="2" fillId="0" borderId="6" xfId="1" applyNumberFormat="1" applyFont="1" applyBorder="1" applyAlignment="1">
      <alignment horizontal="center" vertical="center"/>
    </xf>
    <xf numFmtId="187" fontId="2" fillId="0" borderId="6" xfId="1" applyNumberFormat="1" applyFont="1" applyFill="1" applyBorder="1" applyAlignment="1">
      <alignment vertical="center"/>
    </xf>
    <xf numFmtId="187" fontId="2" fillId="0" borderId="6" xfId="1" applyNumberFormat="1" applyFont="1" applyFill="1" applyBorder="1" applyAlignment="1">
      <alignment horizontal="center" vertical="center"/>
    </xf>
    <xf numFmtId="187" fontId="2" fillId="0" borderId="0" xfId="1" applyNumberFormat="1" applyFont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11" fillId="4" borderId="1" xfId="1" applyNumberFormat="1" applyFont="1" applyFill="1" applyBorder="1" applyAlignment="1">
      <alignment horizontal="center" vertical="center"/>
    </xf>
    <xf numFmtId="187" fontId="2" fillId="4" borderId="13" xfId="1" applyNumberFormat="1" applyFont="1" applyFill="1" applyBorder="1" applyAlignment="1">
      <alignment horizontal="center" vertical="center"/>
    </xf>
    <xf numFmtId="187" fontId="11" fillId="0" borderId="1" xfId="1" applyNumberFormat="1" applyFont="1" applyBorder="1" applyAlignment="1">
      <alignment horizontal="center" vertical="center"/>
    </xf>
    <xf numFmtId="187" fontId="2" fillId="0" borderId="0" xfId="1" applyNumberFormat="1" applyFont="1" applyAlignment="1">
      <alignment horizontal="left" vertical="center" indent="4"/>
    </xf>
    <xf numFmtId="49" fontId="13" fillId="0" borderId="10" xfId="0" quotePrefix="1" applyNumberFormat="1" applyFont="1" applyBorder="1" applyAlignment="1">
      <alignment horizontal="left" vertical="center" shrinkToFit="1"/>
    </xf>
    <xf numFmtId="9" fontId="1" fillId="0" borderId="12" xfId="2" applyFont="1" applyBorder="1" applyAlignment="1">
      <alignment vertical="top"/>
    </xf>
    <xf numFmtId="9" fontId="9" fillId="0" borderId="12" xfId="2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7" fontId="2" fillId="0" borderId="12" xfId="1" applyNumberFormat="1" applyFont="1" applyBorder="1" applyAlignment="1">
      <alignment horizontal="center" vertical="top"/>
    </xf>
    <xf numFmtId="9" fontId="9" fillId="0" borderId="11" xfId="2" applyFont="1" applyBorder="1" applyAlignment="1">
      <alignment vertical="center"/>
    </xf>
    <xf numFmtId="9" fontId="1" fillId="0" borderId="12" xfId="2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187" fontId="1" fillId="0" borderId="0" xfId="1" applyNumberFormat="1" applyFont="1" applyBorder="1" applyAlignment="1">
      <alignment horizontal="center" vertical="top"/>
    </xf>
    <xf numFmtId="9" fontId="1" fillId="0" borderId="11" xfId="2" applyFont="1" applyBorder="1" applyAlignment="1">
      <alignment vertical="center"/>
    </xf>
    <xf numFmtId="9" fontId="1" fillId="0" borderId="12" xfId="2" quotePrefix="1" applyFont="1" applyBorder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87" fontId="2" fillId="2" borderId="1" xfId="1" applyNumberFormat="1" applyFont="1" applyFill="1" applyBorder="1"/>
    <xf numFmtId="187" fontId="2" fillId="0" borderId="0" xfId="0" applyNumberFormat="1" applyFont="1"/>
    <xf numFmtId="187" fontId="2" fillId="0" borderId="1" xfId="1" applyNumberFormat="1" applyFont="1" applyBorder="1"/>
    <xf numFmtId="0" fontId="1" fillId="0" borderId="1" xfId="0" applyFont="1" applyBorder="1" applyAlignment="1">
      <alignment horizontal="center"/>
    </xf>
    <xf numFmtId="187" fontId="1" fillId="0" borderId="1" xfId="1" applyNumberFormat="1" applyFont="1" applyBorder="1"/>
    <xf numFmtId="187" fontId="1" fillId="0" borderId="0" xfId="0" applyNumberFormat="1" applyFont="1"/>
    <xf numFmtId="43" fontId="1" fillId="0" borderId="0" xfId="0" applyNumberFormat="1" applyFont="1"/>
    <xf numFmtId="187" fontId="1" fillId="0" borderId="1" xfId="1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7" fontId="1" fillId="2" borderId="1" xfId="1" applyNumberFormat="1" applyFont="1" applyFill="1" applyBorder="1"/>
    <xf numFmtId="187" fontId="1" fillId="0" borderId="0" xfId="1" applyNumberFormat="1" applyFont="1" applyBorder="1"/>
    <xf numFmtId="0" fontId="1" fillId="0" borderId="6" xfId="0" applyFont="1" applyBorder="1" applyAlignment="1">
      <alignment horizontal="center"/>
    </xf>
    <xf numFmtId="187" fontId="1" fillId="0" borderId="6" xfId="1" applyNumberFormat="1" applyFont="1" applyBorder="1"/>
    <xf numFmtId="187" fontId="1" fillId="0" borderId="6" xfId="1" applyNumberFormat="1" applyFont="1" applyBorder="1" applyAlignment="1">
      <alignment horizontal="center"/>
    </xf>
    <xf numFmtId="187" fontId="1" fillId="0" borderId="0" xfId="1" applyNumberFormat="1" applyFont="1" applyBorder="1" applyAlignment="1">
      <alignment horizontal="center"/>
    </xf>
    <xf numFmtId="0" fontId="1" fillId="0" borderId="1" xfId="0" applyFont="1" applyBorder="1"/>
    <xf numFmtId="187" fontId="2" fillId="5" borderId="1" xfId="1" applyNumberFormat="1" applyFont="1" applyFill="1" applyBorder="1"/>
    <xf numFmtId="187" fontId="1" fillId="5" borderId="1" xfId="1" applyNumberFormat="1" applyFont="1" applyFill="1" applyBorder="1"/>
    <xf numFmtId="187" fontId="2" fillId="2" borderId="10" xfId="1" applyNumberFormat="1" applyFont="1" applyFill="1" applyBorder="1"/>
    <xf numFmtId="187" fontId="2" fillId="0" borderId="0" xfId="1" applyNumberFormat="1" applyFont="1" applyFill="1" applyBorder="1" applyAlignment="1">
      <alignment vertical="center"/>
    </xf>
    <xf numFmtId="187" fontId="2" fillId="0" borderId="1" xfId="1" applyNumberFormat="1" applyFont="1" applyBorder="1" applyAlignment="1">
      <alignment horizontal="center" vertical="top"/>
    </xf>
    <xf numFmtId="49" fontId="1" fillId="0" borderId="12" xfId="2" applyNumberFormat="1" applyFont="1" applyBorder="1" applyAlignment="1">
      <alignment vertical="top"/>
    </xf>
    <xf numFmtId="9" fontId="19" fillId="0" borderId="12" xfId="2" applyFont="1" applyBorder="1" applyAlignment="1">
      <alignment vertical="top"/>
    </xf>
    <xf numFmtId="187" fontId="1" fillId="0" borderId="1" xfId="1" applyNumberFormat="1" applyFont="1" applyFill="1" applyBorder="1" applyAlignment="1">
      <alignment horizontal="center" vertical="center"/>
    </xf>
    <xf numFmtId="187" fontId="1" fillId="0" borderId="12" xfId="1" applyNumberFormat="1" applyFont="1" applyBorder="1" applyAlignment="1">
      <alignment horizontal="center" vertical="top"/>
    </xf>
    <xf numFmtId="9" fontId="2" fillId="0" borderId="12" xfId="2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9" fontId="1" fillId="0" borderId="12" xfId="2" quotePrefix="1" applyFont="1" applyFill="1" applyBorder="1" applyAlignment="1">
      <alignment vertical="top"/>
    </xf>
    <xf numFmtId="187" fontId="2" fillId="3" borderId="1" xfId="1" quotePrefix="1" applyNumberFormat="1" applyFont="1" applyFill="1" applyBorder="1" applyAlignment="1">
      <alignment horizontal="center" vertical="center"/>
    </xf>
    <xf numFmtId="9" fontId="19" fillId="0" borderId="12" xfId="2" quotePrefix="1" applyFont="1" applyBorder="1" applyAlignment="1">
      <alignment vertical="top"/>
    </xf>
    <xf numFmtId="187" fontId="9" fillId="0" borderId="10" xfId="1" applyNumberFormat="1" applyFont="1" applyBorder="1" applyAlignment="1">
      <alignment horizontal="center" vertical="top"/>
    </xf>
    <xf numFmtId="187" fontId="1" fillId="0" borderId="10" xfId="1" applyNumberFormat="1" applyFont="1" applyBorder="1" applyAlignment="1">
      <alignment horizontal="center" vertical="top"/>
    </xf>
    <xf numFmtId="187" fontId="9" fillId="0" borderId="1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7" fontId="2" fillId="0" borderId="10" xfId="1" applyNumberFormat="1" applyFont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top"/>
    </xf>
    <xf numFmtId="187" fontId="2" fillId="0" borderId="0" xfId="1" applyNumberFormat="1" applyFont="1" applyBorder="1" applyAlignment="1">
      <alignment horizontal="center" vertical="center"/>
    </xf>
    <xf numFmtId="0" fontId="1" fillId="0" borderId="12" xfId="2" quotePrefix="1" applyNumberFormat="1" applyFont="1" applyBorder="1" applyAlignment="1">
      <alignment vertical="top"/>
    </xf>
    <xf numFmtId="0" fontId="12" fillId="0" borderId="12" xfId="2" quotePrefix="1" applyNumberFormat="1" applyFont="1" applyBorder="1" applyAlignment="1">
      <alignment vertical="top"/>
    </xf>
    <xf numFmtId="49" fontId="13" fillId="0" borderId="0" xfId="0" quotePrefix="1" applyNumberFormat="1" applyFont="1" applyAlignment="1">
      <alignment horizontal="left" vertical="center" shrinkToFit="1"/>
    </xf>
    <xf numFmtId="0" fontId="2" fillId="0" borderId="0" xfId="0" applyFont="1" applyAlignment="1">
      <alignment horizontal="center"/>
    </xf>
    <xf numFmtId="9" fontId="2" fillId="0" borderId="10" xfId="2" applyFont="1" applyBorder="1" applyAlignment="1">
      <alignment vertical="top"/>
    </xf>
    <xf numFmtId="0" fontId="2" fillId="0" borderId="11" xfId="0" applyFont="1" applyBorder="1"/>
    <xf numFmtId="0" fontId="2" fillId="2" borderId="12" xfId="0" applyFont="1" applyFill="1" applyBorder="1"/>
    <xf numFmtId="0" fontId="2" fillId="2" borderId="10" xfId="0" applyFont="1" applyFill="1" applyBorder="1"/>
    <xf numFmtId="0" fontId="1" fillId="0" borderId="11" xfId="0" applyFont="1" applyBorder="1"/>
    <xf numFmtId="0" fontId="2" fillId="0" borderId="10" xfId="0" applyFont="1" applyBorder="1"/>
    <xf numFmtId="0" fontId="7" fillId="0" borderId="12" xfId="0" applyFont="1" applyBorder="1"/>
    <xf numFmtId="0" fontId="1" fillId="0" borderId="12" xfId="0" applyFont="1" applyBorder="1"/>
    <xf numFmtId="0" fontId="18" fillId="0" borderId="12" xfId="0" applyFont="1" applyBorder="1"/>
    <xf numFmtId="0" fontId="19" fillId="0" borderId="12" xfId="0" applyFont="1" applyBorder="1"/>
    <xf numFmtId="0" fontId="19" fillId="0" borderId="11" xfId="0" applyFont="1" applyBorder="1"/>
    <xf numFmtId="0" fontId="1" fillId="0" borderId="10" xfId="0" applyFont="1" applyBorder="1" applyAlignment="1">
      <alignment horizontal="center"/>
    </xf>
    <xf numFmtId="187" fontId="1" fillId="0" borderId="10" xfId="1" applyNumberFormat="1" applyFont="1" applyBorder="1"/>
    <xf numFmtId="9" fontId="1" fillId="0" borderId="11" xfId="2" applyFont="1" applyBorder="1" applyAlignment="1">
      <alignment vertical="top"/>
    </xf>
    <xf numFmtId="43" fontId="2" fillId="0" borderId="1" xfId="1" applyFont="1" applyBorder="1" applyAlignment="1">
      <alignment horizontal="center" vertical="center"/>
    </xf>
    <xf numFmtId="9" fontId="2" fillId="0" borderId="10" xfId="2" quotePrefix="1" applyFont="1" applyBorder="1" applyAlignment="1">
      <alignment vertical="center"/>
    </xf>
    <xf numFmtId="43" fontId="4" fillId="5" borderId="1" xfId="1" applyFont="1" applyFill="1" applyBorder="1" applyAlignment="1">
      <alignment horizontal="center" vertical="center"/>
    </xf>
    <xf numFmtId="0" fontId="2" fillId="0" borderId="12" xfId="0" applyFont="1" applyBorder="1"/>
    <xf numFmtId="0" fontId="2" fillId="3" borderId="10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1" xfId="0" applyFont="1" applyBorder="1"/>
    <xf numFmtId="0" fontId="22" fillId="0" borderId="1" xfId="0" applyFont="1" applyBorder="1" applyAlignment="1">
      <alignment horizontal="center"/>
    </xf>
    <xf numFmtId="49" fontId="1" fillId="0" borderId="12" xfId="2" quotePrefix="1" applyNumberFormat="1" applyFont="1" applyBorder="1" applyAlignment="1">
      <alignment vertical="top"/>
    </xf>
    <xf numFmtId="187" fontId="1" fillId="0" borderId="1" xfId="1" applyNumberFormat="1" applyFont="1" applyBorder="1" applyAlignment="1">
      <alignment horizontal="right" vertical="top"/>
    </xf>
    <xf numFmtId="49" fontId="1" fillId="0" borderId="11" xfId="2" quotePrefix="1" applyNumberFormat="1" applyFont="1" applyBorder="1" applyAlignment="1">
      <alignment vertical="top"/>
    </xf>
    <xf numFmtId="0" fontId="19" fillId="5" borderId="10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9" fontId="19" fillId="0" borderId="10" xfId="2" quotePrefix="1" applyFont="1" applyBorder="1" applyAlignment="1">
      <alignment vertical="center"/>
    </xf>
    <xf numFmtId="0" fontId="0" fillId="0" borderId="11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187" fontId="1" fillId="0" borderId="14" xfId="1" applyNumberFormat="1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187" fontId="1" fillId="0" borderId="15" xfId="1" applyNumberFormat="1" applyFont="1" applyBorder="1"/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187" fontId="1" fillId="0" borderId="16" xfId="1" applyNumberFormat="1" applyFont="1" applyBorder="1"/>
    <xf numFmtId="0" fontId="1" fillId="0" borderId="11" xfId="0" applyFont="1" applyBorder="1" applyAlignment="1">
      <alignment horizontal="right"/>
    </xf>
    <xf numFmtId="187" fontId="1" fillId="0" borderId="11" xfId="1" applyNumberFormat="1" applyFont="1" applyBorder="1"/>
    <xf numFmtId="187" fontId="1" fillId="0" borderId="0" xfId="1" applyNumberFormat="1" applyFont="1"/>
    <xf numFmtId="0" fontId="5" fillId="0" borderId="12" xfId="0" applyFont="1" applyBorder="1"/>
    <xf numFmtId="49" fontId="2" fillId="0" borderId="0" xfId="0" applyNumberFormat="1" applyFont="1" applyAlignment="1">
      <alignment horizontal="center" vertical="center" shrinkToFit="1"/>
    </xf>
    <xf numFmtId="187" fontId="4" fillId="0" borderId="1" xfId="1" applyNumberFormat="1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49" fontId="23" fillId="0" borderId="12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8" xfId="0" applyBorder="1"/>
    <xf numFmtId="49" fontId="24" fillId="0" borderId="12" xfId="0" quotePrefix="1" applyNumberFormat="1" applyFont="1" applyBorder="1" applyAlignment="1">
      <alignment horizontal="left" vertical="center" shrinkToFit="1"/>
    </xf>
    <xf numFmtId="49" fontId="25" fillId="0" borderId="12" xfId="2" applyNumberFormat="1" applyFont="1" applyFill="1" applyBorder="1" applyAlignment="1">
      <alignment vertical="center" shrinkToFit="1"/>
    </xf>
    <xf numFmtId="49" fontId="24" fillId="0" borderId="12" xfId="0" quotePrefix="1" applyNumberFormat="1" applyFont="1" applyBorder="1" applyAlignment="1">
      <alignment horizontal="left" vertical="top" shrinkToFit="1"/>
    </xf>
    <xf numFmtId="49" fontId="24" fillId="0" borderId="12" xfId="0" quotePrefix="1" applyNumberFormat="1" applyFont="1" applyBorder="1" applyAlignment="1">
      <alignment horizontal="left" vertical="top"/>
    </xf>
    <xf numFmtId="49" fontId="24" fillId="0" borderId="8" xfId="0" quotePrefix="1" applyNumberFormat="1" applyFont="1" applyBorder="1" applyAlignment="1">
      <alignment horizontal="left" vertical="center" shrinkToFit="1"/>
    </xf>
    <xf numFmtId="49" fontId="19" fillId="0" borderId="8" xfId="2" quotePrefix="1" applyNumberFormat="1" applyFont="1" applyFill="1" applyBorder="1" applyAlignment="1">
      <alignment vertical="center" shrinkToFit="1"/>
    </xf>
    <xf numFmtId="49" fontId="24" fillId="0" borderId="11" xfId="0" quotePrefix="1" applyNumberFormat="1" applyFont="1" applyBorder="1" applyAlignment="1">
      <alignment horizontal="left" vertical="top" shrinkToFit="1"/>
    </xf>
    <xf numFmtId="0" fontId="2" fillId="3" borderId="0" xfId="0" applyFont="1" applyFill="1" applyAlignment="1">
      <alignment horizontal="center" vertical="center"/>
    </xf>
    <xf numFmtId="187" fontId="9" fillId="3" borderId="0" xfId="1" applyNumberFormat="1" applyFont="1" applyFill="1" applyBorder="1" applyAlignment="1">
      <alignment horizontal="center" vertical="center"/>
    </xf>
    <xf numFmtId="187" fontId="2" fillId="3" borderId="0" xfId="1" applyNumberFormat="1" applyFont="1" applyFill="1" applyBorder="1" applyAlignment="1">
      <alignment horizontal="center" vertical="center"/>
    </xf>
    <xf numFmtId="187" fontId="2" fillId="3" borderId="0" xfId="1" quotePrefix="1" applyNumberFormat="1" applyFont="1" applyFill="1" applyBorder="1" applyAlignment="1">
      <alignment horizontal="center" vertical="center"/>
    </xf>
    <xf numFmtId="0" fontId="2" fillId="0" borderId="12" xfId="0" quotePrefix="1" applyFont="1" applyBorder="1" applyAlignment="1">
      <alignment vertical="center"/>
    </xf>
    <xf numFmtId="49" fontId="24" fillId="0" borderId="12" xfId="0" quotePrefix="1" applyNumberFormat="1" applyFont="1" applyBorder="1" applyAlignment="1">
      <alignment horizontal="left" vertical="center"/>
    </xf>
    <xf numFmtId="49" fontId="24" fillId="0" borderId="11" xfId="0" quotePrefix="1" applyNumberFormat="1" applyFont="1" applyBorder="1" applyAlignment="1">
      <alignment horizontal="left" vertical="center" shrinkToFit="1"/>
    </xf>
    <xf numFmtId="0" fontId="5" fillId="0" borderId="12" xfId="2" quotePrefix="1" applyNumberFormat="1" applyFont="1" applyBorder="1" applyAlignment="1">
      <alignment vertical="top"/>
    </xf>
    <xf numFmtId="0" fontId="28" fillId="0" borderId="12" xfId="2" quotePrefix="1" applyNumberFormat="1" applyFont="1" applyBorder="1" applyAlignment="1">
      <alignment vertical="top"/>
    </xf>
    <xf numFmtId="9" fontId="5" fillId="0" borderId="12" xfId="2" applyFont="1" applyBorder="1" applyAlignment="1">
      <alignment vertical="top"/>
    </xf>
    <xf numFmtId="9" fontId="29" fillId="0" borderId="12" xfId="2" quotePrefix="1" applyFont="1" applyBorder="1" applyAlignment="1">
      <alignment vertical="top"/>
    </xf>
    <xf numFmtId="9" fontId="5" fillId="0" borderId="12" xfId="2" quotePrefix="1" applyFont="1" applyBorder="1" applyAlignment="1">
      <alignment vertical="top"/>
    </xf>
    <xf numFmtId="9" fontId="4" fillId="0" borderId="10" xfId="2" quotePrefix="1" applyFont="1" applyBorder="1" applyAlignment="1">
      <alignment vertical="center"/>
    </xf>
    <xf numFmtId="9" fontId="1" fillId="0" borderId="0" xfId="2" quotePrefix="1" applyFont="1" applyBorder="1" applyAlignment="1">
      <alignment vertical="top"/>
    </xf>
    <xf numFmtId="187" fontId="9" fillId="0" borderId="0" xfId="1" applyNumberFormat="1" applyFont="1" applyBorder="1" applyAlignment="1">
      <alignment horizontal="center" vertical="top"/>
    </xf>
    <xf numFmtId="9" fontId="19" fillId="0" borderId="12" xfId="2" quotePrefix="1" applyFont="1" applyBorder="1" applyAlignment="1">
      <alignment vertical="center"/>
    </xf>
    <xf numFmtId="9" fontId="19" fillId="0" borderId="11" xfId="2" quotePrefix="1" applyFont="1" applyBorder="1" applyAlignment="1">
      <alignment vertical="center"/>
    </xf>
    <xf numFmtId="9" fontId="19" fillId="0" borderId="11" xfId="2" applyFont="1" applyBorder="1" applyAlignment="1">
      <alignment vertical="center"/>
    </xf>
    <xf numFmtId="9" fontId="19" fillId="0" borderId="12" xfId="2" applyFont="1" applyBorder="1" applyAlignment="1">
      <alignment vertical="center"/>
    </xf>
    <xf numFmtId="9" fontId="29" fillId="0" borderId="10" xfId="2" quotePrefix="1" applyFont="1" applyBorder="1" applyAlignment="1">
      <alignment vertical="center"/>
    </xf>
    <xf numFmtId="0" fontId="29" fillId="0" borderId="12" xfId="0" applyFont="1" applyBorder="1"/>
    <xf numFmtId="0" fontId="7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indent="2"/>
    </xf>
    <xf numFmtId="43" fontId="2" fillId="6" borderId="1" xfId="1" applyFont="1" applyFill="1" applyBorder="1" applyAlignment="1">
      <alignment horizontal="center" vertical="center"/>
    </xf>
    <xf numFmtId="187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3" fontId="20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/>
    </xf>
    <xf numFmtId="187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9" xfId="0" applyFont="1" applyBorder="1" applyAlignment="1">
      <alignment horizontal="left" indent="6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left" indent="7"/>
    </xf>
    <xf numFmtId="0" fontId="5" fillId="0" borderId="0" xfId="0" applyFont="1" applyAlignment="1">
      <alignment horizontal="left" indent="7"/>
    </xf>
    <xf numFmtId="0" fontId="5" fillId="0" borderId="9" xfId="0" applyFont="1" applyBorder="1" applyAlignment="1">
      <alignment horizontal="left" indent="7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187" fontId="2" fillId="0" borderId="0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Percent" xfId="2" builtinId="5"/>
    <cellStyle name="ปกติ 6" xfId="3" xr:uid="{F6AE6633-1926-4ABC-8FD9-2D69167CDA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0</xdr:row>
      <xdr:rowOff>10572</xdr:rowOff>
    </xdr:from>
    <xdr:to>
      <xdr:col>4</xdr:col>
      <xdr:colOff>1322915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5EBC3691-0AB8-4A26-BD5E-1BFB3EA9EB88}"/>
            </a:ext>
          </a:extLst>
        </xdr:cNvPr>
        <xdr:cNvSpPr txBox="1"/>
      </xdr:nvSpPr>
      <xdr:spPr>
        <a:xfrm>
          <a:off x="7730067" y="10572"/>
          <a:ext cx="1119715" cy="6337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203200</xdr:colOff>
      <xdr:row>0</xdr:row>
      <xdr:rowOff>10572</xdr:rowOff>
    </xdr:from>
    <xdr:to>
      <xdr:col>4</xdr:col>
      <xdr:colOff>1322915</xdr:colOff>
      <xdr:row>2</xdr:row>
      <xdr:rowOff>102435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D5E6EB-00A9-4AC8-A5A1-0DBD74878FD1}"/>
            </a:ext>
          </a:extLst>
        </xdr:cNvPr>
        <xdr:cNvSpPr txBox="1"/>
      </xdr:nvSpPr>
      <xdr:spPr>
        <a:xfrm>
          <a:off x="8356600" y="10572"/>
          <a:ext cx="1119715" cy="6633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865027</xdr:colOff>
      <xdr:row>0</xdr:row>
      <xdr:rowOff>19244</xdr:rowOff>
    </xdr:from>
    <xdr:to>
      <xdr:col>5</xdr:col>
      <xdr:colOff>903903</xdr:colOff>
      <xdr:row>1</xdr:row>
      <xdr:rowOff>78775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B50ADF59-A0D3-46F9-87BB-DF067F466A55}"/>
            </a:ext>
          </a:extLst>
        </xdr:cNvPr>
        <xdr:cNvSpPr txBox="1"/>
      </xdr:nvSpPr>
      <xdr:spPr>
        <a:xfrm>
          <a:off x="6589746" y="19244"/>
          <a:ext cx="923341" cy="3413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865027</xdr:colOff>
      <xdr:row>33</xdr:row>
      <xdr:rowOff>28963</xdr:rowOff>
    </xdr:from>
    <xdr:to>
      <xdr:col>5</xdr:col>
      <xdr:colOff>903903</xdr:colOff>
      <xdr:row>34</xdr:row>
      <xdr:rowOff>88494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285DC4FB-7477-4829-9B80-D074AE55B91E}"/>
            </a:ext>
          </a:extLst>
        </xdr:cNvPr>
        <xdr:cNvSpPr txBox="1"/>
      </xdr:nvSpPr>
      <xdr:spPr>
        <a:xfrm>
          <a:off x="6463394" y="9835825"/>
          <a:ext cx="923341" cy="3413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845589</xdr:colOff>
      <xdr:row>67</xdr:row>
      <xdr:rowOff>19244</xdr:rowOff>
    </xdr:from>
    <xdr:to>
      <xdr:col>5</xdr:col>
      <xdr:colOff>884465</xdr:colOff>
      <xdr:row>68</xdr:row>
      <xdr:rowOff>78775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905448-88BF-41C0-A74A-56C6F24B6A3C}"/>
            </a:ext>
          </a:extLst>
        </xdr:cNvPr>
        <xdr:cNvSpPr txBox="1"/>
      </xdr:nvSpPr>
      <xdr:spPr>
        <a:xfrm>
          <a:off x="6443956" y="19691285"/>
          <a:ext cx="923341" cy="3413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865027</xdr:colOff>
      <xdr:row>101</xdr:row>
      <xdr:rowOff>9525</xdr:rowOff>
    </xdr:from>
    <xdr:to>
      <xdr:col>5</xdr:col>
      <xdr:colOff>903903</xdr:colOff>
      <xdr:row>102</xdr:row>
      <xdr:rowOff>69056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BAE82427-2B59-4C9C-A4D5-C20C126C4222}"/>
            </a:ext>
          </a:extLst>
        </xdr:cNvPr>
        <xdr:cNvSpPr txBox="1"/>
      </xdr:nvSpPr>
      <xdr:spPr>
        <a:xfrm>
          <a:off x="6463394" y="29546744"/>
          <a:ext cx="923341" cy="3413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0</xdr:row>
      <xdr:rowOff>28575</xdr:rowOff>
    </xdr:from>
    <xdr:to>
      <xdr:col>5</xdr:col>
      <xdr:colOff>876300</xdr:colOff>
      <xdr:row>1</xdr:row>
      <xdr:rowOff>88106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9BEE3470-992A-4C25-88DB-A928668D4DDA}"/>
            </a:ext>
          </a:extLst>
        </xdr:cNvPr>
        <xdr:cNvSpPr txBox="1"/>
      </xdr:nvSpPr>
      <xdr:spPr>
        <a:xfrm>
          <a:off x="6315075" y="28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768AF74B-AC05-4CB7-A7DA-F20DB1C9C98C}"/>
            </a:ext>
          </a:extLst>
        </xdr:cNvPr>
        <xdr:cNvSpPr txBox="1"/>
      </xdr:nvSpPr>
      <xdr:spPr>
        <a:xfrm>
          <a:off x="6257925" y="9525"/>
          <a:ext cx="92392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67</xdr:row>
      <xdr:rowOff>9525</xdr:rowOff>
    </xdr:from>
    <xdr:to>
      <xdr:col>5</xdr:col>
      <xdr:colOff>828675</xdr:colOff>
      <xdr:row>68</xdr:row>
      <xdr:rowOff>69056</xdr:rowOff>
    </xdr:to>
    <xdr:sp macro="" textlink="">
      <xdr:nvSpPr>
        <xdr:cNvPr id="14" name="TextBox 4">
          <a:extLst>
            <a:ext uri="{FF2B5EF4-FFF2-40B4-BE49-F238E27FC236}">
              <a16:creationId xmlns:a16="http://schemas.microsoft.com/office/drawing/2014/main" id="{1FE310BC-3056-4C95-A3EA-B274D15DBD8E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67</xdr:row>
      <xdr:rowOff>9525</xdr:rowOff>
    </xdr:from>
    <xdr:to>
      <xdr:col>5</xdr:col>
      <xdr:colOff>828675</xdr:colOff>
      <xdr:row>68</xdr:row>
      <xdr:rowOff>69056</xdr:rowOff>
    </xdr:to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id="{8EF90D92-612F-444A-B75A-646C19E88D08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67</xdr:row>
      <xdr:rowOff>9525</xdr:rowOff>
    </xdr:from>
    <xdr:to>
      <xdr:col>5</xdr:col>
      <xdr:colOff>828675</xdr:colOff>
      <xdr:row>68</xdr:row>
      <xdr:rowOff>69056</xdr:rowOff>
    </xdr:to>
    <xdr:sp macro="" textlink="">
      <xdr:nvSpPr>
        <xdr:cNvPr id="16" name="TextBox 4">
          <a:extLst>
            <a:ext uri="{FF2B5EF4-FFF2-40B4-BE49-F238E27FC236}">
              <a16:creationId xmlns:a16="http://schemas.microsoft.com/office/drawing/2014/main" id="{D198E054-CEB2-49A6-B761-0C87E8EC87FF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101</xdr:row>
      <xdr:rowOff>9525</xdr:rowOff>
    </xdr:from>
    <xdr:to>
      <xdr:col>5</xdr:col>
      <xdr:colOff>828675</xdr:colOff>
      <xdr:row>102</xdr:row>
      <xdr:rowOff>69056</xdr:rowOff>
    </xdr:to>
    <xdr:sp macro="" textlink="">
      <xdr:nvSpPr>
        <xdr:cNvPr id="20" name="TextBox 4">
          <a:extLst>
            <a:ext uri="{FF2B5EF4-FFF2-40B4-BE49-F238E27FC236}">
              <a16:creationId xmlns:a16="http://schemas.microsoft.com/office/drawing/2014/main" id="{010AE5AA-E5D4-4850-891E-FAC92E2EC027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101</xdr:row>
      <xdr:rowOff>9525</xdr:rowOff>
    </xdr:from>
    <xdr:to>
      <xdr:col>5</xdr:col>
      <xdr:colOff>828675</xdr:colOff>
      <xdr:row>102</xdr:row>
      <xdr:rowOff>69056</xdr:rowOff>
    </xdr:to>
    <xdr:sp macro="" textlink="">
      <xdr:nvSpPr>
        <xdr:cNvPr id="21" name="TextBox 4">
          <a:extLst>
            <a:ext uri="{FF2B5EF4-FFF2-40B4-BE49-F238E27FC236}">
              <a16:creationId xmlns:a16="http://schemas.microsoft.com/office/drawing/2014/main" id="{2B6B5E64-77DD-4A4D-853B-0F09EA31A4D9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101</xdr:row>
      <xdr:rowOff>9525</xdr:rowOff>
    </xdr:from>
    <xdr:to>
      <xdr:col>5</xdr:col>
      <xdr:colOff>828675</xdr:colOff>
      <xdr:row>102</xdr:row>
      <xdr:rowOff>69056</xdr:rowOff>
    </xdr:to>
    <xdr:sp macro="" textlink="">
      <xdr:nvSpPr>
        <xdr:cNvPr id="22" name="TextBox 4">
          <a:extLst>
            <a:ext uri="{FF2B5EF4-FFF2-40B4-BE49-F238E27FC236}">
              <a16:creationId xmlns:a16="http://schemas.microsoft.com/office/drawing/2014/main" id="{D9E1EAC2-BC94-4384-B34F-F461709DED73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923925</xdr:colOff>
      <xdr:row>0</xdr:row>
      <xdr:rowOff>57150</xdr:rowOff>
    </xdr:from>
    <xdr:to>
      <xdr:col>5</xdr:col>
      <xdr:colOff>933450</xdr:colOff>
      <xdr:row>1</xdr:row>
      <xdr:rowOff>47625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2D633D5E-0F63-4F62-8827-A7DBFE19C92F}"/>
            </a:ext>
          </a:extLst>
        </xdr:cNvPr>
        <xdr:cNvSpPr txBox="1"/>
      </xdr:nvSpPr>
      <xdr:spPr>
        <a:xfrm>
          <a:off x="6457950" y="57150"/>
          <a:ext cx="10001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5</xdr:col>
      <xdr:colOff>19049</xdr:colOff>
      <xdr:row>35</xdr:row>
      <xdr:rowOff>57151</xdr:rowOff>
    </xdr:from>
    <xdr:to>
      <xdr:col>5</xdr:col>
      <xdr:colOff>923924</xdr:colOff>
      <xdr:row>36</xdr:row>
      <xdr:rowOff>66675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6AE7E040-F80E-41D0-81B0-CB0ECC791426}"/>
            </a:ext>
          </a:extLst>
        </xdr:cNvPr>
        <xdr:cNvSpPr txBox="1"/>
      </xdr:nvSpPr>
      <xdr:spPr>
        <a:xfrm>
          <a:off x="6543674" y="10020301"/>
          <a:ext cx="904875" cy="3143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942975</xdr:colOff>
      <xdr:row>70</xdr:row>
      <xdr:rowOff>57150</xdr:rowOff>
    </xdr:from>
    <xdr:to>
      <xdr:col>5</xdr:col>
      <xdr:colOff>952500</xdr:colOff>
      <xdr:row>71</xdr:row>
      <xdr:rowOff>47625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9E083B3B-5C36-4121-9DAB-57EB65F37073}"/>
            </a:ext>
          </a:extLst>
        </xdr:cNvPr>
        <xdr:cNvSpPr txBox="1"/>
      </xdr:nvSpPr>
      <xdr:spPr>
        <a:xfrm>
          <a:off x="6477000" y="19973925"/>
          <a:ext cx="10001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0</xdr:row>
      <xdr:rowOff>28575</xdr:rowOff>
    </xdr:from>
    <xdr:to>
      <xdr:col>5</xdr:col>
      <xdr:colOff>876300</xdr:colOff>
      <xdr:row>1</xdr:row>
      <xdr:rowOff>88106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EF7CBB-7338-4AB3-9A36-E4EA203077B7}"/>
            </a:ext>
          </a:extLst>
        </xdr:cNvPr>
        <xdr:cNvSpPr txBox="1"/>
      </xdr:nvSpPr>
      <xdr:spPr>
        <a:xfrm>
          <a:off x="6315075" y="28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A233F741-5BD6-43DD-988A-E65034F1EA62}"/>
            </a:ext>
          </a:extLst>
        </xdr:cNvPr>
        <xdr:cNvSpPr txBox="1"/>
      </xdr:nvSpPr>
      <xdr:spPr>
        <a:xfrm>
          <a:off x="6257925" y="9525"/>
          <a:ext cx="92392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35</xdr:row>
      <xdr:rowOff>9525</xdr:rowOff>
    </xdr:from>
    <xdr:to>
      <xdr:col>5</xdr:col>
      <xdr:colOff>828675</xdr:colOff>
      <xdr:row>36</xdr:row>
      <xdr:rowOff>69056</xdr:rowOff>
    </xdr:to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9645FE9C-352F-4DB9-9931-300BF0B69671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35</xdr:row>
      <xdr:rowOff>9525</xdr:rowOff>
    </xdr:from>
    <xdr:to>
      <xdr:col>5</xdr:col>
      <xdr:colOff>828675</xdr:colOff>
      <xdr:row>36</xdr:row>
      <xdr:rowOff>69056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D3C4899C-C1B4-44B5-8DC1-E8E100987FF8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35</xdr:row>
      <xdr:rowOff>9525</xdr:rowOff>
    </xdr:from>
    <xdr:to>
      <xdr:col>5</xdr:col>
      <xdr:colOff>828675</xdr:colOff>
      <xdr:row>36</xdr:row>
      <xdr:rowOff>69056</xdr:rowOff>
    </xdr:to>
    <xdr:sp macro="" textlink="">
      <xdr:nvSpPr>
        <xdr:cNvPr id="11" name="TextBox 4">
          <a:extLst>
            <a:ext uri="{FF2B5EF4-FFF2-40B4-BE49-F238E27FC236}">
              <a16:creationId xmlns:a16="http://schemas.microsoft.com/office/drawing/2014/main" id="{23D3A575-E312-444F-9489-9FEF148CECFA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1207294</xdr:colOff>
      <xdr:row>0</xdr:row>
      <xdr:rowOff>0</xdr:rowOff>
    </xdr:from>
    <xdr:to>
      <xdr:col>5</xdr:col>
      <xdr:colOff>1204913</xdr:colOff>
      <xdr:row>1</xdr:row>
      <xdr:rowOff>59531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5F234005-7D13-4E88-B772-C9BE5F3A3486}"/>
            </a:ext>
          </a:extLst>
        </xdr:cNvPr>
        <xdr:cNvSpPr txBox="1"/>
      </xdr:nvSpPr>
      <xdr:spPr>
        <a:xfrm>
          <a:off x="7293769" y="0"/>
          <a:ext cx="1112044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988220</xdr:colOff>
      <xdr:row>33</xdr:row>
      <xdr:rowOff>57150</xdr:rowOff>
    </xdr:from>
    <xdr:to>
      <xdr:col>5</xdr:col>
      <xdr:colOff>942976</xdr:colOff>
      <xdr:row>34</xdr:row>
      <xdr:rowOff>59531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96F0D0-7156-40C8-9043-F52C01497D01}"/>
            </a:ext>
          </a:extLst>
        </xdr:cNvPr>
        <xdr:cNvSpPr txBox="1"/>
      </xdr:nvSpPr>
      <xdr:spPr>
        <a:xfrm>
          <a:off x="6598445" y="24479250"/>
          <a:ext cx="945356" cy="3262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800100</xdr:colOff>
      <xdr:row>0</xdr:row>
      <xdr:rowOff>28575</xdr:rowOff>
    </xdr:from>
    <xdr:to>
      <xdr:col>5</xdr:col>
      <xdr:colOff>800100</xdr:colOff>
      <xdr:row>1</xdr:row>
      <xdr:rowOff>88106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3B3A35AD-0695-486D-9C78-5E74BA6BC9F9}"/>
            </a:ext>
          </a:extLst>
        </xdr:cNvPr>
        <xdr:cNvSpPr txBox="1"/>
      </xdr:nvSpPr>
      <xdr:spPr>
        <a:xfrm>
          <a:off x="7000875" y="28575"/>
          <a:ext cx="88582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33</xdr:row>
      <xdr:rowOff>9525</xdr:rowOff>
    </xdr:from>
    <xdr:to>
      <xdr:col>5</xdr:col>
      <xdr:colOff>828675</xdr:colOff>
      <xdr:row>34</xdr:row>
      <xdr:rowOff>69056</xdr:rowOff>
    </xdr:to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ED4C9F55-7FA3-4DD9-84BD-6C5B7BB32BB4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33</xdr:row>
      <xdr:rowOff>9525</xdr:rowOff>
    </xdr:from>
    <xdr:to>
      <xdr:col>5</xdr:col>
      <xdr:colOff>828675</xdr:colOff>
      <xdr:row>34</xdr:row>
      <xdr:rowOff>69056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A5A00F2F-76E4-4AC9-9802-3EF315423E41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33</xdr:row>
      <xdr:rowOff>9525</xdr:rowOff>
    </xdr:from>
    <xdr:to>
      <xdr:col>5</xdr:col>
      <xdr:colOff>828675</xdr:colOff>
      <xdr:row>34</xdr:row>
      <xdr:rowOff>69056</xdr:rowOff>
    </xdr:to>
    <xdr:sp macro="" textlink="">
      <xdr:nvSpPr>
        <xdr:cNvPr id="11" name="TextBox 4">
          <a:extLst>
            <a:ext uri="{FF2B5EF4-FFF2-40B4-BE49-F238E27FC236}">
              <a16:creationId xmlns:a16="http://schemas.microsoft.com/office/drawing/2014/main" id="{97E8EDB1-D83E-4C30-8008-B696B36459F5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762000</xdr:colOff>
      <xdr:row>66</xdr:row>
      <xdr:rowOff>38100</xdr:rowOff>
    </xdr:from>
    <xdr:to>
      <xdr:col>5</xdr:col>
      <xdr:colOff>842963</xdr:colOff>
      <xdr:row>67</xdr:row>
      <xdr:rowOff>97631</xdr:rowOff>
    </xdr:to>
    <xdr:sp macro="" textlink="">
      <xdr:nvSpPr>
        <xdr:cNvPr id="22" name="TextBox 4">
          <a:extLst>
            <a:ext uri="{FF2B5EF4-FFF2-40B4-BE49-F238E27FC236}">
              <a16:creationId xmlns:a16="http://schemas.microsoft.com/office/drawing/2014/main" id="{D779FB45-43E1-4BF1-910A-F67A70E9D868}"/>
            </a:ext>
          </a:extLst>
        </xdr:cNvPr>
        <xdr:cNvSpPr txBox="1"/>
      </xdr:nvSpPr>
      <xdr:spPr>
        <a:xfrm>
          <a:off x="6962775" y="20078700"/>
          <a:ext cx="966788" cy="33575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835820</xdr:colOff>
      <xdr:row>99</xdr:row>
      <xdr:rowOff>57150</xdr:rowOff>
    </xdr:from>
    <xdr:to>
      <xdr:col>5</xdr:col>
      <xdr:colOff>828676</xdr:colOff>
      <xdr:row>100</xdr:row>
      <xdr:rowOff>59531</xdr:rowOff>
    </xdr:to>
    <xdr:sp macro="" textlink="">
      <xdr:nvSpPr>
        <xdr:cNvPr id="23" name="TextBox 4">
          <a:extLst>
            <a:ext uri="{FF2B5EF4-FFF2-40B4-BE49-F238E27FC236}">
              <a16:creationId xmlns:a16="http://schemas.microsoft.com/office/drawing/2014/main" id="{FC98E57E-181F-4C23-9E5B-41F50107B7FA}"/>
            </a:ext>
          </a:extLst>
        </xdr:cNvPr>
        <xdr:cNvSpPr txBox="1"/>
      </xdr:nvSpPr>
      <xdr:spPr>
        <a:xfrm>
          <a:off x="7036595" y="30670500"/>
          <a:ext cx="878681" cy="29765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816770</xdr:colOff>
      <xdr:row>133</xdr:row>
      <xdr:rowOff>57150</xdr:rowOff>
    </xdr:from>
    <xdr:to>
      <xdr:col>5</xdr:col>
      <xdr:colOff>809626</xdr:colOff>
      <xdr:row>134</xdr:row>
      <xdr:rowOff>59531</xdr:rowOff>
    </xdr:to>
    <xdr:sp macro="" textlink="">
      <xdr:nvSpPr>
        <xdr:cNvPr id="24" name="TextBox 4">
          <a:extLst>
            <a:ext uri="{FF2B5EF4-FFF2-40B4-BE49-F238E27FC236}">
              <a16:creationId xmlns:a16="http://schemas.microsoft.com/office/drawing/2014/main" id="{BF465BB3-8B78-4E7A-B49C-9403971C7F42}"/>
            </a:ext>
          </a:extLst>
        </xdr:cNvPr>
        <xdr:cNvSpPr txBox="1"/>
      </xdr:nvSpPr>
      <xdr:spPr>
        <a:xfrm>
          <a:off x="7017545" y="40757475"/>
          <a:ext cx="878681" cy="30718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C229C34C-4F2C-45A1-B22F-52F0E08D674F}"/>
            </a:ext>
          </a:extLst>
        </xdr:cNvPr>
        <xdr:cNvSpPr txBox="1"/>
      </xdr:nvSpPr>
      <xdr:spPr>
        <a:xfrm>
          <a:off x="4695825" y="11229975"/>
          <a:ext cx="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19050</xdr:colOff>
      <xdr:row>0</xdr:row>
      <xdr:rowOff>38100</xdr:rowOff>
    </xdr:from>
    <xdr:to>
      <xdr:col>5</xdr:col>
      <xdr:colOff>933450</xdr:colOff>
      <xdr:row>1</xdr:row>
      <xdr:rowOff>97631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DD1E79-E30C-4A0B-8AF0-DD7E9042078B}"/>
            </a:ext>
          </a:extLst>
        </xdr:cNvPr>
        <xdr:cNvSpPr txBox="1"/>
      </xdr:nvSpPr>
      <xdr:spPr>
        <a:xfrm>
          <a:off x="6715125" y="38100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0</xdr:rowOff>
    </xdr:to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5398B73E-257D-43F4-8CE9-A74D03BB89E7}"/>
            </a:ext>
          </a:extLst>
        </xdr:cNvPr>
        <xdr:cNvSpPr txBox="1"/>
      </xdr:nvSpPr>
      <xdr:spPr>
        <a:xfrm>
          <a:off x="4695825" y="11229975"/>
          <a:ext cx="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7E58D251-6C5C-45E2-9DD6-954C8227BC84}"/>
            </a:ext>
          </a:extLst>
        </xdr:cNvPr>
        <xdr:cNvSpPr txBox="1"/>
      </xdr:nvSpPr>
      <xdr:spPr>
        <a:xfrm>
          <a:off x="4724400" y="0"/>
          <a:ext cx="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2</xdr:col>
      <xdr:colOff>1524000</xdr:colOff>
      <xdr:row>40</xdr:row>
      <xdr:rowOff>0</xdr:rowOff>
    </xdr:from>
    <xdr:to>
      <xdr:col>2</xdr:col>
      <xdr:colOff>2838449</xdr:colOff>
      <xdr:row>42</xdr:row>
      <xdr:rowOff>19050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11E02592-7FE9-4E0F-A501-68AA6D59A2FB}"/>
            </a:ext>
          </a:extLst>
        </xdr:cNvPr>
        <xdr:cNvSpPr txBox="1"/>
      </xdr:nvSpPr>
      <xdr:spPr>
        <a:xfrm>
          <a:off x="4724400" y="11229975"/>
          <a:ext cx="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DAF44D64-0B43-4DC6-9AF5-E2568E16C879}"/>
            </a:ext>
          </a:extLst>
        </xdr:cNvPr>
        <xdr:cNvSpPr txBox="1"/>
      </xdr:nvSpPr>
      <xdr:spPr>
        <a:xfrm>
          <a:off x="6448425" y="9525"/>
          <a:ext cx="10191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5</xdr:col>
      <xdr:colOff>828675</xdr:colOff>
      <xdr:row>41</xdr:row>
      <xdr:rowOff>69056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249BACFA-0BAE-4A5E-B26E-4C06BD62CD92}"/>
            </a:ext>
          </a:extLst>
        </xdr:cNvPr>
        <xdr:cNvSpPr txBox="1"/>
      </xdr:nvSpPr>
      <xdr:spPr>
        <a:xfrm>
          <a:off x="6448425" y="9525"/>
          <a:ext cx="10191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5</xdr:col>
      <xdr:colOff>828675</xdr:colOff>
      <xdr:row>41</xdr:row>
      <xdr:rowOff>69056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D689C1CD-C161-46C1-84BD-741B829183CE}"/>
            </a:ext>
          </a:extLst>
        </xdr:cNvPr>
        <xdr:cNvSpPr txBox="1"/>
      </xdr:nvSpPr>
      <xdr:spPr>
        <a:xfrm>
          <a:off x="6448425" y="9525"/>
          <a:ext cx="10191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5</xdr:col>
      <xdr:colOff>828675</xdr:colOff>
      <xdr:row>41</xdr:row>
      <xdr:rowOff>69056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5904CB-A703-4F8F-BC40-1780F57D126B}"/>
            </a:ext>
          </a:extLst>
        </xdr:cNvPr>
        <xdr:cNvSpPr txBox="1"/>
      </xdr:nvSpPr>
      <xdr:spPr>
        <a:xfrm>
          <a:off x="6572250" y="952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B2BD812F-DAFC-4EA8-9BB9-87026BB74B6B}"/>
            </a:ext>
          </a:extLst>
        </xdr:cNvPr>
        <xdr:cNvSpPr txBox="1"/>
      </xdr:nvSpPr>
      <xdr:spPr>
        <a:xfrm>
          <a:off x="4752975" y="0"/>
          <a:ext cx="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2</xdr:col>
      <xdr:colOff>1524000</xdr:colOff>
      <xdr:row>40</xdr:row>
      <xdr:rowOff>0</xdr:rowOff>
    </xdr:from>
    <xdr:to>
      <xdr:col>2</xdr:col>
      <xdr:colOff>2838449</xdr:colOff>
      <xdr:row>42</xdr:row>
      <xdr:rowOff>19050</xdr:rowOff>
    </xdr:to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3A74A536-71C6-4AD1-8372-DF2FF8177E60}"/>
            </a:ext>
          </a:extLst>
        </xdr:cNvPr>
        <xdr:cNvSpPr txBox="1"/>
      </xdr:nvSpPr>
      <xdr:spPr>
        <a:xfrm>
          <a:off x="4752975" y="10877550"/>
          <a:ext cx="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797069B9-8F5B-4443-AE0F-AF46D9FBE9BB}"/>
            </a:ext>
          </a:extLst>
        </xdr:cNvPr>
        <xdr:cNvSpPr txBox="1"/>
      </xdr:nvSpPr>
      <xdr:spPr>
        <a:xfrm>
          <a:off x="6657975" y="9525"/>
          <a:ext cx="122872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5</xdr:col>
      <xdr:colOff>828675</xdr:colOff>
      <xdr:row>41</xdr:row>
      <xdr:rowOff>69056</xdr:rowOff>
    </xdr:to>
    <xdr:sp macro="" textlink="">
      <xdr:nvSpPr>
        <xdr:cNvPr id="11" name="TextBox 4">
          <a:extLst>
            <a:ext uri="{FF2B5EF4-FFF2-40B4-BE49-F238E27FC236}">
              <a16:creationId xmlns:a16="http://schemas.microsoft.com/office/drawing/2014/main" id="{D9F0814F-9793-461A-83E9-8A01670DDA5A}"/>
            </a:ext>
          </a:extLst>
        </xdr:cNvPr>
        <xdr:cNvSpPr txBox="1"/>
      </xdr:nvSpPr>
      <xdr:spPr>
        <a:xfrm>
          <a:off x="6657975" y="10887075"/>
          <a:ext cx="122872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353E274D-3EDA-4A10-9160-C4B3DB8CDB32}"/>
            </a:ext>
          </a:extLst>
        </xdr:cNvPr>
        <xdr:cNvSpPr txBox="1"/>
      </xdr:nvSpPr>
      <xdr:spPr>
        <a:xfrm>
          <a:off x="4743450" y="0"/>
          <a:ext cx="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5CA7F767-1066-427E-9E24-56388877474F}"/>
            </a:ext>
          </a:extLst>
        </xdr:cNvPr>
        <xdr:cNvSpPr txBox="1"/>
      </xdr:nvSpPr>
      <xdr:spPr>
        <a:xfrm>
          <a:off x="6381750" y="952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EBE4338A-C11B-4F1E-9249-A80AFABC3608}"/>
            </a:ext>
          </a:extLst>
        </xdr:cNvPr>
        <xdr:cNvSpPr txBox="1"/>
      </xdr:nvSpPr>
      <xdr:spPr>
        <a:xfrm>
          <a:off x="6524625" y="0"/>
          <a:ext cx="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59B6164-BD41-4D2C-AF51-8135D42C78CF}"/>
            </a:ext>
          </a:extLst>
        </xdr:cNvPr>
        <xdr:cNvSpPr txBox="1"/>
      </xdr:nvSpPr>
      <xdr:spPr>
        <a:xfrm>
          <a:off x="6381750" y="952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1998240-26AE-48F6-9402-A8ABCE21072A}"/>
            </a:ext>
          </a:extLst>
        </xdr:cNvPr>
        <xdr:cNvSpPr txBox="1"/>
      </xdr:nvSpPr>
      <xdr:spPr>
        <a:xfrm>
          <a:off x="6448425" y="9525"/>
          <a:ext cx="10191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0</xdr:row>
      <xdr:rowOff>38100</xdr:rowOff>
    </xdr:from>
    <xdr:to>
      <xdr:col>5</xdr:col>
      <xdr:colOff>885825</xdr:colOff>
      <xdr:row>1</xdr:row>
      <xdr:rowOff>97631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57D8147E-E29E-4687-8CE0-3710BD31DAD4}"/>
            </a:ext>
          </a:extLst>
        </xdr:cNvPr>
        <xdr:cNvSpPr txBox="1"/>
      </xdr:nvSpPr>
      <xdr:spPr>
        <a:xfrm>
          <a:off x="6219825" y="38100"/>
          <a:ext cx="9525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0</xdr:row>
      <xdr:rowOff>9525</xdr:rowOff>
    </xdr:from>
    <xdr:to>
      <xdr:col>5</xdr:col>
      <xdr:colOff>885825</xdr:colOff>
      <xdr:row>1</xdr:row>
      <xdr:rowOff>69056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D7E494FC-A9BC-457F-8160-8A1DF87F3800}"/>
            </a:ext>
          </a:extLst>
        </xdr:cNvPr>
        <xdr:cNvSpPr txBox="1"/>
      </xdr:nvSpPr>
      <xdr:spPr>
        <a:xfrm>
          <a:off x="6219825" y="9525"/>
          <a:ext cx="9525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0</xdr:row>
      <xdr:rowOff>28575</xdr:rowOff>
    </xdr:from>
    <xdr:to>
      <xdr:col>5</xdr:col>
      <xdr:colOff>876300</xdr:colOff>
      <xdr:row>1</xdr:row>
      <xdr:rowOff>88106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29330028-CF82-4454-9788-E9FB81D70700}"/>
            </a:ext>
          </a:extLst>
        </xdr:cNvPr>
        <xdr:cNvSpPr txBox="1"/>
      </xdr:nvSpPr>
      <xdr:spPr>
        <a:xfrm>
          <a:off x="6248400" y="28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37</xdr:row>
      <xdr:rowOff>19050</xdr:rowOff>
    </xdr:from>
    <xdr:to>
      <xdr:col>5</xdr:col>
      <xdr:colOff>876300</xdr:colOff>
      <xdr:row>38</xdr:row>
      <xdr:rowOff>78581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E86BA9C3-E8B2-40B7-80B2-19420E757D29}"/>
            </a:ext>
          </a:extLst>
        </xdr:cNvPr>
        <xdr:cNvSpPr txBox="1"/>
      </xdr:nvSpPr>
      <xdr:spPr>
        <a:xfrm>
          <a:off x="6248400" y="10953750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885825</xdr:colOff>
      <xdr:row>75</xdr:row>
      <xdr:rowOff>28575</xdr:rowOff>
    </xdr:from>
    <xdr:to>
      <xdr:col>5</xdr:col>
      <xdr:colOff>885825</xdr:colOff>
      <xdr:row>76</xdr:row>
      <xdr:rowOff>88106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179310C0-D0BA-4A06-9426-219635386781}"/>
            </a:ext>
          </a:extLst>
        </xdr:cNvPr>
        <xdr:cNvSpPr txBox="1"/>
      </xdr:nvSpPr>
      <xdr:spPr>
        <a:xfrm>
          <a:off x="6257925" y="21745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112</xdr:row>
      <xdr:rowOff>28575</xdr:rowOff>
    </xdr:from>
    <xdr:to>
      <xdr:col>5</xdr:col>
      <xdr:colOff>876300</xdr:colOff>
      <xdr:row>113</xdr:row>
      <xdr:rowOff>88106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2DB508-7D6C-4529-B6DC-BF52D7A94F40}"/>
            </a:ext>
          </a:extLst>
        </xdr:cNvPr>
        <xdr:cNvSpPr txBox="1"/>
      </xdr:nvSpPr>
      <xdr:spPr>
        <a:xfrm>
          <a:off x="6248400" y="32794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37</xdr:row>
      <xdr:rowOff>28575</xdr:rowOff>
    </xdr:from>
    <xdr:to>
      <xdr:col>5</xdr:col>
      <xdr:colOff>876300</xdr:colOff>
      <xdr:row>38</xdr:row>
      <xdr:rowOff>88106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09F26BF6-11B4-4F90-B998-EFB745B771EC}"/>
            </a:ext>
          </a:extLst>
        </xdr:cNvPr>
        <xdr:cNvSpPr txBox="1"/>
      </xdr:nvSpPr>
      <xdr:spPr>
        <a:xfrm>
          <a:off x="6248400" y="28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37</xdr:row>
      <xdr:rowOff>28575</xdr:rowOff>
    </xdr:from>
    <xdr:to>
      <xdr:col>5</xdr:col>
      <xdr:colOff>876300</xdr:colOff>
      <xdr:row>38</xdr:row>
      <xdr:rowOff>88106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5EEC7998-2D31-4BC0-A0CE-9C824902C0A1}"/>
            </a:ext>
          </a:extLst>
        </xdr:cNvPr>
        <xdr:cNvSpPr txBox="1"/>
      </xdr:nvSpPr>
      <xdr:spPr>
        <a:xfrm>
          <a:off x="6248400" y="28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E403FEB8-25E4-4338-9C7D-F90BBBC60F3C}"/>
            </a:ext>
          </a:extLst>
        </xdr:cNvPr>
        <xdr:cNvSpPr txBox="1"/>
      </xdr:nvSpPr>
      <xdr:spPr>
        <a:xfrm>
          <a:off x="6448425" y="9525"/>
          <a:ext cx="10191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37</xdr:row>
      <xdr:rowOff>9525</xdr:rowOff>
    </xdr:from>
    <xdr:to>
      <xdr:col>5</xdr:col>
      <xdr:colOff>828675</xdr:colOff>
      <xdr:row>38</xdr:row>
      <xdr:rowOff>69056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55E1CAE8-22EF-41A0-B316-19F95AD53E2A}"/>
            </a:ext>
          </a:extLst>
        </xdr:cNvPr>
        <xdr:cNvSpPr txBox="1"/>
      </xdr:nvSpPr>
      <xdr:spPr>
        <a:xfrm>
          <a:off x="6448425" y="9525"/>
          <a:ext cx="10191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37</xdr:row>
      <xdr:rowOff>9525</xdr:rowOff>
    </xdr:from>
    <xdr:to>
      <xdr:col>5</xdr:col>
      <xdr:colOff>828675</xdr:colOff>
      <xdr:row>38</xdr:row>
      <xdr:rowOff>69056</xdr:rowOff>
    </xdr:to>
    <xdr:sp macro="" textlink="">
      <xdr:nvSpPr>
        <xdr:cNvPr id="14" name="TextBox 4">
          <a:extLst>
            <a:ext uri="{FF2B5EF4-FFF2-40B4-BE49-F238E27FC236}">
              <a16:creationId xmlns:a16="http://schemas.microsoft.com/office/drawing/2014/main" id="{899F221A-04B1-457E-B156-FC5D54E2DC1D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37</xdr:row>
      <xdr:rowOff>9525</xdr:rowOff>
    </xdr:from>
    <xdr:to>
      <xdr:col>5</xdr:col>
      <xdr:colOff>828675</xdr:colOff>
      <xdr:row>38</xdr:row>
      <xdr:rowOff>69056</xdr:rowOff>
    </xdr:to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id="{39552A5B-66C4-4585-B379-1506366BB7CB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37</xdr:row>
      <xdr:rowOff>9525</xdr:rowOff>
    </xdr:from>
    <xdr:to>
      <xdr:col>5</xdr:col>
      <xdr:colOff>828675</xdr:colOff>
      <xdr:row>38</xdr:row>
      <xdr:rowOff>69056</xdr:rowOff>
    </xdr:to>
    <xdr:sp macro="" textlink="">
      <xdr:nvSpPr>
        <xdr:cNvPr id="16" name="TextBox 4">
          <a:extLst>
            <a:ext uri="{FF2B5EF4-FFF2-40B4-BE49-F238E27FC236}">
              <a16:creationId xmlns:a16="http://schemas.microsoft.com/office/drawing/2014/main" id="{38C93ABF-0717-464F-BD65-DBAA94E65E28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75</xdr:row>
      <xdr:rowOff>9525</xdr:rowOff>
    </xdr:from>
    <xdr:to>
      <xdr:col>5</xdr:col>
      <xdr:colOff>828675</xdr:colOff>
      <xdr:row>76</xdr:row>
      <xdr:rowOff>69056</xdr:rowOff>
    </xdr:to>
    <xdr:sp macro="" textlink="">
      <xdr:nvSpPr>
        <xdr:cNvPr id="20" name="TextBox 4">
          <a:extLst>
            <a:ext uri="{FF2B5EF4-FFF2-40B4-BE49-F238E27FC236}">
              <a16:creationId xmlns:a16="http://schemas.microsoft.com/office/drawing/2014/main" id="{DD8708CB-2428-4347-83D1-5B705F2172B1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75</xdr:row>
      <xdr:rowOff>9525</xdr:rowOff>
    </xdr:from>
    <xdr:to>
      <xdr:col>5</xdr:col>
      <xdr:colOff>828675</xdr:colOff>
      <xdr:row>76</xdr:row>
      <xdr:rowOff>69056</xdr:rowOff>
    </xdr:to>
    <xdr:sp macro="" textlink="">
      <xdr:nvSpPr>
        <xdr:cNvPr id="21" name="TextBox 4">
          <a:extLst>
            <a:ext uri="{FF2B5EF4-FFF2-40B4-BE49-F238E27FC236}">
              <a16:creationId xmlns:a16="http://schemas.microsoft.com/office/drawing/2014/main" id="{0776E969-E350-4B74-BDBA-FF0A588B8DD4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75</xdr:row>
      <xdr:rowOff>9525</xdr:rowOff>
    </xdr:from>
    <xdr:to>
      <xdr:col>5</xdr:col>
      <xdr:colOff>828675</xdr:colOff>
      <xdr:row>76</xdr:row>
      <xdr:rowOff>69056</xdr:rowOff>
    </xdr:to>
    <xdr:sp macro="" textlink="">
      <xdr:nvSpPr>
        <xdr:cNvPr id="22" name="TextBox 4">
          <a:extLst>
            <a:ext uri="{FF2B5EF4-FFF2-40B4-BE49-F238E27FC236}">
              <a16:creationId xmlns:a16="http://schemas.microsoft.com/office/drawing/2014/main" id="{3E8CD9C3-8374-4A19-9D83-6F6B989AA864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112</xdr:row>
      <xdr:rowOff>9525</xdr:rowOff>
    </xdr:from>
    <xdr:to>
      <xdr:col>5</xdr:col>
      <xdr:colOff>828675</xdr:colOff>
      <xdr:row>113</xdr:row>
      <xdr:rowOff>69056</xdr:rowOff>
    </xdr:to>
    <xdr:sp macro="" textlink="">
      <xdr:nvSpPr>
        <xdr:cNvPr id="23" name="TextBox 4">
          <a:extLst>
            <a:ext uri="{FF2B5EF4-FFF2-40B4-BE49-F238E27FC236}">
              <a16:creationId xmlns:a16="http://schemas.microsoft.com/office/drawing/2014/main" id="{0B9BFB69-5741-459A-BA4A-408EE20C48A1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112</xdr:row>
      <xdr:rowOff>9525</xdr:rowOff>
    </xdr:from>
    <xdr:to>
      <xdr:col>5</xdr:col>
      <xdr:colOff>828675</xdr:colOff>
      <xdr:row>113</xdr:row>
      <xdr:rowOff>69056</xdr:rowOff>
    </xdr:to>
    <xdr:sp macro="" textlink="">
      <xdr:nvSpPr>
        <xdr:cNvPr id="24" name="TextBox 4">
          <a:extLst>
            <a:ext uri="{FF2B5EF4-FFF2-40B4-BE49-F238E27FC236}">
              <a16:creationId xmlns:a16="http://schemas.microsoft.com/office/drawing/2014/main" id="{A70D9020-9B24-4C60-9481-6EC7C8EA3242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112</xdr:row>
      <xdr:rowOff>9525</xdr:rowOff>
    </xdr:from>
    <xdr:to>
      <xdr:col>5</xdr:col>
      <xdr:colOff>828675</xdr:colOff>
      <xdr:row>113</xdr:row>
      <xdr:rowOff>69056</xdr:rowOff>
    </xdr:to>
    <xdr:sp macro="" textlink="">
      <xdr:nvSpPr>
        <xdr:cNvPr id="25" name="TextBox 4">
          <a:extLst>
            <a:ext uri="{FF2B5EF4-FFF2-40B4-BE49-F238E27FC236}">
              <a16:creationId xmlns:a16="http://schemas.microsoft.com/office/drawing/2014/main" id="{36BD4652-AA65-4844-A160-AC01E5A88D93}"/>
            </a:ext>
          </a:extLst>
        </xdr:cNvPr>
        <xdr:cNvSpPr txBox="1"/>
      </xdr:nvSpPr>
      <xdr:spPr>
        <a:xfrm>
          <a:off x="6572250" y="10887075"/>
          <a:ext cx="90487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38100</xdr:rowOff>
    </xdr:from>
    <xdr:to>
      <xdr:col>6</xdr:col>
      <xdr:colOff>7144</xdr:colOff>
      <xdr:row>1</xdr:row>
      <xdr:rowOff>97631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A5B3345B-63DE-48F4-9B31-2D2B39741EBC}"/>
            </a:ext>
          </a:extLst>
        </xdr:cNvPr>
        <xdr:cNvSpPr txBox="1"/>
      </xdr:nvSpPr>
      <xdr:spPr>
        <a:xfrm>
          <a:off x="6438900" y="38100"/>
          <a:ext cx="1112044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904875</xdr:colOff>
      <xdr:row>0</xdr:row>
      <xdr:rowOff>28575</xdr:rowOff>
    </xdr:from>
    <xdr:to>
      <xdr:col>5</xdr:col>
      <xdr:colOff>959644</xdr:colOff>
      <xdr:row>1</xdr:row>
      <xdr:rowOff>88106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5E901F77-F00D-4134-BA4D-094DEA3C7F8E}"/>
            </a:ext>
          </a:extLst>
        </xdr:cNvPr>
        <xdr:cNvSpPr txBox="1"/>
      </xdr:nvSpPr>
      <xdr:spPr>
        <a:xfrm>
          <a:off x="6457950" y="28575"/>
          <a:ext cx="1026319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876300</xdr:colOff>
      <xdr:row>0</xdr:row>
      <xdr:rowOff>28575</xdr:rowOff>
    </xdr:from>
    <xdr:to>
      <xdr:col>5</xdr:col>
      <xdr:colOff>876300</xdr:colOff>
      <xdr:row>1</xdr:row>
      <xdr:rowOff>88106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91AEB6CE-62D4-4A45-804A-D42E18D58BC1}"/>
            </a:ext>
          </a:extLst>
        </xdr:cNvPr>
        <xdr:cNvSpPr txBox="1"/>
      </xdr:nvSpPr>
      <xdr:spPr>
        <a:xfrm>
          <a:off x="6315075" y="28575"/>
          <a:ext cx="914400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819150</xdr:colOff>
      <xdr:row>0</xdr:row>
      <xdr:rowOff>9525</xdr:rowOff>
    </xdr:from>
    <xdr:to>
      <xdr:col>5</xdr:col>
      <xdr:colOff>828675</xdr:colOff>
      <xdr:row>1</xdr:row>
      <xdr:rowOff>69056</xdr:rowOff>
    </xdr:to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5C1D2A25-3085-44CA-A474-B6ACDF03DB28}"/>
            </a:ext>
          </a:extLst>
        </xdr:cNvPr>
        <xdr:cNvSpPr txBox="1"/>
      </xdr:nvSpPr>
      <xdr:spPr>
        <a:xfrm>
          <a:off x="6257925" y="9525"/>
          <a:ext cx="923925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904875</xdr:colOff>
      <xdr:row>0</xdr:row>
      <xdr:rowOff>28575</xdr:rowOff>
    </xdr:from>
    <xdr:to>
      <xdr:col>5</xdr:col>
      <xdr:colOff>959644</xdr:colOff>
      <xdr:row>1</xdr:row>
      <xdr:rowOff>88106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B1670F4E-A79B-472B-A864-BB2750F7D6ED}"/>
            </a:ext>
          </a:extLst>
        </xdr:cNvPr>
        <xdr:cNvSpPr txBox="1"/>
      </xdr:nvSpPr>
      <xdr:spPr>
        <a:xfrm>
          <a:off x="6457950" y="28575"/>
          <a:ext cx="1026319" cy="3643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904875</xdr:colOff>
      <xdr:row>35</xdr:row>
      <xdr:rowOff>47626</xdr:rowOff>
    </xdr:from>
    <xdr:to>
      <xdr:col>5</xdr:col>
      <xdr:colOff>902494</xdr:colOff>
      <xdr:row>36</xdr:row>
      <xdr:rowOff>133350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5566DD06-7053-46BA-9532-07EAED1C5E46}"/>
            </a:ext>
          </a:extLst>
        </xdr:cNvPr>
        <xdr:cNvSpPr txBox="1"/>
      </xdr:nvSpPr>
      <xdr:spPr>
        <a:xfrm>
          <a:off x="6457950" y="10753726"/>
          <a:ext cx="969169" cy="3905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4</xdr:col>
      <xdr:colOff>923925</xdr:colOff>
      <xdr:row>70</xdr:row>
      <xdr:rowOff>28575</xdr:rowOff>
    </xdr:from>
    <xdr:to>
      <xdr:col>5</xdr:col>
      <xdr:colOff>923925</xdr:colOff>
      <xdr:row>71</xdr:row>
      <xdr:rowOff>88106</xdr:rowOff>
    </xdr:to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id="{482FBF7B-7419-447E-9F53-F161E430BFFD}"/>
            </a:ext>
          </a:extLst>
        </xdr:cNvPr>
        <xdr:cNvSpPr txBox="1"/>
      </xdr:nvSpPr>
      <xdr:spPr>
        <a:xfrm>
          <a:off x="6477000" y="21545550"/>
          <a:ext cx="971550" cy="34528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&#3626;&#3591;&#3617;.1%202%20%20&#3611;&#3637;2567%20&#3586;&#3629;&#3592;&#3633;&#3604;&#3626;&#3619;&#3619;&#3648;&#3591;&#3636;&#3609;&#3591;&#3623;&#3604;.xlsx" TargetMode="External"/><Relationship Id="rId1" Type="http://schemas.openxmlformats.org/officeDocument/2006/relationships/externalLinkPath" Target="/Users/user/Downloads/&#3626;&#3591;&#3617;.1%202%20%20&#3611;&#3637;2567%20&#3586;&#3629;&#3592;&#3633;&#3604;&#3626;&#3619;&#3619;&#3648;&#3591;&#3636;&#3609;&#3591;&#3623;&#3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แบบแนบท้าย"/>
      <sheetName val="สงม. 1"/>
      <sheetName val="งานรายจ่ายบุคลากร"/>
      <sheetName val="ปกครอง"/>
      <sheetName val="ทะเบียน"/>
      <sheetName val="คลัง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  <sheetName val="สรุป03บุคลากร"/>
      <sheetName val="รันเลข"/>
    </sheetNames>
    <sheetDataSet>
      <sheetData sheetId="0"/>
      <sheetData sheetId="1"/>
      <sheetData sheetId="2">
        <row r="7">
          <cell r="D7">
            <v>2553340</v>
          </cell>
        </row>
      </sheetData>
      <sheetData sheetId="3">
        <row r="10">
          <cell r="D10">
            <v>2888670</v>
          </cell>
          <cell r="E10">
            <v>416015</v>
          </cell>
          <cell r="F10">
            <v>105315</v>
          </cell>
        </row>
        <row r="28">
          <cell r="D28">
            <v>0</v>
          </cell>
          <cell r="E28">
            <v>1059000</v>
          </cell>
        </row>
        <row r="50">
          <cell r="D50">
            <v>385500</v>
          </cell>
          <cell r="E50">
            <v>270180</v>
          </cell>
          <cell r="F50">
            <v>79320</v>
          </cell>
        </row>
        <row r="63">
          <cell r="D63">
            <v>0</v>
          </cell>
          <cell r="E63">
            <v>139200</v>
          </cell>
          <cell r="F63">
            <v>0</v>
          </cell>
        </row>
      </sheetData>
      <sheetData sheetId="4">
        <row r="10">
          <cell r="D10">
            <v>550000</v>
          </cell>
          <cell r="E10">
            <v>206600</v>
          </cell>
          <cell r="F10">
            <v>169000</v>
          </cell>
        </row>
      </sheetData>
      <sheetData sheetId="5">
        <row r="10">
          <cell r="D10">
            <v>343700</v>
          </cell>
          <cell r="E10">
            <v>272300</v>
          </cell>
          <cell r="F10">
            <v>100000</v>
          </cell>
        </row>
      </sheetData>
      <sheetData sheetId="6">
        <row r="10">
          <cell r="D10">
            <v>748400</v>
          </cell>
          <cell r="E10">
            <v>166000</v>
          </cell>
          <cell r="F10">
            <v>84300</v>
          </cell>
        </row>
      </sheetData>
      <sheetData sheetId="7">
        <row r="10">
          <cell r="D10">
            <v>4859600</v>
          </cell>
          <cell r="E10">
            <v>5505800</v>
          </cell>
          <cell r="F10">
            <v>4144600</v>
          </cell>
        </row>
        <row r="23">
          <cell r="D23">
            <v>940400</v>
          </cell>
          <cell r="E23">
            <v>0</v>
          </cell>
          <cell r="F23">
            <v>0</v>
          </cell>
        </row>
        <row r="49">
          <cell r="D49">
            <v>231500</v>
          </cell>
          <cell r="E49">
            <v>405900</v>
          </cell>
          <cell r="F49">
            <v>0</v>
          </cell>
        </row>
        <row r="88">
          <cell r="D88">
            <v>844300</v>
          </cell>
          <cell r="E88">
            <v>915000</v>
          </cell>
          <cell r="F88">
            <v>642600</v>
          </cell>
        </row>
        <row r="98">
          <cell r="D98">
            <v>50000</v>
          </cell>
          <cell r="E98">
            <v>0</v>
          </cell>
          <cell r="F98">
            <v>0</v>
          </cell>
        </row>
        <row r="126">
          <cell r="D126">
            <v>1138700</v>
          </cell>
          <cell r="E126">
            <v>2055500</v>
          </cell>
          <cell r="F126">
            <v>813200</v>
          </cell>
        </row>
      </sheetData>
      <sheetData sheetId="8">
        <row r="10">
          <cell r="D10">
            <v>1448800</v>
          </cell>
          <cell r="E10">
            <v>1341900</v>
          </cell>
          <cell r="F10">
            <v>1180000</v>
          </cell>
        </row>
      </sheetData>
      <sheetData sheetId="9">
        <row r="10">
          <cell r="D10">
            <v>448200</v>
          </cell>
          <cell r="E10">
            <v>572200</v>
          </cell>
          <cell r="F10">
            <v>380400</v>
          </cell>
        </row>
        <row r="47">
          <cell r="D47">
            <v>1908400</v>
          </cell>
          <cell r="E47">
            <v>3104900</v>
          </cell>
          <cell r="F47">
            <v>2300000</v>
          </cell>
        </row>
        <row r="84">
          <cell r="D84">
            <v>1340100</v>
          </cell>
          <cell r="E84">
            <v>467000</v>
          </cell>
          <cell r="F84">
            <v>378400</v>
          </cell>
        </row>
      </sheetData>
      <sheetData sheetId="10">
        <row r="10">
          <cell r="D10">
            <v>445000</v>
          </cell>
          <cell r="E10">
            <v>535400</v>
          </cell>
          <cell r="F10">
            <v>334200</v>
          </cell>
        </row>
        <row r="46">
          <cell r="D46">
            <v>6823100</v>
          </cell>
          <cell r="E46">
            <v>5891600</v>
          </cell>
          <cell r="F46">
            <v>5659900</v>
          </cell>
        </row>
        <row r="84">
          <cell r="D84">
            <v>3366200</v>
          </cell>
          <cell r="E84">
            <v>2435100</v>
          </cell>
          <cell r="F84">
            <v>2225000</v>
          </cell>
        </row>
        <row r="106">
          <cell r="D106">
            <v>40000</v>
          </cell>
          <cell r="E106">
            <v>40000</v>
          </cell>
        </row>
        <row r="121">
          <cell r="D121">
            <v>200000</v>
          </cell>
          <cell r="E121">
            <v>250000</v>
          </cell>
          <cell r="F121">
            <v>250000</v>
          </cell>
        </row>
        <row r="126">
          <cell r="D126">
            <v>378000</v>
          </cell>
          <cell r="E126">
            <v>378000</v>
          </cell>
          <cell r="F126">
            <v>378000</v>
          </cell>
        </row>
      </sheetData>
      <sheetData sheetId="11">
        <row r="10">
          <cell r="D10">
            <v>46200</v>
          </cell>
          <cell r="E10">
            <v>133900</v>
          </cell>
          <cell r="F10">
            <v>0</v>
          </cell>
        </row>
        <row r="25">
          <cell r="E25">
            <v>1512400</v>
          </cell>
        </row>
        <row r="48">
          <cell r="D48">
            <v>820800</v>
          </cell>
          <cell r="E48">
            <v>0</v>
          </cell>
          <cell r="F48">
            <v>0</v>
          </cell>
        </row>
        <row r="54">
          <cell r="D54">
            <v>26000</v>
          </cell>
          <cell r="E54">
            <v>34900</v>
          </cell>
          <cell r="F54">
            <v>25000</v>
          </cell>
        </row>
        <row r="85">
          <cell r="D85">
            <v>7000</v>
          </cell>
          <cell r="E85">
            <v>0</v>
          </cell>
          <cell r="F85">
            <v>0</v>
          </cell>
        </row>
        <row r="93">
          <cell r="D93">
            <v>63600</v>
          </cell>
          <cell r="E93">
            <v>72080</v>
          </cell>
          <cell r="F93">
            <v>21820</v>
          </cell>
        </row>
      </sheetData>
      <sheetData sheetId="12">
        <row r="10">
          <cell r="D10">
            <v>87600</v>
          </cell>
          <cell r="E10">
            <v>288500</v>
          </cell>
          <cell r="F10">
            <v>96500</v>
          </cell>
        </row>
        <row r="23">
          <cell r="D23">
            <v>1202600</v>
          </cell>
          <cell r="E23">
            <v>832200</v>
          </cell>
          <cell r="F23">
            <v>0</v>
          </cell>
        </row>
        <row r="50">
          <cell r="D50">
            <v>14522900</v>
          </cell>
          <cell r="E50">
            <v>6283300</v>
          </cell>
          <cell r="F50">
            <v>2369900</v>
          </cell>
        </row>
        <row r="89">
          <cell r="D89">
            <v>7312460</v>
          </cell>
          <cell r="E89">
            <v>5896500</v>
          </cell>
          <cell r="F89">
            <v>0</v>
          </cell>
        </row>
        <row r="97">
          <cell r="D97">
            <v>104800</v>
          </cell>
          <cell r="E97">
            <v>4064500</v>
          </cell>
          <cell r="F97">
            <v>104800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view="pageBreakPreview" topLeftCell="A4" zoomScale="90" zoomScaleNormal="112" zoomScaleSheetLayoutView="90" workbookViewId="0">
      <selection activeCell="C12" sqref="C12"/>
    </sheetView>
  </sheetViews>
  <sheetFormatPr defaultColWidth="9" defaultRowHeight="24" outlineLevelRow="1" x14ac:dyDescent="0.2"/>
  <cols>
    <col min="1" max="1" width="51.125" style="1" customWidth="1"/>
    <col min="2" max="5" width="18.625" style="1" customWidth="1"/>
    <col min="6" max="6" width="16.375" style="1" customWidth="1"/>
    <col min="7" max="16384" width="9" style="1"/>
  </cols>
  <sheetData>
    <row r="1" spans="1:6" ht="22.5" customHeight="1" x14ac:dyDescent="0.2"/>
    <row r="2" spans="1:6" ht="22.5" customHeight="1" x14ac:dyDescent="0.2">
      <c r="A2" s="297" t="s">
        <v>211</v>
      </c>
      <c r="B2" s="297"/>
      <c r="C2" s="297"/>
      <c r="D2" s="297"/>
      <c r="E2" s="297"/>
    </row>
    <row r="3" spans="1:6" ht="22.5" customHeight="1" x14ac:dyDescent="0.2">
      <c r="A3" s="297" t="s">
        <v>70</v>
      </c>
      <c r="B3" s="297"/>
      <c r="C3" s="297"/>
      <c r="D3" s="297"/>
      <c r="E3" s="297"/>
    </row>
    <row r="4" spans="1:6" ht="22.5" customHeight="1" x14ac:dyDescent="0.2">
      <c r="E4" s="12" t="s">
        <v>6</v>
      </c>
    </row>
    <row r="5" spans="1:6" ht="22.5" customHeight="1" x14ac:dyDescent="0.2">
      <c r="A5" s="298" t="s">
        <v>314</v>
      </c>
      <c r="B5" s="11" t="s">
        <v>0</v>
      </c>
      <c r="C5" s="11" t="s">
        <v>2</v>
      </c>
      <c r="D5" s="11" t="s">
        <v>3</v>
      </c>
      <c r="E5" s="11" t="s">
        <v>4</v>
      </c>
    </row>
    <row r="6" spans="1:6" ht="22.5" customHeight="1" x14ac:dyDescent="0.2">
      <c r="A6" s="298"/>
      <c r="B6" s="11" t="s">
        <v>1</v>
      </c>
      <c r="C6" s="11" t="s">
        <v>1</v>
      </c>
      <c r="D6" s="11" t="s">
        <v>1</v>
      </c>
      <c r="E6" s="11" t="s">
        <v>1</v>
      </c>
    </row>
    <row r="7" spans="1:6" s="23" customFormat="1" ht="22.5" customHeight="1" x14ac:dyDescent="0.2">
      <c r="A7" s="281" t="s">
        <v>204</v>
      </c>
      <c r="B7" s="21"/>
      <c r="C7" s="21"/>
      <c r="D7" s="21"/>
      <c r="E7" s="21"/>
      <c r="F7" s="22"/>
    </row>
    <row r="8" spans="1:6" s="19" customFormat="1" ht="22.5" customHeight="1" x14ac:dyDescent="0.2">
      <c r="A8" s="282" t="s">
        <v>48</v>
      </c>
      <c r="B8" s="14">
        <f>B9</f>
        <v>2553340</v>
      </c>
      <c r="C8" s="14">
        <f t="shared" ref="C8:E9" si="0">C9</f>
        <v>2553340</v>
      </c>
      <c r="D8" s="14">
        <f t="shared" si="0"/>
        <v>0</v>
      </c>
      <c r="E8" s="14">
        <f t="shared" si="0"/>
        <v>0</v>
      </c>
      <c r="F8" s="18"/>
    </row>
    <row r="9" spans="1:6" s="286" customFormat="1" ht="22.5" customHeight="1" x14ac:dyDescent="0.2">
      <c r="A9" s="283" t="s">
        <v>202</v>
      </c>
      <c r="B9" s="284">
        <f>B10</f>
        <v>2553340</v>
      </c>
      <c r="C9" s="284">
        <f t="shared" si="0"/>
        <v>2553340</v>
      </c>
      <c r="D9" s="284">
        <f t="shared" si="0"/>
        <v>0</v>
      </c>
      <c r="E9" s="284">
        <f t="shared" si="0"/>
        <v>0</v>
      </c>
      <c r="F9" s="285"/>
    </row>
    <row r="10" spans="1:6" ht="22.5" customHeight="1" x14ac:dyDescent="0.2">
      <c r="A10" s="10" t="s">
        <v>21</v>
      </c>
      <c r="B10" s="214">
        <f>C10+D10+E10</f>
        <v>2553340</v>
      </c>
      <c r="C10" s="287">
        <f>[1]งานรายจ่ายบุคลากร!D7</f>
        <v>2553340</v>
      </c>
      <c r="D10" s="287"/>
      <c r="E10" s="287"/>
      <c r="F10" s="13"/>
    </row>
    <row r="11" spans="1:6" s="19" customFormat="1" ht="22.5" customHeight="1" x14ac:dyDescent="0.2">
      <c r="A11" s="282" t="s">
        <v>48</v>
      </c>
      <c r="B11" s="14">
        <f>B12+B15</f>
        <v>5343200</v>
      </c>
      <c r="C11" s="14">
        <f>C12+C15</f>
        <v>3274170</v>
      </c>
      <c r="D11" s="14">
        <f>D12+D15</f>
        <v>1884395</v>
      </c>
      <c r="E11" s="14">
        <f>E12+E15</f>
        <v>184635</v>
      </c>
      <c r="F11" s="18"/>
    </row>
    <row r="12" spans="1:6" s="286" customFormat="1" ht="22.5" customHeight="1" x14ac:dyDescent="0.2">
      <c r="A12" s="283" t="s">
        <v>19</v>
      </c>
      <c r="B12" s="284">
        <f t="shared" ref="B12:B17" si="1">C12+D12+E12</f>
        <v>4469000</v>
      </c>
      <c r="C12" s="284">
        <f>SUM(C13:C14)</f>
        <v>2888670</v>
      </c>
      <c r="D12" s="284">
        <f t="shared" ref="D12:E12" si="2">SUM(D13:D14)</f>
        <v>1475015</v>
      </c>
      <c r="E12" s="284">
        <f t="shared" si="2"/>
        <v>105315</v>
      </c>
      <c r="F12" s="285"/>
    </row>
    <row r="13" spans="1:6" ht="22.5" customHeight="1" outlineLevel="1" x14ac:dyDescent="0.2">
      <c r="A13" s="10" t="s">
        <v>22</v>
      </c>
      <c r="B13" s="15">
        <f t="shared" si="1"/>
        <v>3410000</v>
      </c>
      <c r="C13" s="15">
        <f>[1]ปกครอง!D10</f>
        <v>2888670</v>
      </c>
      <c r="D13" s="15">
        <f>[1]ปกครอง!E10</f>
        <v>416015</v>
      </c>
      <c r="E13" s="15">
        <f>[1]ปกครอง!F10</f>
        <v>105315</v>
      </c>
      <c r="F13" s="13"/>
    </row>
    <row r="14" spans="1:6" ht="22.5" customHeight="1" outlineLevel="1" x14ac:dyDescent="0.2">
      <c r="A14" s="10" t="s">
        <v>23</v>
      </c>
      <c r="B14" s="15">
        <f t="shared" si="1"/>
        <v>1059000</v>
      </c>
      <c r="C14" s="15">
        <f>[1]ปกครอง!D28</f>
        <v>0</v>
      </c>
      <c r="D14" s="15">
        <f>[1]ปกครอง!E28</f>
        <v>1059000</v>
      </c>
      <c r="E14" s="15">
        <f>[1]ปกครอง!F28</f>
        <v>0</v>
      </c>
      <c r="F14" s="13"/>
    </row>
    <row r="15" spans="1:6" s="288" customFormat="1" ht="22.5" customHeight="1" outlineLevel="1" x14ac:dyDescent="0.2">
      <c r="A15" s="283" t="s">
        <v>20</v>
      </c>
      <c r="B15" s="284">
        <f t="shared" si="1"/>
        <v>874200</v>
      </c>
      <c r="C15" s="284">
        <f>SUM(C16:C17)</f>
        <v>385500</v>
      </c>
      <c r="D15" s="284">
        <f t="shared" ref="D15:E15" si="3">SUM(D16:D17)</f>
        <v>409380</v>
      </c>
      <c r="E15" s="284">
        <f t="shared" si="3"/>
        <v>79320</v>
      </c>
      <c r="F15" s="285"/>
    </row>
    <row r="16" spans="1:6" ht="22.5" customHeight="1" outlineLevel="1" x14ac:dyDescent="0.2">
      <c r="A16" s="10" t="s">
        <v>22</v>
      </c>
      <c r="B16" s="15">
        <f t="shared" si="1"/>
        <v>735000</v>
      </c>
      <c r="C16" s="15">
        <f>[1]ปกครอง!D50</f>
        <v>385500</v>
      </c>
      <c r="D16" s="15">
        <f>[1]ปกครอง!E50</f>
        <v>270180</v>
      </c>
      <c r="E16" s="15">
        <f>[1]ปกครอง!F50</f>
        <v>79320</v>
      </c>
      <c r="F16" s="13"/>
    </row>
    <row r="17" spans="1:6" ht="22.5" customHeight="1" outlineLevel="1" x14ac:dyDescent="0.2">
      <c r="A17" s="10" t="s">
        <v>23</v>
      </c>
      <c r="B17" s="15">
        <f t="shared" si="1"/>
        <v>139200</v>
      </c>
      <c r="C17" s="15">
        <f>[1]ปกครอง!D63</f>
        <v>0</v>
      </c>
      <c r="D17" s="15">
        <f>[1]ปกครอง!E63</f>
        <v>139200</v>
      </c>
      <c r="E17" s="15">
        <f>[1]ปกครอง!F63</f>
        <v>0</v>
      </c>
      <c r="F17" s="13"/>
    </row>
    <row r="18" spans="1:6" s="19" customFormat="1" ht="22.5" customHeight="1" x14ac:dyDescent="0.2">
      <c r="A18" s="282" t="s">
        <v>48</v>
      </c>
      <c r="B18" s="14">
        <f>B19</f>
        <v>925600</v>
      </c>
      <c r="C18" s="14">
        <f t="shared" ref="C18:E18" si="4">C19</f>
        <v>550000</v>
      </c>
      <c r="D18" s="14">
        <f t="shared" si="4"/>
        <v>206600</v>
      </c>
      <c r="E18" s="14">
        <f t="shared" si="4"/>
        <v>169000</v>
      </c>
      <c r="F18" s="18"/>
    </row>
    <row r="19" spans="1:6" s="288" customFormat="1" ht="22.5" customHeight="1" outlineLevel="1" x14ac:dyDescent="0.2">
      <c r="A19" s="283" t="s">
        <v>24</v>
      </c>
      <c r="B19" s="284">
        <f>SUM(B20:B20)</f>
        <v>925600</v>
      </c>
      <c r="C19" s="284">
        <f>SUM(C20:C20)</f>
        <v>550000</v>
      </c>
      <c r="D19" s="284">
        <f>SUM(D20:D20)</f>
        <v>206600</v>
      </c>
      <c r="E19" s="284">
        <f>SUM(E20:E20)</f>
        <v>169000</v>
      </c>
      <c r="F19" s="285"/>
    </row>
    <row r="20" spans="1:6" ht="22.5" customHeight="1" outlineLevel="1" x14ac:dyDescent="0.2">
      <c r="A20" s="10" t="s">
        <v>22</v>
      </c>
      <c r="B20" s="15">
        <f>C20+D20+E20</f>
        <v>925600</v>
      </c>
      <c r="C20" s="15">
        <f>[1]ทะเบียน!D10</f>
        <v>550000</v>
      </c>
      <c r="D20" s="15">
        <f>[1]ทะเบียน!E10</f>
        <v>206600</v>
      </c>
      <c r="E20" s="15">
        <f>[1]ทะเบียน!F10</f>
        <v>169000</v>
      </c>
      <c r="F20" s="13"/>
    </row>
    <row r="21" spans="1:6" s="19" customFormat="1" ht="22.5" customHeight="1" x14ac:dyDescent="0.2">
      <c r="A21" s="282" t="s">
        <v>48</v>
      </c>
      <c r="B21" s="14">
        <f>B22</f>
        <v>716000</v>
      </c>
      <c r="C21" s="14">
        <f t="shared" ref="C21:E21" si="5">C22</f>
        <v>343700</v>
      </c>
      <c r="D21" s="14">
        <f t="shared" si="5"/>
        <v>272300</v>
      </c>
      <c r="E21" s="14">
        <f t="shared" si="5"/>
        <v>100000</v>
      </c>
      <c r="F21" s="18"/>
    </row>
    <row r="22" spans="1:6" s="288" customFormat="1" ht="22.5" customHeight="1" outlineLevel="1" x14ac:dyDescent="0.2">
      <c r="A22" s="283" t="s">
        <v>25</v>
      </c>
      <c r="B22" s="284">
        <f>SUM(B23:B23)</f>
        <v>716000</v>
      </c>
      <c r="C22" s="284">
        <f>SUM(C23:C23)</f>
        <v>343700</v>
      </c>
      <c r="D22" s="284">
        <f>SUM(D23:D23)</f>
        <v>272300</v>
      </c>
      <c r="E22" s="284">
        <f>SUM(E23:E23)</f>
        <v>100000</v>
      </c>
      <c r="F22" s="285"/>
    </row>
    <row r="23" spans="1:6" ht="22.5" customHeight="1" outlineLevel="1" x14ac:dyDescent="0.2">
      <c r="A23" s="10" t="s">
        <v>22</v>
      </c>
      <c r="B23" s="15">
        <f>C23+D23+E23</f>
        <v>716000</v>
      </c>
      <c r="C23" s="15">
        <f>[1]คลัง!D10</f>
        <v>343700</v>
      </c>
      <c r="D23" s="15">
        <f>[1]คลัง!E10</f>
        <v>272300</v>
      </c>
      <c r="E23" s="15">
        <f>[1]คลัง!F10</f>
        <v>100000</v>
      </c>
      <c r="F23" s="13"/>
    </row>
    <row r="24" spans="1:6" s="19" customFormat="1" ht="22.5" customHeight="1" x14ac:dyDescent="0.2">
      <c r="A24" s="282" t="s">
        <v>48</v>
      </c>
      <c r="B24" s="14">
        <f>C24+D24+E24</f>
        <v>998700</v>
      </c>
      <c r="C24" s="14">
        <f>C25</f>
        <v>748400</v>
      </c>
      <c r="D24" s="14">
        <f t="shared" ref="D24:E24" si="6">D25</f>
        <v>166000</v>
      </c>
      <c r="E24" s="14">
        <f t="shared" si="6"/>
        <v>84300</v>
      </c>
      <c r="F24" s="18"/>
    </row>
    <row r="25" spans="1:6" s="288" customFormat="1" ht="22.5" customHeight="1" outlineLevel="1" x14ac:dyDescent="0.2">
      <c r="A25" s="283" t="s">
        <v>26</v>
      </c>
      <c r="B25" s="284">
        <f>SUM(B26:B26)</f>
        <v>998700</v>
      </c>
      <c r="C25" s="284">
        <f>SUM(C26:C26)</f>
        <v>748400</v>
      </c>
      <c r="D25" s="284">
        <f>SUM(D26:D26)</f>
        <v>166000</v>
      </c>
      <c r="E25" s="284">
        <f>SUM(E26:E26)</f>
        <v>84300</v>
      </c>
      <c r="F25" s="285"/>
    </row>
    <row r="26" spans="1:6" ht="22.5" customHeight="1" outlineLevel="1" x14ac:dyDescent="0.2">
      <c r="A26" s="10" t="s">
        <v>22</v>
      </c>
      <c r="B26" s="15">
        <f>C26+D26+E26</f>
        <v>998700</v>
      </c>
      <c r="C26" s="15">
        <f>[1]รายได้!D10</f>
        <v>748400</v>
      </c>
      <c r="D26" s="15">
        <f>[1]รายได้!E10</f>
        <v>166000</v>
      </c>
      <c r="E26" s="15">
        <f>[1]รายได้!F10</f>
        <v>84300</v>
      </c>
      <c r="F26" s="13"/>
    </row>
    <row r="27" spans="1:6" s="19" customFormat="1" ht="22.5" customHeight="1" x14ac:dyDescent="0.2">
      <c r="A27" s="282" t="s">
        <v>48</v>
      </c>
      <c r="B27" s="14">
        <f>C27+D27+E27</f>
        <v>22547100</v>
      </c>
      <c r="C27" s="14">
        <f>C28+C31+C33+C36</f>
        <v>8064500</v>
      </c>
      <c r="D27" s="14">
        <f t="shared" ref="D27:E27" si="7">D28+D31+D33+D36</f>
        <v>8882200</v>
      </c>
      <c r="E27" s="14">
        <f t="shared" si="7"/>
        <v>5600400</v>
      </c>
      <c r="F27" s="18"/>
    </row>
    <row r="28" spans="1:6" s="288" customFormat="1" ht="22.5" customHeight="1" outlineLevel="1" x14ac:dyDescent="0.2">
      <c r="A28" s="283" t="s">
        <v>27</v>
      </c>
      <c r="B28" s="284">
        <f>C28+D28+E28</f>
        <v>15450400</v>
      </c>
      <c r="C28" s="284">
        <f>SUM(C29:C30)</f>
        <v>5800000</v>
      </c>
      <c r="D28" s="284">
        <f t="shared" ref="D28:E28" si="8">SUM(D29:D30)</f>
        <v>5505800</v>
      </c>
      <c r="E28" s="284">
        <f t="shared" si="8"/>
        <v>4144600</v>
      </c>
      <c r="F28" s="285"/>
    </row>
    <row r="29" spans="1:6" ht="22.5" customHeight="1" outlineLevel="1" x14ac:dyDescent="0.2">
      <c r="A29" s="10" t="s">
        <v>22</v>
      </c>
      <c r="B29" s="15">
        <f>C29+D29+E29</f>
        <v>14510000</v>
      </c>
      <c r="C29" s="15">
        <f>[1]รักษา!D10</f>
        <v>4859600</v>
      </c>
      <c r="D29" s="15">
        <f>[1]รักษา!E10</f>
        <v>5505800</v>
      </c>
      <c r="E29" s="15">
        <f>[1]รักษา!F10</f>
        <v>4144600</v>
      </c>
      <c r="F29" s="13"/>
    </row>
    <row r="30" spans="1:6" s="23" customFormat="1" ht="22.5" customHeight="1" outlineLevel="1" x14ac:dyDescent="0.2">
      <c r="A30" s="10" t="s">
        <v>23</v>
      </c>
      <c r="B30" s="15">
        <f>C30+D30+E30</f>
        <v>940400</v>
      </c>
      <c r="C30" s="15">
        <f>[1]รักษา!D23</f>
        <v>940400</v>
      </c>
      <c r="D30" s="15">
        <f>[1]รักษา!E23</f>
        <v>0</v>
      </c>
      <c r="E30" s="15">
        <f>[1]รักษา!F23</f>
        <v>0</v>
      </c>
      <c r="F30" s="22"/>
    </row>
    <row r="31" spans="1:6" s="288" customFormat="1" ht="22.5" customHeight="1" outlineLevel="1" x14ac:dyDescent="0.2">
      <c r="A31" s="283" t="s">
        <v>28</v>
      </c>
      <c r="B31" s="284">
        <f>SUM(B32:B32)</f>
        <v>637400</v>
      </c>
      <c r="C31" s="284">
        <f>SUM(C32:C32)</f>
        <v>231500</v>
      </c>
      <c r="D31" s="284">
        <f>SUM(D32:D32)</f>
        <v>405900</v>
      </c>
      <c r="E31" s="284">
        <f>SUM(E32:E32)</f>
        <v>0</v>
      </c>
      <c r="F31" s="285"/>
    </row>
    <row r="32" spans="1:6" ht="22.5" customHeight="1" outlineLevel="1" x14ac:dyDescent="0.2">
      <c r="A32" s="10" t="s">
        <v>22</v>
      </c>
      <c r="B32" s="15">
        <f>C32+D32+E32</f>
        <v>637400</v>
      </c>
      <c r="C32" s="15">
        <f>[1]รักษา!D49</f>
        <v>231500</v>
      </c>
      <c r="D32" s="15">
        <f>[1]รักษา!E49</f>
        <v>405900</v>
      </c>
      <c r="E32" s="15">
        <f>[1]รักษา!F49</f>
        <v>0</v>
      </c>
      <c r="F32" s="13"/>
    </row>
    <row r="33" spans="1:6" s="288" customFormat="1" ht="22.5" customHeight="1" outlineLevel="1" x14ac:dyDescent="0.2">
      <c r="A33" s="283" t="s">
        <v>29</v>
      </c>
      <c r="B33" s="284">
        <f>SUM(B34:B35)</f>
        <v>2451900</v>
      </c>
      <c r="C33" s="284">
        <f>SUM(C34:C35)</f>
        <v>894300</v>
      </c>
      <c r="D33" s="284">
        <f t="shared" ref="D33:E33" si="9">SUM(D34:D35)</f>
        <v>915000</v>
      </c>
      <c r="E33" s="284">
        <f t="shared" si="9"/>
        <v>642600</v>
      </c>
      <c r="F33" s="285"/>
    </row>
    <row r="34" spans="1:6" ht="22.5" customHeight="1" outlineLevel="1" x14ac:dyDescent="0.2">
      <c r="A34" s="10" t="s">
        <v>22</v>
      </c>
      <c r="B34" s="15">
        <f>C34+D34+E34</f>
        <v>2401900</v>
      </c>
      <c r="C34" s="15">
        <f>[1]รักษา!D88</f>
        <v>844300</v>
      </c>
      <c r="D34" s="15">
        <f>[1]รักษา!E88</f>
        <v>915000</v>
      </c>
      <c r="E34" s="15">
        <f>[1]รักษา!F88</f>
        <v>642600</v>
      </c>
      <c r="F34" s="13"/>
    </row>
    <row r="35" spans="1:6" s="23" customFormat="1" ht="22.5" customHeight="1" outlineLevel="1" x14ac:dyDescent="0.2">
      <c r="A35" s="10" t="s">
        <v>23</v>
      </c>
      <c r="B35" s="15">
        <f>C35+D35+E35</f>
        <v>50000</v>
      </c>
      <c r="C35" s="15">
        <f>[1]รักษา!D98</f>
        <v>50000</v>
      </c>
      <c r="D35" s="15">
        <f>[1]รักษา!E98</f>
        <v>0</v>
      </c>
      <c r="E35" s="15">
        <f>[1]รักษา!F98</f>
        <v>0</v>
      </c>
      <c r="F35" s="22"/>
    </row>
    <row r="36" spans="1:6" s="288" customFormat="1" ht="22.5" customHeight="1" outlineLevel="1" x14ac:dyDescent="0.2">
      <c r="A36" s="283" t="s">
        <v>30</v>
      </c>
      <c r="B36" s="284">
        <f>SUM(B37:B37)</f>
        <v>4007400</v>
      </c>
      <c r="C36" s="284">
        <f>SUM(C37:C37)</f>
        <v>1138700</v>
      </c>
      <c r="D36" s="284">
        <f>SUM(D37:D37)</f>
        <v>2055500</v>
      </c>
      <c r="E36" s="284">
        <f>SUM(E37:E37)</f>
        <v>813200</v>
      </c>
      <c r="F36" s="285"/>
    </row>
    <row r="37" spans="1:6" ht="22.5" customHeight="1" outlineLevel="1" x14ac:dyDescent="0.2">
      <c r="A37" s="10" t="s">
        <v>22</v>
      </c>
      <c r="B37" s="15">
        <f>C37+D37+E37</f>
        <v>4007400</v>
      </c>
      <c r="C37" s="15">
        <f>[1]รักษา!D126</f>
        <v>1138700</v>
      </c>
      <c r="D37" s="15">
        <f>[1]รักษา!E126</f>
        <v>2055500</v>
      </c>
      <c r="E37" s="15">
        <f>[1]รักษา!F126</f>
        <v>813200</v>
      </c>
      <c r="F37" s="13"/>
    </row>
    <row r="38" spans="1:6" s="19" customFormat="1" ht="22.5" customHeight="1" x14ac:dyDescent="0.2">
      <c r="A38" s="282" t="s">
        <v>48</v>
      </c>
      <c r="B38" s="14">
        <f>C38+D38+E38</f>
        <v>3970700</v>
      </c>
      <c r="C38" s="14">
        <f>C39+C41</f>
        <v>1448800</v>
      </c>
      <c r="D38" s="14">
        <f>D39+D41</f>
        <v>1341900</v>
      </c>
      <c r="E38" s="14">
        <f>E39+E41</f>
        <v>1180000</v>
      </c>
      <c r="F38" s="18"/>
    </row>
    <row r="39" spans="1:6" s="286" customFormat="1" ht="22.5" customHeight="1" x14ac:dyDescent="0.2">
      <c r="A39" s="283" t="s">
        <v>31</v>
      </c>
      <c r="B39" s="284">
        <f>SUM(B40:B40)</f>
        <v>3970700</v>
      </c>
      <c r="C39" s="284">
        <f>SUM(C40:C40)</f>
        <v>1448800</v>
      </c>
      <c r="D39" s="284">
        <f>SUM(D40:D40)</f>
        <v>1341900</v>
      </c>
      <c r="E39" s="284">
        <f>SUM(E40:E40)</f>
        <v>1180000</v>
      </c>
      <c r="F39" s="285"/>
    </row>
    <row r="40" spans="1:6" ht="22.5" customHeight="1" outlineLevel="1" x14ac:dyDescent="0.2">
      <c r="A40" s="10" t="s">
        <v>22</v>
      </c>
      <c r="B40" s="15">
        <f>C40+D40+E40</f>
        <v>3970700</v>
      </c>
      <c r="C40" s="15">
        <f>[1]เทศกิจ!D10</f>
        <v>1448800</v>
      </c>
      <c r="D40" s="15">
        <f>[1]เทศกิจ!E10</f>
        <v>1341900</v>
      </c>
      <c r="E40" s="15">
        <f>[1]เทศกิจ!F10</f>
        <v>1180000</v>
      </c>
      <c r="F40" s="13"/>
    </row>
    <row r="41" spans="1:6" s="288" customFormat="1" ht="22.5" customHeight="1" outlineLevel="1" x14ac:dyDescent="0.2">
      <c r="A41" s="283" t="s">
        <v>32</v>
      </c>
      <c r="B41" s="284">
        <f>SUM(B42:B42)</f>
        <v>0</v>
      </c>
      <c r="C41" s="284">
        <f>SUM(C42:C42)</f>
        <v>0</v>
      </c>
      <c r="D41" s="284">
        <f>SUM(D42:D42)</f>
        <v>0</v>
      </c>
      <c r="E41" s="284">
        <f>SUM(E42:E42)</f>
        <v>0</v>
      </c>
      <c r="F41" s="285"/>
    </row>
    <row r="42" spans="1:6" ht="22.5" customHeight="1" outlineLevel="1" x14ac:dyDescent="0.2">
      <c r="A42" s="10" t="s">
        <v>22</v>
      </c>
      <c r="B42" s="15">
        <v>0</v>
      </c>
      <c r="C42" s="15"/>
      <c r="D42" s="15"/>
      <c r="E42" s="15"/>
      <c r="F42" s="13"/>
    </row>
    <row r="43" spans="1:6" s="19" customFormat="1" ht="22.5" customHeight="1" x14ac:dyDescent="0.2">
      <c r="A43" s="282" t="s">
        <v>48</v>
      </c>
      <c r="B43" s="14">
        <f>C43+D43+E43</f>
        <v>10899600</v>
      </c>
      <c r="C43" s="14">
        <f>C44+C46+C48+C50</f>
        <v>3696700</v>
      </c>
      <c r="D43" s="14">
        <f>D44+D46+D48+D50</f>
        <v>4144100</v>
      </c>
      <c r="E43" s="14">
        <f>E44+E46+E48+E50</f>
        <v>3058800</v>
      </c>
      <c r="F43" s="18"/>
    </row>
    <row r="44" spans="1:6" s="288" customFormat="1" ht="22.5" customHeight="1" outlineLevel="1" x14ac:dyDescent="0.2">
      <c r="A44" s="283" t="s">
        <v>33</v>
      </c>
      <c r="B44" s="284">
        <f>SUM(B45:B45)</f>
        <v>1400800</v>
      </c>
      <c r="C44" s="284">
        <f>SUM(C45:C45)</f>
        <v>448200</v>
      </c>
      <c r="D44" s="284">
        <f>SUM(D45:D45)</f>
        <v>572200</v>
      </c>
      <c r="E44" s="284">
        <f>SUM(E45:E45)</f>
        <v>380400</v>
      </c>
      <c r="F44" s="285"/>
    </row>
    <row r="45" spans="1:6" ht="22.5" customHeight="1" outlineLevel="1" x14ac:dyDescent="0.2">
      <c r="A45" s="10" t="s">
        <v>22</v>
      </c>
      <c r="B45" s="15">
        <f>C45+D45+E45</f>
        <v>1400800</v>
      </c>
      <c r="C45" s="15">
        <f>[1]โยธา!D10</f>
        <v>448200</v>
      </c>
      <c r="D45" s="15">
        <f>[1]โยธา!E10</f>
        <v>572200</v>
      </c>
      <c r="E45" s="15">
        <f>[1]โยธา!F10</f>
        <v>380400</v>
      </c>
      <c r="F45" s="13"/>
    </row>
    <row r="46" spans="1:6" s="288" customFormat="1" ht="22.5" customHeight="1" outlineLevel="1" x14ac:dyDescent="0.2">
      <c r="A46" s="283" t="s">
        <v>34</v>
      </c>
      <c r="B46" s="284">
        <f>SUM(B47:B47)</f>
        <v>0</v>
      </c>
      <c r="C46" s="284">
        <f>SUM(C47:C47)</f>
        <v>0</v>
      </c>
      <c r="D46" s="284">
        <f>SUM(D47:D47)</f>
        <v>0</v>
      </c>
      <c r="E46" s="284">
        <f>SUM(E47:E47)</f>
        <v>0</v>
      </c>
      <c r="F46" s="285"/>
    </row>
    <row r="47" spans="1:6" ht="22.5" customHeight="1" outlineLevel="1" x14ac:dyDescent="0.2">
      <c r="A47" s="10" t="s">
        <v>22</v>
      </c>
      <c r="B47" s="15">
        <f>C47+D47+E47</f>
        <v>0</v>
      </c>
      <c r="C47" s="15"/>
      <c r="D47" s="15"/>
      <c r="E47" s="15"/>
      <c r="F47" s="13"/>
    </row>
    <row r="48" spans="1:6" s="288" customFormat="1" ht="22.5" customHeight="1" outlineLevel="1" x14ac:dyDescent="0.2">
      <c r="A48" s="283" t="s">
        <v>35</v>
      </c>
      <c r="B48" s="284">
        <f>SUM(B49:B49)</f>
        <v>7313300</v>
      </c>
      <c r="C48" s="284">
        <f>SUM(C49:C49)</f>
        <v>1908400</v>
      </c>
      <c r="D48" s="284">
        <f>SUM(D49:D49)</f>
        <v>3104900</v>
      </c>
      <c r="E48" s="284">
        <f>SUM(E49:E49)</f>
        <v>2300000</v>
      </c>
      <c r="F48" s="285"/>
    </row>
    <row r="49" spans="1:6" ht="22.5" customHeight="1" outlineLevel="1" x14ac:dyDescent="0.2">
      <c r="A49" s="10" t="s">
        <v>22</v>
      </c>
      <c r="B49" s="15">
        <f>C49+D49+E49</f>
        <v>7313300</v>
      </c>
      <c r="C49" s="15">
        <f>[1]โยธา!D47</f>
        <v>1908400</v>
      </c>
      <c r="D49" s="15">
        <f>[1]โยธา!E47</f>
        <v>3104900</v>
      </c>
      <c r="E49" s="15">
        <f>[1]โยธา!F47</f>
        <v>2300000</v>
      </c>
      <c r="F49" s="13"/>
    </row>
    <row r="50" spans="1:6" s="288" customFormat="1" ht="22.5" customHeight="1" outlineLevel="1" x14ac:dyDescent="0.2">
      <c r="A50" s="283" t="s">
        <v>36</v>
      </c>
      <c r="B50" s="284">
        <f>SUM(B51:B51)</f>
        <v>2185500</v>
      </c>
      <c r="C50" s="284">
        <f>SUM(C51:C51)</f>
        <v>1340100</v>
      </c>
      <c r="D50" s="284">
        <f>SUM(D51:D51)</f>
        <v>467000</v>
      </c>
      <c r="E50" s="284">
        <f>SUM(E51:E51)</f>
        <v>378400</v>
      </c>
      <c r="F50" s="285"/>
    </row>
    <row r="51" spans="1:6" ht="22.5" customHeight="1" outlineLevel="1" x14ac:dyDescent="0.2">
      <c r="A51" s="10" t="s">
        <v>22</v>
      </c>
      <c r="B51" s="15">
        <f>C51+D51+E51</f>
        <v>2185500</v>
      </c>
      <c r="C51" s="15">
        <f>[1]โยธา!D84</f>
        <v>1340100</v>
      </c>
      <c r="D51" s="15">
        <f>[1]โยธา!E84</f>
        <v>467000</v>
      </c>
      <c r="E51" s="15">
        <f>[1]โยธา!F84</f>
        <v>378400</v>
      </c>
      <c r="F51" s="13"/>
    </row>
    <row r="52" spans="1:6" s="19" customFormat="1" ht="22.5" customHeight="1" x14ac:dyDescent="0.2">
      <c r="A52" s="282" t="s">
        <v>48</v>
      </c>
      <c r="B52" s="14">
        <f>C52+D52+E52</f>
        <v>27715500</v>
      </c>
      <c r="C52" s="14">
        <f>C53+C55</f>
        <v>10634300</v>
      </c>
      <c r="D52" s="14">
        <f>D53+D55</f>
        <v>8862100</v>
      </c>
      <c r="E52" s="14">
        <f>E53+E55</f>
        <v>8219100</v>
      </c>
      <c r="F52" s="18"/>
    </row>
    <row r="53" spans="1:6" s="286" customFormat="1" ht="22.5" customHeight="1" x14ac:dyDescent="0.2">
      <c r="A53" s="283" t="s">
        <v>37</v>
      </c>
      <c r="B53" s="284">
        <f>SUM(B54:B54)</f>
        <v>1314600</v>
      </c>
      <c r="C53" s="284">
        <f>SUM(C54:C54)</f>
        <v>445000</v>
      </c>
      <c r="D53" s="284">
        <f>SUM(D54:D54)</f>
        <v>535400</v>
      </c>
      <c r="E53" s="284">
        <f>SUM(E54:E54)</f>
        <v>334200</v>
      </c>
      <c r="F53" s="285"/>
    </row>
    <row r="54" spans="1:6" ht="22.5" customHeight="1" outlineLevel="1" x14ac:dyDescent="0.2">
      <c r="A54" s="10" t="s">
        <v>22</v>
      </c>
      <c r="B54" s="15">
        <f>C54+D54+E54</f>
        <v>1314600</v>
      </c>
      <c r="C54" s="15">
        <f>[1]พัฒนา!D10</f>
        <v>445000</v>
      </c>
      <c r="D54" s="15">
        <f>[1]พัฒนา!E10</f>
        <v>535400</v>
      </c>
      <c r="E54" s="15">
        <f>[1]พัฒนา!F10</f>
        <v>334200</v>
      </c>
      <c r="F54" s="13"/>
    </row>
    <row r="55" spans="1:6" s="288" customFormat="1" ht="22.5" customHeight="1" outlineLevel="1" x14ac:dyDescent="0.2">
      <c r="A55" s="283" t="s">
        <v>38</v>
      </c>
      <c r="B55" s="284">
        <f>SUM(B56:B57)</f>
        <v>26400900</v>
      </c>
      <c r="C55" s="284">
        <f>SUM(C56:C57)</f>
        <v>10189300</v>
      </c>
      <c r="D55" s="284">
        <f>SUM(D56:D57)</f>
        <v>8326700</v>
      </c>
      <c r="E55" s="284">
        <f>SUM(E56:E57)</f>
        <v>7884900</v>
      </c>
      <c r="F55" s="285"/>
    </row>
    <row r="56" spans="1:6" ht="22.5" customHeight="1" outlineLevel="1" x14ac:dyDescent="0.2">
      <c r="A56" s="10" t="s">
        <v>22</v>
      </c>
      <c r="B56" s="15">
        <f t="shared" ref="B56:B57" si="10">C56+D56+E56</f>
        <v>18374600</v>
      </c>
      <c r="C56" s="15">
        <f>[1]พัฒนา!D46</f>
        <v>6823100</v>
      </c>
      <c r="D56" s="15">
        <f>[1]พัฒนา!E46</f>
        <v>5891600</v>
      </c>
      <c r="E56" s="15">
        <f>[1]พัฒนา!F46</f>
        <v>5659900</v>
      </c>
      <c r="F56" s="13"/>
    </row>
    <row r="57" spans="1:6" ht="22.5" customHeight="1" outlineLevel="1" x14ac:dyDescent="0.2">
      <c r="A57" s="10" t="s">
        <v>23</v>
      </c>
      <c r="B57" s="15">
        <f t="shared" si="10"/>
        <v>8026300</v>
      </c>
      <c r="C57" s="15">
        <f>[1]พัฒนา!D84</f>
        <v>3366200</v>
      </c>
      <c r="D57" s="15">
        <f>[1]พัฒนา!E84</f>
        <v>2435100</v>
      </c>
      <c r="E57" s="15">
        <f>[1]พัฒนา!F84</f>
        <v>2225000</v>
      </c>
      <c r="F57" s="13"/>
    </row>
    <row r="58" spans="1:6" s="19" customFormat="1" ht="22.5" customHeight="1" x14ac:dyDescent="0.2">
      <c r="A58" s="289" t="s">
        <v>39</v>
      </c>
      <c r="B58" s="14">
        <f>B60+B63+B66</f>
        <v>2606200</v>
      </c>
      <c r="C58" s="14">
        <f>C60+C63+C66</f>
        <v>900000</v>
      </c>
      <c r="D58" s="14">
        <f>D60+D63+D66</f>
        <v>1681200</v>
      </c>
      <c r="E58" s="14">
        <f>E60+E63+E66</f>
        <v>25000</v>
      </c>
      <c r="F58" s="18"/>
    </row>
    <row r="59" spans="1:6" s="19" customFormat="1" ht="22.5" customHeight="1" x14ac:dyDescent="0.2">
      <c r="A59" s="282" t="s">
        <v>48</v>
      </c>
      <c r="B59" s="14">
        <f>B60+B63+B66</f>
        <v>2606200</v>
      </c>
      <c r="C59" s="14">
        <f>C60+C63+C66</f>
        <v>900000</v>
      </c>
      <c r="D59" s="14">
        <f>D60+D63+D66</f>
        <v>1681200</v>
      </c>
      <c r="E59" s="14">
        <f>E60+E63+E66</f>
        <v>25000</v>
      </c>
      <c r="F59" s="18"/>
    </row>
    <row r="60" spans="1:6" s="286" customFormat="1" ht="22.5" customHeight="1" x14ac:dyDescent="0.2">
      <c r="A60" s="283" t="s">
        <v>40</v>
      </c>
      <c r="B60" s="284">
        <f>SUM(B61:B62)</f>
        <v>1692500</v>
      </c>
      <c r="C60" s="284">
        <f>SUM(C61:C62)</f>
        <v>46200</v>
      </c>
      <c r="D60" s="284">
        <f>SUM(D61:D62)</f>
        <v>1646300</v>
      </c>
      <c r="E60" s="284">
        <f>SUM(E61:E62)</f>
        <v>0</v>
      </c>
      <c r="F60" s="285"/>
    </row>
    <row r="61" spans="1:6" ht="22.5" customHeight="1" outlineLevel="1" x14ac:dyDescent="0.2">
      <c r="A61" s="10" t="s">
        <v>22</v>
      </c>
      <c r="B61" s="15">
        <f>C61+D61+E61</f>
        <v>180100</v>
      </c>
      <c r="C61" s="15">
        <f>[1]สิ่งแวดล้อม!D10</f>
        <v>46200</v>
      </c>
      <c r="D61" s="15">
        <f>[1]สิ่งแวดล้อม!E10</f>
        <v>133900</v>
      </c>
      <c r="E61" s="15">
        <f>[1]สิ่งแวดล้อม!F10</f>
        <v>0</v>
      </c>
      <c r="F61" s="13"/>
    </row>
    <row r="62" spans="1:6" ht="22.5" customHeight="1" outlineLevel="1" x14ac:dyDescent="0.2">
      <c r="A62" s="10" t="s">
        <v>23</v>
      </c>
      <c r="B62" s="15">
        <f>C62+D62+E62</f>
        <v>1512400</v>
      </c>
      <c r="C62" s="15">
        <f>[1]สิ่งแวดล้อม!D25</f>
        <v>0</v>
      </c>
      <c r="D62" s="15">
        <f>[1]สิ่งแวดล้อม!E25</f>
        <v>1512400</v>
      </c>
      <c r="E62" s="15">
        <f>[1]สิ่งแวดล้อม!F25</f>
        <v>0</v>
      </c>
      <c r="F62" s="13"/>
    </row>
    <row r="63" spans="1:6" s="288" customFormat="1" ht="22.5" customHeight="1" outlineLevel="1" x14ac:dyDescent="0.2">
      <c r="A63" s="283" t="s">
        <v>41</v>
      </c>
      <c r="B63" s="284">
        <f>SUM(B64:B65)</f>
        <v>906700</v>
      </c>
      <c r="C63" s="284">
        <f>SUM(C64:C65)</f>
        <v>846800</v>
      </c>
      <c r="D63" s="284">
        <f t="shared" ref="D63:E63" si="11">SUM(D64:D65)</f>
        <v>34900</v>
      </c>
      <c r="E63" s="284">
        <f t="shared" si="11"/>
        <v>25000</v>
      </c>
      <c r="F63" s="285"/>
    </row>
    <row r="64" spans="1:6" ht="22.5" customHeight="1" outlineLevel="1" x14ac:dyDescent="0.2">
      <c r="A64" s="10" t="s">
        <v>22</v>
      </c>
      <c r="B64" s="15">
        <f>C64+D64+E64</f>
        <v>820800</v>
      </c>
      <c r="C64" s="15">
        <f>[1]สิ่งแวดล้อม!D48</f>
        <v>820800</v>
      </c>
      <c r="D64" s="15">
        <f>[1]สิ่งแวดล้อม!E48</f>
        <v>0</v>
      </c>
      <c r="E64" s="15">
        <f>[1]สิ่งแวดล้อม!F48</f>
        <v>0</v>
      </c>
      <c r="F64" s="13"/>
    </row>
    <row r="65" spans="1:6" ht="22.5" customHeight="1" outlineLevel="1" x14ac:dyDescent="0.2">
      <c r="A65" s="10" t="s">
        <v>23</v>
      </c>
      <c r="B65" s="15">
        <f>C65+D65+E65</f>
        <v>85900</v>
      </c>
      <c r="C65" s="15">
        <f>[1]สิ่งแวดล้อม!D54</f>
        <v>26000</v>
      </c>
      <c r="D65" s="15">
        <f>[1]สิ่งแวดล้อม!E54</f>
        <v>34900</v>
      </c>
      <c r="E65" s="15">
        <f>[1]สิ่งแวดล้อม!F54</f>
        <v>25000</v>
      </c>
      <c r="F65" s="13"/>
    </row>
    <row r="66" spans="1:6" s="288" customFormat="1" ht="22.5" customHeight="1" outlineLevel="1" x14ac:dyDescent="0.2">
      <c r="A66" s="283" t="s">
        <v>42</v>
      </c>
      <c r="B66" s="284">
        <f>SUM(C66:E66)</f>
        <v>7000</v>
      </c>
      <c r="C66" s="284">
        <f>SUM(C67)</f>
        <v>7000</v>
      </c>
      <c r="D66" s="284">
        <f t="shared" ref="D66:E66" si="12">SUM(D67)</f>
        <v>0</v>
      </c>
      <c r="E66" s="284">
        <f t="shared" si="12"/>
        <v>0</v>
      </c>
      <c r="F66" s="285"/>
    </row>
    <row r="67" spans="1:6" ht="22.5" customHeight="1" outlineLevel="1" x14ac:dyDescent="0.2">
      <c r="A67" s="10" t="s">
        <v>22</v>
      </c>
      <c r="B67" s="15">
        <f>C67+D67+E67</f>
        <v>7000</v>
      </c>
      <c r="C67" s="15">
        <f>[1]สิ่งแวดล้อม!D85</f>
        <v>7000</v>
      </c>
      <c r="D67" s="15">
        <f>[1]สิ่งแวดล้อม!E85</f>
        <v>0</v>
      </c>
      <c r="E67" s="15">
        <f>[1]สิ่งแวดล้อม!F85</f>
        <v>0</v>
      </c>
      <c r="F67" s="13"/>
    </row>
    <row r="68" spans="1:6" s="19" customFormat="1" ht="22.5" customHeight="1" x14ac:dyDescent="0.2">
      <c r="A68" s="289" t="s">
        <v>43</v>
      </c>
      <c r="B68" s="14">
        <f t="shared" ref="B68:B76" si="13">C68+D68+E68</f>
        <v>43166560</v>
      </c>
      <c r="C68" s="14">
        <f>C70+C73</f>
        <v>23230360</v>
      </c>
      <c r="D68" s="14">
        <f>D70+D73</f>
        <v>17365000</v>
      </c>
      <c r="E68" s="14">
        <f>E70+E73</f>
        <v>2571200</v>
      </c>
      <c r="F68" s="18"/>
    </row>
    <row r="69" spans="1:6" s="19" customFormat="1" ht="22.5" customHeight="1" x14ac:dyDescent="0.2">
      <c r="A69" s="282" t="s">
        <v>48</v>
      </c>
      <c r="B69" s="14">
        <f t="shared" si="13"/>
        <v>43166560</v>
      </c>
      <c r="C69" s="14">
        <f>C70+C73</f>
        <v>23230360</v>
      </c>
      <c r="D69" s="14">
        <f>D70+D73</f>
        <v>17365000</v>
      </c>
      <c r="E69" s="14">
        <f>E70+E73</f>
        <v>2571200</v>
      </c>
      <c r="F69" s="18"/>
    </row>
    <row r="70" spans="1:6" s="286" customFormat="1" ht="22.5" customHeight="1" x14ac:dyDescent="0.2">
      <c r="A70" s="283" t="s">
        <v>44</v>
      </c>
      <c r="B70" s="284">
        <f t="shared" si="13"/>
        <v>2507400</v>
      </c>
      <c r="C70" s="284">
        <f>SUM(C71:C72)</f>
        <v>1290200</v>
      </c>
      <c r="D70" s="284">
        <f>SUM(D71:D72)</f>
        <v>1120700</v>
      </c>
      <c r="E70" s="284">
        <f>SUM(E71:E72)</f>
        <v>96500</v>
      </c>
      <c r="F70" s="285"/>
    </row>
    <row r="71" spans="1:6" ht="22.5" customHeight="1" outlineLevel="1" x14ac:dyDescent="0.2">
      <c r="A71" s="10" t="s">
        <v>22</v>
      </c>
      <c r="B71" s="15">
        <f t="shared" si="13"/>
        <v>472600</v>
      </c>
      <c r="C71" s="15">
        <f>[1]ศึกษา!D10</f>
        <v>87600</v>
      </c>
      <c r="D71" s="15">
        <f>[1]ศึกษา!E10</f>
        <v>288500</v>
      </c>
      <c r="E71" s="15">
        <f>[1]ศึกษา!F10</f>
        <v>96500</v>
      </c>
      <c r="F71" s="13"/>
    </row>
    <row r="72" spans="1:6" ht="22.5" customHeight="1" outlineLevel="1" x14ac:dyDescent="0.2">
      <c r="A72" s="10" t="s">
        <v>23</v>
      </c>
      <c r="B72" s="15">
        <f t="shared" si="13"/>
        <v>2034800</v>
      </c>
      <c r="C72" s="15">
        <f>[1]ศึกษา!D23</f>
        <v>1202600</v>
      </c>
      <c r="D72" s="15">
        <f>[1]ศึกษา!E23</f>
        <v>832200</v>
      </c>
      <c r="E72" s="15">
        <f>[1]ศึกษา!F23</f>
        <v>0</v>
      </c>
      <c r="F72" s="13"/>
    </row>
    <row r="73" spans="1:6" s="288" customFormat="1" ht="22.5" customHeight="1" outlineLevel="1" x14ac:dyDescent="0.2">
      <c r="A73" s="283" t="s">
        <v>45</v>
      </c>
      <c r="B73" s="284">
        <f t="shared" si="13"/>
        <v>40659160</v>
      </c>
      <c r="C73" s="284">
        <f>SUM(C74:C76)</f>
        <v>21940160</v>
      </c>
      <c r="D73" s="284">
        <f t="shared" ref="D73:E73" si="14">SUM(D74:D76)</f>
        <v>16244300</v>
      </c>
      <c r="E73" s="284">
        <f t="shared" si="14"/>
        <v>2474700</v>
      </c>
      <c r="F73" s="285"/>
    </row>
    <row r="74" spans="1:6" ht="22.5" customHeight="1" outlineLevel="1" x14ac:dyDescent="0.2">
      <c r="A74" s="10" t="s">
        <v>22</v>
      </c>
      <c r="B74" s="15">
        <f t="shared" si="13"/>
        <v>23176100</v>
      </c>
      <c r="C74" s="15">
        <f>[1]ศึกษา!D50</f>
        <v>14522900</v>
      </c>
      <c r="D74" s="15">
        <f>[1]ศึกษา!E50</f>
        <v>6283300</v>
      </c>
      <c r="E74" s="15">
        <f>[1]ศึกษา!F50</f>
        <v>2369900</v>
      </c>
      <c r="F74" s="13"/>
    </row>
    <row r="75" spans="1:6" ht="22.5" customHeight="1" outlineLevel="1" x14ac:dyDescent="0.2">
      <c r="A75" s="10" t="s">
        <v>47</v>
      </c>
      <c r="B75" s="15">
        <f t="shared" si="13"/>
        <v>13208960</v>
      </c>
      <c r="C75" s="15">
        <f>[1]ศึกษา!D89</f>
        <v>7312460</v>
      </c>
      <c r="D75" s="15">
        <f>[1]ศึกษา!E89</f>
        <v>5896500</v>
      </c>
      <c r="E75" s="15">
        <f>[1]ศึกษา!F89</f>
        <v>0</v>
      </c>
      <c r="F75" s="13"/>
    </row>
    <row r="76" spans="1:6" ht="22.5" customHeight="1" outlineLevel="1" x14ac:dyDescent="0.2">
      <c r="A76" s="10" t="s">
        <v>46</v>
      </c>
      <c r="B76" s="15">
        <f t="shared" si="13"/>
        <v>4274100</v>
      </c>
      <c r="C76" s="15">
        <f>[1]ศึกษา!D97</f>
        <v>104800</v>
      </c>
      <c r="D76" s="15">
        <f>[1]ศึกษา!E97</f>
        <v>4064500</v>
      </c>
      <c r="E76" s="15">
        <f>[1]ศึกษา!F97</f>
        <v>104800</v>
      </c>
      <c r="F76" s="13"/>
    </row>
    <row r="77" spans="1:6" s="19" customFormat="1" ht="22.5" customHeight="1" outlineLevel="1" x14ac:dyDescent="0.2">
      <c r="A77" s="290" t="s">
        <v>259</v>
      </c>
      <c r="B77" s="14">
        <f>C77+D77+E77</f>
        <v>2071500</v>
      </c>
      <c r="C77" s="291">
        <f>SUM(C78,C80,C83,C85)</f>
        <v>681600</v>
      </c>
      <c r="D77" s="291">
        <f t="shared" ref="D77:E77" si="15">SUM(D78,D80,D83,D85)</f>
        <v>740080</v>
      </c>
      <c r="E77" s="291">
        <f t="shared" si="15"/>
        <v>649820</v>
      </c>
      <c r="F77" s="18"/>
    </row>
    <row r="78" spans="1:6" s="295" customFormat="1" ht="22.5" customHeight="1" outlineLevel="1" x14ac:dyDescent="0.2">
      <c r="A78" s="292" t="s">
        <v>208</v>
      </c>
      <c r="B78" s="293">
        <f>C78+D78+E78</f>
        <v>80000</v>
      </c>
      <c r="C78" s="293">
        <f>C79</f>
        <v>40000</v>
      </c>
      <c r="D78" s="293">
        <f t="shared" ref="D78:E78" si="16">D79</f>
        <v>40000</v>
      </c>
      <c r="E78" s="293">
        <f t="shared" si="16"/>
        <v>0</v>
      </c>
      <c r="F78" s="294"/>
    </row>
    <row r="79" spans="1:6" ht="22.5" customHeight="1" outlineLevel="1" x14ac:dyDescent="0.2">
      <c r="A79" s="10" t="s">
        <v>206</v>
      </c>
      <c r="B79" s="216">
        <f>C79+D79+E79</f>
        <v>80000</v>
      </c>
      <c r="C79" s="216">
        <f>[1]พัฒนา!D106</f>
        <v>40000</v>
      </c>
      <c r="D79" s="216">
        <f>[1]พัฒนา!E106</f>
        <v>40000</v>
      </c>
      <c r="E79" s="216">
        <f>[1]พัฒนา!F106</f>
        <v>0</v>
      </c>
      <c r="F79" s="13"/>
    </row>
    <row r="80" spans="1:6" s="20" customFormat="1" ht="22.5" customHeight="1" outlineLevel="1" x14ac:dyDescent="0.2">
      <c r="A80" s="290" t="s">
        <v>207</v>
      </c>
      <c r="B80" s="14">
        <f>C80+D80+E80</f>
        <v>700000</v>
      </c>
      <c r="C80" s="14">
        <f>C82</f>
        <v>200000</v>
      </c>
      <c r="D80" s="14">
        <f>D82</f>
        <v>250000</v>
      </c>
      <c r="E80" s="14">
        <f>E82</f>
        <v>250000</v>
      </c>
      <c r="F80" s="18"/>
    </row>
    <row r="81" spans="1:6" s="19" customFormat="1" ht="22.5" customHeight="1" outlineLevel="1" x14ac:dyDescent="0.2">
      <c r="A81" s="290" t="s">
        <v>296</v>
      </c>
      <c r="B81" s="14"/>
      <c r="C81" s="14"/>
      <c r="D81" s="14"/>
      <c r="E81" s="14"/>
      <c r="F81" s="18"/>
    </row>
    <row r="82" spans="1:6" ht="22.5" customHeight="1" outlineLevel="1" x14ac:dyDescent="0.2">
      <c r="A82" s="10" t="s">
        <v>206</v>
      </c>
      <c r="B82" s="15">
        <f>C82+D82+E82</f>
        <v>700000</v>
      </c>
      <c r="C82" s="15">
        <f>[1]พัฒนา!D121</f>
        <v>200000</v>
      </c>
      <c r="D82" s="15">
        <f>[1]พัฒนา!E121</f>
        <v>250000</v>
      </c>
      <c r="E82" s="15">
        <f>[1]พัฒนา!F121</f>
        <v>250000</v>
      </c>
      <c r="F82" s="13"/>
    </row>
    <row r="83" spans="1:6" s="19" customFormat="1" ht="22.5" customHeight="1" outlineLevel="1" x14ac:dyDescent="0.2">
      <c r="A83" s="290" t="s">
        <v>297</v>
      </c>
      <c r="B83" s="14">
        <f>C83+D83+E83</f>
        <v>1134000</v>
      </c>
      <c r="C83" s="14">
        <f>C84</f>
        <v>378000</v>
      </c>
      <c r="D83" s="14">
        <f t="shared" ref="D83:E83" si="17">D84</f>
        <v>378000</v>
      </c>
      <c r="E83" s="14">
        <f t="shared" si="17"/>
        <v>378000</v>
      </c>
      <c r="F83" s="18"/>
    </row>
    <row r="84" spans="1:6" ht="22.5" customHeight="1" outlineLevel="1" x14ac:dyDescent="0.2">
      <c r="A84" s="10" t="s">
        <v>206</v>
      </c>
      <c r="B84" s="15">
        <f>C84+D84+E84</f>
        <v>1134000</v>
      </c>
      <c r="C84" s="15">
        <f>[1]พัฒนา!D126</f>
        <v>378000</v>
      </c>
      <c r="D84" s="15">
        <f>[1]พัฒนา!E126</f>
        <v>378000</v>
      </c>
      <c r="E84" s="15">
        <f>[1]พัฒนา!F126</f>
        <v>378000</v>
      </c>
      <c r="F84" s="13"/>
    </row>
    <row r="85" spans="1:6" s="20" customFormat="1" ht="22.5" customHeight="1" outlineLevel="1" x14ac:dyDescent="0.2">
      <c r="A85" s="290" t="s">
        <v>338</v>
      </c>
      <c r="B85" s="14">
        <f>C85+D85+E85</f>
        <v>157500</v>
      </c>
      <c r="C85" s="14">
        <f>C87</f>
        <v>63600</v>
      </c>
      <c r="D85" s="14">
        <f t="shared" ref="D85:E85" si="18">D87</f>
        <v>72080</v>
      </c>
      <c r="E85" s="14">
        <f t="shared" si="18"/>
        <v>21820</v>
      </c>
      <c r="F85" s="18"/>
    </row>
    <row r="86" spans="1:6" s="20" customFormat="1" ht="22.5" customHeight="1" outlineLevel="1" x14ac:dyDescent="0.2">
      <c r="A86" s="290" t="s">
        <v>298</v>
      </c>
      <c r="B86" s="14"/>
      <c r="C86" s="14"/>
      <c r="D86" s="14"/>
      <c r="E86" s="14"/>
      <c r="F86" s="18"/>
    </row>
    <row r="87" spans="1:6" ht="22.5" customHeight="1" outlineLevel="1" x14ac:dyDescent="0.2">
      <c r="A87" s="10" t="s">
        <v>206</v>
      </c>
      <c r="B87" s="15">
        <f>C87+D87+E87</f>
        <v>157500</v>
      </c>
      <c r="C87" s="15">
        <f>[1]สิ่งแวดล้อม!D93</f>
        <v>63600</v>
      </c>
      <c r="D87" s="15">
        <f>[1]สิ่งแวดล้อม!E93</f>
        <v>72080</v>
      </c>
      <c r="E87" s="15">
        <f>[1]สิ่งแวดล้อม!F93</f>
        <v>21820</v>
      </c>
      <c r="F87" s="13"/>
    </row>
    <row r="88" spans="1:6" s="19" customFormat="1" ht="22.5" customHeight="1" outlineLevel="1" x14ac:dyDescent="0.2">
      <c r="A88" s="79" t="s">
        <v>49</v>
      </c>
      <c r="B88" s="14">
        <f>C88+D88+E88</f>
        <v>121442500</v>
      </c>
      <c r="C88" s="14">
        <f>SUM(C8,C11,C18,C21,C24,C27,C38,C43,C52,C59,C69)</f>
        <v>55444270</v>
      </c>
      <c r="D88" s="14">
        <f t="shared" ref="D88:E88" si="19">SUM(D8,D11,D18,D21,D24,D27,D38,D43,D52,D59,D69)</f>
        <v>44805795</v>
      </c>
      <c r="E88" s="14">
        <f t="shared" si="19"/>
        <v>21192435</v>
      </c>
      <c r="F88" s="18"/>
    </row>
    <row r="89" spans="1:6" s="19" customFormat="1" ht="22.5" customHeight="1" outlineLevel="1" x14ac:dyDescent="0.2">
      <c r="A89" s="79" t="s">
        <v>299</v>
      </c>
      <c r="B89" s="14">
        <f>C89+D89+E89</f>
        <v>2071500</v>
      </c>
      <c r="C89" s="14">
        <f>C78+C80+C83+C85</f>
        <v>681600</v>
      </c>
      <c r="D89" s="14">
        <f>D78+D80+D83+D85</f>
        <v>740080</v>
      </c>
      <c r="E89" s="14">
        <f>E78+E80+E83+E85</f>
        <v>649820</v>
      </c>
      <c r="F89" s="18"/>
    </row>
    <row r="90" spans="1:6" s="20" customFormat="1" ht="22.5" customHeight="1" x14ac:dyDescent="0.2">
      <c r="A90" s="296" t="s">
        <v>0</v>
      </c>
      <c r="B90" s="14">
        <f>SUM(B88:B89)</f>
        <v>123514000</v>
      </c>
      <c r="C90" s="14">
        <f>SUM(C88:C89)</f>
        <v>56125870</v>
      </c>
      <c r="D90" s="14">
        <f>SUM(D88:D89)</f>
        <v>45545875</v>
      </c>
      <c r="E90" s="14">
        <f>SUM(E88:E89)</f>
        <v>21842255</v>
      </c>
      <c r="F90" s="18"/>
    </row>
    <row r="92" spans="1:6" x14ac:dyDescent="0.2">
      <c r="B92" s="25"/>
      <c r="C92" s="16"/>
      <c r="D92" s="16"/>
      <c r="E92" s="16"/>
    </row>
  </sheetData>
  <mergeCells count="3">
    <mergeCell ref="A2:E2"/>
    <mergeCell ref="A3:E3"/>
    <mergeCell ref="A5:A6"/>
  </mergeCells>
  <pageMargins left="0.78740157480314965" right="0.39370078740157483" top="0.39370078740157483" bottom="0.19685039370078741" header="0.19685039370078741" footer="0.19685039370078741"/>
  <pageSetup paperSize="9" scale="97" orientation="landscape" r:id="rId1"/>
  <rowBreaks count="4" manualBreakCount="4">
    <brk id="23" max="4" man="1"/>
    <brk id="40" max="4" man="1"/>
    <brk id="57" max="4" man="1"/>
    <brk id="76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9441-F22D-4965-8309-B2CF979D4DFD}">
  <dimension ref="A1:F100"/>
  <sheetViews>
    <sheetView topLeftCell="A8" zoomScaleNormal="100" workbookViewId="0">
      <selection activeCell="A20" sqref="A20"/>
    </sheetView>
  </sheetViews>
  <sheetFormatPr defaultRowHeight="14.25" x14ac:dyDescent="0.2"/>
  <cols>
    <col min="1" max="1" width="40.25" customWidth="1"/>
    <col min="2" max="2" width="7.125" customWidth="1"/>
    <col min="3" max="6" width="12.75" customWidth="1"/>
  </cols>
  <sheetData>
    <row r="1" spans="1:6" ht="24" x14ac:dyDescent="0.2">
      <c r="A1" s="297" t="s">
        <v>212</v>
      </c>
      <c r="B1" s="297"/>
      <c r="C1" s="297"/>
      <c r="D1" s="297"/>
      <c r="E1" s="297"/>
      <c r="F1" s="297"/>
    </row>
    <row r="2" spans="1:6" ht="22.5" customHeight="1" x14ac:dyDescent="0.2">
      <c r="A2" s="27" t="s">
        <v>70</v>
      </c>
      <c r="B2" s="27"/>
      <c r="C2" s="27"/>
      <c r="D2" s="27"/>
      <c r="E2" s="27"/>
      <c r="F2" s="27"/>
    </row>
    <row r="3" spans="1:6" ht="22.5" customHeight="1" x14ac:dyDescent="0.2">
      <c r="A3" s="27" t="s">
        <v>160</v>
      </c>
      <c r="B3" s="27"/>
      <c r="C3" s="27"/>
      <c r="D3" s="27"/>
      <c r="E3" s="27"/>
      <c r="F3" s="27"/>
    </row>
    <row r="4" spans="1:6" ht="22.5" customHeight="1" x14ac:dyDescent="0.2">
      <c r="A4" s="28"/>
      <c r="B4" s="28"/>
      <c r="C4" s="41"/>
      <c r="D4" s="12"/>
      <c r="E4" s="12"/>
      <c r="F4" s="41" t="s">
        <v>6</v>
      </c>
    </row>
    <row r="5" spans="1:6" ht="24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4" customHeight="1" x14ac:dyDescent="0.2">
      <c r="A6" s="324"/>
      <c r="B6" s="30" t="s">
        <v>51</v>
      </c>
      <c r="C6" s="325"/>
      <c r="D6" s="71" t="s">
        <v>213</v>
      </c>
      <c r="E6" s="71" t="s">
        <v>217</v>
      </c>
      <c r="F6" s="71" t="s">
        <v>215</v>
      </c>
    </row>
    <row r="7" spans="1:6" ht="24" customHeight="1" x14ac:dyDescent="0.2">
      <c r="A7" s="36" t="s">
        <v>48</v>
      </c>
      <c r="B7" s="35"/>
      <c r="C7" s="43"/>
      <c r="D7" s="44"/>
      <c r="E7" s="44"/>
      <c r="F7" s="44"/>
    </row>
    <row r="8" spans="1:6" ht="24" customHeight="1" x14ac:dyDescent="0.2">
      <c r="A8" s="45" t="s">
        <v>161</v>
      </c>
      <c r="B8" s="46" t="s">
        <v>1</v>
      </c>
      <c r="C8" s="47">
        <f>D8+E8+F8</f>
        <v>1400800</v>
      </c>
      <c r="D8" s="47">
        <f>+D10</f>
        <v>448200</v>
      </c>
      <c r="E8" s="47">
        <f t="shared" ref="E8:F8" si="0">+E10</f>
        <v>572200</v>
      </c>
      <c r="F8" s="47">
        <f t="shared" si="0"/>
        <v>380400</v>
      </c>
    </row>
    <row r="9" spans="1:6" ht="24" customHeight="1" x14ac:dyDescent="0.2">
      <c r="A9" s="49"/>
      <c r="B9" s="46" t="s">
        <v>51</v>
      </c>
      <c r="C9" s="47"/>
      <c r="D9" s="48"/>
      <c r="E9" s="48"/>
      <c r="F9" s="48"/>
    </row>
    <row r="10" spans="1:6" s="40" customFormat="1" ht="24" customHeight="1" x14ac:dyDescent="0.2">
      <c r="A10" s="58" t="s">
        <v>59</v>
      </c>
      <c r="B10" s="42" t="s">
        <v>1</v>
      </c>
      <c r="C10" s="54">
        <f>SUM(C14:C23)</f>
        <v>1400800</v>
      </c>
      <c r="D10" s="31">
        <f>SUM(D14:D23)</f>
        <v>448200</v>
      </c>
      <c r="E10" s="31">
        <f>SUM(E14:E23)</f>
        <v>572200</v>
      </c>
      <c r="F10" s="31">
        <f>SUM(F14:F23)</f>
        <v>380400</v>
      </c>
    </row>
    <row r="11" spans="1:6" s="40" customFormat="1" ht="24" customHeight="1" x14ac:dyDescent="0.2">
      <c r="A11" s="146"/>
      <c r="B11" s="11" t="s">
        <v>51</v>
      </c>
      <c r="C11" s="54"/>
      <c r="D11" s="39"/>
      <c r="E11" s="39"/>
      <c r="F11" s="39"/>
    </row>
    <row r="12" spans="1:6" s="40" customFormat="1" ht="24" customHeight="1" x14ac:dyDescent="0.2">
      <c r="A12" s="200" t="s">
        <v>200</v>
      </c>
      <c r="B12" s="38"/>
      <c r="C12" s="31"/>
      <c r="D12" s="59"/>
      <c r="E12" s="59"/>
      <c r="F12" s="59"/>
    </row>
    <row r="13" spans="1:6" s="56" customFormat="1" ht="24" customHeight="1" x14ac:dyDescent="0.2">
      <c r="A13" s="60" t="s">
        <v>60</v>
      </c>
      <c r="B13" s="61"/>
      <c r="C13" s="54"/>
      <c r="D13" s="62"/>
      <c r="E13" s="62"/>
      <c r="F13" s="62"/>
    </row>
    <row r="14" spans="1:6" s="56" customFormat="1" ht="24" customHeight="1" x14ac:dyDescent="0.2">
      <c r="A14" s="57" t="s">
        <v>61</v>
      </c>
      <c r="B14" s="53" t="s">
        <v>1</v>
      </c>
      <c r="C14" s="54">
        <f>SUM(D14:F14)</f>
        <v>985700</v>
      </c>
      <c r="D14" s="55">
        <v>330500</v>
      </c>
      <c r="E14" s="55">
        <v>328800</v>
      </c>
      <c r="F14" s="55">
        <v>326400</v>
      </c>
    </row>
    <row r="15" spans="1:6" s="56" customFormat="1" ht="24" customHeight="1" x14ac:dyDescent="0.2">
      <c r="A15" s="63" t="s">
        <v>62</v>
      </c>
      <c r="B15" s="53"/>
      <c r="C15" s="54"/>
      <c r="D15" s="55"/>
      <c r="E15" s="55"/>
      <c r="F15" s="55"/>
    </row>
    <row r="16" spans="1:6" s="56" customFormat="1" ht="24" customHeight="1" x14ac:dyDescent="0.2">
      <c r="A16" s="57" t="s">
        <v>63</v>
      </c>
      <c r="B16" s="53" t="s">
        <v>1</v>
      </c>
      <c r="C16" s="54">
        <f t="shared" ref="C16:C22" si="1">SUM(D16:F16)</f>
        <v>56300</v>
      </c>
      <c r="D16" s="55">
        <v>20000</v>
      </c>
      <c r="E16" s="55">
        <v>36300</v>
      </c>
      <c r="F16" s="55">
        <v>0</v>
      </c>
    </row>
    <row r="17" spans="1:6" s="56" customFormat="1" ht="24" customHeight="1" x14ac:dyDescent="0.2">
      <c r="A17" s="57" t="s">
        <v>64</v>
      </c>
      <c r="B17" s="53" t="s">
        <v>1</v>
      </c>
      <c r="C17" s="54">
        <f t="shared" si="1"/>
        <v>19400</v>
      </c>
      <c r="D17" s="55"/>
      <c r="E17" s="55">
        <v>19400</v>
      </c>
      <c r="F17" s="55">
        <v>0</v>
      </c>
    </row>
    <row r="18" spans="1:6" s="56" customFormat="1" ht="24" customHeight="1" x14ac:dyDescent="0.2">
      <c r="A18" s="64" t="s">
        <v>66</v>
      </c>
      <c r="B18" s="53"/>
      <c r="C18" s="54"/>
      <c r="D18" s="55"/>
      <c r="E18" s="55"/>
      <c r="F18" s="55"/>
    </row>
    <row r="19" spans="1:6" s="56" customFormat="1" ht="24" customHeight="1" x14ac:dyDescent="0.2">
      <c r="A19" s="145" t="s">
        <v>191</v>
      </c>
      <c r="B19" s="53" t="s">
        <v>1</v>
      </c>
      <c r="C19" s="54">
        <f t="shared" si="1"/>
        <v>157000</v>
      </c>
      <c r="D19" s="55">
        <v>45000</v>
      </c>
      <c r="E19" s="55">
        <v>58000</v>
      </c>
      <c r="F19" s="55">
        <v>54000</v>
      </c>
    </row>
    <row r="20" spans="1:6" s="56" customFormat="1" ht="24" customHeight="1" x14ac:dyDescent="0.2">
      <c r="A20" s="269" t="s">
        <v>318</v>
      </c>
      <c r="B20" s="53" t="s">
        <v>1</v>
      </c>
      <c r="C20" s="54">
        <f t="shared" si="1"/>
        <v>99700</v>
      </c>
      <c r="D20" s="55">
        <v>0</v>
      </c>
      <c r="E20" s="55">
        <v>99700</v>
      </c>
      <c r="F20" s="55">
        <v>0</v>
      </c>
    </row>
    <row r="21" spans="1:6" s="56" customFormat="1" ht="24" customHeight="1" x14ac:dyDescent="0.2">
      <c r="A21" s="145" t="s">
        <v>130</v>
      </c>
      <c r="B21" s="53" t="s">
        <v>1</v>
      </c>
      <c r="C21" s="54">
        <f t="shared" si="1"/>
        <v>58500</v>
      </c>
      <c r="D21" s="55">
        <v>28500</v>
      </c>
      <c r="E21" s="55">
        <v>30000</v>
      </c>
      <c r="F21" s="55">
        <v>0</v>
      </c>
    </row>
    <row r="22" spans="1:6" s="56" customFormat="1" ht="24" customHeight="1" x14ac:dyDescent="0.2">
      <c r="A22" s="57" t="s">
        <v>190</v>
      </c>
      <c r="B22" s="53" t="s">
        <v>1</v>
      </c>
      <c r="C22" s="54">
        <f t="shared" si="1"/>
        <v>24200</v>
      </c>
      <c r="D22" s="55">
        <v>24200</v>
      </c>
      <c r="E22" s="55"/>
      <c r="F22" s="55"/>
    </row>
    <row r="23" spans="1:6" ht="24" customHeight="1" x14ac:dyDescent="0.2">
      <c r="A23" s="145"/>
      <c r="B23" s="53"/>
      <c r="C23" s="54"/>
      <c r="D23" s="34"/>
      <c r="E23" s="34"/>
      <c r="F23" s="34"/>
    </row>
    <row r="24" spans="1:6" s="70" customFormat="1" ht="24" customHeight="1" x14ac:dyDescent="0.55000000000000004">
      <c r="A24" s="321" t="s">
        <v>0</v>
      </c>
      <c r="B24" s="24" t="s">
        <v>1</v>
      </c>
      <c r="C24" s="68">
        <f>SUM(D24:F24)</f>
        <v>1400800</v>
      </c>
      <c r="D24" s="68">
        <f>SUM(D14:D22)</f>
        <v>448200</v>
      </c>
      <c r="E24" s="68">
        <f t="shared" ref="E24:F24" si="2">SUM(E14:E22)</f>
        <v>572200</v>
      </c>
      <c r="F24" s="68">
        <f t="shared" si="2"/>
        <v>380400</v>
      </c>
    </row>
    <row r="25" spans="1:6" s="70" customFormat="1" ht="24" customHeight="1" x14ac:dyDescent="0.55000000000000004">
      <c r="A25" s="322"/>
      <c r="B25" s="24" t="s">
        <v>51</v>
      </c>
      <c r="C25" s="68"/>
      <c r="D25" s="69"/>
      <c r="E25" s="69"/>
      <c r="F25" s="69"/>
    </row>
    <row r="26" spans="1:6" s="70" customFormat="1" ht="33" customHeight="1" x14ac:dyDescent="0.55000000000000004">
      <c r="A26" s="37"/>
      <c r="B26" s="37"/>
      <c r="C26" s="40"/>
      <c r="D26"/>
      <c r="E26"/>
      <c r="F26"/>
    </row>
    <row r="27" spans="1:6" s="70" customFormat="1" ht="22.5" customHeight="1" x14ac:dyDescent="0.55000000000000004">
      <c r="A27" s="28" t="s">
        <v>69</v>
      </c>
      <c r="B27" s="37"/>
      <c r="C27" s="40"/>
      <c r="D27"/>
      <c r="E27"/>
      <c r="F27"/>
    </row>
    <row r="28" spans="1:6" s="70" customFormat="1" ht="24" x14ac:dyDescent="0.55000000000000004"/>
    <row r="29" spans="1:6" s="70" customFormat="1" ht="24" x14ac:dyDescent="0.55000000000000004"/>
    <row r="30" spans="1:6" s="70" customFormat="1" ht="24" x14ac:dyDescent="0.55000000000000004"/>
    <row r="31" spans="1:6" s="70" customFormat="1" ht="24" x14ac:dyDescent="0.55000000000000004"/>
    <row r="32" spans="1:6" s="70" customFormat="1" ht="24" x14ac:dyDescent="0.55000000000000004"/>
    <row r="33" spans="1:6" s="70" customFormat="1" ht="24" x14ac:dyDescent="0.55000000000000004"/>
    <row r="34" spans="1:6" s="70" customFormat="1" ht="24" x14ac:dyDescent="0.55000000000000004"/>
    <row r="35" spans="1:6" s="70" customFormat="1" ht="24" x14ac:dyDescent="0.55000000000000004"/>
    <row r="36" spans="1:6" ht="24" x14ac:dyDescent="0.2">
      <c r="A36" s="27" t="s">
        <v>250</v>
      </c>
      <c r="B36" s="27"/>
      <c r="C36" s="27"/>
      <c r="D36" s="27"/>
      <c r="E36" s="27"/>
      <c r="F36" s="27"/>
    </row>
    <row r="37" spans="1:6" ht="21.75" customHeight="1" x14ac:dyDescent="0.2">
      <c r="A37" s="326" t="s">
        <v>70</v>
      </c>
      <c r="B37" s="326"/>
      <c r="C37" s="326"/>
      <c r="D37" s="326"/>
      <c r="E37" s="326"/>
      <c r="F37" s="326"/>
    </row>
    <row r="38" spans="1:6" ht="21.75" customHeight="1" x14ac:dyDescent="0.2">
      <c r="A38" s="28" t="s">
        <v>160</v>
      </c>
      <c r="B38" s="28"/>
      <c r="C38" s="40"/>
    </row>
    <row r="39" spans="1:6" ht="21.75" customHeight="1" x14ac:dyDescent="0.2">
      <c r="A39" s="28"/>
      <c r="B39" s="28"/>
      <c r="C39" s="41"/>
      <c r="D39" s="12"/>
      <c r="E39" s="12"/>
      <c r="F39" s="41" t="s">
        <v>6</v>
      </c>
    </row>
    <row r="40" spans="1:6" ht="24" customHeight="1" x14ac:dyDescent="0.2">
      <c r="A40" s="323" t="s">
        <v>52</v>
      </c>
      <c r="B40" s="29" t="s">
        <v>50</v>
      </c>
      <c r="C40" s="325" t="s">
        <v>0</v>
      </c>
      <c r="D40" s="185" t="s">
        <v>53</v>
      </c>
      <c r="E40" s="185" t="s">
        <v>54</v>
      </c>
      <c r="F40" s="185" t="s">
        <v>55</v>
      </c>
    </row>
    <row r="41" spans="1:6" ht="24" customHeight="1" x14ac:dyDescent="0.2">
      <c r="A41" s="324"/>
      <c r="B41" s="30" t="s">
        <v>51</v>
      </c>
      <c r="C41" s="325"/>
      <c r="D41" s="71" t="s">
        <v>213</v>
      </c>
      <c r="E41" s="71" t="s">
        <v>217</v>
      </c>
      <c r="F41" s="71" t="s">
        <v>215</v>
      </c>
    </row>
    <row r="42" spans="1:6" ht="24" customHeight="1" x14ac:dyDescent="0.2">
      <c r="A42" s="36" t="s">
        <v>48</v>
      </c>
      <c r="B42" s="35"/>
      <c r="C42" s="43"/>
      <c r="D42" s="44"/>
      <c r="E42" s="44"/>
      <c r="F42" s="44"/>
    </row>
    <row r="43" spans="1:6" ht="24" customHeight="1" x14ac:dyDescent="0.2">
      <c r="A43" s="45" t="s">
        <v>162</v>
      </c>
      <c r="B43" s="46" t="s">
        <v>1</v>
      </c>
      <c r="C43" s="47">
        <v>7313300</v>
      </c>
      <c r="D43" s="47">
        <f>D45+D56</f>
        <v>1908400</v>
      </c>
      <c r="E43" s="47">
        <f t="shared" ref="E43:F43" si="3">E45+E56</f>
        <v>3104900</v>
      </c>
      <c r="F43" s="47">
        <f t="shared" si="3"/>
        <v>2300000</v>
      </c>
    </row>
    <row r="44" spans="1:6" ht="24" customHeight="1" x14ac:dyDescent="0.2">
      <c r="A44" s="49"/>
      <c r="B44" s="46" t="s">
        <v>51</v>
      </c>
      <c r="C44" s="47"/>
      <c r="D44" s="48"/>
      <c r="E44" s="48"/>
      <c r="F44" s="48"/>
    </row>
    <row r="45" spans="1:6" s="40" customFormat="1" ht="24" customHeight="1" x14ac:dyDescent="0.2">
      <c r="A45" s="58" t="s">
        <v>59</v>
      </c>
      <c r="B45" s="42" t="s">
        <v>1</v>
      </c>
      <c r="C45" s="54">
        <f>D45+E45+F45</f>
        <v>7313300</v>
      </c>
      <c r="D45" s="31">
        <f>SUM(D48:D55)</f>
        <v>1908400</v>
      </c>
      <c r="E45" s="31">
        <f>SUM(E48:E55)</f>
        <v>3104900</v>
      </c>
      <c r="F45" s="31">
        <f>SUM(F48:F55)</f>
        <v>2300000</v>
      </c>
    </row>
    <row r="46" spans="1:6" s="40" customFormat="1" ht="24" customHeight="1" x14ac:dyDescent="0.2">
      <c r="A46" s="146"/>
      <c r="B46" s="11" t="s">
        <v>51</v>
      </c>
      <c r="C46" s="54"/>
      <c r="D46" s="39"/>
      <c r="E46" s="39"/>
      <c r="F46" s="39"/>
    </row>
    <row r="47" spans="1:6" s="40" customFormat="1" ht="24" customHeight="1" x14ac:dyDescent="0.2">
      <c r="A47" s="52" t="s">
        <v>57</v>
      </c>
      <c r="B47" s="38"/>
      <c r="C47" s="31"/>
      <c r="D47" s="59"/>
      <c r="E47" s="59"/>
      <c r="F47" s="59"/>
    </row>
    <row r="48" spans="1:6" s="56" customFormat="1" ht="24" customHeight="1" x14ac:dyDescent="0.2">
      <c r="A48" s="63" t="s">
        <v>62</v>
      </c>
      <c r="B48" s="53"/>
      <c r="C48" s="54"/>
      <c r="D48" s="55"/>
      <c r="E48" s="55"/>
      <c r="F48" s="55"/>
    </row>
    <row r="49" spans="1:6" s="56" customFormat="1" ht="24" customHeight="1" x14ac:dyDescent="0.2">
      <c r="A49" s="57" t="s">
        <v>251</v>
      </c>
      <c r="B49" s="53" t="s">
        <v>1</v>
      </c>
      <c r="C49" s="54">
        <f t="shared" ref="C49:C55" si="4">D49+E49+F49</f>
        <v>5000000</v>
      </c>
      <c r="D49" s="55">
        <v>1000000</v>
      </c>
      <c r="E49" s="55">
        <v>2000000</v>
      </c>
      <c r="F49" s="55">
        <v>2000000</v>
      </c>
    </row>
    <row r="50" spans="1:6" s="56" customFormat="1" ht="24" customHeight="1" x14ac:dyDescent="0.2">
      <c r="A50" s="57" t="s">
        <v>163</v>
      </c>
      <c r="B50" s="53" t="s">
        <v>1</v>
      </c>
      <c r="C50" s="54">
        <f t="shared" si="4"/>
        <v>1200000</v>
      </c>
      <c r="D50" s="55">
        <v>500000</v>
      </c>
      <c r="E50" s="55">
        <v>700000</v>
      </c>
      <c r="F50" s="55"/>
    </row>
    <row r="51" spans="1:6" s="56" customFormat="1" ht="24" customHeight="1" x14ac:dyDescent="0.2">
      <c r="A51" s="57" t="s">
        <v>65</v>
      </c>
      <c r="B51" s="53" t="s">
        <v>1</v>
      </c>
      <c r="C51" s="54">
        <f t="shared" si="4"/>
        <v>158400</v>
      </c>
      <c r="D51" s="55">
        <v>158400</v>
      </c>
      <c r="E51" s="55"/>
      <c r="F51" s="55"/>
    </row>
    <row r="52" spans="1:6" s="56" customFormat="1" ht="24" customHeight="1" x14ac:dyDescent="0.2">
      <c r="A52" s="64" t="s">
        <v>66</v>
      </c>
      <c r="B52" s="53"/>
      <c r="C52" s="54"/>
      <c r="D52" s="55"/>
      <c r="E52" s="55"/>
      <c r="F52" s="55"/>
    </row>
    <row r="53" spans="1:6" s="56" customFormat="1" ht="24" customHeight="1" x14ac:dyDescent="0.2">
      <c r="A53" s="145" t="s">
        <v>164</v>
      </c>
      <c r="B53" s="53" t="s">
        <v>1</v>
      </c>
      <c r="C53" s="54">
        <f t="shared" si="4"/>
        <v>250000</v>
      </c>
      <c r="D53" s="55">
        <v>50000</v>
      </c>
      <c r="E53" s="55">
        <v>100000</v>
      </c>
      <c r="F53" s="55">
        <v>100000</v>
      </c>
    </row>
    <row r="54" spans="1:6" s="56" customFormat="1" ht="24" customHeight="1" x14ac:dyDescent="0.2">
      <c r="A54" s="145" t="s">
        <v>153</v>
      </c>
      <c r="B54" s="53" t="s">
        <v>1</v>
      </c>
      <c r="C54" s="54">
        <f t="shared" si="4"/>
        <v>4900</v>
      </c>
      <c r="D54" s="55"/>
      <c r="E54" s="55">
        <v>4900</v>
      </c>
      <c r="F54" s="55"/>
    </row>
    <row r="55" spans="1:6" s="56" customFormat="1" ht="24" customHeight="1" x14ac:dyDescent="0.2">
      <c r="A55" s="181" t="s">
        <v>165</v>
      </c>
      <c r="B55" s="53" t="s">
        <v>1</v>
      </c>
      <c r="C55" s="54">
        <f t="shared" si="4"/>
        <v>700000</v>
      </c>
      <c r="D55" s="55">
        <v>200000</v>
      </c>
      <c r="E55" s="55">
        <v>300000</v>
      </c>
      <c r="F55" s="55">
        <v>200000</v>
      </c>
    </row>
    <row r="56" spans="1:6" s="40" customFormat="1" ht="24" customHeight="1" x14ac:dyDescent="0.2">
      <c r="A56" s="58" t="s">
        <v>133</v>
      </c>
      <c r="B56" s="65" t="s">
        <v>1</v>
      </c>
      <c r="C56" s="66"/>
      <c r="D56" s="66"/>
      <c r="E56" s="66"/>
      <c r="F56" s="66"/>
    </row>
    <row r="57" spans="1:6" s="40" customFormat="1" ht="24" customHeight="1" x14ac:dyDescent="0.2">
      <c r="A57" s="149"/>
      <c r="B57" s="65" t="s">
        <v>51</v>
      </c>
      <c r="C57" s="148"/>
      <c r="D57" s="34"/>
      <c r="E57" s="34"/>
      <c r="F57" s="34"/>
    </row>
    <row r="58" spans="1:6" s="40" customFormat="1" ht="24" customHeight="1" x14ac:dyDescent="0.2">
      <c r="A58" s="147"/>
      <c r="B58" s="65"/>
      <c r="C58" s="54"/>
      <c r="D58" s="67"/>
      <c r="E58" s="67"/>
      <c r="F58" s="67"/>
    </row>
    <row r="59" spans="1:6" s="70" customFormat="1" ht="24" customHeight="1" x14ac:dyDescent="0.55000000000000004">
      <c r="A59" s="321" t="s">
        <v>0</v>
      </c>
      <c r="B59" s="24" t="s">
        <v>1</v>
      </c>
      <c r="C59" s="68">
        <f>D59+E59+F59</f>
        <v>7313300</v>
      </c>
      <c r="D59" s="68">
        <f>D45+D56</f>
        <v>1908400</v>
      </c>
      <c r="E59" s="68">
        <f>E45+E56</f>
        <v>3104900</v>
      </c>
      <c r="F59" s="68">
        <f>F45+F56</f>
        <v>2300000</v>
      </c>
    </row>
    <row r="60" spans="1:6" s="70" customFormat="1" ht="24" customHeight="1" x14ac:dyDescent="0.55000000000000004">
      <c r="A60" s="322"/>
      <c r="B60" s="24" t="s">
        <v>51</v>
      </c>
      <c r="C60" s="68"/>
      <c r="D60" s="69"/>
      <c r="E60" s="69"/>
      <c r="F60" s="69"/>
    </row>
    <row r="61" spans="1:6" s="70" customFormat="1" ht="28.5" customHeight="1" x14ac:dyDescent="0.55000000000000004">
      <c r="A61" s="37"/>
      <c r="B61" s="37"/>
      <c r="C61" s="40"/>
      <c r="D61"/>
      <c r="E61"/>
      <c r="F61"/>
    </row>
    <row r="62" spans="1:6" s="70" customFormat="1" ht="24" customHeight="1" x14ac:dyDescent="0.55000000000000004">
      <c r="A62" s="28" t="s">
        <v>69</v>
      </c>
      <c r="B62" s="37"/>
      <c r="C62" s="40"/>
      <c r="D62"/>
      <c r="E62"/>
      <c r="F62"/>
    </row>
    <row r="63" spans="1:6" ht="24" customHeight="1" x14ac:dyDescent="0.2"/>
    <row r="64" spans="1:6" ht="24" customHeight="1" x14ac:dyDescent="0.2"/>
    <row r="65" spans="1:6" ht="24" customHeight="1" x14ac:dyDescent="0.2"/>
    <row r="66" spans="1:6" ht="24" customHeight="1" x14ac:dyDescent="0.2"/>
    <row r="67" spans="1:6" ht="24" customHeight="1" x14ac:dyDescent="0.2"/>
    <row r="68" spans="1:6" ht="24" customHeight="1" x14ac:dyDescent="0.2"/>
    <row r="69" spans="1:6" ht="24" customHeight="1" x14ac:dyDescent="0.2"/>
    <row r="70" spans="1:6" ht="24" customHeight="1" x14ac:dyDescent="0.2"/>
    <row r="71" spans="1:6" ht="24" customHeight="1" x14ac:dyDescent="0.2">
      <c r="A71" s="27" t="s">
        <v>250</v>
      </c>
      <c r="B71" s="27"/>
      <c r="C71" s="27"/>
      <c r="D71" s="27"/>
      <c r="E71" s="27"/>
      <c r="F71" s="27"/>
    </row>
    <row r="72" spans="1:6" ht="24" customHeight="1" x14ac:dyDescent="0.2">
      <c r="A72" s="326" t="s">
        <v>70</v>
      </c>
      <c r="B72" s="326"/>
      <c r="C72" s="326"/>
      <c r="D72" s="326"/>
      <c r="E72" s="326"/>
      <c r="F72" s="326"/>
    </row>
    <row r="73" spans="1:6" ht="24" customHeight="1" x14ac:dyDescent="0.2">
      <c r="A73" s="28" t="s">
        <v>160</v>
      </c>
      <c r="B73" s="28"/>
      <c r="C73" s="40"/>
    </row>
    <row r="74" spans="1:6" ht="24" customHeight="1" x14ac:dyDescent="0.2">
      <c r="A74" s="28"/>
      <c r="B74" s="28"/>
      <c r="C74" s="41"/>
      <c r="D74" s="12"/>
      <c r="E74" s="12"/>
      <c r="F74" s="41" t="s">
        <v>6</v>
      </c>
    </row>
    <row r="75" spans="1:6" ht="24" customHeight="1" x14ac:dyDescent="0.2">
      <c r="A75" s="323" t="s">
        <v>52</v>
      </c>
      <c r="B75" s="29" t="s">
        <v>50</v>
      </c>
      <c r="C75" s="325" t="s">
        <v>0</v>
      </c>
      <c r="D75" s="185" t="s">
        <v>53</v>
      </c>
      <c r="E75" s="185" t="s">
        <v>54</v>
      </c>
      <c r="F75" s="185" t="s">
        <v>55</v>
      </c>
    </row>
    <row r="76" spans="1:6" ht="24" customHeight="1" x14ac:dyDescent="0.2">
      <c r="A76" s="324"/>
      <c r="B76" s="30" t="s">
        <v>51</v>
      </c>
      <c r="C76" s="325"/>
      <c r="D76" s="71" t="s">
        <v>213</v>
      </c>
      <c r="E76" s="71" t="s">
        <v>217</v>
      </c>
      <c r="F76" s="71" t="s">
        <v>215</v>
      </c>
    </row>
    <row r="77" spans="1:6" ht="24" customHeight="1" x14ac:dyDescent="0.2">
      <c r="A77" s="36" t="s">
        <v>48</v>
      </c>
      <c r="B77" s="35"/>
      <c r="C77" s="43"/>
      <c r="D77" s="44"/>
      <c r="E77" s="44"/>
      <c r="F77" s="44"/>
    </row>
    <row r="78" spans="1:6" ht="24" customHeight="1" x14ac:dyDescent="0.2">
      <c r="A78" s="45" t="s">
        <v>166</v>
      </c>
      <c r="B78" s="46" t="s">
        <v>1</v>
      </c>
      <c r="C78" s="47">
        <f>D78+E78+F78</f>
        <v>2185500</v>
      </c>
      <c r="D78" s="47">
        <f>+D80</f>
        <v>1340100</v>
      </c>
      <c r="E78" s="47">
        <f t="shared" ref="E78:F78" si="5">+E80</f>
        <v>467000</v>
      </c>
      <c r="F78" s="47">
        <f t="shared" si="5"/>
        <v>378400</v>
      </c>
    </row>
    <row r="79" spans="1:6" ht="24" customHeight="1" x14ac:dyDescent="0.2">
      <c r="A79" s="49"/>
      <c r="B79" s="46" t="s">
        <v>51</v>
      </c>
      <c r="C79" s="47"/>
      <c r="D79" s="48"/>
      <c r="E79" s="48"/>
      <c r="F79" s="48"/>
    </row>
    <row r="80" spans="1:6" s="40" customFormat="1" ht="24" customHeight="1" x14ac:dyDescent="0.2">
      <c r="A80" s="58" t="s">
        <v>59</v>
      </c>
      <c r="B80" s="42" t="s">
        <v>1</v>
      </c>
      <c r="C80" s="54">
        <f>D80+E80+F80</f>
        <v>2185500</v>
      </c>
      <c r="D80" s="31">
        <f>SUM(D84:D96)</f>
        <v>1340100</v>
      </c>
      <c r="E80" s="31">
        <f t="shared" ref="E80:F80" si="6">SUM(E84:E96)</f>
        <v>467000</v>
      </c>
      <c r="F80" s="31">
        <f t="shared" si="6"/>
        <v>378400</v>
      </c>
    </row>
    <row r="81" spans="1:6" s="40" customFormat="1" ht="24" customHeight="1" x14ac:dyDescent="0.2">
      <c r="A81" s="51"/>
      <c r="B81" s="11" t="s">
        <v>51</v>
      </c>
      <c r="C81" s="31"/>
      <c r="D81" s="32"/>
      <c r="E81" s="32"/>
      <c r="F81" s="32"/>
    </row>
    <row r="82" spans="1:6" s="40" customFormat="1" ht="24" customHeight="1" x14ac:dyDescent="0.2">
      <c r="A82" s="52" t="s">
        <v>57</v>
      </c>
      <c r="B82" s="38"/>
      <c r="C82" s="31"/>
      <c r="D82" s="59"/>
      <c r="E82" s="59"/>
      <c r="F82" s="59"/>
    </row>
    <row r="83" spans="1:6" s="56" customFormat="1" ht="24" customHeight="1" x14ac:dyDescent="0.2">
      <c r="A83" s="60" t="s">
        <v>60</v>
      </c>
      <c r="B83" s="61"/>
      <c r="C83" s="54"/>
      <c r="D83" s="62"/>
      <c r="E83" s="62"/>
      <c r="F83" s="62"/>
    </row>
    <row r="84" spans="1:6" s="56" customFormat="1" ht="24" customHeight="1" x14ac:dyDescent="0.2">
      <c r="A84" s="57" t="s">
        <v>61</v>
      </c>
      <c r="B84" s="53" t="s">
        <v>1</v>
      </c>
      <c r="C84" s="54">
        <f t="shared" ref="C84:C87" si="7">SUM(D84:F84)</f>
        <v>809800</v>
      </c>
      <c r="D84" s="55">
        <v>283400</v>
      </c>
      <c r="E84" s="55">
        <v>258000</v>
      </c>
      <c r="F84" s="55">
        <v>268400</v>
      </c>
    </row>
    <row r="85" spans="1:6" s="56" customFormat="1" ht="24" customHeight="1" x14ac:dyDescent="0.2">
      <c r="A85" s="63" t="s">
        <v>62</v>
      </c>
      <c r="B85" s="53"/>
      <c r="C85" s="54"/>
      <c r="D85" s="55"/>
      <c r="E85" s="55"/>
      <c r="F85" s="55" t="s">
        <v>252</v>
      </c>
    </row>
    <row r="86" spans="1:6" s="56" customFormat="1" ht="24" customHeight="1" x14ac:dyDescent="0.2">
      <c r="A86" s="57" t="s">
        <v>63</v>
      </c>
      <c r="B86" s="53" t="s">
        <v>1</v>
      </c>
      <c r="C86" s="54">
        <f t="shared" si="7"/>
        <v>167400</v>
      </c>
      <c r="D86" s="55">
        <v>67400</v>
      </c>
      <c r="E86" s="55">
        <v>50000</v>
      </c>
      <c r="F86" s="55">
        <v>50000</v>
      </c>
    </row>
    <row r="87" spans="1:6" s="56" customFormat="1" ht="24" customHeight="1" x14ac:dyDescent="0.2">
      <c r="A87" s="57" t="s">
        <v>253</v>
      </c>
      <c r="B87" s="53" t="s">
        <v>1</v>
      </c>
      <c r="C87" s="54">
        <f t="shared" si="7"/>
        <v>10000</v>
      </c>
      <c r="D87" s="55"/>
      <c r="E87" s="55">
        <v>10000</v>
      </c>
      <c r="F87" s="55"/>
    </row>
    <row r="88" spans="1:6" s="56" customFormat="1" ht="24" customHeight="1" x14ac:dyDescent="0.2">
      <c r="A88" s="57" t="s">
        <v>167</v>
      </c>
      <c r="B88" s="53" t="s">
        <v>1</v>
      </c>
      <c r="C88" s="54">
        <v>758300</v>
      </c>
      <c r="D88" s="55">
        <v>758300</v>
      </c>
      <c r="E88" s="55">
        <v>0</v>
      </c>
      <c r="F88" s="55">
        <v>0</v>
      </c>
    </row>
    <row r="89" spans="1:6" s="56" customFormat="1" ht="24" customHeight="1" x14ac:dyDescent="0.2">
      <c r="A89" s="57" t="s">
        <v>65</v>
      </c>
      <c r="B89" s="53" t="s">
        <v>1</v>
      </c>
      <c r="C89" s="54">
        <f t="shared" ref="C89" si="8">D89+E89+F89</f>
        <v>158400</v>
      </c>
      <c r="D89" s="55">
        <v>158400</v>
      </c>
      <c r="E89" s="55"/>
      <c r="F89" s="55"/>
    </row>
    <row r="90" spans="1:6" s="56" customFormat="1" ht="24" customHeight="1" x14ac:dyDescent="0.2">
      <c r="A90" s="64" t="s">
        <v>66</v>
      </c>
      <c r="B90" s="53"/>
      <c r="C90" s="54"/>
      <c r="D90" s="55"/>
      <c r="E90" s="55"/>
      <c r="F90" s="55"/>
    </row>
    <row r="91" spans="1:6" s="56" customFormat="1" ht="24" customHeight="1" x14ac:dyDescent="0.2">
      <c r="A91" s="145" t="s">
        <v>130</v>
      </c>
      <c r="B91" s="53" t="s">
        <v>1</v>
      </c>
      <c r="C91" s="54">
        <v>50000</v>
      </c>
      <c r="D91" s="55">
        <v>0</v>
      </c>
      <c r="E91" s="55">
        <v>50000</v>
      </c>
      <c r="F91" s="55">
        <v>0</v>
      </c>
    </row>
    <row r="92" spans="1:6" s="56" customFormat="1" ht="24" customHeight="1" x14ac:dyDescent="0.2">
      <c r="A92" s="57" t="s">
        <v>254</v>
      </c>
      <c r="B92" s="53" t="s">
        <v>1</v>
      </c>
      <c r="C92" s="54">
        <f t="shared" ref="C92:C93" si="9">SUM(D92:F92)</f>
        <v>10000</v>
      </c>
      <c r="D92" s="55"/>
      <c r="E92" s="55">
        <v>10000</v>
      </c>
      <c r="F92" s="55"/>
    </row>
    <row r="93" spans="1:6" s="56" customFormat="1" ht="24" customHeight="1" x14ac:dyDescent="0.2">
      <c r="A93" s="145" t="s">
        <v>168</v>
      </c>
      <c r="B93" s="53" t="s">
        <v>1</v>
      </c>
      <c r="C93" s="54">
        <f t="shared" si="9"/>
        <v>80000</v>
      </c>
      <c r="D93" s="55">
        <v>0</v>
      </c>
      <c r="E93" s="55">
        <v>40000</v>
      </c>
      <c r="F93" s="55">
        <v>40000</v>
      </c>
    </row>
    <row r="94" spans="1:6" s="56" customFormat="1" ht="24" customHeight="1" x14ac:dyDescent="0.2">
      <c r="A94" s="145" t="s">
        <v>169</v>
      </c>
      <c r="B94" s="53" t="s">
        <v>1</v>
      </c>
      <c r="C94" s="54">
        <v>50000</v>
      </c>
      <c r="D94" s="55">
        <v>0</v>
      </c>
      <c r="E94" s="55">
        <v>30000</v>
      </c>
      <c r="F94" s="55">
        <v>20000</v>
      </c>
    </row>
    <row r="95" spans="1:6" s="56" customFormat="1" ht="24" customHeight="1" x14ac:dyDescent="0.2">
      <c r="A95" s="145" t="s">
        <v>153</v>
      </c>
      <c r="B95" s="53" t="s">
        <v>1</v>
      </c>
      <c r="C95" s="54">
        <v>19000</v>
      </c>
      <c r="D95" s="55">
        <v>0</v>
      </c>
      <c r="E95" s="55">
        <v>19000</v>
      </c>
      <c r="F95" s="55">
        <v>0</v>
      </c>
    </row>
    <row r="96" spans="1:6" s="56" customFormat="1" ht="24" customHeight="1" x14ac:dyDescent="0.2">
      <c r="A96" s="57" t="s">
        <v>190</v>
      </c>
      <c r="B96" s="53" t="s">
        <v>1</v>
      </c>
      <c r="C96" s="54">
        <v>72600</v>
      </c>
      <c r="D96" s="55">
        <v>72600</v>
      </c>
      <c r="E96" s="55"/>
      <c r="F96" s="55"/>
    </row>
    <row r="97" spans="1:6" s="70" customFormat="1" ht="24" customHeight="1" x14ac:dyDescent="0.55000000000000004">
      <c r="A97" s="321" t="s">
        <v>0</v>
      </c>
      <c r="B97" s="24" t="s">
        <v>1</v>
      </c>
      <c r="C97" s="68">
        <f>SUM(D97:F97)</f>
        <v>2185500</v>
      </c>
      <c r="D97" s="68">
        <f>D78</f>
        <v>1340100</v>
      </c>
      <c r="E97" s="68">
        <f t="shared" ref="E97:F97" si="10">E78</f>
        <v>467000</v>
      </c>
      <c r="F97" s="68">
        <f t="shared" si="10"/>
        <v>378400</v>
      </c>
    </row>
    <row r="98" spans="1:6" s="70" customFormat="1" ht="24" customHeight="1" x14ac:dyDescent="0.55000000000000004">
      <c r="A98" s="322"/>
      <c r="B98" s="24" t="s">
        <v>51</v>
      </c>
      <c r="C98" s="68"/>
      <c r="D98" s="69"/>
      <c r="E98" s="69"/>
      <c r="F98" s="69"/>
    </row>
    <row r="99" spans="1:6" s="70" customFormat="1" ht="24" customHeight="1" x14ac:dyDescent="0.55000000000000004">
      <c r="A99" s="37"/>
      <c r="B99" s="37"/>
      <c r="C99" s="40"/>
      <c r="D99"/>
      <c r="E99"/>
      <c r="F99"/>
    </row>
    <row r="100" spans="1:6" s="70" customFormat="1" ht="24" customHeight="1" x14ac:dyDescent="0.55000000000000004">
      <c r="A100" s="28" t="s">
        <v>69</v>
      </c>
      <c r="B100" s="37"/>
      <c r="C100" s="40"/>
      <c r="D100"/>
      <c r="E100"/>
      <c r="F100"/>
    </row>
  </sheetData>
  <mergeCells count="12">
    <mergeCell ref="A97:A98"/>
    <mergeCell ref="A1:F1"/>
    <mergeCell ref="A5:A6"/>
    <mergeCell ref="C5:C6"/>
    <mergeCell ref="A24:A25"/>
    <mergeCell ref="A72:F72"/>
    <mergeCell ref="A37:F37"/>
    <mergeCell ref="A40:A41"/>
    <mergeCell ref="C40:C41"/>
    <mergeCell ref="A59:A60"/>
    <mergeCell ref="A75:A76"/>
    <mergeCell ref="C75:C76"/>
  </mergeCells>
  <pageMargins left="0.59055118110236227" right="0.19685039370078741" top="0.59055118110236227" bottom="0.3937007874015748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D6E53-5481-40C7-8692-D9392493C56C}">
  <dimension ref="A1:F123"/>
  <sheetViews>
    <sheetView topLeftCell="A111" zoomScale="98" zoomScaleNormal="98" workbookViewId="0">
      <selection activeCell="A85" sqref="A85"/>
    </sheetView>
  </sheetViews>
  <sheetFormatPr defaultColWidth="8.5" defaultRowHeight="14.25" x14ac:dyDescent="0.2"/>
  <cols>
    <col min="1" max="1" width="40" customWidth="1"/>
    <col min="3" max="3" width="12.25" style="40" customWidth="1"/>
    <col min="4" max="4" width="13.25" bestFit="1" customWidth="1"/>
    <col min="5" max="5" width="11.625" customWidth="1"/>
    <col min="6" max="6" width="12.125" customWidth="1"/>
  </cols>
  <sheetData>
    <row r="1" spans="1:6" ht="24" customHeight="1" x14ac:dyDescent="0.2">
      <c r="A1" s="297" t="str">
        <f>ปกครอง!A1</f>
        <v>แผน/ผลการปฏิบัติงานและการใช้จ่ายงบประมาณรายจ่ายประจำปีงบประมาณ พ.ศ. 2567</v>
      </c>
      <c r="B1" s="297"/>
      <c r="C1" s="297"/>
      <c r="D1" s="297"/>
      <c r="E1" s="297"/>
      <c r="F1" s="297"/>
    </row>
    <row r="2" spans="1:6" ht="24" customHeight="1" x14ac:dyDescent="0.2">
      <c r="A2" s="27" t="s">
        <v>70</v>
      </c>
      <c r="B2" s="27"/>
      <c r="C2" s="27"/>
      <c r="D2" s="27"/>
      <c r="E2" s="27"/>
      <c r="F2" s="27"/>
    </row>
    <row r="3" spans="1:6" ht="24" customHeight="1" x14ac:dyDescent="0.2">
      <c r="A3" s="27" t="s">
        <v>128</v>
      </c>
      <c r="B3" s="27"/>
      <c r="C3" s="27"/>
      <c r="D3" s="27"/>
      <c r="E3" s="27"/>
      <c r="F3" s="27"/>
    </row>
    <row r="4" spans="1:6" ht="24" customHeight="1" x14ac:dyDescent="0.2">
      <c r="A4" s="28"/>
      <c r="B4" s="28"/>
      <c r="C4" s="41"/>
      <c r="D4" s="12"/>
      <c r="E4" s="12"/>
      <c r="F4" s="41" t="s">
        <v>6</v>
      </c>
    </row>
    <row r="5" spans="1:6" ht="24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4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6" ht="24" customHeight="1" x14ac:dyDescent="0.2">
      <c r="A7" s="36" t="s">
        <v>48</v>
      </c>
      <c r="B7" s="35"/>
      <c r="C7" s="43"/>
      <c r="D7" s="44"/>
      <c r="E7" s="44"/>
      <c r="F7" s="44"/>
    </row>
    <row r="8" spans="1:6" ht="24" customHeight="1" x14ac:dyDescent="0.2">
      <c r="A8" s="45" t="s">
        <v>152</v>
      </c>
      <c r="B8" s="46" t="s">
        <v>1</v>
      </c>
      <c r="C8" s="47">
        <f>D8+E8+F8</f>
        <v>1314600</v>
      </c>
      <c r="D8" s="47">
        <f>+D10</f>
        <v>445000</v>
      </c>
      <c r="E8" s="47">
        <f t="shared" ref="E8:F8" si="0">+E10</f>
        <v>535400</v>
      </c>
      <c r="F8" s="47">
        <f t="shared" si="0"/>
        <v>334200</v>
      </c>
    </row>
    <row r="9" spans="1:6" ht="24" customHeight="1" x14ac:dyDescent="0.2">
      <c r="A9" s="49"/>
      <c r="B9" s="46" t="s">
        <v>51</v>
      </c>
      <c r="C9" s="47"/>
      <c r="D9" s="48"/>
      <c r="E9" s="48"/>
      <c r="F9" s="48"/>
    </row>
    <row r="10" spans="1:6" s="40" customFormat="1" ht="24" customHeight="1" x14ac:dyDescent="0.2">
      <c r="A10" s="58" t="s">
        <v>59</v>
      </c>
      <c r="B10" s="42" t="s">
        <v>1</v>
      </c>
      <c r="C10" s="54">
        <f>SUM(C14:C23)</f>
        <v>1314600</v>
      </c>
      <c r="D10" s="31">
        <f>SUM(D14:D23)</f>
        <v>445000</v>
      </c>
      <c r="E10" s="31">
        <f>SUM(E14:E23)</f>
        <v>535400</v>
      </c>
      <c r="F10" s="31">
        <f>SUM(F14:F23)</f>
        <v>334200</v>
      </c>
    </row>
    <row r="11" spans="1:6" s="40" customFormat="1" ht="24" customHeight="1" x14ac:dyDescent="0.2">
      <c r="A11" s="51"/>
      <c r="B11" s="11" t="s">
        <v>51</v>
      </c>
      <c r="C11" s="31"/>
      <c r="D11" s="32"/>
      <c r="E11" s="32"/>
      <c r="F11" s="32"/>
    </row>
    <row r="12" spans="1:6" s="40" customFormat="1" ht="24" customHeight="1" x14ac:dyDescent="0.2">
      <c r="A12" s="52" t="s">
        <v>57</v>
      </c>
      <c r="B12" s="38"/>
      <c r="C12" s="31"/>
      <c r="D12" s="59"/>
      <c r="E12" s="59"/>
      <c r="F12" s="59"/>
    </row>
    <row r="13" spans="1:6" s="56" customFormat="1" ht="24" customHeight="1" x14ac:dyDescent="0.2">
      <c r="A13" s="60" t="s">
        <v>60</v>
      </c>
      <c r="B13" s="61"/>
      <c r="C13" s="54"/>
      <c r="D13" s="62"/>
      <c r="E13" s="62"/>
      <c r="F13" s="62"/>
    </row>
    <row r="14" spans="1:6" s="56" customFormat="1" ht="24" customHeight="1" x14ac:dyDescent="0.2">
      <c r="A14" s="57" t="s">
        <v>61</v>
      </c>
      <c r="B14" s="53" t="s">
        <v>1</v>
      </c>
      <c r="C14" s="179">
        <f>SUM(D14:F14)</f>
        <v>1004200</v>
      </c>
      <c r="D14" s="55">
        <v>334000</v>
      </c>
      <c r="E14" s="55">
        <v>336000</v>
      </c>
      <c r="F14" s="55">
        <v>334200</v>
      </c>
    </row>
    <row r="15" spans="1:6" s="56" customFormat="1" ht="24" customHeight="1" x14ac:dyDescent="0.2">
      <c r="A15" s="63" t="s">
        <v>62</v>
      </c>
      <c r="B15" s="53"/>
      <c r="C15" s="54"/>
      <c r="D15" s="55"/>
      <c r="E15" s="55"/>
      <c r="F15" s="55"/>
    </row>
    <row r="16" spans="1:6" s="56" customFormat="1" ht="24" customHeight="1" x14ac:dyDescent="0.2">
      <c r="A16" s="57" t="s">
        <v>63</v>
      </c>
      <c r="B16" s="53" t="s">
        <v>1</v>
      </c>
      <c r="C16" s="179">
        <f t="shared" ref="C16:C18" si="1">SUM(D16:F16)</f>
        <v>78000</v>
      </c>
      <c r="D16" s="55">
        <v>23400</v>
      </c>
      <c r="E16" s="55">
        <v>54600</v>
      </c>
      <c r="F16" s="55">
        <v>0</v>
      </c>
    </row>
    <row r="17" spans="1:6" s="56" customFormat="1" ht="24" customHeight="1" x14ac:dyDescent="0.2">
      <c r="A17" s="57" t="s">
        <v>64</v>
      </c>
      <c r="B17" s="53" t="s">
        <v>1</v>
      </c>
      <c r="C17" s="179">
        <f t="shared" si="1"/>
        <v>34800</v>
      </c>
      <c r="D17" s="55"/>
      <c r="E17" s="55">
        <v>34800</v>
      </c>
      <c r="F17" s="55">
        <v>0</v>
      </c>
    </row>
    <row r="18" spans="1:6" s="56" customFormat="1" ht="24" customHeight="1" x14ac:dyDescent="0.2">
      <c r="A18" s="57" t="s">
        <v>129</v>
      </c>
      <c r="B18" s="53" t="s">
        <v>1</v>
      </c>
      <c r="C18" s="179">
        <f t="shared" si="1"/>
        <v>12600</v>
      </c>
      <c r="D18" s="55"/>
      <c r="E18" s="55">
        <v>12600</v>
      </c>
      <c r="F18" s="55">
        <v>0</v>
      </c>
    </row>
    <row r="19" spans="1:6" s="56" customFormat="1" ht="24" customHeight="1" x14ac:dyDescent="0.2">
      <c r="A19" s="64" t="s">
        <v>66</v>
      </c>
      <c r="B19" s="53"/>
      <c r="C19" s="54"/>
      <c r="D19" s="55"/>
      <c r="E19" s="55"/>
      <c r="F19" s="55"/>
    </row>
    <row r="20" spans="1:6" s="56" customFormat="1" ht="24" customHeight="1" x14ac:dyDescent="0.2">
      <c r="A20" s="145" t="s">
        <v>191</v>
      </c>
      <c r="B20" s="53" t="s">
        <v>1</v>
      </c>
      <c r="C20" s="179">
        <f t="shared" ref="C20:C23" si="2">SUM(D20:F20)</f>
        <v>48000</v>
      </c>
      <c r="D20" s="55">
        <v>48000</v>
      </c>
      <c r="E20" s="55"/>
      <c r="F20" s="55"/>
    </row>
    <row r="21" spans="1:6" s="56" customFormat="1" ht="24" customHeight="1" x14ac:dyDescent="0.2">
      <c r="A21" s="145" t="s">
        <v>130</v>
      </c>
      <c r="B21" s="53" t="s">
        <v>1</v>
      </c>
      <c r="C21" s="179">
        <f t="shared" si="2"/>
        <v>51800</v>
      </c>
      <c r="D21" s="55"/>
      <c r="E21" s="55">
        <v>51800</v>
      </c>
      <c r="F21" s="55">
        <v>0</v>
      </c>
    </row>
    <row r="22" spans="1:6" s="56" customFormat="1" ht="24" customHeight="1" x14ac:dyDescent="0.2">
      <c r="A22" s="145" t="s">
        <v>190</v>
      </c>
      <c r="B22" s="53" t="s">
        <v>1</v>
      </c>
      <c r="C22" s="179">
        <f t="shared" si="2"/>
        <v>13200</v>
      </c>
      <c r="D22" s="55">
        <v>13200</v>
      </c>
      <c r="E22" s="55"/>
      <c r="F22" s="55">
        <v>0</v>
      </c>
    </row>
    <row r="23" spans="1:6" s="56" customFormat="1" ht="24" customHeight="1" x14ac:dyDescent="0.2">
      <c r="A23" s="145" t="s">
        <v>132</v>
      </c>
      <c r="B23" s="53" t="s">
        <v>1</v>
      </c>
      <c r="C23" s="179">
        <f t="shared" si="2"/>
        <v>72000</v>
      </c>
      <c r="D23" s="55">
        <v>26400</v>
      </c>
      <c r="E23" s="55">
        <v>45600</v>
      </c>
      <c r="F23" s="55">
        <v>0</v>
      </c>
    </row>
    <row r="24" spans="1:6" s="70" customFormat="1" ht="24" customHeight="1" x14ac:dyDescent="0.55000000000000004">
      <c r="A24" s="321" t="s">
        <v>0</v>
      </c>
      <c r="B24" s="24" t="s">
        <v>1</v>
      </c>
      <c r="C24" s="68">
        <f>SUM(D24:F24)</f>
        <v>1314600</v>
      </c>
      <c r="D24" s="68">
        <f>D8</f>
        <v>445000</v>
      </c>
      <c r="E24" s="68">
        <f>E8</f>
        <v>535400</v>
      </c>
      <c r="F24" s="68">
        <f>F8</f>
        <v>334200</v>
      </c>
    </row>
    <row r="25" spans="1:6" s="70" customFormat="1" ht="24" customHeight="1" x14ac:dyDescent="0.55000000000000004">
      <c r="A25" s="322"/>
      <c r="B25" s="24" t="s">
        <v>51</v>
      </c>
      <c r="C25" s="68"/>
      <c r="D25" s="69"/>
      <c r="E25" s="69"/>
      <c r="F25" s="69"/>
    </row>
    <row r="26" spans="1:6" s="70" customFormat="1" ht="32.25" customHeight="1" x14ac:dyDescent="0.55000000000000004">
      <c r="A26" s="37"/>
      <c r="B26" s="37"/>
      <c r="C26" s="40"/>
      <c r="D26"/>
      <c r="E26"/>
      <c r="F26"/>
    </row>
    <row r="27" spans="1:6" s="70" customFormat="1" ht="22.5" customHeight="1" x14ac:dyDescent="0.55000000000000004">
      <c r="A27" s="28" t="s">
        <v>69</v>
      </c>
      <c r="B27" s="37"/>
      <c r="C27" s="40"/>
      <c r="D27"/>
      <c r="E27"/>
      <c r="F27"/>
    </row>
    <row r="28" spans="1:6" s="70" customFormat="1" ht="22.5" customHeight="1" x14ac:dyDescent="0.55000000000000004">
      <c r="A28" s="28"/>
      <c r="B28" s="37"/>
      <c r="C28" s="40"/>
      <c r="D28"/>
      <c r="E28"/>
      <c r="F28"/>
    </row>
    <row r="29" spans="1:6" s="70" customFormat="1" ht="22.5" customHeight="1" x14ac:dyDescent="0.55000000000000004">
      <c r="A29" s="28"/>
      <c r="B29" s="37"/>
      <c r="C29" s="40"/>
      <c r="D29"/>
      <c r="E29"/>
      <c r="F29"/>
    </row>
    <row r="30" spans="1:6" s="70" customFormat="1" ht="22.5" customHeight="1" x14ac:dyDescent="0.55000000000000004">
      <c r="A30" s="28"/>
      <c r="B30" s="37"/>
      <c r="C30" s="40"/>
      <c r="D30"/>
      <c r="E30"/>
      <c r="F30"/>
    </row>
    <row r="31" spans="1:6" s="70" customFormat="1" ht="22.5" customHeight="1" x14ac:dyDescent="0.55000000000000004">
      <c r="A31" s="28"/>
      <c r="B31" s="37"/>
      <c r="C31" s="40"/>
      <c r="D31"/>
      <c r="E31"/>
      <c r="F31"/>
    </row>
    <row r="32" spans="1:6" s="70" customFormat="1" ht="22.5" customHeight="1" x14ac:dyDescent="0.55000000000000004">
      <c r="A32" s="28"/>
      <c r="B32" s="37"/>
      <c r="C32" s="40"/>
      <c r="D32"/>
      <c r="E32"/>
      <c r="F32"/>
    </row>
    <row r="33" spans="1:6" s="70" customFormat="1" ht="22.5" customHeight="1" x14ac:dyDescent="0.55000000000000004">
      <c r="A33" s="28"/>
      <c r="B33" s="37"/>
      <c r="C33" s="40"/>
      <c r="D33"/>
      <c r="E33"/>
      <c r="F33"/>
    </row>
    <row r="34" spans="1:6" ht="24" customHeight="1" x14ac:dyDescent="0.2">
      <c r="A34" s="297" t="s">
        <v>212</v>
      </c>
      <c r="B34" s="297"/>
      <c r="C34" s="297"/>
      <c r="D34" s="297"/>
      <c r="E34" s="297"/>
      <c r="F34" s="297"/>
    </row>
    <row r="35" spans="1:6" ht="24" customHeight="1" x14ac:dyDescent="0.2">
      <c r="A35" s="326" t="s">
        <v>70</v>
      </c>
      <c r="B35" s="326"/>
      <c r="C35" s="326"/>
      <c r="D35" s="326"/>
      <c r="E35" s="326"/>
      <c r="F35" s="326"/>
    </row>
    <row r="36" spans="1:6" ht="24" customHeight="1" x14ac:dyDescent="0.2">
      <c r="A36" s="28" t="s">
        <v>128</v>
      </c>
      <c r="B36" s="28"/>
    </row>
    <row r="37" spans="1:6" ht="24" customHeight="1" x14ac:dyDescent="0.2">
      <c r="A37" s="28"/>
      <c r="B37" s="28"/>
      <c r="C37" s="41"/>
      <c r="D37" s="12"/>
      <c r="E37" s="12"/>
      <c r="F37" s="41" t="s">
        <v>6</v>
      </c>
    </row>
    <row r="38" spans="1:6" ht="23.25" customHeight="1" x14ac:dyDescent="0.2">
      <c r="A38" s="323" t="s">
        <v>52</v>
      </c>
      <c r="B38" s="29" t="s">
        <v>50</v>
      </c>
      <c r="C38" s="325" t="s">
        <v>0</v>
      </c>
      <c r="D38" s="185" t="s">
        <v>53</v>
      </c>
      <c r="E38" s="185" t="s">
        <v>54</v>
      </c>
      <c r="F38" s="185" t="s">
        <v>55</v>
      </c>
    </row>
    <row r="39" spans="1:6" ht="23.25" customHeight="1" x14ac:dyDescent="0.2">
      <c r="A39" s="324"/>
      <c r="B39" s="30" t="s">
        <v>51</v>
      </c>
      <c r="C39" s="325"/>
      <c r="D39" s="71" t="s">
        <v>213</v>
      </c>
      <c r="E39" s="71" t="s">
        <v>214</v>
      </c>
      <c r="F39" s="71" t="s">
        <v>215</v>
      </c>
    </row>
    <row r="40" spans="1:6" ht="23.25" customHeight="1" x14ac:dyDescent="0.2">
      <c r="A40" s="36" t="s">
        <v>48</v>
      </c>
      <c r="B40" s="35"/>
      <c r="C40" s="43"/>
      <c r="D40" s="44"/>
      <c r="E40" s="44"/>
      <c r="F40" s="44"/>
    </row>
    <row r="41" spans="1:6" ht="23.25" customHeight="1" x14ac:dyDescent="0.2">
      <c r="A41" s="45" t="s">
        <v>134</v>
      </c>
      <c r="B41" s="46" t="s">
        <v>1</v>
      </c>
      <c r="C41" s="47">
        <f>SUM(D41:F41)</f>
        <v>28314900</v>
      </c>
      <c r="D41" s="48">
        <f>D43+D78+D97+D109+D114</f>
        <v>10807300</v>
      </c>
      <c r="E41" s="48">
        <f>E43+E78+E97+E109+E114</f>
        <v>8994700</v>
      </c>
      <c r="F41" s="48">
        <f>F43+F78+F97+F109+F114</f>
        <v>8512900</v>
      </c>
    </row>
    <row r="42" spans="1:6" ht="23.25" customHeight="1" x14ac:dyDescent="0.2">
      <c r="A42" s="49"/>
      <c r="B42" s="46" t="s">
        <v>51</v>
      </c>
      <c r="C42" s="47"/>
      <c r="D42" s="48"/>
      <c r="E42" s="48"/>
      <c r="F42" s="48"/>
    </row>
    <row r="43" spans="1:6" ht="23.25" customHeight="1" x14ac:dyDescent="0.2">
      <c r="A43" s="58" t="s">
        <v>59</v>
      </c>
      <c r="B43" s="42" t="s">
        <v>1</v>
      </c>
      <c r="C43" s="54">
        <f>D43+E43+F43</f>
        <v>18374600</v>
      </c>
      <c r="D43" s="54">
        <f>SUM(D47:D77)</f>
        <v>6823100</v>
      </c>
      <c r="E43" s="54">
        <f>SUM(E47:E77)</f>
        <v>5891600</v>
      </c>
      <c r="F43" s="54">
        <f>SUM(F47:F77)</f>
        <v>5659900</v>
      </c>
    </row>
    <row r="44" spans="1:6" ht="23.25" customHeight="1" x14ac:dyDescent="0.2">
      <c r="A44" s="146"/>
      <c r="B44" s="38" t="s">
        <v>51</v>
      </c>
      <c r="C44" s="31"/>
      <c r="D44" s="59"/>
      <c r="E44" s="59"/>
      <c r="F44" s="59"/>
    </row>
    <row r="45" spans="1:6" ht="23.25" customHeight="1" x14ac:dyDescent="0.2">
      <c r="A45" s="52" t="s">
        <v>57</v>
      </c>
      <c r="B45" s="38"/>
      <c r="C45" s="31"/>
      <c r="D45" s="59"/>
      <c r="E45" s="59"/>
      <c r="F45" s="59"/>
    </row>
    <row r="46" spans="1:6" ht="23.25" customHeight="1" x14ac:dyDescent="0.2">
      <c r="A46" s="60" t="s">
        <v>60</v>
      </c>
      <c r="B46" s="61"/>
      <c r="C46" s="54"/>
      <c r="D46" s="62"/>
      <c r="E46" s="62"/>
      <c r="F46" s="62"/>
    </row>
    <row r="47" spans="1:6" ht="23.25" customHeight="1" x14ac:dyDescent="0.2">
      <c r="A47" s="57" t="s">
        <v>255</v>
      </c>
      <c r="B47" s="53" t="s">
        <v>1</v>
      </c>
      <c r="C47" s="54">
        <f t="shared" ref="C47:C48" si="3">SUM(D47:F47)</f>
        <v>528400</v>
      </c>
      <c r="D47" s="55">
        <v>176000</v>
      </c>
      <c r="E47" s="55">
        <v>176200</v>
      </c>
      <c r="F47" s="55">
        <v>176200</v>
      </c>
    </row>
    <row r="48" spans="1:6" ht="23.25" customHeight="1" x14ac:dyDescent="0.2">
      <c r="A48" s="57" t="s">
        <v>256</v>
      </c>
      <c r="B48" s="53" t="s">
        <v>1</v>
      </c>
      <c r="C48" s="54">
        <f t="shared" si="3"/>
        <v>599000</v>
      </c>
      <c r="D48" s="55">
        <v>199000</v>
      </c>
      <c r="E48" s="55">
        <v>200000</v>
      </c>
      <c r="F48" s="55">
        <v>200000</v>
      </c>
    </row>
    <row r="49" spans="1:6" ht="23.25" customHeight="1" x14ac:dyDescent="0.2">
      <c r="A49" s="57" t="s">
        <v>135</v>
      </c>
      <c r="B49" s="53" t="s">
        <v>1</v>
      </c>
      <c r="C49" s="54">
        <f>SUM(D49:F49)</f>
        <v>3502800</v>
      </c>
      <c r="D49" s="55">
        <v>1160000</v>
      </c>
      <c r="E49" s="55">
        <v>1172800</v>
      </c>
      <c r="F49" s="55">
        <v>1170000</v>
      </c>
    </row>
    <row r="50" spans="1:6" ht="23.25" customHeight="1" x14ac:dyDescent="0.2">
      <c r="A50" s="57" t="s">
        <v>136</v>
      </c>
      <c r="B50" s="53" t="s">
        <v>1</v>
      </c>
      <c r="C50" s="54">
        <f>SUM(D50:F50)</f>
        <v>600800</v>
      </c>
      <c r="D50" s="55">
        <v>200000</v>
      </c>
      <c r="E50" s="55">
        <v>200000</v>
      </c>
      <c r="F50" s="55">
        <v>200800</v>
      </c>
    </row>
    <row r="51" spans="1:6" ht="23.25" customHeight="1" x14ac:dyDescent="0.2">
      <c r="A51" s="57" t="s">
        <v>137</v>
      </c>
      <c r="B51" s="53" t="s">
        <v>1</v>
      </c>
      <c r="C51" s="54">
        <f t="shared" ref="C51" si="4">SUM(D51:F51)</f>
        <v>6910000</v>
      </c>
      <c r="D51" s="55">
        <v>2300000</v>
      </c>
      <c r="E51" s="55">
        <v>2310000</v>
      </c>
      <c r="F51" s="55">
        <v>2300000</v>
      </c>
    </row>
    <row r="52" spans="1:6" ht="23.25" customHeight="1" x14ac:dyDescent="0.2">
      <c r="A52" s="57" t="s">
        <v>257</v>
      </c>
      <c r="B52" s="53" t="s">
        <v>1</v>
      </c>
      <c r="C52" s="54">
        <f>SUM(D52:F52)</f>
        <v>1152000</v>
      </c>
      <c r="D52" s="55">
        <v>384000</v>
      </c>
      <c r="E52" s="55">
        <v>384000</v>
      </c>
      <c r="F52" s="55">
        <v>384000</v>
      </c>
    </row>
    <row r="53" spans="1:6" ht="23.25" customHeight="1" x14ac:dyDescent="0.2">
      <c r="A53" s="270" t="s">
        <v>319</v>
      </c>
      <c r="B53" s="53" t="s">
        <v>1</v>
      </c>
      <c r="C53" s="54">
        <f>SUM(D53:F53)</f>
        <v>825500</v>
      </c>
      <c r="D53" s="55">
        <v>220000</v>
      </c>
      <c r="E53" s="55">
        <v>305500</v>
      </c>
      <c r="F53" s="55">
        <v>300000</v>
      </c>
    </row>
    <row r="54" spans="1:6" ht="23.25" customHeight="1" x14ac:dyDescent="0.2">
      <c r="A54" s="270" t="s">
        <v>320</v>
      </c>
      <c r="B54" s="53"/>
      <c r="C54" s="54"/>
      <c r="D54" s="55"/>
      <c r="E54" s="55"/>
      <c r="F54" s="55"/>
    </row>
    <row r="55" spans="1:6" ht="23.25" customHeight="1" x14ac:dyDescent="0.2">
      <c r="A55" s="63" t="s">
        <v>62</v>
      </c>
      <c r="B55" s="53"/>
      <c r="C55" s="54"/>
      <c r="D55" s="55"/>
      <c r="E55" s="55"/>
      <c r="F55" s="55"/>
    </row>
    <row r="56" spans="1:6" ht="23.25" customHeight="1" x14ac:dyDescent="0.2">
      <c r="A56" s="57" t="s">
        <v>140</v>
      </c>
      <c r="B56" s="53" t="s">
        <v>1</v>
      </c>
      <c r="C56" s="54">
        <f>SUM(D56:F56)</f>
        <v>100000</v>
      </c>
      <c r="D56" s="55">
        <v>100000</v>
      </c>
      <c r="E56" s="55">
        <v>0</v>
      </c>
      <c r="F56" s="55">
        <v>0</v>
      </c>
    </row>
    <row r="57" spans="1:6" ht="23.25" customHeight="1" x14ac:dyDescent="0.2">
      <c r="A57" s="57" t="s">
        <v>138</v>
      </c>
      <c r="B57" s="53" t="s">
        <v>1</v>
      </c>
      <c r="C57" s="54">
        <f t="shared" ref="C57:C59" si="5">SUM(D57:F57)</f>
        <v>18000</v>
      </c>
      <c r="D57" s="55">
        <v>6000</v>
      </c>
      <c r="E57" s="55">
        <v>6000</v>
      </c>
      <c r="F57" s="55">
        <v>6000</v>
      </c>
    </row>
    <row r="58" spans="1:6" ht="23.25" customHeight="1" x14ac:dyDescent="0.2">
      <c r="A58" s="57" t="s">
        <v>139</v>
      </c>
      <c r="B58" s="53" t="s">
        <v>1</v>
      </c>
      <c r="C58" s="54">
        <f>SUM(D58:F58)</f>
        <v>10000</v>
      </c>
      <c r="D58" s="55">
        <v>0</v>
      </c>
      <c r="E58" s="55">
        <v>10000</v>
      </c>
      <c r="F58" s="55">
        <v>0</v>
      </c>
    </row>
    <row r="59" spans="1:6" ht="23.25" customHeight="1" x14ac:dyDescent="0.2">
      <c r="A59" s="57" t="s">
        <v>65</v>
      </c>
      <c r="B59" s="53" t="s">
        <v>1</v>
      </c>
      <c r="C59" s="54">
        <f t="shared" si="5"/>
        <v>1555200</v>
      </c>
      <c r="D59" s="55">
        <v>1555200</v>
      </c>
      <c r="E59" s="55">
        <v>0</v>
      </c>
      <c r="F59" s="55">
        <v>0</v>
      </c>
    </row>
    <row r="60" spans="1:6" ht="23.25" customHeight="1" x14ac:dyDescent="0.2">
      <c r="A60" s="64" t="s">
        <v>66</v>
      </c>
      <c r="B60" s="53"/>
      <c r="C60" s="54"/>
      <c r="D60" s="55"/>
      <c r="E60" s="55"/>
      <c r="F60" s="55"/>
    </row>
    <row r="61" spans="1:6" ht="23.25" customHeight="1" x14ac:dyDescent="0.2">
      <c r="A61" s="269" t="s">
        <v>318</v>
      </c>
      <c r="B61" s="53" t="s">
        <v>1</v>
      </c>
      <c r="C61" s="54">
        <v>20000</v>
      </c>
      <c r="D61" s="55">
        <v>0</v>
      </c>
      <c r="E61" s="55">
        <v>20000</v>
      </c>
      <c r="F61" s="55">
        <v>0</v>
      </c>
    </row>
    <row r="62" spans="1:6" ht="23.25" customHeight="1" x14ac:dyDescent="0.2">
      <c r="A62" s="269" t="s">
        <v>131</v>
      </c>
      <c r="B62" s="53" t="s">
        <v>1</v>
      </c>
      <c r="C62" s="54">
        <v>5000</v>
      </c>
      <c r="D62" s="55">
        <v>0</v>
      </c>
      <c r="E62" s="55">
        <v>5000</v>
      </c>
      <c r="F62" s="55">
        <v>0</v>
      </c>
    </row>
    <row r="63" spans="1:6" ht="23.25" customHeight="1" x14ac:dyDescent="0.2">
      <c r="A63" s="271" t="s">
        <v>195</v>
      </c>
      <c r="B63" s="53" t="s">
        <v>1</v>
      </c>
      <c r="C63" s="54">
        <f t="shared" ref="C63:C66" si="6">D63+E63+F63</f>
        <v>30000</v>
      </c>
      <c r="D63" s="74">
        <v>0</v>
      </c>
      <c r="E63" s="55">
        <v>30000</v>
      </c>
      <c r="F63" s="74">
        <v>0</v>
      </c>
    </row>
    <row r="64" spans="1:6" ht="23.25" customHeight="1" x14ac:dyDescent="0.2">
      <c r="A64" s="270" t="s">
        <v>323</v>
      </c>
      <c r="B64" s="53" t="s">
        <v>1</v>
      </c>
      <c r="C64" s="54">
        <f t="shared" si="6"/>
        <v>230600</v>
      </c>
      <c r="D64" s="55">
        <v>76800</v>
      </c>
      <c r="E64" s="55">
        <v>77000</v>
      </c>
      <c r="F64" s="55">
        <v>76800</v>
      </c>
    </row>
    <row r="65" spans="1:6" ht="23.25" customHeight="1" x14ac:dyDescent="0.2">
      <c r="A65" s="188" t="s">
        <v>324</v>
      </c>
      <c r="B65" s="53"/>
      <c r="C65" s="54"/>
      <c r="D65" s="55"/>
      <c r="E65" s="55"/>
      <c r="F65" s="55"/>
    </row>
    <row r="66" spans="1:6" ht="23.25" customHeight="1" x14ac:dyDescent="0.2">
      <c r="A66" s="85" t="s">
        <v>192</v>
      </c>
      <c r="B66" s="53" t="s">
        <v>1</v>
      </c>
      <c r="C66" s="54">
        <f t="shared" si="6"/>
        <v>132000</v>
      </c>
      <c r="D66" s="55">
        <v>0</v>
      </c>
      <c r="E66" s="55">
        <v>132000</v>
      </c>
      <c r="F66" s="55">
        <v>0</v>
      </c>
    </row>
    <row r="67" spans="1:6" ht="23.25" customHeight="1" x14ac:dyDescent="0.2">
      <c r="A67" s="273"/>
      <c r="B67" s="151"/>
      <c r="C67" s="274"/>
      <c r="D67" s="152"/>
      <c r="E67" s="152"/>
      <c r="F67" s="152"/>
    </row>
    <row r="68" spans="1:6" ht="22.5" customHeight="1" x14ac:dyDescent="0.2">
      <c r="A68" s="297" t="s">
        <v>212</v>
      </c>
      <c r="B68" s="297"/>
      <c r="C68" s="297"/>
      <c r="D68" s="297"/>
      <c r="E68" s="297"/>
      <c r="F68" s="297"/>
    </row>
    <row r="69" spans="1:6" ht="22.5" customHeight="1" x14ac:dyDescent="0.2">
      <c r="A69" s="326" t="s">
        <v>70</v>
      </c>
      <c r="B69" s="326"/>
      <c r="C69" s="326"/>
      <c r="D69" s="326"/>
      <c r="E69" s="326"/>
      <c r="F69" s="326"/>
    </row>
    <row r="70" spans="1:6" ht="22.5" customHeight="1" x14ac:dyDescent="0.2">
      <c r="A70" s="28" t="s">
        <v>128</v>
      </c>
      <c r="B70" s="28"/>
    </row>
    <row r="71" spans="1:6" ht="22.5" customHeight="1" x14ac:dyDescent="0.2">
      <c r="A71" s="28"/>
      <c r="B71" s="28"/>
      <c r="C71" s="41"/>
      <c r="D71" s="12"/>
      <c r="E71" s="12"/>
      <c r="F71" s="41" t="s">
        <v>6</v>
      </c>
    </row>
    <row r="72" spans="1:6" ht="24" customHeight="1" x14ac:dyDescent="0.2">
      <c r="A72" s="323" t="s">
        <v>52</v>
      </c>
      <c r="B72" s="29" t="s">
        <v>50</v>
      </c>
      <c r="C72" s="325" t="s">
        <v>0</v>
      </c>
      <c r="D72" s="185" t="s">
        <v>53</v>
      </c>
      <c r="E72" s="185" t="s">
        <v>54</v>
      </c>
      <c r="F72" s="185" t="s">
        <v>55</v>
      </c>
    </row>
    <row r="73" spans="1:6" ht="24" customHeight="1" x14ac:dyDescent="0.2">
      <c r="A73" s="324"/>
      <c r="B73" s="30" t="s">
        <v>51</v>
      </c>
      <c r="C73" s="325"/>
      <c r="D73" s="71" t="s">
        <v>213</v>
      </c>
      <c r="E73" s="71" t="s">
        <v>214</v>
      </c>
      <c r="F73" s="71" t="s">
        <v>215</v>
      </c>
    </row>
    <row r="74" spans="1:6" ht="24" customHeight="1" x14ac:dyDescent="0.2">
      <c r="A74" s="36" t="s">
        <v>48</v>
      </c>
      <c r="B74" s="35"/>
      <c r="C74" s="43"/>
      <c r="D74" s="44"/>
      <c r="E74" s="44"/>
      <c r="F74" s="44"/>
    </row>
    <row r="75" spans="1:6" ht="23.25" customHeight="1" x14ac:dyDescent="0.2">
      <c r="A75" s="57" t="s">
        <v>193</v>
      </c>
      <c r="B75" s="53" t="s">
        <v>1</v>
      </c>
      <c r="C75" s="54">
        <f>D75+E75+F75</f>
        <v>17000</v>
      </c>
      <c r="D75" s="55">
        <v>0</v>
      </c>
      <c r="E75" s="55">
        <v>17000</v>
      </c>
      <c r="F75" s="55">
        <v>0</v>
      </c>
    </row>
    <row r="76" spans="1:6" ht="23.25" customHeight="1" x14ac:dyDescent="0.2">
      <c r="A76" s="57" t="s">
        <v>194</v>
      </c>
      <c r="B76" s="53" t="s">
        <v>1</v>
      </c>
      <c r="C76" s="54">
        <f>D76+E76+F76</f>
        <v>1338300</v>
      </c>
      <c r="D76" s="55">
        <v>446100</v>
      </c>
      <c r="E76" s="55">
        <v>446100</v>
      </c>
      <c r="F76" s="55">
        <v>446100</v>
      </c>
    </row>
    <row r="77" spans="1:6" ht="23.25" customHeight="1" x14ac:dyDescent="0.2">
      <c r="A77" s="213" t="s">
        <v>141</v>
      </c>
      <c r="B77" s="53" t="s">
        <v>1</v>
      </c>
      <c r="C77" s="54">
        <f>D77+E77+F77</f>
        <v>800000</v>
      </c>
      <c r="D77" s="55">
        <v>0</v>
      </c>
      <c r="E77" s="55">
        <v>400000</v>
      </c>
      <c r="F77" s="55">
        <v>400000</v>
      </c>
    </row>
    <row r="78" spans="1:6" ht="23.25" customHeight="1" x14ac:dyDescent="0.2">
      <c r="A78" s="58" t="s">
        <v>133</v>
      </c>
      <c r="B78" s="118" t="s">
        <v>1</v>
      </c>
      <c r="C78" s="54">
        <f>SUM(D78:F78)</f>
        <v>8026300</v>
      </c>
      <c r="D78" s="32">
        <f>D80+D82+D84+D86+D88+D90+D92+D94</f>
        <v>3366200</v>
      </c>
      <c r="E78" s="32">
        <f t="shared" ref="E78:F78" si="7">E80+E82+E84+E86+E88+E90+E92+E94</f>
        <v>2435100</v>
      </c>
      <c r="F78" s="32">
        <f t="shared" si="7"/>
        <v>2225000</v>
      </c>
    </row>
    <row r="79" spans="1:6" ht="23.25" customHeight="1" x14ac:dyDescent="0.2">
      <c r="A79" s="146"/>
      <c r="B79" s="73" t="s">
        <v>51</v>
      </c>
      <c r="C79" s="39"/>
      <c r="D79" s="74"/>
      <c r="E79" s="74"/>
      <c r="F79" s="74"/>
    </row>
    <row r="80" spans="1:6" ht="23.25" customHeight="1" x14ac:dyDescent="0.2">
      <c r="A80" s="228" t="s">
        <v>305</v>
      </c>
      <c r="B80" s="73" t="s">
        <v>1</v>
      </c>
      <c r="C80" s="54">
        <f>D80+E80+F80</f>
        <v>3540000</v>
      </c>
      <c r="D80" s="74">
        <v>1000000</v>
      </c>
      <c r="E80" s="74">
        <v>1270000</v>
      </c>
      <c r="F80" s="74">
        <v>1270000</v>
      </c>
    </row>
    <row r="81" spans="1:6" ht="23.25" customHeight="1" x14ac:dyDescent="0.2">
      <c r="A81" s="275" t="s">
        <v>306</v>
      </c>
      <c r="B81" s="73" t="s">
        <v>51</v>
      </c>
      <c r="C81" s="39"/>
      <c r="D81" s="74"/>
      <c r="E81" s="74"/>
      <c r="F81" s="74"/>
    </row>
    <row r="82" spans="1:6" ht="23.25" customHeight="1" x14ac:dyDescent="0.2">
      <c r="A82" s="228" t="s">
        <v>325</v>
      </c>
      <c r="B82" s="73" t="s">
        <v>1</v>
      </c>
      <c r="C82" s="54">
        <f t="shared" ref="C82" si="8">D82+E82+F82</f>
        <v>803800</v>
      </c>
      <c r="D82" s="74">
        <v>803800</v>
      </c>
      <c r="E82" s="74"/>
      <c r="F82" s="74"/>
    </row>
    <row r="83" spans="1:6" ht="23.25" customHeight="1" x14ac:dyDescent="0.2">
      <c r="A83" s="276" t="s">
        <v>326</v>
      </c>
      <c r="B83" s="73" t="s">
        <v>51</v>
      </c>
      <c r="C83" s="39"/>
      <c r="D83" s="74"/>
      <c r="E83" s="74"/>
      <c r="F83" s="74"/>
    </row>
    <row r="84" spans="1:6" ht="23.25" customHeight="1" x14ac:dyDescent="0.2">
      <c r="A84" s="228" t="s">
        <v>258</v>
      </c>
      <c r="B84" s="73" t="s">
        <v>1</v>
      </c>
      <c r="C84" s="54">
        <f t="shared" ref="C84" si="9">D84+E84+F84</f>
        <v>806200</v>
      </c>
      <c r="D84" s="74">
        <v>806200</v>
      </c>
      <c r="E84" s="74"/>
      <c r="F84" s="74"/>
    </row>
    <row r="85" spans="1:6" ht="23.25" customHeight="1" x14ac:dyDescent="0.2">
      <c r="A85" s="275"/>
      <c r="B85" s="73" t="s">
        <v>51</v>
      </c>
      <c r="C85" s="39"/>
      <c r="D85" s="74"/>
      <c r="E85" s="74"/>
      <c r="F85" s="74"/>
    </row>
    <row r="86" spans="1:6" ht="23.25" customHeight="1" x14ac:dyDescent="0.2">
      <c r="A86" s="228" t="s">
        <v>143</v>
      </c>
      <c r="B86" s="73" t="s">
        <v>1</v>
      </c>
      <c r="C86" s="54">
        <f>D86+E86+F86</f>
        <v>1806200</v>
      </c>
      <c r="D86" s="74">
        <v>556200</v>
      </c>
      <c r="E86" s="74">
        <v>625000</v>
      </c>
      <c r="F86" s="74">
        <v>625000</v>
      </c>
    </row>
    <row r="87" spans="1:6" ht="23.25" customHeight="1" x14ac:dyDescent="0.2">
      <c r="A87" s="275"/>
      <c r="B87" s="73" t="s">
        <v>51</v>
      </c>
      <c r="C87" s="39"/>
      <c r="D87" s="74"/>
      <c r="E87" s="74"/>
      <c r="F87" s="74"/>
    </row>
    <row r="88" spans="1:6" ht="23.25" customHeight="1" x14ac:dyDescent="0.2">
      <c r="A88" s="228" t="s">
        <v>144</v>
      </c>
      <c r="B88" s="73" t="s">
        <v>1</v>
      </c>
      <c r="C88" s="54">
        <f>D88+E88+F88</f>
        <v>500000</v>
      </c>
      <c r="D88" s="74">
        <v>50000</v>
      </c>
      <c r="E88" s="74">
        <v>270000</v>
      </c>
      <c r="F88" s="74">
        <v>180000</v>
      </c>
    </row>
    <row r="89" spans="1:6" ht="23.25" customHeight="1" x14ac:dyDescent="0.2">
      <c r="A89" s="277" t="s">
        <v>145</v>
      </c>
      <c r="B89" s="73" t="s">
        <v>51</v>
      </c>
      <c r="C89" s="39"/>
      <c r="D89" s="74"/>
      <c r="E89" s="74"/>
      <c r="F89" s="74"/>
    </row>
    <row r="90" spans="1:6" ht="23.25" customHeight="1" x14ac:dyDescent="0.2">
      <c r="A90" s="228" t="s">
        <v>146</v>
      </c>
      <c r="B90" s="73" t="s">
        <v>1</v>
      </c>
      <c r="C90" s="54">
        <f>D90+E90+F90</f>
        <v>348100</v>
      </c>
      <c r="D90" s="74">
        <v>99400</v>
      </c>
      <c r="E90" s="74">
        <v>149300</v>
      </c>
      <c r="F90" s="74">
        <v>99400</v>
      </c>
    </row>
    <row r="91" spans="1:6" ht="23.25" customHeight="1" x14ac:dyDescent="0.2">
      <c r="A91" s="278" t="s">
        <v>147</v>
      </c>
      <c r="B91" s="73" t="s">
        <v>51</v>
      </c>
      <c r="C91" s="39"/>
      <c r="D91" s="74"/>
      <c r="E91" s="74"/>
      <c r="F91" s="74"/>
    </row>
    <row r="92" spans="1:6" ht="23.25" customHeight="1" x14ac:dyDescent="0.2">
      <c r="A92" s="228" t="s">
        <v>148</v>
      </c>
      <c r="B92" s="73" t="s">
        <v>1</v>
      </c>
      <c r="C92" s="54">
        <f>D92+E92+F92</f>
        <v>20000</v>
      </c>
      <c r="D92" s="74">
        <v>0</v>
      </c>
      <c r="E92" s="74">
        <v>20000</v>
      </c>
      <c r="F92" s="74">
        <v>0</v>
      </c>
    </row>
    <row r="93" spans="1:6" ht="23.25" customHeight="1" x14ac:dyDescent="0.2">
      <c r="A93" s="278"/>
      <c r="B93" s="73" t="s">
        <v>51</v>
      </c>
      <c r="C93" s="39"/>
      <c r="D93" s="74"/>
      <c r="E93" s="74"/>
      <c r="F93" s="74"/>
    </row>
    <row r="94" spans="1:6" ht="23.25" customHeight="1" x14ac:dyDescent="0.2">
      <c r="A94" s="279" t="s">
        <v>321</v>
      </c>
      <c r="B94" s="73" t="s">
        <v>1</v>
      </c>
      <c r="C94" s="54">
        <f>D94+E94+F94</f>
        <v>202000</v>
      </c>
      <c r="D94" s="74">
        <v>50600</v>
      </c>
      <c r="E94" s="74">
        <v>100800</v>
      </c>
      <c r="F94" s="74">
        <v>50600</v>
      </c>
    </row>
    <row r="95" spans="1:6" ht="23.25" customHeight="1" x14ac:dyDescent="0.2">
      <c r="A95" s="275"/>
      <c r="B95" s="73" t="s">
        <v>51</v>
      </c>
      <c r="C95" s="39"/>
      <c r="D95" s="74"/>
      <c r="E95" s="74"/>
      <c r="F95" s="74"/>
    </row>
    <row r="96" spans="1:6" ht="23.25" customHeight="1" x14ac:dyDescent="0.2">
      <c r="A96" s="218" t="s">
        <v>259</v>
      </c>
      <c r="B96" s="35"/>
      <c r="C96" s="43"/>
      <c r="D96" s="44"/>
      <c r="E96" s="44"/>
      <c r="F96" s="44"/>
    </row>
    <row r="97" spans="1:6" ht="23.25" customHeight="1" x14ac:dyDescent="0.2">
      <c r="A97" s="58" t="s">
        <v>260</v>
      </c>
      <c r="B97" s="73" t="s">
        <v>1</v>
      </c>
      <c r="C97" s="39">
        <f>+C100</f>
        <v>80000</v>
      </c>
      <c r="D97" s="39">
        <f t="shared" ref="D97:F97" si="10">+D100</f>
        <v>40000</v>
      </c>
      <c r="E97" s="39">
        <f t="shared" si="10"/>
        <v>40000</v>
      </c>
      <c r="F97" s="39">
        <f t="shared" si="10"/>
        <v>0</v>
      </c>
    </row>
    <row r="98" spans="1:6" ht="23.25" customHeight="1" x14ac:dyDescent="0.2">
      <c r="A98" s="51"/>
      <c r="B98" s="73" t="s">
        <v>51</v>
      </c>
      <c r="C98" s="39"/>
      <c r="D98" s="74"/>
      <c r="E98" s="74"/>
      <c r="F98" s="74"/>
    </row>
    <row r="99" spans="1:6" ht="23.25" customHeight="1" x14ac:dyDescent="0.2">
      <c r="A99" s="50" t="s">
        <v>93</v>
      </c>
      <c r="B99" s="73"/>
      <c r="C99" s="39"/>
      <c r="D99" s="74"/>
      <c r="E99" s="74"/>
      <c r="F99" s="74"/>
    </row>
    <row r="100" spans="1:6" ht="23.25" customHeight="1" x14ac:dyDescent="0.2">
      <c r="A100" s="154" t="s">
        <v>142</v>
      </c>
      <c r="B100" s="73" t="s">
        <v>1</v>
      </c>
      <c r="C100" s="54">
        <f>D100+E100+F100</f>
        <v>80000</v>
      </c>
      <c r="D100" s="74">
        <v>40000</v>
      </c>
      <c r="E100" s="74">
        <v>40000</v>
      </c>
      <c r="F100" s="74"/>
    </row>
    <row r="101" spans="1:6" ht="23.25" customHeight="1" x14ac:dyDescent="0.2">
      <c r="A101" s="229"/>
      <c r="B101" s="73" t="s">
        <v>51</v>
      </c>
      <c r="C101" s="39"/>
      <c r="D101" s="74"/>
      <c r="E101" s="74"/>
      <c r="F101" s="74"/>
    </row>
    <row r="102" spans="1:6" ht="22.5" customHeight="1" x14ac:dyDescent="0.2">
      <c r="A102" s="297" t="s">
        <v>212</v>
      </c>
      <c r="B102" s="297"/>
      <c r="C102" s="297"/>
      <c r="D102" s="297"/>
      <c r="E102" s="297"/>
      <c r="F102" s="297"/>
    </row>
    <row r="103" spans="1:6" ht="22.5" customHeight="1" x14ac:dyDescent="0.2">
      <c r="A103" s="326" t="s">
        <v>70</v>
      </c>
      <c r="B103" s="326"/>
      <c r="C103" s="326"/>
      <c r="D103" s="326"/>
      <c r="E103" s="326"/>
      <c r="F103" s="326"/>
    </row>
    <row r="104" spans="1:6" ht="22.5" customHeight="1" x14ac:dyDescent="0.2">
      <c r="A104" s="28" t="s">
        <v>128</v>
      </c>
      <c r="B104" s="28"/>
    </row>
    <row r="105" spans="1:6" ht="22.5" customHeight="1" x14ac:dyDescent="0.2">
      <c r="A105" s="28"/>
      <c r="B105" s="28"/>
      <c r="C105" s="41"/>
      <c r="D105" s="12"/>
      <c r="E105" s="12"/>
      <c r="F105" s="41" t="s">
        <v>6</v>
      </c>
    </row>
    <row r="106" spans="1:6" ht="21.75" customHeight="1" x14ac:dyDescent="0.2">
      <c r="A106" s="323" t="s">
        <v>52</v>
      </c>
      <c r="B106" s="29" t="s">
        <v>50</v>
      </c>
      <c r="C106" s="325" t="s">
        <v>0</v>
      </c>
      <c r="D106" s="185" t="s">
        <v>53</v>
      </c>
      <c r="E106" s="185" t="s">
        <v>54</v>
      </c>
      <c r="F106" s="185" t="s">
        <v>55</v>
      </c>
    </row>
    <row r="107" spans="1:6" ht="21.75" customHeight="1" x14ac:dyDescent="0.2">
      <c r="A107" s="324"/>
      <c r="B107" s="30" t="s">
        <v>51</v>
      </c>
      <c r="C107" s="325"/>
      <c r="D107" s="71" t="s">
        <v>213</v>
      </c>
      <c r="E107" s="71" t="s">
        <v>214</v>
      </c>
      <c r="F107" s="71" t="s">
        <v>215</v>
      </c>
    </row>
    <row r="108" spans="1:6" ht="24" customHeight="1" x14ac:dyDescent="0.2">
      <c r="A108" s="218" t="s">
        <v>259</v>
      </c>
      <c r="B108" s="35"/>
      <c r="C108" s="43"/>
      <c r="D108" s="44"/>
      <c r="E108" s="44"/>
      <c r="F108" s="44"/>
    </row>
    <row r="109" spans="1:6" ht="24" customHeight="1" x14ac:dyDescent="0.2">
      <c r="A109" s="272" t="s">
        <v>322</v>
      </c>
      <c r="B109" s="73" t="s">
        <v>1</v>
      </c>
      <c r="C109" s="39">
        <f>SUM(D109:F109)</f>
        <v>700000</v>
      </c>
      <c r="D109" s="59">
        <f>D112</f>
        <v>200000</v>
      </c>
      <c r="E109" s="59">
        <f t="shared" ref="E109:F109" si="11">E112</f>
        <v>250000</v>
      </c>
      <c r="F109" s="59">
        <f t="shared" si="11"/>
        <v>250000</v>
      </c>
    </row>
    <row r="110" spans="1:6" ht="24" customHeight="1" x14ac:dyDescent="0.2">
      <c r="A110" s="51" t="s">
        <v>209</v>
      </c>
      <c r="B110" s="73" t="s">
        <v>51</v>
      </c>
      <c r="C110" s="39"/>
      <c r="D110" s="74"/>
      <c r="E110" s="74"/>
      <c r="F110" s="74"/>
    </row>
    <row r="111" spans="1:6" ht="24" customHeight="1" x14ac:dyDescent="0.2">
      <c r="A111" s="50" t="s">
        <v>93</v>
      </c>
      <c r="B111" s="73"/>
      <c r="C111" s="39"/>
      <c r="D111" s="74"/>
      <c r="E111" s="74"/>
      <c r="F111" s="74"/>
    </row>
    <row r="112" spans="1:6" ht="24" customHeight="1" x14ac:dyDescent="0.2">
      <c r="A112" s="150" t="s">
        <v>196</v>
      </c>
      <c r="B112" s="73" t="s">
        <v>1</v>
      </c>
      <c r="C112" s="54">
        <f>D112+E112+F112</f>
        <v>700000</v>
      </c>
      <c r="D112" s="74">
        <v>200000</v>
      </c>
      <c r="E112" s="74">
        <v>250000</v>
      </c>
      <c r="F112" s="74">
        <v>250000</v>
      </c>
    </row>
    <row r="113" spans="1:6" ht="24" customHeight="1" x14ac:dyDescent="0.2">
      <c r="A113" s="154" t="s">
        <v>197</v>
      </c>
      <c r="B113" s="73" t="s">
        <v>51</v>
      </c>
      <c r="C113" s="39"/>
      <c r="D113" s="74"/>
      <c r="E113" s="74"/>
      <c r="F113" s="74"/>
    </row>
    <row r="114" spans="1:6" ht="24" customHeight="1" x14ac:dyDescent="0.2">
      <c r="A114" s="215" t="s">
        <v>261</v>
      </c>
      <c r="B114" s="73" t="s">
        <v>1</v>
      </c>
      <c r="C114" s="39">
        <f>SUM(D114:F114)</f>
        <v>1134000</v>
      </c>
      <c r="D114" s="59">
        <f>D117</f>
        <v>378000</v>
      </c>
      <c r="E114" s="59">
        <f t="shared" ref="E114:F114" si="12">E117</f>
        <v>378000</v>
      </c>
      <c r="F114" s="59">
        <f t="shared" si="12"/>
        <v>378000</v>
      </c>
    </row>
    <row r="115" spans="1:6" ht="24" customHeight="1" x14ac:dyDescent="0.2">
      <c r="A115" s="51"/>
      <c r="B115" s="73" t="s">
        <v>51</v>
      </c>
      <c r="C115" s="39"/>
      <c r="D115" s="74"/>
      <c r="E115" s="74"/>
      <c r="F115" s="74"/>
    </row>
    <row r="116" spans="1:6" ht="24" customHeight="1" x14ac:dyDescent="0.2">
      <c r="A116" s="50" t="s">
        <v>93</v>
      </c>
      <c r="B116" s="73"/>
      <c r="C116" s="39"/>
      <c r="D116" s="74"/>
      <c r="E116" s="74"/>
      <c r="F116" s="74"/>
    </row>
    <row r="117" spans="1:6" ht="24" customHeight="1" x14ac:dyDescent="0.2">
      <c r="A117" s="150" t="s">
        <v>262</v>
      </c>
      <c r="B117" s="73" t="s">
        <v>1</v>
      </c>
      <c r="C117" s="54">
        <f>D117+E117+F117</f>
        <v>1134000</v>
      </c>
      <c r="D117" s="74">
        <v>378000</v>
      </c>
      <c r="E117" s="74">
        <v>378000</v>
      </c>
      <c r="F117" s="74">
        <v>378000</v>
      </c>
    </row>
    <row r="118" spans="1:6" ht="24" customHeight="1" x14ac:dyDescent="0.2">
      <c r="A118" s="154"/>
      <c r="B118" s="73" t="s">
        <v>51</v>
      </c>
      <c r="C118" s="39"/>
      <c r="D118" s="74"/>
      <c r="E118" s="74"/>
      <c r="F118" s="74"/>
    </row>
    <row r="119" spans="1:6" ht="24" customHeight="1" x14ac:dyDescent="0.2">
      <c r="A119" s="321" t="s">
        <v>0</v>
      </c>
      <c r="B119" s="24" t="s">
        <v>1</v>
      </c>
      <c r="C119" s="68">
        <f>C43+C78+C97+C109+C114</f>
        <v>28314900</v>
      </c>
      <c r="D119" s="68">
        <f>D43+D78+D97+D109+D114</f>
        <v>10807300</v>
      </c>
      <c r="E119" s="68">
        <f>E43+E78+E97+E109+E114</f>
        <v>8994700</v>
      </c>
      <c r="F119" s="68">
        <f>F43+F78+F97+F109+F114</f>
        <v>8512900</v>
      </c>
    </row>
    <row r="120" spans="1:6" ht="24" customHeight="1" x14ac:dyDescent="0.2">
      <c r="A120" s="322"/>
      <c r="B120" s="24" t="s">
        <v>51</v>
      </c>
      <c r="C120" s="68"/>
      <c r="D120" s="69"/>
      <c r="E120" s="69"/>
      <c r="F120" s="69"/>
    </row>
    <row r="122" spans="1:6" ht="24" customHeight="1" x14ac:dyDescent="0.2">
      <c r="A122" s="37"/>
      <c r="B122" s="37"/>
    </row>
    <row r="123" spans="1:6" ht="24" x14ac:dyDescent="0.2">
      <c r="A123" s="28" t="s">
        <v>69</v>
      </c>
      <c r="B123" s="37"/>
    </row>
  </sheetData>
  <mergeCells count="17">
    <mergeCell ref="A1:F1"/>
    <mergeCell ref="A5:A6"/>
    <mergeCell ref="C5:C6"/>
    <mergeCell ref="A24:A25"/>
    <mergeCell ref="A35:F35"/>
    <mergeCell ref="A34:F34"/>
    <mergeCell ref="A38:A39"/>
    <mergeCell ref="C38:C39"/>
    <mergeCell ref="A119:A120"/>
    <mergeCell ref="A69:F69"/>
    <mergeCell ref="A72:A73"/>
    <mergeCell ref="C72:C73"/>
    <mergeCell ref="A103:F103"/>
    <mergeCell ref="A106:A107"/>
    <mergeCell ref="C106:C107"/>
    <mergeCell ref="A68:F68"/>
    <mergeCell ref="A102:F102"/>
  </mergeCells>
  <pageMargins left="0.59055118110236227" right="0.19685039370078741" top="0.59055118110236227" bottom="0.39370078740157483" header="0.31496062992125984" footer="0.31496062992125984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715D3-D3D2-40FE-94FB-5374FEDE728C}">
  <dimension ref="A1:I94"/>
  <sheetViews>
    <sheetView topLeftCell="A55" zoomScaleNormal="100" workbookViewId="0">
      <selection activeCell="C62" sqref="C62"/>
    </sheetView>
  </sheetViews>
  <sheetFormatPr defaultColWidth="9.125" defaultRowHeight="24" x14ac:dyDescent="0.55000000000000004"/>
  <cols>
    <col min="1" max="1" width="41.875" style="70" customWidth="1"/>
    <col min="2" max="2" width="7.125" style="91" customWidth="1"/>
    <col min="3" max="7" width="13" style="70" customWidth="1"/>
    <col min="8" max="8" width="9.125" style="70"/>
    <col min="9" max="9" width="13.75" style="70" customWidth="1"/>
    <col min="10" max="16384" width="9.125" style="70"/>
  </cols>
  <sheetData>
    <row r="1" spans="1:9" x14ac:dyDescent="0.55000000000000004">
      <c r="A1" s="297" t="str">
        <f>ปกครอง!A1</f>
        <v>แผน/ผลการปฏิบัติงานและการใช้จ่ายงบประมาณรายจ่ายประจำปีงบประมาณ พ.ศ. 2567</v>
      </c>
      <c r="B1" s="297"/>
      <c r="C1" s="297"/>
      <c r="D1" s="297"/>
      <c r="E1" s="297"/>
      <c r="F1" s="297"/>
    </row>
    <row r="2" spans="1:9" s="155" customFormat="1" x14ac:dyDescent="0.55000000000000004">
      <c r="A2" s="155" t="s">
        <v>78</v>
      </c>
    </row>
    <row r="3" spans="1:9" s="155" customFormat="1" x14ac:dyDescent="0.55000000000000004">
      <c r="A3" s="155" t="s">
        <v>79</v>
      </c>
    </row>
    <row r="4" spans="1:9" s="155" customFormat="1" ht="22.5" customHeight="1" x14ac:dyDescent="0.55000000000000004">
      <c r="F4" s="199" t="s">
        <v>6</v>
      </c>
    </row>
    <row r="5" spans="1:9" customFormat="1" ht="23.25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9" customFormat="1" ht="23.25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9" s="155" customFormat="1" ht="23.25" customHeight="1" x14ac:dyDescent="0.55000000000000004">
      <c r="A7" s="202" t="s">
        <v>48</v>
      </c>
      <c r="B7" s="156"/>
      <c r="C7" s="157"/>
      <c r="D7" s="157"/>
      <c r="E7" s="157"/>
      <c r="F7" s="157"/>
    </row>
    <row r="8" spans="1:9" s="155" customFormat="1" ht="23.25" customHeight="1" x14ac:dyDescent="0.55000000000000004">
      <c r="A8" s="203" t="s">
        <v>127</v>
      </c>
      <c r="B8" s="156" t="s">
        <v>80</v>
      </c>
      <c r="C8" s="158">
        <f>D8+E8+F8</f>
        <v>1692500</v>
      </c>
      <c r="D8" s="158">
        <f>D10+D23</f>
        <v>46200</v>
      </c>
      <c r="E8" s="158">
        <f t="shared" ref="E8:F8" si="0">E10+E23</f>
        <v>1646300</v>
      </c>
      <c r="F8" s="158">
        <f t="shared" si="0"/>
        <v>0</v>
      </c>
      <c r="G8" s="159"/>
    </row>
    <row r="9" spans="1:9" s="155" customFormat="1" ht="23.25" customHeight="1" x14ac:dyDescent="0.55000000000000004">
      <c r="A9" s="203"/>
      <c r="B9" s="156" t="s">
        <v>51</v>
      </c>
      <c r="C9" s="158"/>
      <c r="D9" s="158"/>
      <c r="E9" s="158"/>
      <c r="F9" s="158"/>
    </row>
    <row r="10" spans="1:9" ht="23.25" customHeight="1" x14ac:dyDescent="0.55000000000000004">
      <c r="A10" s="58" t="s">
        <v>59</v>
      </c>
      <c r="B10" s="161" t="s">
        <v>1</v>
      </c>
      <c r="C10" s="54">
        <f>SUM(D10:F10)</f>
        <v>180100</v>
      </c>
      <c r="D10" s="175">
        <f>SUM(D14:D22)</f>
        <v>46200</v>
      </c>
      <c r="E10" s="175">
        <f t="shared" ref="E10:F10" si="1">SUM(E14:E22)</f>
        <v>133900</v>
      </c>
      <c r="F10" s="175">
        <f t="shared" si="1"/>
        <v>0</v>
      </c>
      <c r="G10" s="163"/>
    </row>
    <row r="11" spans="1:9" ht="23.25" customHeight="1" x14ac:dyDescent="0.55000000000000004">
      <c r="A11" s="204"/>
      <c r="B11" s="161" t="s">
        <v>51</v>
      </c>
      <c r="C11" s="54"/>
      <c r="D11" s="176"/>
      <c r="E11" s="176"/>
      <c r="F11" s="176"/>
    </row>
    <row r="12" spans="1:9" ht="23.25" customHeight="1" x14ac:dyDescent="0.55000000000000004">
      <c r="A12" s="205" t="s">
        <v>81</v>
      </c>
      <c r="B12" s="161"/>
      <c r="C12" s="54"/>
      <c r="D12" s="162"/>
      <c r="E12" s="162"/>
      <c r="F12" s="162"/>
    </row>
    <row r="13" spans="1:9" ht="23.25" customHeight="1" x14ac:dyDescent="0.55000000000000004">
      <c r="A13" s="206" t="s">
        <v>84</v>
      </c>
      <c r="B13" s="161"/>
      <c r="C13" s="162"/>
      <c r="D13" s="162"/>
      <c r="E13" s="162"/>
      <c r="F13" s="162"/>
    </row>
    <row r="14" spans="1:9" ht="23.25" customHeight="1" x14ac:dyDescent="0.55000000000000004">
      <c r="A14" s="207" t="s">
        <v>85</v>
      </c>
      <c r="B14" s="161" t="s">
        <v>1</v>
      </c>
      <c r="C14" s="54">
        <f>SUM(D14:F14)</f>
        <v>11700</v>
      </c>
      <c r="D14" s="162"/>
      <c r="E14" s="165">
        <v>11700</v>
      </c>
      <c r="F14" s="165"/>
      <c r="G14" s="163"/>
    </row>
    <row r="15" spans="1:9" ht="23.25" customHeight="1" x14ac:dyDescent="0.55000000000000004">
      <c r="A15" s="208" t="s">
        <v>86</v>
      </c>
      <c r="B15" s="161"/>
      <c r="C15" s="162"/>
      <c r="D15" s="162"/>
      <c r="E15" s="162"/>
      <c r="F15" s="162"/>
    </row>
    <row r="16" spans="1:9" ht="23.25" customHeight="1" x14ac:dyDescent="0.55000000000000004">
      <c r="A16" s="207" t="s">
        <v>87</v>
      </c>
      <c r="B16" s="161" t="s">
        <v>1</v>
      </c>
      <c r="C16" s="54">
        <f>SUM(D16:F16)</f>
        <v>50700</v>
      </c>
      <c r="D16" s="162">
        <v>15200</v>
      </c>
      <c r="E16" s="162">
        <v>35500</v>
      </c>
      <c r="F16" s="162"/>
      <c r="G16" s="163"/>
      <c r="I16" s="164"/>
    </row>
    <row r="17" spans="1:9" ht="23.25" customHeight="1" x14ac:dyDescent="0.55000000000000004">
      <c r="A17" s="207" t="s">
        <v>88</v>
      </c>
      <c r="B17" s="161" t="s">
        <v>1</v>
      </c>
      <c r="C17" s="160">
        <f>D17+E17+F17</f>
        <v>22800</v>
      </c>
      <c r="D17" s="162">
        <v>7800</v>
      </c>
      <c r="E17" s="162">
        <v>15000</v>
      </c>
      <c r="F17" s="162">
        <v>0</v>
      </c>
      <c r="G17" s="163"/>
      <c r="I17" s="163"/>
    </row>
    <row r="18" spans="1:9" ht="23.25" customHeight="1" x14ac:dyDescent="0.55000000000000004">
      <c r="A18" s="208" t="s">
        <v>89</v>
      </c>
      <c r="B18" s="161"/>
      <c r="C18" s="160"/>
      <c r="D18" s="162"/>
      <c r="E18" s="162"/>
      <c r="F18" s="162"/>
    </row>
    <row r="19" spans="1:9" ht="23.25" customHeight="1" x14ac:dyDescent="0.55000000000000004">
      <c r="A19" s="207" t="s">
        <v>198</v>
      </c>
      <c r="B19" s="161" t="s">
        <v>1</v>
      </c>
      <c r="C19" s="160">
        <f t="shared" ref="C19:C22" si="2">D19+E19+F19</f>
        <v>18000</v>
      </c>
      <c r="D19" s="162"/>
      <c r="E19" s="162">
        <v>18000</v>
      </c>
      <c r="F19" s="162"/>
    </row>
    <row r="20" spans="1:9" ht="23.25" customHeight="1" x14ac:dyDescent="0.55000000000000004">
      <c r="A20" s="207" t="s">
        <v>90</v>
      </c>
      <c r="B20" s="161" t="s">
        <v>1</v>
      </c>
      <c r="C20" s="160">
        <f t="shared" si="2"/>
        <v>30000</v>
      </c>
      <c r="D20" s="162"/>
      <c r="E20" s="162">
        <v>30000</v>
      </c>
      <c r="F20" s="162"/>
      <c r="G20" s="163"/>
      <c r="I20" s="163"/>
    </row>
    <row r="21" spans="1:9" ht="23.25" customHeight="1" x14ac:dyDescent="0.55000000000000004">
      <c r="A21" s="207" t="s">
        <v>91</v>
      </c>
      <c r="B21" s="161" t="s">
        <v>1</v>
      </c>
      <c r="C21" s="160">
        <f t="shared" si="2"/>
        <v>33700</v>
      </c>
      <c r="D21" s="162">
        <v>10000</v>
      </c>
      <c r="E21" s="162">
        <v>23700</v>
      </c>
      <c r="F21" s="162"/>
      <c r="I21" s="163"/>
    </row>
    <row r="22" spans="1:9" ht="23.25" customHeight="1" x14ac:dyDescent="0.55000000000000004">
      <c r="A22" s="207" t="s">
        <v>82</v>
      </c>
      <c r="B22" s="161" t="s">
        <v>1</v>
      </c>
      <c r="C22" s="160">
        <f t="shared" si="2"/>
        <v>13200</v>
      </c>
      <c r="D22" s="162">
        <v>13200</v>
      </c>
      <c r="E22" s="162"/>
      <c r="F22" s="162"/>
      <c r="G22" s="163"/>
    </row>
    <row r="23" spans="1:9" s="56" customFormat="1" ht="23.25" customHeight="1" x14ac:dyDescent="0.2">
      <c r="A23" s="107" t="s">
        <v>270</v>
      </c>
      <c r="B23" s="53" t="s">
        <v>1</v>
      </c>
      <c r="C23" s="32">
        <f>SUM(D23:F23)</f>
        <v>1512400</v>
      </c>
      <c r="D23" s="194">
        <f>D25</f>
        <v>0</v>
      </c>
      <c r="E23" s="194">
        <f t="shared" ref="E23:F23" si="3">E25</f>
        <v>1512400</v>
      </c>
      <c r="F23" s="194">
        <f t="shared" si="3"/>
        <v>0</v>
      </c>
    </row>
    <row r="24" spans="1:9" s="56" customFormat="1" ht="23.25" customHeight="1" x14ac:dyDescent="0.2">
      <c r="A24" s="108"/>
      <c r="B24" s="53" t="s">
        <v>51</v>
      </c>
      <c r="C24" s="32"/>
      <c r="D24" s="134"/>
      <c r="E24" s="134"/>
      <c r="F24" s="134"/>
    </row>
    <row r="25" spans="1:9" ht="23.25" customHeight="1" x14ac:dyDescent="0.55000000000000004">
      <c r="A25" s="207" t="s">
        <v>271</v>
      </c>
      <c r="B25" s="161" t="s">
        <v>1</v>
      </c>
      <c r="C25" s="162">
        <f>SUM(D25:F25)</f>
        <v>1512400</v>
      </c>
      <c r="D25" s="162"/>
      <c r="E25" s="162">
        <v>1512400</v>
      </c>
      <c r="F25" s="162"/>
    </row>
    <row r="26" spans="1:9" ht="23.25" customHeight="1" x14ac:dyDescent="0.55000000000000004">
      <c r="A26" s="244" t="s">
        <v>330</v>
      </c>
      <c r="B26" s="161" t="s">
        <v>51</v>
      </c>
      <c r="C26" s="162"/>
      <c r="D26" s="162"/>
      <c r="E26" s="162"/>
      <c r="F26" s="162"/>
    </row>
    <row r="27" spans="1:9" ht="23.25" customHeight="1" x14ac:dyDescent="0.55000000000000004">
      <c r="A27" s="244" t="s">
        <v>272</v>
      </c>
      <c r="B27" s="211"/>
      <c r="C27" s="212"/>
      <c r="D27" s="212"/>
      <c r="E27" s="212"/>
      <c r="F27" s="212"/>
    </row>
    <row r="28" spans="1:9" ht="23.25" customHeight="1" x14ac:dyDescent="0.55000000000000004">
      <c r="A28" s="321" t="s">
        <v>0</v>
      </c>
      <c r="B28" s="166" t="s">
        <v>1</v>
      </c>
      <c r="C28" s="177">
        <f>SUM(D28:F28)</f>
        <v>1692500</v>
      </c>
      <c r="D28" s="177">
        <f>D8</f>
        <v>46200</v>
      </c>
      <c r="E28" s="177">
        <f>E8</f>
        <v>1646300</v>
      </c>
      <c r="F28" s="177">
        <f>F8</f>
        <v>0</v>
      </c>
      <c r="G28" s="163"/>
    </row>
    <row r="29" spans="1:9" ht="23.25" customHeight="1" x14ac:dyDescent="0.55000000000000004">
      <c r="A29" s="322"/>
      <c r="B29" s="167" t="s">
        <v>51</v>
      </c>
      <c r="C29" s="168"/>
      <c r="D29" s="168"/>
      <c r="E29" s="168"/>
      <c r="F29" s="168"/>
      <c r="G29" s="163"/>
    </row>
    <row r="30" spans="1:9" ht="30" customHeight="1" x14ac:dyDescent="0.55000000000000004">
      <c r="C30" s="169"/>
      <c r="D30" s="169"/>
      <c r="E30" s="169"/>
      <c r="F30" s="169"/>
      <c r="G30" s="163"/>
    </row>
    <row r="31" spans="1:9" x14ac:dyDescent="0.55000000000000004">
      <c r="A31" s="70" t="s">
        <v>69</v>
      </c>
      <c r="C31" s="169"/>
      <c r="D31" s="169"/>
      <c r="E31" s="169"/>
      <c r="F31" s="169"/>
      <c r="G31" s="163"/>
    </row>
    <row r="32" spans="1:9" x14ac:dyDescent="0.55000000000000004">
      <c r="C32" s="169"/>
      <c r="D32" s="169"/>
      <c r="E32" s="169"/>
      <c r="F32" s="169"/>
      <c r="G32" s="163"/>
    </row>
    <row r="33" spans="1:7" x14ac:dyDescent="0.55000000000000004">
      <c r="C33" s="169"/>
      <c r="D33" s="169"/>
      <c r="E33" s="169"/>
      <c r="F33" s="169"/>
      <c r="G33" s="163"/>
    </row>
    <row r="34" spans="1:7" x14ac:dyDescent="0.55000000000000004">
      <c r="C34" s="169"/>
      <c r="D34" s="169"/>
      <c r="E34" s="169"/>
      <c r="F34" s="169"/>
      <c r="G34" s="163"/>
    </row>
    <row r="35" spans="1:7" x14ac:dyDescent="0.55000000000000004">
      <c r="C35" s="169"/>
      <c r="D35" s="169"/>
      <c r="E35" s="169"/>
      <c r="F35" s="169"/>
      <c r="G35" s="163"/>
    </row>
    <row r="36" spans="1:7" x14ac:dyDescent="0.55000000000000004">
      <c r="A36" s="297" t="s">
        <v>212</v>
      </c>
      <c r="B36" s="297"/>
      <c r="C36" s="297"/>
      <c r="D36" s="297"/>
      <c r="E36" s="297"/>
      <c r="F36" s="297"/>
    </row>
    <row r="37" spans="1:7" s="155" customFormat="1" x14ac:dyDescent="0.55000000000000004">
      <c r="A37" s="155" t="s">
        <v>78</v>
      </c>
    </row>
    <row r="38" spans="1:7" s="155" customFormat="1" x14ac:dyDescent="0.55000000000000004">
      <c r="A38" s="155" t="s">
        <v>79</v>
      </c>
      <c r="F38" s="199"/>
    </row>
    <row r="39" spans="1:7" s="155" customFormat="1" x14ac:dyDescent="0.55000000000000004">
      <c r="F39" s="199" t="s">
        <v>6</v>
      </c>
    </row>
    <row r="40" spans="1:7" customFormat="1" ht="24" customHeight="1" x14ac:dyDescent="0.2">
      <c r="A40" s="323" t="s">
        <v>52</v>
      </c>
      <c r="B40" s="29" t="s">
        <v>50</v>
      </c>
      <c r="C40" s="325" t="s">
        <v>0</v>
      </c>
      <c r="D40" s="185" t="s">
        <v>53</v>
      </c>
      <c r="E40" s="185" t="s">
        <v>54</v>
      </c>
      <c r="F40" s="185" t="s">
        <v>55</v>
      </c>
    </row>
    <row r="41" spans="1:7" customFormat="1" ht="24" customHeight="1" x14ac:dyDescent="0.2">
      <c r="A41" s="324"/>
      <c r="B41" s="30" t="s">
        <v>51</v>
      </c>
      <c r="C41" s="325"/>
      <c r="D41" s="71" t="s">
        <v>213</v>
      </c>
      <c r="E41" s="71" t="s">
        <v>214</v>
      </c>
      <c r="F41" s="71" t="s">
        <v>215</v>
      </c>
    </row>
    <row r="42" spans="1:7" s="155" customFormat="1" ht="24" customHeight="1" x14ac:dyDescent="0.55000000000000004">
      <c r="A42" s="202" t="s">
        <v>48</v>
      </c>
      <c r="B42" s="156"/>
      <c r="C42" s="157"/>
      <c r="D42" s="157"/>
      <c r="E42" s="157"/>
      <c r="F42" s="157"/>
    </row>
    <row r="43" spans="1:7" ht="24" customHeight="1" x14ac:dyDescent="0.55000000000000004">
      <c r="A43" s="203" t="s">
        <v>92</v>
      </c>
      <c r="B43" s="167" t="s">
        <v>80</v>
      </c>
      <c r="C43" s="158">
        <f>D43+E43+F43</f>
        <v>906700</v>
      </c>
      <c r="D43" s="158">
        <f>+D45+D51</f>
        <v>846800</v>
      </c>
      <c r="E43" s="158">
        <f>+E45+E51</f>
        <v>34900</v>
      </c>
      <c r="F43" s="158">
        <f>+F45+F51</f>
        <v>25000</v>
      </c>
      <c r="G43" s="163"/>
    </row>
    <row r="44" spans="1:7" ht="24" customHeight="1" x14ac:dyDescent="0.55000000000000004">
      <c r="A44" s="203"/>
      <c r="B44" s="167" t="s">
        <v>51</v>
      </c>
      <c r="C44" s="158"/>
      <c r="D44" s="158"/>
      <c r="E44" s="158"/>
      <c r="F44" s="158"/>
      <c r="G44" s="163"/>
    </row>
    <row r="45" spans="1:7" ht="24" customHeight="1" x14ac:dyDescent="0.55000000000000004">
      <c r="A45" s="205" t="s">
        <v>83</v>
      </c>
      <c r="B45" s="161" t="s">
        <v>1</v>
      </c>
      <c r="C45" s="175">
        <f>D45+E45+F45</f>
        <v>820800</v>
      </c>
      <c r="D45" s="175">
        <f>+D49</f>
        <v>820800</v>
      </c>
      <c r="E45" s="175">
        <f t="shared" ref="E45:F45" si="4">+E49</f>
        <v>0</v>
      </c>
      <c r="F45" s="175">
        <f t="shared" si="4"/>
        <v>0</v>
      </c>
      <c r="G45" s="163"/>
    </row>
    <row r="46" spans="1:7" ht="24" customHeight="1" x14ac:dyDescent="0.55000000000000004">
      <c r="A46" s="204"/>
      <c r="B46" s="161" t="s">
        <v>51</v>
      </c>
      <c r="C46" s="162"/>
      <c r="D46" s="162"/>
      <c r="E46" s="162"/>
      <c r="F46" s="162"/>
    </row>
    <row r="47" spans="1:7" ht="24" customHeight="1" x14ac:dyDescent="0.55000000000000004">
      <c r="A47" s="205" t="s">
        <v>81</v>
      </c>
      <c r="B47" s="161"/>
      <c r="C47" s="162"/>
      <c r="D47" s="162"/>
      <c r="E47" s="162"/>
      <c r="F47" s="162"/>
    </row>
    <row r="48" spans="1:7" ht="24" customHeight="1" x14ac:dyDescent="0.55000000000000004">
      <c r="A48" s="208" t="s">
        <v>86</v>
      </c>
      <c r="B48" s="161"/>
      <c r="C48" s="162"/>
      <c r="D48" s="162"/>
      <c r="E48" s="162"/>
      <c r="F48" s="162"/>
    </row>
    <row r="49" spans="1:7" ht="24" customHeight="1" x14ac:dyDescent="0.55000000000000004">
      <c r="A49" s="209" t="s">
        <v>331</v>
      </c>
      <c r="B49" s="161" t="s">
        <v>1</v>
      </c>
      <c r="C49" s="162">
        <v>820800</v>
      </c>
      <c r="D49" s="162">
        <v>820800</v>
      </c>
      <c r="E49" s="162">
        <v>0</v>
      </c>
      <c r="F49" s="162">
        <v>0</v>
      </c>
    </row>
    <row r="50" spans="1:7" ht="24" customHeight="1" x14ac:dyDescent="0.55000000000000004">
      <c r="A50" s="209"/>
      <c r="B50" s="161"/>
      <c r="C50" s="162"/>
      <c r="D50" s="162"/>
      <c r="E50" s="162"/>
      <c r="F50" s="162"/>
    </row>
    <row r="51" spans="1:7" s="56" customFormat="1" ht="24" customHeight="1" x14ac:dyDescent="0.2">
      <c r="A51" s="107" t="s">
        <v>273</v>
      </c>
      <c r="B51" s="53" t="s">
        <v>1</v>
      </c>
      <c r="C51" s="32">
        <f>SUM(D51:F51)</f>
        <v>85900</v>
      </c>
      <c r="D51" s="194">
        <f>D54</f>
        <v>26000</v>
      </c>
      <c r="E51" s="194">
        <f t="shared" ref="E51:F51" si="5">E54</f>
        <v>34900</v>
      </c>
      <c r="F51" s="194">
        <f t="shared" si="5"/>
        <v>25000</v>
      </c>
    </row>
    <row r="52" spans="1:7" s="56" customFormat="1" ht="24" customHeight="1" x14ac:dyDescent="0.2">
      <c r="A52" s="108"/>
      <c r="B52" s="53" t="s">
        <v>51</v>
      </c>
      <c r="C52" s="32"/>
      <c r="D52" s="134"/>
      <c r="E52" s="134"/>
      <c r="F52" s="134"/>
    </row>
    <row r="53" spans="1:7" ht="24" customHeight="1" x14ac:dyDescent="0.55000000000000004">
      <c r="A53" s="217" t="s">
        <v>210</v>
      </c>
      <c r="B53" s="161"/>
      <c r="C53" s="162"/>
      <c r="D53" s="162"/>
      <c r="E53" s="162"/>
      <c r="F53" s="162"/>
      <c r="G53" s="163"/>
    </row>
    <row r="54" spans="1:7" ht="24" customHeight="1" x14ac:dyDescent="0.55000000000000004">
      <c r="A54" s="207" t="s">
        <v>94</v>
      </c>
      <c r="B54" s="161" t="s">
        <v>1</v>
      </c>
      <c r="C54" s="162">
        <f>SUM(D54:F54)</f>
        <v>85900</v>
      </c>
      <c r="D54" s="162">
        <v>26000</v>
      </c>
      <c r="E54" s="162">
        <v>34900</v>
      </c>
      <c r="F54" s="162">
        <v>25000</v>
      </c>
      <c r="G54" s="164"/>
    </row>
    <row r="55" spans="1:7" ht="24" customHeight="1" x14ac:dyDescent="0.55000000000000004">
      <c r="A55" s="204"/>
      <c r="B55" s="161" t="s">
        <v>51</v>
      </c>
      <c r="C55" s="162"/>
      <c r="D55" s="162"/>
      <c r="E55" s="162"/>
      <c r="F55" s="162"/>
      <c r="G55" s="164"/>
    </row>
    <row r="56" spans="1:7" ht="24" customHeight="1" x14ac:dyDescent="0.55000000000000004">
      <c r="A56" s="327"/>
      <c r="B56" s="166" t="s">
        <v>1</v>
      </c>
      <c r="C56" s="177">
        <f>D56+E56+F56</f>
        <v>906700</v>
      </c>
      <c r="D56" s="177">
        <f>D43</f>
        <v>846800</v>
      </c>
      <c r="E56" s="177">
        <f>E43</f>
        <v>34900</v>
      </c>
      <c r="F56" s="177">
        <f>F43</f>
        <v>25000</v>
      </c>
      <c r="G56" s="163"/>
    </row>
    <row r="57" spans="1:7" ht="24" customHeight="1" x14ac:dyDescent="0.55000000000000004">
      <c r="A57" s="328"/>
      <c r="B57" s="167" t="s">
        <v>51</v>
      </c>
      <c r="C57" s="168"/>
      <c r="D57" s="168"/>
      <c r="E57" s="168"/>
      <c r="F57" s="168"/>
      <c r="G57" s="163"/>
    </row>
    <row r="58" spans="1:7" ht="30.75" customHeight="1" x14ac:dyDescent="0.55000000000000004">
      <c r="B58" s="170"/>
      <c r="C58" s="171"/>
      <c r="D58" s="172"/>
      <c r="E58" s="172"/>
      <c r="F58" s="172"/>
      <c r="G58" s="164"/>
    </row>
    <row r="59" spans="1:7" ht="27" customHeight="1" x14ac:dyDescent="0.55000000000000004">
      <c r="A59" s="70" t="s">
        <v>69</v>
      </c>
      <c r="C59" s="169"/>
      <c r="D59" s="173"/>
      <c r="E59" s="173"/>
      <c r="F59" s="173"/>
      <c r="G59" s="164"/>
    </row>
    <row r="60" spans="1:7" ht="22.5" customHeight="1" x14ac:dyDescent="0.55000000000000004">
      <c r="C60" s="169"/>
      <c r="D60" s="173"/>
      <c r="E60" s="173"/>
      <c r="F60" s="173"/>
      <c r="G60" s="164"/>
    </row>
    <row r="61" spans="1:7" ht="22.5" customHeight="1" x14ac:dyDescent="0.55000000000000004">
      <c r="C61" s="169"/>
      <c r="D61" s="173"/>
      <c r="E61" s="173"/>
      <c r="F61" s="173"/>
      <c r="G61" s="164"/>
    </row>
    <row r="62" spans="1:7" ht="22.5" customHeight="1" x14ac:dyDescent="0.55000000000000004">
      <c r="C62" s="169"/>
      <c r="D62" s="173"/>
      <c r="E62" s="173"/>
      <c r="F62" s="173"/>
      <c r="G62" s="164"/>
    </row>
    <row r="63" spans="1:7" ht="22.5" customHeight="1" x14ac:dyDescent="0.55000000000000004">
      <c r="C63" s="169"/>
      <c r="D63" s="173"/>
      <c r="E63" s="173"/>
      <c r="F63" s="173"/>
      <c r="G63" s="164"/>
    </row>
    <row r="64" spans="1:7" ht="22.5" customHeight="1" x14ac:dyDescent="0.55000000000000004">
      <c r="C64" s="169"/>
      <c r="D64" s="173"/>
      <c r="E64" s="173"/>
      <c r="F64" s="173"/>
      <c r="G64" s="164"/>
    </row>
    <row r="65" spans="1:7" ht="22.5" customHeight="1" x14ac:dyDescent="0.55000000000000004">
      <c r="C65" s="169"/>
      <c r="D65" s="173"/>
      <c r="E65" s="173"/>
      <c r="F65" s="173"/>
      <c r="G65" s="164"/>
    </row>
    <row r="66" spans="1:7" ht="22.5" customHeight="1" x14ac:dyDescent="0.55000000000000004">
      <c r="C66" s="169"/>
      <c r="D66" s="173"/>
      <c r="E66" s="173"/>
      <c r="F66" s="173"/>
      <c r="G66" s="164"/>
    </row>
    <row r="67" spans="1:7" ht="22.5" customHeight="1" x14ac:dyDescent="0.55000000000000004">
      <c r="C67" s="169"/>
      <c r="D67" s="173"/>
      <c r="E67" s="173"/>
      <c r="F67" s="173"/>
      <c r="G67" s="164"/>
    </row>
    <row r="68" spans="1:7" ht="22.5" customHeight="1" x14ac:dyDescent="0.55000000000000004">
      <c r="C68" s="169"/>
      <c r="D68" s="173"/>
      <c r="E68" s="173"/>
      <c r="F68" s="173"/>
      <c r="G68" s="164"/>
    </row>
    <row r="69" spans="1:7" ht="22.5" customHeight="1" x14ac:dyDescent="0.55000000000000004">
      <c r="C69" s="169"/>
      <c r="D69" s="173"/>
      <c r="E69" s="173"/>
      <c r="F69" s="173"/>
      <c r="G69" s="164"/>
    </row>
    <row r="70" spans="1:7" ht="27" customHeight="1" x14ac:dyDescent="0.55000000000000004">
      <c r="C70" s="169"/>
      <c r="D70" s="173"/>
      <c r="E70" s="173"/>
      <c r="F70" s="173"/>
      <c r="G70" s="164"/>
    </row>
    <row r="71" spans="1:7" x14ac:dyDescent="0.55000000000000004">
      <c r="A71" s="297" t="s">
        <v>212</v>
      </c>
      <c r="B71" s="297"/>
      <c r="C71" s="297"/>
      <c r="D71" s="297"/>
      <c r="E71" s="297"/>
      <c r="F71" s="297"/>
    </row>
    <row r="72" spans="1:7" s="155" customFormat="1" x14ac:dyDescent="0.55000000000000004">
      <c r="A72" s="155" t="s">
        <v>78</v>
      </c>
    </row>
    <row r="73" spans="1:7" s="155" customFormat="1" x14ac:dyDescent="0.55000000000000004">
      <c r="A73" s="155" t="s">
        <v>79</v>
      </c>
      <c r="F73" s="199"/>
    </row>
    <row r="74" spans="1:7" s="155" customFormat="1" x14ac:dyDescent="0.55000000000000004">
      <c r="F74" s="199" t="s">
        <v>6</v>
      </c>
    </row>
    <row r="75" spans="1:7" customFormat="1" ht="21.75" customHeight="1" x14ac:dyDescent="0.2">
      <c r="A75" s="323" t="s">
        <v>52</v>
      </c>
      <c r="B75" s="29" t="s">
        <v>50</v>
      </c>
      <c r="C75" s="325" t="s">
        <v>0</v>
      </c>
      <c r="D75" s="185" t="s">
        <v>53</v>
      </c>
      <c r="E75" s="185" t="s">
        <v>54</v>
      </c>
      <c r="F75" s="185" t="s">
        <v>55</v>
      </c>
    </row>
    <row r="76" spans="1:7" customFormat="1" ht="21.75" customHeight="1" x14ac:dyDescent="0.2">
      <c r="A76" s="324"/>
      <c r="B76" s="30" t="s">
        <v>51</v>
      </c>
      <c r="C76" s="325"/>
      <c r="D76" s="71" t="s">
        <v>213</v>
      </c>
      <c r="E76" s="71" t="s">
        <v>214</v>
      </c>
      <c r="F76" s="71" t="s">
        <v>215</v>
      </c>
    </row>
    <row r="77" spans="1:7" s="155" customFormat="1" x14ac:dyDescent="0.55000000000000004">
      <c r="A77" s="202" t="s">
        <v>48</v>
      </c>
      <c r="B77" s="156"/>
      <c r="C77" s="157"/>
      <c r="D77" s="157"/>
      <c r="E77" s="157"/>
      <c r="F77" s="157"/>
    </row>
    <row r="78" spans="1:7" x14ac:dyDescent="0.55000000000000004">
      <c r="A78" s="203" t="s">
        <v>95</v>
      </c>
      <c r="B78" s="167" t="s">
        <v>80</v>
      </c>
      <c r="C78" s="158">
        <f>F78+E78+D78</f>
        <v>164500</v>
      </c>
      <c r="D78" s="158">
        <f>D80+D85</f>
        <v>70600</v>
      </c>
      <c r="E78" s="158">
        <f>E80+E85</f>
        <v>72080</v>
      </c>
      <c r="F78" s="158">
        <f>F80+F85</f>
        <v>21820</v>
      </c>
    </row>
    <row r="79" spans="1:7" x14ac:dyDescent="0.55000000000000004">
      <c r="A79" s="204"/>
      <c r="B79" s="161" t="s">
        <v>51</v>
      </c>
      <c r="C79" s="162"/>
      <c r="D79" s="162"/>
      <c r="E79" s="162"/>
      <c r="F79" s="162"/>
    </row>
    <row r="80" spans="1:7" x14ac:dyDescent="0.55000000000000004">
      <c r="A80" s="205" t="s">
        <v>83</v>
      </c>
      <c r="B80" s="161" t="s">
        <v>1</v>
      </c>
      <c r="C80" s="160">
        <f>D80+E80+F80</f>
        <v>7000</v>
      </c>
      <c r="D80" s="175">
        <f>+D84</f>
        <v>7000</v>
      </c>
      <c r="E80" s="175">
        <f t="shared" ref="E80:F80" si="6">+E84</f>
        <v>0</v>
      </c>
      <c r="F80" s="175">
        <f t="shared" si="6"/>
        <v>0</v>
      </c>
    </row>
    <row r="81" spans="1:7" x14ac:dyDescent="0.55000000000000004">
      <c r="A81" s="204"/>
      <c r="B81" s="161" t="s">
        <v>51</v>
      </c>
      <c r="C81" s="162"/>
      <c r="D81" s="162"/>
      <c r="E81" s="162"/>
      <c r="F81" s="162"/>
      <c r="G81" s="163"/>
    </row>
    <row r="82" spans="1:7" x14ac:dyDescent="0.55000000000000004">
      <c r="A82" s="205" t="s">
        <v>81</v>
      </c>
      <c r="B82" s="161"/>
      <c r="C82" s="162"/>
      <c r="D82" s="162"/>
      <c r="E82" s="162"/>
      <c r="F82" s="162"/>
    </row>
    <row r="83" spans="1:7" x14ac:dyDescent="0.55000000000000004">
      <c r="A83" s="208" t="s">
        <v>86</v>
      </c>
      <c r="B83" s="161"/>
      <c r="C83" s="162"/>
      <c r="D83" s="162"/>
      <c r="E83" s="162"/>
      <c r="F83" s="162"/>
    </row>
    <row r="84" spans="1:7" x14ac:dyDescent="0.55000000000000004">
      <c r="A84" s="207" t="s">
        <v>96</v>
      </c>
      <c r="B84" s="161" t="s">
        <v>1</v>
      </c>
      <c r="C84" s="162">
        <f>SUM(D84:F84)</f>
        <v>7000</v>
      </c>
      <c r="D84" s="162">
        <v>7000</v>
      </c>
      <c r="E84" s="162"/>
      <c r="F84" s="162">
        <v>0</v>
      </c>
    </row>
    <row r="85" spans="1:7" x14ac:dyDescent="0.55000000000000004">
      <c r="A85" s="205" t="s">
        <v>274</v>
      </c>
      <c r="B85" s="161" t="s">
        <v>1</v>
      </c>
      <c r="C85" s="175">
        <f>SUM(D85:F85)</f>
        <v>157500</v>
      </c>
      <c r="D85" s="175">
        <f>D88</f>
        <v>63600</v>
      </c>
      <c r="E85" s="175">
        <f t="shared" ref="E85:F85" si="7">E88</f>
        <v>72080</v>
      </c>
      <c r="F85" s="175">
        <f t="shared" si="7"/>
        <v>21820</v>
      </c>
    </row>
    <row r="86" spans="1:7" x14ac:dyDescent="0.55000000000000004">
      <c r="A86" s="217" t="s">
        <v>149</v>
      </c>
      <c r="B86" s="161" t="s">
        <v>51</v>
      </c>
      <c r="C86" s="162"/>
      <c r="D86" s="162"/>
      <c r="E86" s="162"/>
      <c r="F86" s="162"/>
    </row>
    <row r="87" spans="1:7" x14ac:dyDescent="0.55000000000000004">
      <c r="A87" s="201" t="s">
        <v>150</v>
      </c>
      <c r="B87" s="161"/>
      <c r="C87" s="162"/>
      <c r="D87" s="162"/>
      <c r="E87" s="162"/>
      <c r="F87" s="162"/>
    </row>
    <row r="88" spans="1:7" x14ac:dyDescent="0.55000000000000004">
      <c r="A88" s="280" t="s">
        <v>327</v>
      </c>
      <c r="B88" s="161" t="s">
        <v>1</v>
      </c>
      <c r="C88" s="162">
        <f>SUM(D88:F88)</f>
        <v>157500</v>
      </c>
      <c r="D88" s="162">
        <v>63600</v>
      </c>
      <c r="E88" s="162">
        <v>72080</v>
      </c>
      <c r="F88" s="162">
        <v>21820</v>
      </c>
    </row>
    <row r="89" spans="1:7" x14ac:dyDescent="0.55000000000000004">
      <c r="A89" s="209" t="s">
        <v>149</v>
      </c>
      <c r="B89" s="161" t="s">
        <v>51</v>
      </c>
      <c r="C89" s="162"/>
      <c r="D89" s="162"/>
      <c r="E89" s="162"/>
      <c r="F89" s="162"/>
    </row>
    <row r="90" spans="1:7" x14ac:dyDescent="0.55000000000000004">
      <c r="A90" s="210" t="s">
        <v>150</v>
      </c>
      <c r="B90" s="161"/>
      <c r="C90" s="174"/>
      <c r="D90" s="174"/>
      <c r="E90" s="174"/>
      <c r="F90" s="174"/>
    </row>
    <row r="91" spans="1:7" ht="24" customHeight="1" x14ac:dyDescent="0.55000000000000004">
      <c r="A91" s="327"/>
      <c r="B91" s="166" t="s">
        <v>1</v>
      </c>
      <c r="C91" s="177">
        <f>D91+E91+F91</f>
        <v>164500</v>
      </c>
      <c r="D91" s="177">
        <f>D78</f>
        <v>70600</v>
      </c>
      <c r="E91" s="177">
        <f t="shared" ref="E91:F91" si="8">E78</f>
        <v>72080</v>
      </c>
      <c r="F91" s="177">
        <f t="shared" si="8"/>
        <v>21820</v>
      </c>
      <c r="G91" s="163"/>
    </row>
    <row r="92" spans="1:7" x14ac:dyDescent="0.55000000000000004">
      <c r="A92" s="328"/>
      <c r="B92" s="167" t="s">
        <v>51</v>
      </c>
      <c r="C92" s="168"/>
      <c r="D92" s="168"/>
      <c r="E92" s="168"/>
      <c r="F92" s="168"/>
      <c r="G92" s="163"/>
    </row>
    <row r="94" spans="1:7" x14ac:dyDescent="0.55000000000000004">
      <c r="A94" s="70" t="s">
        <v>69</v>
      </c>
    </row>
  </sheetData>
  <mergeCells count="12">
    <mergeCell ref="A91:A92"/>
    <mergeCell ref="A28:A29"/>
    <mergeCell ref="A56:A57"/>
    <mergeCell ref="A1:F1"/>
    <mergeCell ref="A36:F36"/>
    <mergeCell ref="A71:F71"/>
    <mergeCell ref="A5:A6"/>
    <mergeCell ref="C5:C6"/>
    <mergeCell ref="A40:A41"/>
    <mergeCell ref="C40:C41"/>
    <mergeCell ref="A75:A76"/>
    <mergeCell ref="C75:C76"/>
  </mergeCells>
  <phoneticPr fontId="10" type="noConversion"/>
  <pageMargins left="0.59055118110236227" right="0.19685039370078741" top="0.59055118110236227" bottom="0.3937007874015748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509A-DD67-4F1B-A3EF-DB2253515F24}">
  <dimension ref="A1:G153"/>
  <sheetViews>
    <sheetView topLeftCell="A113" zoomScaleNormal="100" workbookViewId="0">
      <selection activeCell="A118" sqref="A118"/>
    </sheetView>
  </sheetViews>
  <sheetFormatPr defaultRowHeight="14.25" x14ac:dyDescent="0.2"/>
  <cols>
    <col min="1" max="1" width="50.375" customWidth="1"/>
    <col min="2" max="2" width="6.25" customWidth="1"/>
    <col min="3" max="3" width="12.125" customWidth="1"/>
    <col min="4" max="5" width="11.625" customWidth="1"/>
    <col min="6" max="6" width="11.5" bestFit="1" customWidth="1"/>
  </cols>
  <sheetData>
    <row r="1" spans="1:6" ht="24" x14ac:dyDescent="0.2">
      <c r="A1" s="329" t="s">
        <v>212</v>
      </c>
      <c r="B1" s="329"/>
      <c r="C1" s="329"/>
      <c r="D1" s="329"/>
      <c r="E1" s="329"/>
      <c r="F1" s="329"/>
    </row>
    <row r="2" spans="1:6" ht="24" x14ac:dyDescent="0.2">
      <c r="A2" s="92" t="s">
        <v>70</v>
      </c>
      <c r="B2" s="92"/>
      <c r="C2" s="92"/>
      <c r="D2" s="92"/>
      <c r="E2" s="92"/>
      <c r="F2" s="92"/>
    </row>
    <row r="3" spans="1:6" ht="24" x14ac:dyDescent="0.2">
      <c r="A3" s="92" t="s">
        <v>97</v>
      </c>
      <c r="B3" s="92"/>
      <c r="C3" s="92"/>
      <c r="D3" s="92"/>
      <c r="E3" s="92"/>
      <c r="F3" s="92"/>
    </row>
    <row r="4" spans="1:6" ht="24" x14ac:dyDescent="0.2">
      <c r="A4" s="93"/>
      <c r="B4" s="28"/>
      <c r="C4" s="131"/>
      <c r="D4" s="132"/>
      <c r="E4" s="132"/>
      <c r="F4" s="132" t="s">
        <v>6</v>
      </c>
    </row>
    <row r="5" spans="1:6" ht="24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4" x14ac:dyDescent="0.2">
      <c r="A6" s="324"/>
      <c r="B6" s="30" t="s">
        <v>51</v>
      </c>
      <c r="C6" s="325"/>
      <c r="D6" s="71" t="s">
        <v>275</v>
      </c>
      <c r="E6" s="71" t="s">
        <v>217</v>
      </c>
      <c r="F6" s="71" t="s">
        <v>215</v>
      </c>
    </row>
    <row r="7" spans="1:6" ht="24" x14ac:dyDescent="0.2">
      <c r="A7" s="94" t="s">
        <v>48</v>
      </c>
      <c r="B7" s="95"/>
      <c r="C7" s="133"/>
      <c r="D7" s="69"/>
      <c r="E7" s="69"/>
      <c r="F7" s="69"/>
    </row>
    <row r="8" spans="1:6" ht="24" x14ac:dyDescent="0.2">
      <c r="A8" s="96" t="s">
        <v>98</v>
      </c>
      <c r="B8" s="46" t="s">
        <v>1</v>
      </c>
      <c r="C8" s="48">
        <f>D8+E8+F8</f>
        <v>2507400</v>
      </c>
      <c r="D8" s="48">
        <f>+D10+D23</f>
        <v>1290200</v>
      </c>
      <c r="E8" s="48">
        <f t="shared" ref="E8:F8" si="0">+E10+E23</f>
        <v>1120700</v>
      </c>
      <c r="F8" s="48">
        <f t="shared" si="0"/>
        <v>96500</v>
      </c>
    </row>
    <row r="9" spans="1:6" ht="24" x14ac:dyDescent="0.2">
      <c r="A9" s="97"/>
      <c r="B9" s="46" t="s">
        <v>51</v>
      </c>
      <c r="C9" s="48"/>
      <c r="D9" s="48"/>
      <c r="E9" s="48"/>
      <c r="F9" s="48"/>
    </row>
    <row r="10" spans="1:6" ht="24" x14ac:dyDescent="0.2">
      <c r="A10" s="98" t="s">
        <v>59</v>
      </c>
      <c r="B10" s="11" t="s">
        <v>1</v>
      </c>
      <c r="C10" s="32">
        <f>SUM(C14:C22)</f>
        <v>472600</v>
      </c>
      <c r="D10" s="32">
        <f>SUM(D13:D22)</f>
        <v>87600</v>
      </c>
      <c r="E10" s="32">
        <f t="shared" ref="E10:F10" si="1">SUM(E13:E22)</f>
        <v>288500</v>
      </c>
      <c r="F10" s="32">
        <f t="shared" si="1"/>
        <v>96500</v>
      </c>
    </row>
    <row r="11" spans="1:6" ht="24" x14ac:dyDescent="0.2">
      <c r="A11" s="99"/>
      <c r="B11" s="11" t="s">
        <v>51</v>
      </c>
      <c r="C11" s="32"/>
      <c r="D11" s="32"/>
      <c r="E11" s="32"/>
      <c r="F11" s="32"/>
    </row>
    <row r="12" spans="1:6" ht="24" x14ac:dyDescent="0.2">
      <c r="A12" s="100" t="s">
        <v>57</v>
      </c>
      <c r="B12" s="11"/>
      <c r="C12" s="32"/>
      <c r="D12" s="32"/>
      <c r="E12" s="32"/>
      <c r="F12" s="32"/>
    </row>
    <row r="13" spans="1:6" ht="24" x14ac:dyDescent="0.2">
      <c r="A13" s="102" t="s">
        <v>60</v>
      </c>
      <c r="B13" s="53"/>
      <c r="C13" s="32"/>
      <c r="D13" s="55"/>
      <c r="E13" s="55"/>
      <c r="F13" s="55"/>
    </row>
    <row r="14" spans="1:6" ht="24" x14ac:dyDescent="0.2">
      <c r="A14" s="103" t="s">
        <v>61</v>
      </c>
      <c r="B14" s="53" t="s">
        <v>1</v>
      </c>
      <c r="C14" s="32">
        <v>193000</v>
      </c>
      <c r="D14" s="55">
        <v>0</v>
      </c>
      <c r="E14" s="55">
        <v>96500</v>
      </c>
      <c r="F14" s="55">
        <v>96500</v>
      </c>
    </row>
    <row r="15" spans="1:6" ht="24" x14ac:dyDescent="0.2">
      <c r="A15" s="104" t="s">
        <v>99</v>
      </c>
      <c r="B15" s="53"/>
      <c r="C15" s="32"/>
      <c r="D15" s="55"/>
      <c r="E15" s="55"/>
      <c r="F15" s="55"/>
    </row>
    <row r="16" spans="1:6" ht="24" x14ac:dyDescent="0.2">
      <c r="A16" s="103" t="s">
        <v>63</v>
      </c>
      <c r="B16" s="53" t="s">
        <v>1</v>
      </c>
      <c r="C16" s="32">
        <f t="shared" ref="C16:C22" si="2">SUM(D16:F16)</f>
        <v>72400</v>
      </c>
      <c r="D16" s="55">
        <v>40000</v>
      </c>
      <c r="E16" s="55">
        <v>32400</v>
      </c>
      <c r="F16" s="55">
        <v>0</v>
      </c>
    </row>
    <row r="17" spans="1:6" ht="24" x14ac:dyDescent="0.2">
      <c r="A17" s="103" t="s">
        <v>64</v>
      </c>
      <c r="B17" s="53" t="s">
        <v>1</v>
      </c>
      <c r="C17" s="32">
        <v>33600</v>
      </c>
      <c r="D17" s="55">
        <v>0</v>
      </c>
      <c r="E17" s="55">
        <v>33600</v>
      </c>
      <c r="F17" s="55">
        <v>0</v>
      </c>
    </row>
    <row r="18" spans="1:6" ht="24" x14ac:dyDescent="0.2">
      <c r="A18" s="105" t="s">
        <v>100</v>
      </c>
      <c r="B18" s="53"/>
      <c r="C18" s="32"/>
      <c r="D18" s="55"/>
      <c r="E18" s="55"/>
      <c r="F18" s="55"/>
    </row>
    <row r="19" spans="1:6" ht="24" x14ac:dyDescent="0.2">
      <c r="A19" s="106" t="s">
        <v>188</v>
      </c>
      <c r="B19" s="53" t="s">
        <v>1</v>
      </c>
      <c r="C19" s="32">
        <f t="shared" si="2"/>
        <v>88000</v>
      </c>
      <c r="D19" s="55">
        <v>30000</v>
      </c>
      <c r="E19" s="55">
        <v>58000</v>
      </c>
      <c r="F19" s="55">
        <v>0</v>
      </c>
    </row>
    <row r="20" spans="1:6" ht="24" x14ac:dyDescent="0.2">
      <c r="A20" s="103" t="s">
        <v>67</v>
      </c>
      <c r="B20" s="53" t="s">
        <v>1</v>
      </c>
      <c r="C20" s="32">
        <f t="shared" si="2"/>
        <v>20000</v>
      </c>
      <c r="D20" s="55">
        <v>0</v>
      </c>
      <c r="E20" s="55">
        <v>20000</v>
      </c>
      <c r="F20" s="55">
        <v>0</v>
      </c>
    </row>
    <row r="21" spans="1:6" ht="24" x14ac:dyDescent="0.2">
      <c r="A21" s="103" t="s">
        <v>68</v>
      </c>
      <c r="B21" s="53" t="s">
        <v>1</v>
      </c>
      <c r="C21" s="32">
        <f t="shared" si="2"/>
        <v>48000</v>
      </c>
      <c r="D21" s="55">
        <v>0</v>
      </c>
      <c r="E21" s="55">
        <v>48000</v>
      </c>
      <c r="F21" s="55">
        <v>0</v>
      </c>
    </row>
    <row r="22" spans="1:6" ht="24" x14ac:dyDescent="0.2">
      <c r="A22" s="101" t="s">
        <v>58</v>
      </c>
      <c r="B22" s="53" t="s">
        <v>1</v>
      </c>
      <c r="C22" s="32">
        <f t="shared" si="2"/>
        <v>17600</v>
      </c>
      <c r="D22" s="55">
        <v>17600</v>
      </c>
      <c r="E22" s="55">
        <v>0</v>
      </c>
      <c r="F22" s="55">
        <v>0</v>
      </c>
    </row>
    <row r="23" spans="1:6" ht="24" x14ac:dyDescent="0.2">
      <c r="A23" s="107" t="s">
        <v>276</v>
      </c>
      <c r="B23" s="53" t="s">
        <v>1</v>
      </c>
      <c r="C23" s="32">
        <f>C25+C29+C41+C43+C27</f>
        <v>2034800</v>
      </c>
      <c r="D23" s="194">
        <f>SUM(D25:D44)</f>
        <v>1202600</v>
      </c>
      <c r="E23" s="194">
        <f>SUM(E25:E44)</f>
        <v>832200</v>
      </c>
      <c r="F23" s="194">
        <f>SUM(F25:F44)</f>
        <v>0</v>
      </c>
    </row>
    <row r="24" spans="1:6" ht="24" x14ac:dyDescent="0.2">
      <c r="A24" s="108"/>
      <c r="B24" s="53" t="s">
        <v>51</v>
      </c>
      <c r="C24" s="32"/>
      <c r="D24" s="134"/>
      <c r="E24" s="134"/>
      <c r="F24" s="134"/>
    </row>
    <row r="25" spans="1:6" ht="24" x14ac:dyDescent="0.2">
      <c r="A25" s="265" t="s">
        <v>277</v>
      </c>
      <c r="B25" s="53" t="s">
        <v>1</v>
      </c>
      <c r="C25" s="32">
        <v>1018600</v>
      </c>
      <c r="D25" s="90">
        <v>1018600</v>
      </c>
      <c r="E25" s="90">
        <v>0</v>
      </c>
      <c r="F25" s="90">
        <v>0</v>
      </c>
    </row>
    <row r="26" spans="1:6" ht="24" x14ac:dyDescent="0.2">
      <c r="A26" s="266" t="s">
        <v>278</v>
      </c>
      <c r="B26" s="53" t="s">
        <v>51</v>
      </c>
      <c r="C26" s="32"/>
      <c r="D26" s="55"/>
      <c r="E26" s="55"/>
      <c r="F26" s="55"/>
    </row>
    <row r="27" spans="1:6" ht="24" x14ac:dyDescent="0.2">
      <c r="A27" s="103" t="s">
        <v>106</v>
      </c>
      <c r="B27" s="53" t="s">
        <v>1</v>
      </c>
      <c r="C27" s="32">
        <f>D27+E27+F27</f>
        <v>32200</v>
      </c>
      <c r="D27" s="55">
        <v>0</v>
      </c>
      <c r="E27" s="55">
        <v>32200</v>
      </c>
      <c r="F27" s="55">
        <v>0</v>
      </c>
    </row>
    <row r="28" spans="1:6" ht="24" x14ac:dyDescent="0.2">
      <c r="A28" s="108"/>
      <c r="B28" s="53" t="s">
        <v>51</v>
      </c>
      <c r="C28" s="55"/>
      <c r="D28" s="55"/>
      <c r="E28" s="55"/>
      <c r="F28" s="55"/>
    </row>
    <row r="29" spans="1:6" ht="24" x14ac:dyDescent="0.2">
      <c r="A29" s="103" t="s">
        <v>102</v>
      </c>
      <c r="B29" s="53" t="s">
        <v>1</v>
      </c>
      <c r="C29" s="32">
        <f>D29+E29+F29</f>
        <v>600000</v>
      </c>
      <c r="D29" s="55">
        <v>0</v>
      </c>
      <c r="E29" s="55">
        <v>600000</v>
      </c>
      <c r="F29" s="55">
        <v>0</v>
      </c>
    </row>
    <row r="30" spans="1:6" ht="24" x14ac:dyDescent="0.2">
      <c r="A30" s="108"/>
      <c r="B30" s="53" t="s">
        <v>51</v>
      </c>
      <c r="C30" s="32"/>
      <c r="D30" s="55"/>
      <c r="E30" s="55"/>
      <c r="F30" s="55"/>
    </row>
    <row r="31" spans="1:6" ht="24" x14ac:dyDescent="0.2">
      <c r="A31" s="198"/>
      <c r="B31" s="151"/>
      <c r="C31" s="195"/>
      <c r="D31" s="152"/>
      <c r="E31" s="152"/>
      <c r="F31" s="152"/>
    </row>
    <row r="32" spans="1:6" ht="24" x14ac:dyDescent="0.2">
      <c r="A32" s="198"/>
      <c r="B32" s="151"/>
      <c r="C32" s="195"/>
      <c r="D32" s="152"/>
      <c r="E32" s="152"/>
      <c r="F32" s="152"/>
    </row>
    <row r="33" spans="1:6" ht="24" x14ac:dyDescent="0.2">
      <c r="A33" s="198"/>
      <c r="B33" s="151"/>
      <c r="C33" s="195"/>
      <c r="D33" s="152"/>
      <c r="E33" s="152"/>
      <c r="F33" s="152"/>
    </row>
    <row r="34" spans="1:6" ht="24" x14ac:dyDescent="0.2">
      <c r="A34" s="329" t="s">
        <v>279</v>
      </c>
      <c r="B34" s="329"/>
      <c r="C34" s="329"/>
      <c r="D34" s="329"/>
      <c r="E34" s="329"/>
      <c r="F34" s="329"/>
    </row>
    <row r="35" spans="1:6" ht="24" x14ac:dyDescent="0.2">
      <c r="A35" s="92" t="s">
        <v>70</v>
      </c>
      <c r="B35" s="27"/>
      <c r="C35" s="129"/>
      <c r="D35" s="130"/>
      <c r="E35" s="130"/>
      <c r="F35" s="130"/>
    </row>
    <row r="36" spans="1:6" ht="24" x14ac:dyDescent="0.2">
      <c r="A36" s="93" t="s">
        <v>97</v>
      </c>
      <c r="B36" s="28"/>
      <c r="C36" s="131"/>
      <c r="D36" s="130"/>
      <c r="E36" s="130"/>
      <c r="F36" s="130"/>
    </row>
    <row r="37" spans="1:6" ht="24" x14ac:dyDescent="0.2">
      <c r="A37" s="93"/>
      <c r="B37" s="28"/>
      <c r="C37" s="131"/>
      <c r="D37" s="132"/>
      <c r="E37" s="132"/>
      <c r="F37" s="132" t="s">
        <v>6</v>
      </c>
    </row>
    <row r="38" spans="1:6" ht="24" x14ac:dyDescent="0.2">
      <c r="A38" s="323" t="s">
        <v>52</v>
      </c>
      <c r="B38" s="29" t="s">
        <v>50</v>
      </c>
      <c r="C38" s="325" t="s">
        <v>0</v>
      </c>
      <c r="D38" s="185" t="s">
        <v>53</v>
      </c>
      <c r="E38" s="185" t="s">
        <v>54</v>
      </c>
      <c r="F38" s="185" t="s">
        <v>55</v>
      </c>
    </row>
    <row r="39" spans="1:6" ht="24" x14ac:dyDescent="0.2">
      <c r="A39" s="324"/>
      <c r="B39" s="30" t="s">
        <v>51</v>
      </c>
      <c r="C39" s="325"/>
      <c r="D39" s="71" t="s">
        <v>275</v>
      </c>
      <c r="E39" s="71" t="s">
        <v>217</v>
      </c>
      <c r="F39" s="71" t="s">
        <v>215</v>
      </c>
    </row>
    <row r="40" spans="1:6" ht="24" x14ac:dyDescent="0.2">
      <c r="A40" s="94" t="s">
        <v>48</v>
      </c>
      <c r="B40" s="95"/>
      <c r="C40" s="133"/>
      <c r="D40" s="69"/>
      <c r="E40" s="69"/>
      <c r="F40" s="69"/>
    </row>
    <row r="41" spans="1:6" ht="24" x14ac:dyDescent="0.2">
      <c r="A41" s="144" t="s">
        <v>103</v>
      </c>
      <c r="B41" s="53" t="s">
        <v>1</v>
      </c>
      <c r="C41" s="32">
        <f t="shared" ref="C41:C43" si="3">D41+E41+F41</f>
        <v>200000</v>
      </c>
      <c r="D41" s="55">
        <v>0</v>
      </c>
      <c r="E41" s="55">
        <v>200000</v>
      </c>
      <c r="F41" s="55">
        <v>0</v>
      </c>
    </row>
    <row r="42" spans="1:6" ht="24" x14ac:dyDescent="0.2">
      <c r="A42" s="108"/>
      <c r="B42" s="53" t="s">
        <v>51</v>
      </c>
      <c r="C42" s="32"/>
      <c r="D42" s="55"/>
      <c r="E42" s="55"/>
      <c r="F42" s="55"/>
    </row>
    <row r="43" spans="1:6" ht="24" x14ac:dyDescent="0.2">
      <c r="A43" s="103" t="s">
        <v>104</v>
      </c>
      <c r="B43" s="53" t="s">
        <v>1</v>
      </c>
      <c r="C43" s="32">
        <f t="shared" si="3"/>
        <v>184000</v>
      </c>
      <c r="D43" s="55">
        <v>184000</v>
      </c>
      <c r="E43" s="55">
        <v>0</v>
      </c>
      <c r="F43" s="55">
        <v>0</v>
      </c>
    </row>
    <row r="44" spans="1:6" ht="24" x14ac:dyDescent="0.2">
      <c r="A44" s="103"/>
      <c r="B44" s="53" t="s">
        <v>51</v>
      </c>
      <c r="C44" s="32"/>
      <c r="D44" s="55"/>
      <c r="E44" s="55"/>
      <c r="F44" s="55"/>
    </row>
    <row r="45" spans="1:6" ht="24" x14ac:dyDescent="0.2">
      <c r="A45" s="109" t="s">
        <v>0</v>
      </c>
      <c r="B45" s="24" t="s">
        <v>1</v>
      </c>
      <c r="C45" s="69">
        <f>D45+E45+F45</f>
        <v>2507400</v>
      </c>
      <c r="D45" s="69">
        <f>+D10+D23</f>
        <v>1290200</v>
      </c>
      <c r="E45" s="69">
        <f t="shared" ref="E45:F45" si="4">+E10+E23</f>
        <v>1120700</v>
      </c>
      <c r="F45" s="69">
        <f t="shared" si="4"/>
        <v>96500</v>
      </c>
    </row>
    <row r="46" spans="1:6" ht="24" x14ac:dyDescent="0.2">
      <c r="A46" s="110"/>
      <c r="B46" s="24" t="s">
        <v>51</v>
      </c>
      <c r="C46" s="69"/>
      <c r="D46" s="69"/>
      <c r="E46" s="69"/>
      <c r="F46" s="69"/>
    </row>
    <row r="47" spans="1:6" ht="24" x14ac:dyDescent="0.2">
      <c r="A47" s="111"/>
      <c r="B47" s="112"/>
      <c r="C47" s="135"/>
      <c r="D47" s="136"/>
      <c r="E47" s="136"/>
      <c r="F47" s="137"/>
    </row>
    <row r="48" spans="1:6" ht="24" x14ac:dyDescent="0.2">
      <c r="A48" s="245"/>
      <c r="B48" s="17"/>
      <c r="C48" s="195"/>
      <c r="D48" s="178"/>
      <c r="E48" s="178"/>
      <c r="F48" s="139"/>
    </row>
    <row r="49" spans="1:6" ht="24" x14ac:dyDescent="0.55000000000000004">
      <c r="A49" s="70" t="s">
        <v>69</v>
      </c>
      <c r="B49" s="178"/>
      <c r="C49" s="138"/>
      <c r="D49" s="130"/>
      <c r="E49" s="130"/>
      <c r="F49" s="139"/>
    </row>
    <row r="50" spans="1:6" ht="24" x14ac:dyDescent="0.55000000000000004">
      <c r="A50" s="70"/>
      <c r="B50" s="178"/>
      <c r="C50" s="138"/>
      <c r="D50" s="130"/>
      <c r="E50" s="130"/>
      <c r="F50" s="139"/>
    </row>
    <row r="51" spans="1:6" ht="24" x14ac:dyDescent="0.55000000000000004">
      <c r="A51" s="70"/>
      <c r="B51" s="178"/>
      <c r="C51" s="138"/>
      <c r="D51" s="130"/>
      <c r="E51" s="130"/>
      <c r="F51" s="139"/>
    </row>
    <row r="52" spans="1:6" ht="24" x14ac:dyDescent="0.55000000000000004">
      <c r="A52" s="70"/>
      <c r="B52" s="178"/>
      <c r="C52" s="138"/>
      <c r="D52" s="130"/>
      <c r="E52" s="130"/>
      <c r="F52" s="139"/>
    </row>
    <row r="53" spans="1:6" ht="24" x14ac:dyDescent="0.55000000000000004">
      <c r="A53" s="70"/>
      <c r="B53" s="178"/>
      <c r="C53" s="138"/>
      <c r="D53" s="130"/>
      <c r="E53" s="130"/>
      <c r="F53" s="139"/>
    </row>
    <row r="54" spans="1:6" ht="24" x14ac:dyDescent="0.55000000000000004">
      <c r="A54" s="70"/>
      <c r="B54" s="178"/>
      <c r="C54" s="138"/>
      <c r="D54" s="130"/>
      <c r="E54" s="130"/>
      <c r="F54" s="139"/>
    </row>
    <row r="55" spans="1:6" ht="24" x14ac:dyDescent="0.55000000000000004">
      <c r="A55" s="70"/>
      <c r="B55" s="178"/>
      <c r="C55" s="138"/>
      <c r="D55" s="130"/>
      <c r="E55" s="130"/>
      <c r="F55" s="139"/>
    </row>
    <row r="56" spans="1:6" ht="24" x14ac:dyDescent="0.55000000000000004">
      <c r="A56" s="70"/>
      <c r="B56" s="178"/>
      <c r="C56" s="138"/>
      <c r="D56" s="130"/>
      <c r="E56" s="130"/>
      <c r="F56" s="139"/>
    </row>
    <row r="57" spans="1:6" ht="24" x14ac:dyDescent="0.55000000000000004">
      <c r="A57" s="70"/>
      <c r="B57" s="178"/>
      <c r="C57" s="138"/>
      <c r="D57" s="130"/>
      <c r="E57" s="130"/>
      <c r="F57" s="139"/>
    </row>
    <row r="58" spans="1:6" ht="24" x14ac:dyDescent="0.55000000000000004">
      <c r="A58" s="70"/>
      <c r="B58" s="178"/>
      <c r="C58" s="138"/>
      <c r="D58" s="130"/>
      <c r="E58" s="130"/>
      <c r="F58" s="139"/>
    </row>
    <row r="59" spans="1:6" ht="24" x14ac:dyDescent="0.55000000000000004">
      <c r="A59" s="70"/>
      <c r="B59" s="178"/>
      <c r="C59" s="138"/>
      <c r="D59" s="130"/>
      <c r="E59" s="130"/>
      <c r="F59" s="139"/>
    </row>
    <row r="60" spans="1:6" ht="24" x14ac:dyDescent="0.55000000000000004">
      <c r="A60" s="70"/>
      <c r="B60" s="178"/>
      <c r="C60" s="138"/>
      <c r="D60" s="130"/>
      <c r="E60" s="130"/>
      <c r="F60" s="139"/>
    </row>
    <row r="61" spans="1:6" ht="24" x14ac:dyDescent="0.55000000000000004">
      <c r="A61" s="70"/>
      <c r="B61" s="178"/>
      <c r="C61" s="138"/>
      <c r="D61" s="130"/>
      <c r="E61" s="130"/>
      <c r="F61" s="139"/>
    </row>
    <row r="62" spans="1:6" ht="24" x14ac:dyDescent="0.55000000000000004">
      <c r="A62" s="70"/>
      <c r="B62" s="178"/>
      <c r="C62" s="138"/>
      <c r="D62" s="130"/>
      <c r="E62" s="130"/>
      <c r="F62" s="139"/>
    </row>
    <row r="63" spans="1:6" ht="24" x14ac:dyDescent="0.55000000000000004">
      <c r="A63" s="70"/>
      <c r="B63" s="178"/>
      <c r="C63" s="138"/>
      <c r="D63" s="130"/>
      <c r="E63" s="130"/>
      <c r="F63" s="139"/>
    </row>
    <row r="64" spans="1:6" ht="24" x14ac:dyDescent="0.55000000000000004">
      <c r="A64" s="70"/>
      <c r="B64" s="178"/>
      <c r="C64" s="138"/>
      <c r="D64" s="130"/>
      <c r="E64" s="130"/>
      <c r="F64" s="139"/>
    </row>
    <row r="65" spans="1:6" ht="24" x14ac:dyDescent="0.55000000000000004">
      <c r="A65" s="70"/>
      <c r="B65" s="178"/>
      <c r="C65" s="138"/>
      <c r="D65" s="130"/>
      <c r="E65" s="130"/>
      <c r="F65" s="139"/>
    </row>
    <row r="66" spans="1:6" ht="24" x14ac:dyDescent="0.55000000000000004">
      <c r="A66" s="70"/>
      <c r="B66" s="178"/>
      <c r="C66" s="138"/>
      <c r="D66" s="130"/>
      <c r="E66" s="130"/>
      <c r="F66" s="139"/>
    </row>
    <row r="67" spans="1:6" ht="24" customHeight="1" x14ac:dyDescent="0.2">
      <c r="A67" s="329" t="s">
        <v>279</v>
      </c>
      <c r="B67" s="329"/>
      <c r="C67" s="329"/>
      <c r="D67" s="329"/>
      <c r="E67" s="329"/>
      <c r="F67" s="329"/>
    </row>
    <row r="68" spans="1:6" ht="24" customHeight="1" x14ac:dyDescent="0.2">
      <c r="A68" s="92" t="s">
        <v>70</v>
      </c>
      <c r="B68" s="27"/>
      <c r="C68" s="129"/>
      <c r="D68" s="130"/>
      <c r="E68" s="130"/>
      <c r="F68" s="130"/>
    </row>
    <row r="69" spans="1:6" ht="24" customHeight="1" x14ac:dyDescent="0.2">
      <c r="A69" s="93" t="s">
        <v>97</v>
      </c>
      <c r="B69" s="28"/>
      <c r="C69" s="131"/>
      <c r="D69" s="130"/>
      <c r="E69" s="130"/>
      <c r="F69" s="130"/>
    </row>
    <row r="70" spans="1:6" ht="24" customHeight="1" x14ac:dyDescent="0.2">
      <c r="A70" s="93"/>
      <c r="B70" s="28"/>
      <c r="C70" s="131"/>
      <c r="D70" s="132"/>
      <c r="E70" s="132"/>
      <c r="F70" s="132" t="s">
        <v>6</v>
      </c>
    </row>
    <row r="71" spans="1:6" ht="24" customHeight="1" x14ac:dyDescent="0.2">
      <c r="A71" s="323" t="s">
        <v>52</v>
      </c>
      <c r="B71" s="29" t="s">
        <v>50</v>
      </c>
      <c r="C71" s="325" t="s">
        <v>0</v>
      </c>
      <c r="D71" s="185" t="s">
        <v>53</v>
      </c>
      <c r="E71" s="185" t="s">
        <v>54</v>
      </c>
      <c r="F71" s="185" t="s">
        <v>55</v>
      </c>
    </row>
    <row r="72" spans="1:6" ht="24" customHeight="1" x14ac:dyDescent="0.2">
      <c r="A72" s="324"/>
      <c r="B72" s="30" t="s">
        <v>51</v>
      </c>
      <c r="C72" s="325"/>
      <c r="D72" s="71" t="s">
        <v>275</v>
      </c>
      <c r="E72" s="71" t="s">
        <v>217</v>
      </c>
      <c r="F72" s="71" t="s">
        <v>215</v>
      </c>
    </row>
    <row r="73" spans="1:6" ht="24" customHeight="1" x14ac:dyDescent="0.2">
      <c r="A73" s="94" t="s">
        <v>48</v>
      </c>
      <c r="B73" s="95"/>
      <c r="C73" s="133"/>
      <c r="D73" s="69"/>
      <c r="E73" s="69"/>
      <c r="F73" s="69"/>
    </row>
    <row r="74" spans="1:6" ht="24" customHeight="1" x14ac:dyDescent="0.2">
      <c r="A74" s="96" t="s">
        <v>107</v>
      </c>
      <c r="B74" s="46" t="s">
        <v>1</v>
      </c>
      <c r="C74" s="140">
        <f>D74+E74+F74</f>
        <v>40659160</v>
      </c>
      <c r="D74" s="140">
        <f>D76+D112+D120</f>
        <v>21940160</v>
      </c>
      <c r="E74" s="140">
        <f t="shared" ref="E74:F74" si="5">E76+E112+E120</f>
        <v>16244300</v>
      </c>
      <c r="F74" s="140">
        <f t="shared" si="5"/>
        <v>2474700</v>
      </c>
    </row>
    <row r="75" spans="1:6" ht="24" customHeight="1" x14ac:dyDescent="0.2">
      <c r="A75" s="97"/>
      <c r="B75" s="46" t="s">
        <v>51</v>
      </c>
      <c r="C75" s="48"/>
      <c r="D75" s="48"/>
      <c r="E75" s="48"/>
      <c r="F75" s="141"/>
    </row>
    <row r="76" spans="1:6" ht="24" customHeight="1" x14ac:dyDescent="0.2">
      <c r="A76" s="98" t="s">
        <v>216</v>
      </c>
      <c r="B76" s="11" t="s">
        <v>1</v>
      </c>
      <c r="C76" s="142">
        <f>D76+E76+F76</f>
        <v>23176100</v>
      </c>
      <c r="D76" s="142">
        <f>SUM(D80:D111)</f>
        <v>14522900</v>
      </c>
      <c r="E76" s="142">
        <f t="shared" ref="E76:F76" si="6">SUM(E80:E111)</f>
        <v>6283300</v>
      </c>
      <c r="F76" s="142">
        <f t="shared" si="6"/>
        <v>2369900</v>
      </c>
    </row>
    <row r="77" spans="1:6" ht="24" customHeight="1" x14ac:dyDescent="0.2">
      <c r="A77" s="99"/>
      <c r="B77" s="11" t="s">
        <v>51</v>
      </c>
      <c r="C77" s="32"/>
      <c r="D77" s="32"/>
      <c r="E77" s="32"/>
      <c r="F77" s="32"/>
    </row>
    <row r="78" spans="1:6" ht="24" customHeight="1" x14ac:dyDescent="0.2">
      <c r="A78" s="100" t="s">
        <v>57</v>
      </c>
      <c r="B78" s="11"/>
      <c r="C78" s="32"/>
      <c r="D78" s="32"/>
      <c r="E78" s="32"/>
      <c r="F78" s="32"/>
    </row>
    <row r="79" spans="1:6" ht="24" customHeight="1" x14ac:dyDescent="0.2">
      <c r="A79" s="102" t="s">
        <v>60</v>
      </c>
      <c r="B79" s="53"/>
      <c r="C79" s="32"/>
      <c r="D79" s="55"/>
      <c r="E79" s="55"/>
      <c r="F79" s="55"/>
    </row>
    <row r="80" spans="1:6" ht="24" customHeight="1" x14ac:dyDescent="0.2">
      <c r="A80" s="253" t="s">
        <v>108</v>
      </c>
      <c r="B80" s="53" t="s">
        <v>1</v>
      </c>
      <c r="C80" s="32">
        <f>SUM(D80:F80)</f>
        <v>1359000</v>
      </c>
      <c r="D80" s="55">
        <v>424000</v>
      </c>
      <c r="E80" s="55">
        <v>346800</v>
      </c>
      <c r="F80" s="55">
        <v>588200</v>
      </c>
    </row>
    <row r="81" spans="1:6" ht="24" customHeight="1" x14ac:dyDescent="0.2">
      <c r="A81" s="253" t="s">
        <v>280</v>
      </c>
      <c r="B81" s="53" t="s">
        <v>1</v>
      </c>
      <c r="C81" s="246">
        <f t="shared" ref="C81:C82" si="7">SUM(D81:F81)</f>
        <v>1140000</v>
      </c>
      <c r="D81" s="89">
        <v>336600</v>
      </c>
      <c r="E81" s="89">
        <v>278400</v>
      </c>
      <c r="F81" s="89">
        <v>525000</v>
      </c>
    </row>
    <row r="82" spans="1:6" ht="24" customHeight="1" x14ac:dyDescent="0.2">
      <c r="A82" s="253" t="s">
        <v>281</v>
      </c>
      <c r="B82" s="53" t="s">
        <v>1</v>
      </c>
      <c r="C82" s="246">
        <f t="shared" si="7"/>
        <v>2700000</v>
      </c>
      <c r="D82" s="247">
        <v>782400</v>
      </c>
      <c r="E82" s="247">
        <v>660900</v>
      </c>
      <c r="F82" s="247">
        <v>1256700</v>
      </c>
    </row>
    <row r="83" spans="1:6" ht="24" customHeight="1" x14ac:dyDescent="0.2">
      <c r="A83" s="253" t="s">
        <v>313</v>
      </c>
      <c r="B83" s="53"/>
      <c r="C83" s="246"/>
      <c r="D83" s="247"/>
      <c r="E83" s="247"/>
      <c r="F83" s="247"/>
    </row>
    <row r="84" spans="1:6" ht="24" customHeight="1" x14ac:dyDescent="0.2">
      <c r="A84" s="254" t="s">
        <v>291</v>
      </c>
      <c r="B84" s="53"/>
      <c r="C84" s="32"/>
      <c r="D84" s="55"/>
      <c r="E84" s="55"/>
      <c r="F84" s="55"/>
    </row>
    <row r="85" spans="1:6" ht="24" customHeight="1" x14ac:dyDescent="0.2">
      <c r="A85" s="253" t="s">
        <v>109</v>
      </c>
      <c r="B85" s="53" t="s">
        <v>1</v>
      </c>
      <c r="C85" s="32">
        <f t="shared" ref="C85:C122" si="8">D85+E85+F85</f>
        <v>220000</v>
      </c>
      <c r="D85" s="55">
        <v>0</v>
      </c>
      <c r="E85" s="55">
        <v>220000</v>
      </c>
      <c r="F85" s="55">
        <v>0</v>
      </c>
    </row>
    <row r="86" spans="1:6" ht="24" customHeight="1" x14ac:dyDescent="0.2">
      <c r="A86" s="253" t="s">
        <v>110</v>
      </c>
      <c r="B86" s="53" t="s">
        <v>1</v>
      </c>
      <c r="C86" s="32">
        <f>D86+E86+F86</f>
        <v>5500000</v>
      </c>
      <c r="D86" s="55">
        <v>2500000</v>
      </c>
      <c r="E86" s="55">
        <v>3000000</v>
      </c>
      <c r="F86" s="55">
        <v>0</v>
      </c>
    </row>
    <row r="87" spans="1:6" ht="24" customHeight="1" x14ac:dyDescent="0.2">
      <c r="A87" s="253" t="s">
        <v>111</v>
      </c>
      <c r="B87" s="53" t="s">
        <v>1</v>
      </c>
      <c r="C87" s="32">
        <f t="shared" si="8"/>
        <v>10000</v>
      </c>
      <c r="D87" s="55">
        <v>0</v>
      </c>
      <c r="E87" s="55">
        <v>10000</v>
      </c>
      <c r="F87" s="55">
        <v>0</v>
      </c>
    </row>
    <row r="88" spans="1:6" ht="24" customHeight="1" x14ac:dyDescent="0.2">
      <c r="A88" s="255" t="s">
        <v>282</v>
      </c>
      <c r="B88" s="53" t="s">
        <v>1</v>
      </c>
      <c r="C88" s="32">
        <f t="shared" si="8"/>
        <v>1908400</v>
      </c>
      <c r="D88" s="55">
        <v>1908400</v>
      </c>
      <c r="E88" s="55">
        <v>0</v>
      </c>
      <c r="F88" s="55">
        <v>0</v>
      </c>
    </row>
    <row r="89" spans="1:6" ht="24" customHeight="1" x14ac:dyDescent="0.2">
      <c r="A89" s="256" t="s">
        <v>290</v>
      </c>
      <c r="B89" s="53" t="s">
        <v>1</v>
      </c>
      <c r="C89" s="32">
        <f t="shared" si="8"/>
        <v>5797800</v>
      </c>
      <c r="D89" s="55">
        <v>5797800</v>
      </c>
      <c r="E89" s="55">
        <v>0</v>
      </c>
      <c r="F89" s="55">
        <v>0</v>
      </c>
    </row>
    <row r="90" spans="1:6" ht="24" customHeight="1" x14ac:dyDescent="0.2">
      <c r="A90" s="253" t="s">
        <v>113</v>
      </c>
      <c r="B90" s="53" t="s">
        <v>1</v>
      </c>
      <c r="C90" s="32">
        <f t="shared" si="8"/>
        <v>472000</v>
      </c>
      <c r="D90" s="55">
        <v>0</v>
      </c>
      <c r="E90" s="55">
        <v>472000</v>
      </c>
      <c r="F90" s="55">
        <v>0</v>
      </c>
    </row>
    <row r="91" spans="1:6" ht="24" customHeight="1" x14ac:dyDescent="0.2">
      <c r="A91" s="257" t="s">
        <v>65</v>
      </c>
      <c r="B91" s="53" t="s">
        <v>1</v>
      </c>
      <c r="C91" s="32">
        <f t="shared" si="8"/>
        <v>2138400</v>
      </c>
      <c r="D91" s="55">
        <v>2138400</v>
      </c>
      <c r="E91" s="55">
        <v>0</v>
      </c>
      <c r="F91" s="55">
        <v>0</v>
      </c>
    </row>
    <row r="92" spans="1:6" ht="24" customHeight="1" x14ac:dyDescent="0.2">
      <c r="A92" s="257" t="s">
        <v>332</v>
      </c>
      <c r="B92" s="53" t="s">
        <v>1</v>
      </c>
      <c r="C92" s="32">
        <f t="shared" si="8"/>
        <v>475000</v>
      </c>
      <c r="D92" s="55">
        <v>475000</v>
      </c>
      <c r="E92" s="55">
        <v>0</v>
      </c>
      <c r="F92" s="55">
        <v>0</v>
      </c>
    </row>
    <row r="93" spans="1:6" ht="24" customHeight="1" x14ac:dyDescent="0.2">
      <c r="A93" s="257" t="s">
        <v>114</v>
      </c>
      <c r="B93" s="53" t="s">
        <v>1</v>
      </c>
      <c r="C93" s="32">
        <f t="shared" si="8"/>
        <v>127000</v>
      </c>
      <c r="D93" s="55">
        <v>127000</v>
      </c>
      <c r="E93" s="55">
        <v>0</v>
      </c>
      <c r="F93" s="55">
        <v>0</v>
      </c>
    </row>
    <row r="94" spans="1:6" ht="24" customHeight="1" x14ac:dyDescent="0.2">
      <c r="A94" s="113" t="s">
        <v>100</v>
      </c>
      <c r="B94" s="53"/>
      <c r="C94" s="32"/>
      <c r="D94" s="55"/>
      <c r="E94" s="55"/>
      <c r="F94" s="55"/>
    </row>
    <row r="95" spans="1:6" ht="24" customHeight="1" x14ac:dyDescent="0.2">
      <c r="A95" s="258" t="s">
        <v>283</v>
      </c>
      <c r="B95" s="53" t="s">
        <v>1</v>
      </c>
      <c r="C95" s="32">
        <f>D95+E95+F95</f>
        <v>291100</v>
      </c>
      <c r="D95" s="55">
        <v>0</v>
      </c>
      <c r="E95" s="55">
        <v>291100</v>
      </c>
      <c r="F95" s="55">
        <v>0</v>
      </c>
    </row>
    <row r="96" spans="1:6" ht="24" customHeight="1" x14ac:dyDescent="0.2">
      <c r="A96" s="258" t="s">
        <v>284</v>
      </c>
      <c r="B96" s="53" t="s">
        <v>1</v>
      </c>
      <c r="C96" s="32">
        <v>502200</v>
      </c>
      <c r="D96" s="55">
        <v>0</v>
      </c>
      <c r="E96" s="55">
        <v>502200</v>
      </c>
      <c r="F96" s="55">
        <v>0</v>
      </c>
    </row>
    <row r="97" spans="1:6" ht="24" customHeight="1" x14ac:dyDescent="0.2">
      <c r="A97" s="258" t="s">
        <v>285</v>
      </c>
      <c r="B97" s="53" t="s">
        <v>1</v>
      </c>
      <c r="C97" s="32">
        <v>294800</v>
      </c>
      <c r="D97" s="55">
        <v>0</v>
      </c>
      <c r="E97" s="55">
        <v>294800</v>
      </c>
      <c r="F97" s="55">
        <v>0</v>
      </c>
    </row>
    <row r="98" spans="1:6" ht="24" customHeight="1" x14ac:dyDescent="0.2">
      <c r="A98" s="255" t="s">
        <v>116</v>
      </c>
      <c r="B98" s="53" t="s">
        <v>1</v>
      </c>
      <c r="C98" s="32">
        <f>D98+E98+F98</f>
        <v>15000</v>
      </c>
      <c r="D98" s="55">
        <v>0</v>
      </c>
      <c r="E98" s="55">
        <v>15000</v>
      </c>
      <c r="F98" s="55">
        <v>0</v>
      </c>
    </row>
    <row r="99" spans="1:6" ht="24" customHeight="1" x14ac:dyDescent="0.2">
      <c r="A99" s="253" t="s">
        <v>115</v>
      </c>
      <c r="B99" s="53" t="s">
        <v>1</v>
      </c>
      <c r="C99" s="32">
        <f t="shared" si="8"/>
        <v>22000</v>
      </c>
      <c r="D99" s="55">
        <v>0</v>
      </c>
      <c r="E99" s="55">
        <v>22000</v>
      </c>
      <c r="F99" s="55">
        <v>0</v>
      </c>
    </row>
    <row r="100" spans="1:6" ht="23.25" customHeight="1" x14ac:dyDescent="0.2">
      <c r="A100" s="329" t="s">
        <v>279</v>
      </c>
      <c r="B100" s="329"/>
      <c r="C100" s="329"/>
      <c r="D100" s="329"/>
      <c r="E100" s="329"/>
      <c r="F100" s="329"/>
    </row>
    <row r="101" spans="1:6" ht="23.25" customHeight="1" x14ac:dyDescent="0.2">
      <c r="A101" s="92" t="s">
        <v>70</v>
      </c>
      <c r="B101" s="27"/>
      <c r="C101" s="129"/>
      <c r="D101" s="130"/>
      <c r="E101" s="130"/>
      <c r="F101" s="130"/>
    </row>
    <row r="102" spans="1:6" ht="23.25" customHeight="1" x14ac:dyDescent="0.2">
      <c r="A102" s="93" t="s">
        <v>97</v>
      </c>
      <c r="B102" s="28"/>
      <c r="C102" s="131"/>
      <c r="D102" s="130"/>
      <c r="E102" s="130"/>
      <c r="F102" s="130"/>
    </row>
    <row r="103" spans="1:6" ht="23.25" customHeight="1" x14ac:dyDescent="0.2">
      <c r="A103" s="93"/>
      <c r="B103" s="28"/>
      <c r="C103" s="131"/>
      <c r="D103" s="132"/>
      <c r="E103" s="132"/>
      <c r="F103" s="132" t="s">
        <v>6</v>
      </c>
    </row>
    <row r="104" spans="1:6" ht="24" customHeight="1" x14ac:dyDescent="0.2">
      <c r="A104" s="323" t="s">
        <v>52</v>
      </c>
      <c r="B104" s="29" t="s">
        <v>50</v>
      </c>
      <c r="C104" s="325" t="s">
        <v>0</v>
      </c>
      <c r="D104" s="185" t="s">
        <v>53</v>
      </c>
      <c r="E104" s="185" t="s">
        <v>54</v>
      </c>
      <c r="F104" s="185" t="s">
        <v>55</v>
      </c>
    </row>
    <row r="105" spans="1:6" ht="24" customHeight="1" x14ac:dyDescent="0.2">
      <c r="A105" s="324"/>
      <c r="B105" s="30" t="s">
        <v>51</v>
      </c>
      <c r="C105" s="325"/>
      <c r="D105" s="71" t="s">
        <v>275</v>
      </c>
      <c r="E105" s="71" t="s">
        <v>217</v>
      </c>
      <c r="F105" s="71" t="s">
        <v>215</v>
      </c>
    </row>
    <row r="106" spans="1:6" ht="24" customHeight="1" x14ac:dyDescent="0.2">
      <c r="A106" s="94" t="s">
        <v>48</v>
      </c>
      <c r="B106" s="95"/>
      <c r="C106" s="133"/>
      <c r="D106" s="69"/>
      <c r="E106" s="69"/>
      <c r="F106" s="69"/>
    </row>
    <row r="107" spans="1:6" ht="24" customHeight="1" x14ac:dyDescent="0.2">
      <c r="A107" s="255" t="s">
        <v>117</v>
      </c>
      <c r="B107" s="53" t="s">
        <v>1</v>
      </c>
      <c r="C107" s="32">
        <f>D107+E107+F107</f>
        <v>98100</v>
      </c>
      <c r="D107" s="55">
        <v>0</v>
      </c>
      <c r="E107" s="55">
        <v>98100</v>
      </c>
      <c r="F107" s="55">
        <v>0</v>
      </c>
    </row>
    <row r="108" spans="1:6" ht="24" customHeight="1" x14ac:dyDescent="0.2">
      <c r="A108" s="255" t="s">
        <v>118</v>
      </c>
      <c r="B108" s="53" t="s">
        <v>1</v>
      </c>
      <c r="C108" s="32">
        <f>D108+E108+F108</f>
        <v>33300</v>
      </c>
      <c r="D108" s="55">
        <v>33300</v>
      </c>
      <c r="E108" s="55">
        <v>0</v>
      </c>
      <c r="F108" s="55">
        <v>0</v>
      </c>
    </row>
    <row r="109" spans="1:6" ht="24" customHeight="1" x14ac:dyDescent="0.2">
      <c r="A109" s="255" t="s">
        <v>119</v>
      </c>
      <c r="B109" s="53" t="s">
        <v>1</v>
      </c>
      <c r="C109" s="32">
        <f>D109+E109+F109</f>
        <v>10000</v>
      </c>
      <c r="D109" s="55">
        <v>0</v>
      </c>
      <c r="E109" s="55">
        <v>10000</v>
      </c>
      <c r="F109" s="55">
        <v>0</v>
      </c>
    </row>
    <row r="110" spans="1:6" ht="24" customHeight="1" x14ac:dyDescent="0.2">
      <c r="A110" s="255" t="s">
        <v>286</v>
      </c>
      <c r="B110" s="53" t="s">
        <v>1</v>
      </c>
      <c r="C110" s="32">
        <f>D110+E110+F110</f>
        <v>33000</v>
      </c>
      <c r="D110" s="55">
        <v>0</v>
      </c>
      <c r="E110" s="55">
        <v>33000</v>
      </c>
      <c r="F110" s="55">
        <v>0</v>
      </c>
    </row>
    <row r="111" spans="1:6" ht="24" customHeight="1" x14ac:dyDescent="0.2">
      <c r="A111" s="259" t="s">
        <v>203</v>
      </c>
      <c r="B111" s="53" t="s">
        <v>1</v>
      </c>
      <c r="C111" s="32">
        <v>29000</v>
      </c>
      <c r="D111" s="55">
        <v>0</v>
      </c>
      <c r="E111" s="55">
        <v>29000</v>
      </c>
      <c r="F111" s="55">
        <v>0</v>
      </c>
    </row>
    <row r="112" spans="1:6" ht="23.25" customHeight="1" x14ac:dyDescent="0.2">
      <c r="A112" s="114" t="s">
        <v>120</v>
      </c>
      <c r="B112" s="115" t="s">
        <v>1</v>
      </c>
      <c r="C112" s="32">
        <f>D112+E112+F112</f>
        <v>13208960</v>
      </c>
      <c r="D112" s="67">
        <f>D114+D118+D116</f>
        <v>7312460</v>
      </c>
      <c r="E112" s="67">
        <f>E114+E118+E116</f>
        <v>5896500</v>
      </c>
      <c r="F112" s="67">
        <f t="shared" ref="F112" si="9">F114+F118</f>
        <v>0</v>
      </c>
    </row>
    <row r="113" spans="1:7" ht="23.25" customHeight="1" x14ac:dyDescent="0.2">
      <c r="A113" s="116"/>
      <c r="B113" s="11" t="s">
        <v>51</v>
      </c>
      <c r="C113" s="32"/>
      <c r="D113" s="67"/>
      <c r="E113" s="67"/>
      <c r="F113" s="67"/>
    </row>
    <row r="114" spans="1:7" ht="23.25" customHeight="1" x14ac:dyDescent="0.3">
      <c r="A114" s="248" t="s">
        <v>287</v>
      </c>
      <c r="B114" s="118" t="s">
        <v>1</v>
      </c>
      <c r="C114" s="32">
        <f t="shared" si="8"/>
        <v>1415960</v>
      </c>
      <c r="D114" s="90">
        <v>1415960</v>
      </c>
      <c r="E114" s="90"/>
      <c r="F114" s="90">
        <v>0</v>
      </c>
    </row>
    <row r="115" spans="1:7" ht="23.25" customHeight="1" x14ac:dyDescent="0.2">
      <c r="A115" s="249"/>
      <c r="B115" s="118" t="s">
        <v>51</v>
      </c>
      <c r="D115" s="250"/>
      <c r="E115" s="250"/>
      <c r="F115" s="251"/>
      <c r="G115" s="252"/>
    </row>
    <row r="116" spans="1:7" ht="23.25" customHeight="1" x14ac:dyDescent="0.2">
      <c r="A116" s="117" t="s">
        <v>121</v>
      </c>
      <c r="B116" s="118" t="s">
        <v>1</v>
      </c>
      <c r="C116" s="32">
        <f>D116+E116+F116</f>
        <v>5637000</v>
      </c>
      <c r="D116" s="90">
        <v>2818500</v>
      </c>
      <c r="E116" s="90">
        <v>2818500</v>
      </c>
      <c r="F116" s="90">
        <v>0</v>
      </c>
    </row>
    <row r="117" spans="1:7" ht="23.25" customHeight="1" x14ac:dyDescent="0.2">
      <c r="A117" s="120"/>
      <c r="B117" s="118" t="s">
        <v>51</v>
      </c>
      <c r="C117" s="32"/>
      <c r="D117" s="90"/>
      <c r="E117" s="90"/>
      <c r="F117" s="90"/>
    </row>
    <row r="118" spans="1:7" ht="23.25" customHeight="1" x14ac:dyDescent="0.2">
      <c r="A118" s="119" t="s">
        <v>122</v>
      </c>
      <c r="B118" s="118" t="s">
        <v>1</v>
      </c>
      <c r="C118" s="32">
        <f t="shared" si="8"/>
        <v>6156000</v>
      </c>
      <c r="D118" s="90">
        <v>3078000</v>
      </c>
      <c r="E118" s="90">
        <v>3078000</v>
      </c>
      <c r="F118" s="90">
        <v>0</v>
      </c>
    </row>
    <row r="119" spans="1:7" ht="23.25" customHeight="1" x14ac:dyDescent="0.2">
      <c r="A119" s="120" t="s">
        <v>123</v>
      </c>
      <c r="B119" s="118" t="s">
        <v>51</v>
      </c>
      <c r="C119" s="32"/>
      <c r="D119" s="90"/>
      <c r="E119" s="90"/>
      <c r="F119" s="90"/>
    </row>
    <row r="120" spans="1:7" ht="23.25" customHeight="1" x14ac:dyDescent="0.2">
      <c r="A120" s="121" t="s">
        <v>124</v>
      </c>
      <c r="B120" s="115" t="s">
        <v>1</v>
      </c>
      <c r="C120" s="32">
        <f>SUM(D120:F120)</f>
        <v>4274100</v>
      </c>
      <c r="D120" s="67">
        <f>SUM(D121:D133)+D141+D143+D145+D147</f>
        <v>104800</v>
      </c>
      <c r="E120" s="67">
        <f t="shared" ref="E120:F120" si="10">SUM(E121:E133)+E141+E143+E145+E147</f>
        <v>4064500</v>
      </c>
      <c r="F120" s="67">
        <f t="shared" si="10"/>
        <v>104800</v>
      </c>
    </row>
    <row r="121" spans="1:7" ht="23.25" customHeight="1" x14ac:dyDescent="0.2">
      <c r="A121" s="122"/>
      <c r="B121" s="11" t="s">
        <v>51</v>
      </c>
      <c r="C121" s="32"/>
      <c r="D121" s="67"/>
      <c r="E121" s="67"/>
      <c r="F121" s="67"/>
    </row>
    <row r="122" spans="1:7" ht="23.25" customHeight="1" x14ac:dyDescent="0.2">
      <c r="A122" s="125" t="s">
        <v>307</v>
      </c>
      <c r="B122" s="118" t="s">
        <v>1</v>
      </c>
      <c r="C122" s="32">
        <f t="shared" si="8"/>
        <v>113000</v>
      </c>
      <c r="D122" s="90">
        <v>0</v>
      </c>
      <c r="E122" s="90">
        <v>113000</v>
      </c>
      <c r="F122" s="90">
        <v>0</v>
      </c>
    </row>
    <row r="123" spans="1:7" ht="23.25" customHeight="1" x14ac:dyDescent="0.2">
      <c r="A123" s="124" t="s">
        <v>334</v>
      </c>
      <c r="B123" s="118" t="s">
        <v>51</v>
      </c>
      <c r="C123" s="32"/>
      <c r="D123" s="90"/>
      <c r="E123" s="90"/>
      <c r="F123" s="90"/>
    </row>
    <row r="124" spans="1:7" ht="23.25" customHeight="1" x14ac:dyDescent="0.2">
      <c r="A124" s="123" t="s">
        <v>125</v>
      </c>
      <c r="B124" s="118" t="s">
        <v>1</v>
      </c>
      <c r="C124" s="32">
        <f>D124+E124+F124</f>
        <v>208000</v>
      </c>
      <c r="D124" s="90">
        <v>0</v>
      </c>
      <c r="E124" s="90">
        <v>208000</v>
      </c>
      <c r="F124" s="90">
        <v>0</v>
      </c>
    </row>
    <row r="125" spans="1:7" ht="23.25" customHeight="1" x14ac:dyDescent="0.2">
      <c r="A125" s="124" t="s">
        <v>123</v>
      </c>
      <c r="B125" s="118" t="s">
        <v>51</v>
      </c>
      <c r="C125" s="32"/>
      <c r="D125" s="90"/>
      <c r="E125" s="90"/>
      <c r="F125" s="90"/>
    </row>
    <row r="126" spans="1:7" ht="23.25" customHeight="1" x14ac:dyDescent="0.2">
      <c r="A126" s="123" t="s">
        <v>288</v>
      </c>
      <c r="B126" s="118" t="s">
        <v>1</v>
      </c>
      <c r="C126" s="32">
        <f t="shared" ref="C126:C128" si="11">D126+E126+F126</f>
        <v>1604000</v>
      </c>
      <c r="D126" s="90">
        <v>0</v>
      </c>
      <c r="E126" s="90">
        <v>1604000</v>
      </c>
      <c r="F126" s="90">
        <v>0</v>
      </c>
    </row>
    <row r="127" spans="1:7" ht="23.25" customHeight="1" x14ac:dyDescent="0.2">
      <c r="A127" s="123"/>
      <c r="B127" s="118" t="s">
        <v>51</v>
      </c>
      <c r="C127" s="32"/>
      <c r="D127" s="90"/>
      <c r="E127" s="90"/>
      <c r="F127" s="90"/>
    </row>
    <row r="128" spans="1:7" ht="23.25" customHeight="1" x14ac:dyDescent="0.2">
      <c r="A128" s="125" t="s">
        <v>333</v>
      </c>
      <c r="B128" s="118" t="s">
        <v>1</v>
      </c>
      <c r="C128" s="32">
        <f t="shared" si="11"/>
        <v>405200</v>
      </c>
      <c r="D128" s="90">
        <v>0</v>
      </c>
      <c r="E128" s="90">
        <v>405200</v>
      </c>
      <c r="F128" s="90">
        <v>0</v>
      </c>
    </row>
    <row r="129" spans="1:6" ht="23.25" customHeight="1" x14ac:dyDescent="0.2">
      <c r="A129" s="123"/>
      <c r="B129" s="118" t="s">
        <v>51</v>
      </c>
      <c r="C129" s="32"/>
      <c r="D129" s="90"/>
      <c r="E129" s="90"/>
      <c r="F129" s="90"/>
    </row>
    <row r="130" spans="1:6" ht="23.25" customHeight="1" x14ac:dyDescent="0.2">
      <c r="A130" s="125" t="s">
        <v>309</v>
      </c>
      <c r="B130" s="118" t="s">
        <v>1</v>
      </c>
      <c r="C130" s="32">
        <v>72600</v>
      </c>
      <c r="D130" s="90">
        <v>0</v>
      </c>
      <c r="E130" s="90">
        <v>72600</v>
      </c>
      <c r="F130" s="90">
        <v>0</v>
      </c>
    </row>
    <row r="131" spans="1:6" ht="23.25" customHeight="1" x14ac:dyDescent="0.2">
      <c r="A131" s="124" t="s">
        <v>308</v>
      </c>
      <c r="B131" s="118" t="s">
        <v>51</v>
      </c>
      <c r="C131" s="32"/>
      <c r="D131" s="90"/>
      <c r="E131" s="90"/>
      <c r="F131" s="90"/>
    </row>
    <row r="132" spans="1:6" ht="23.25" customHeight="1" x14ac:dyDescent="0.2">
      <c r="A132" s="123" t="s">
        <v>310</v>
      </c>
      <c r="B132" s="118" t="s">
        <v>1</v>
      </c>
      <c r="C132" s="32">
        <v>23600</v>
      </c>
      <c r="D132" s="90">
        <v>0</v>
      </c>
      <c r="E132" s="90">
        <v>23600</v>
      </c>
      <c r="F132" s="90">
        <v>0</v>
      </c>
    </row>
    <row r="133" spans="1:6" ht="23.25" customHeight="1" x14ac:dyDescent="0.2">
      <c r="A133" s="124" t="s">
        <v>315</v>
      </c>
      <c r="B133" s="118" t="s">
        <v>51</v>
      </c>
      <c r="C133" s="32"/>
      <c r="D133" s="90"/>
      <c r="E133" s="90"/>
      <c r="F133" s="90"/>
    </row>
    <row r="134" spans="1:6" ht="24" x14ac:dyDescent="0.2">
      <c r="A134" s="329" t="s">
        <v>279</v>
      </c>
      <c r="B134" s="329"/>
      <c r="C134" s="329"/>
      <c r="D134" s="329"/>
      <c r="E134" s="329"/>
      <c r="F134" s="329"/>
    </row>
    <row r="135" spans="1:6" ht="24" x14ac:dyDescent="0.2">
      <c r="A135" s="92" t="s">
        <v>70</v>
      </c>
      <c r="B135" s="27"/>
      <c r="C135" s="129"/>
      <c r="D135" s="130"/>
      <c r="E135" s="130"/>
      <c r="F135" s="130"/>
    </row>
    <row r="136" spans="1:6" ht="24" x14ac:dyDescent="0.2">
      <c r="A136" s="93" t="s">
        <v>97</v>
      </c>
      <c r="B136" s="28"/>
      <c r="C136" s="131"/>
      <c r="D136" s="130"/>
      <c r="E136" s="130"/>
      <c r="F136" s="130"/>
    </row>
    <row r="137" spans="1:6" ht="24" x14ac:dyDescent="0.2">
      <c r="A137" s="93"/>
      <c r="B137" s="28"/>
      <c r="C137" s="131"/>
      <c r="D137" s="132"/>
      <c r="E137" s="132"/>
      <c r="F137" s="132" t="s">
        <v>6</v>
      </c>
    </row>
    <row r="138" spans="1:6" ht="24" x14ac:dyDescent="0.2">
      <c r="A138" s="323" t="s">
        <v>52</v>
      </c>
      <c r="B138" s="29" t="s">
        <v>50</v>
      </c>
      <c r="C138" s="325" t="s">
        <v>0</v>
      </c>
      <c r="D138" s="185" t="s">
        <v>53</v>
      </c>
      <c r="E138" s="185" t="s">
        <v>54</v>
      </c>
      <c r="F138" s="185" t="s">
        <v>55</v>
      </c>
    </row>
    <row r="139" spans="1:6" ht="24" x14ac:dyDescent="0.2">
      <c r="A139" s="324"/>
      <c r="B139" s="30" t="s">
        <v>51</v>
      </c>
      <c r="C139" s="325"/>
      <c r="D139" s="71" t="s">
        <v>275</v>
      </c>
      <c r="E139" s="71" t="s">
        <v>217</v>
      </c>
      <c r="F139" s="71" t="s">
        <v>215</v>
      </c>
    </row>
    <row r="140" spans="1:6" ht="24" x14ac:dyDescent="0.2">
      <c r="A140" s="94" t="s">
        <v>48</v>
      </c>
      <c r="B140" s="95"/>
      <c r="C140" s="133"/>
      <c r="D140" s="69"/>
      <c r="E140" s="69"/>
      <c r="F140" s="69"/>
    </row>
    <row r="141" spans="1:6" ht="24" x14ac:dyDescent="0.55000000000000004">
      <c r="A141" s="126" t="s">
        <v>312</v>
      </c>
      <c r="B141" s="118" t="s">
        <v>1</v>
      </c>
      <c r="C141" s="32">
        <f>D141+E141+F141</f>
        <v>122100</v>
      </c>
      <c r="D141" s="90">
        <v>0</v>
      </c>
      <c r="E141" s="90">
        <v>122100</v>
      </c>
      <c r="F141" s="90">
        <v>0</v>
      </c>
    </row>
    <row r="142" spans="1:6" ht="24" x14ac:dyDescent="0.55000000000000004">
      <c r="A142" s="128" t="s">
        <v>311</v>
      </c>
      <c r="B142" s="118" t="s">
        <v>51</v>
      </c>
      <c r="C142" s="32"/>
      <c r="D142" s="90"/>
      <c r="E142" s="90"/>
      <c r="F142" s="90"/>
    </row>
    <row r="143" spans="1:6" ht="24" x14ac:dyDescent="0.2">
      <c r="A143" s="123" t="s">
        <v>316</v>
      </c>
      <c r="B143" s="118" t="s">
        <v>1</v>
      </c>
      <c r="C143" s="32">
        <f>D143+E143+F143</f>
        <v>1231200</v>
      </c>
      <c r="D143" s="90">
        <v>0</v>
      </c>
      <c r="E143" s="90">
        <v>1231200</v>
      </c>
      <c r="F143" s="90">
        <v>0</v>
      </c>
    </row>
    <row r="144" spans="1:6" ht="24" x14ac:dyDescent="0.2">
      <c r="A144" s="124" t="s">
        <v>105</v>
      </c>
      <c r="B144" s="118" t="s">
        <v>51</v>
      </c>
      <c r="C144" s="32"/>
      <c r="D144" s="90"/>
      <c r="E144" s="90"/>
      <c r="F144" s="90"/>
    </row>
    <row r="145" spans="1:6" ht="24" x14ac:dyDescent="0.2">
      <c r="A145" s="123" t="s">
        <v>126</v>
      </c>
      <c r="B145" s="118" t="s">
        <v>1</v>
      </c>
      <c r="C145" s="32">
        <f>SUM(D145:F145)</f>
        <v>314400</v>
      </c>
      <c r="D145" s="90">
        <v>104800</v>
      </c>
      <c r="E145" s="90">
        <v>104800</v>
      </c>
      <c r="F145" s="90">
        <v>104800</v>
      </c>
    </row>
    <row r="146" spans="1:6" ht="24" x14ac:dyDescent="0.55000000000000004">
      <c r="A146" s="127"/>
      <c r="B146" s="118" t="s">
        <v>51</v>
      </c>
      <c r="C146" s="32"/>
      <c r="D146" s="90"/>
      <c r="E146" s="90"/>
      <c r="F146" s="90"/>
    </row>
    <row r="147" spans="1:6" ht="24" x14ac:dyDescent="0.2">
      <c r="A147" s="123" t="s">
        <v>289</v>
      </c>
      <c r="B147" s="118" t="s">
        <v>1</v>
      </c>
      <c r="C147" s="32">
        <f t="shared" ref="C147" si="12">SUM(D147:F147)</f>
        <v>180000</v>
      </c>
      <c r="D147" s="90">
        <v>0</v>
      </c>
      <c r="E147" s="90">
        <v>180000</v>
      </c>
      <c r="F147" s="90">
        <v>0</v>
      </c>
    </row>
    <row r="148" spans="1:6" ht="24" x14ac:dyDescent="0.2">
      <c r="A148" s="124" t="s">
        <v>123</v>
      </c>
      <c r="B148" s="118" t="s">
        <v>51</v>
      </c>
      <c r="C148" s="32"/>
      <c r="D148" s="90"/>
      <c r="E148" s="90"/>
      <c r="F148" s="90"/>
    </row>
    <row r="149" spans="1:6" ht="24" x14ac:dyDescent="0.2">
      <c r="A149" s="109" t="s">
        <v>0</v>
      </c>
      <c r="B149" s="24" t="s">
        <v>1</v>
      </c>
      <c r="C149" s="69">
        <f>SUM(D149:F149)</f>
        <v>40659160</v>
      </c>
      <c r="D149" s="69">
        <f>D76+D112+D120</f>
        <v>21940160</v>
      </c>
      <c r="E149" s="69">
        <f>E76+E112+E120</f>
        <v>16244300</v>
      </c>
      <c r="F149" s="69">
        <f>F76+F112+F120</f>
        <v>2474700</v>
      </c>
    </row>
    <row r="150" spans="1:6" ht="24" x14ac:dyDescent="0.2">
      <c r="A150" s="110"/>
      <c r="B150" s="24" t="s">
        <v>51</v>
      </c>
      <c r="C150" s="69"/>
      <c r="D150" s="69"/>
      <c r="E150" s="69"/>
      <c r="F150" s="69"/>
    </row>
    <row r="151" spans="1:6" ht="24" x14ac:dyDescent="0.2">
      <c r="A151" s="93"/>
      <c r="B151" s="37"/>
      <c r="C151" s="143"/>
      <c r="D151" s="130"/>
      <c r="E151" s="130"/>
      <c r="F151" s="130"/>
    </row>
    <row r="152" spans="1:6" ht="24" x14ac:dyDescent="0.2">
      <c r="A152" s="93"/>
      <c r="B152" s="37"/>
      <c r="C152" s="143"/>
      <c r="D152" s="130"/>
      <c r="E152" s="130"/>
      <c r="F152" s="130"/>
    </row>
    <row r="153" spans="1:6" ht="24" x14ac:dyDescent="0.55000000000000004">
      <c r="A153" s="70" t="s">
        <v>69</v>
      </c>
      <c r="C153" s="130"/>
      <c r="D153" s="330"/>
      <c r="E153" s="330"/>
      <c r="F153" s="139"/>
    </row>
  </sheetData>
  <mergeCells count="16">
    <mergeCell ref="A134:F134"/>
    <mergeCell ref="A138:A139"/>
    <mergeCell ref="C138:C139"/>
    <mergeCell ref="D153:E153"/>
    <mergeCell ref="A67:F67"/>
    <mergeCell ref="A71:A72"/>
    <mergeCell ref="C71:C72"/>
    <mergeCell ref="A100:F100"/>
    <mergeCell ref="A104:A105"/>
    <mergeCell ref="C104:C105"/>
    <mergeCell ref="A1:F1"/>
    <mergeCell ref="A34:F34"/>
    <mergeCell ref="A5:A6"/>
    <mergeCell ref="C5:C6"/>
    <mergeCell ref="A38:A39"/>
    <mergeCell ref="C38:C39"/>
  </mergeCells>
  <pageMargins left="0.47244094488188981" right="0.19685039370078741" top="0.59055118110236227" bottom="0.39370078740157483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917F4-4F82-4702-A1D2-DF49C7371F70}">
  <dimension ref="A1:H24"/>
  <sheetViews>
    <sheetView workbookViewId="0">
      <selection activeCell="I20" sqref="I20"/>
    </sheetView>
  </sheetViews>
  <sheetFormatPr defaultRowHeight="24" x14ac:dyDescent="0.55000000000000004"/>
  <cols>
    <col min="1" max="1" width="4.875" style="91" customWidth="1"/>
    <col min="2" max="2" width="9.75" style="70" customWidth="1"/>
    <col min="3" max="3" width="14.5" style="70" customWidth="1"/>
    <col min="4" max="4" width="14.125" style="70" customWidth="1"/>
    <col min="5" max="5" width="12.625" style="70" customWidth="1"/>
    <col min="6" max="6" width="14.5" style="70" bestFit="1" customWidth="1"/>
    <col min="7" max="7" width="15.125" style="70" bestFit="1" customWidth="1"/>
    <col min="8" max="8" width="11.125" style="70" bestFit="1" customWidth="1"/>
    <col min="9" max="16384" width="9" style="70"/>
  </cols>
  <sheetData>
    <row r="1" spans="1:8" x14ac:dyDescent="0.55000000000000004">
      <c r="A1" s="211" t="s">
        <v>247</v>
      </c>
      <c r="B1" s="230" t="s">
        <v>234</v>
      </c>
      <c r="C1" s="211" t="s">
        <v>227</v>
      </c>
      <c r="D1" s="211" t="s">
        <v>227</v>
      </c>
      <c r="E1" s="211" t="s">
        <v>230</v>
      </c>
      <c r="F1" s="211" t="s">
        <v>231</v>
      </c>
      <c r="G1" s="211" t="s">
        <v>232</v>
      </c>
      <c r="H1" s="211" t="s">
        <v>248</v>
      </c>
    </row>
    <row r="2" spans="1:8" x14ac:dyDescent="0.55000000000000004">
      <c r="A2" s="231"/>
      <c r="B2" s="204"/>
      <c r="C2" s="231" t="s">
        <v>228</v>
      </c>
      <c r="D2" s="231" t="s">
        <v>229</v>
      </c>
      <c r="E2" s="231"/>
      <c r="F2" s="231"/>
      <c r="G2" s="231" t="s">
        <v>233</v>
      </c>
      <c r="H2" s="231"/>
    </row>
    <row r="3" spans="1:8" x14ac:dyDescent="0.55000000000000004">
      <c r="A3" s="232">
        <v>1</v>
      </c>
      <c r="B3" s="233" t="s">
        <v>235</v>
      </c>
      <c r="C3" s="234">
        <v>28100</v>
      </c>
      <c r="D3" s="234">
        <v>10120</v>
      </c>
      <c r="E3" s="234">
        <v>10800</v>
      </c>
      <c r="F3" s="234"/>
      <c r="G3" s="234"/>
      <c r="H3" s="234">
        <f>SUM(C3:G3)</f>
        <v>49020</v>
      </c>
    </row>
    <row r="4" spans="1:8" x14ac:dyDescent="0.55000000000000004">
      <c r="A4" s="235">
        <v>2</v>
      </c>
      <c r="B4" s="236" t="s">
        <v>236</v>
      </c>
      <c r="C4" s="237"/>
      <c r="D4" s="237"/>
      <c r="E4" s="237">
        <v>7200</v>
      </c>
      <c r="F4" s="237"/>
      <c r="G4" s="237"/>
      <c r="H4" s="237">
        <f t="shared" ref="H4:H14" si="0">SUM(C4:G4)</f>
        <v>7200</v>
      </c>
    </row>
    <row r="5" spans="1:8" x14ac:dyDescent="0.55000000000000004">
      <c r="A5" s="235">
        <v>3</v>
      </c>
      <c r="B5" s="236" t="s">
        <v>237</v>
      </c>
      <c r="C5" s="237"/>
      <c r="D5" s="237"/>
      <c r="E5" s="237">
        <v>7200</v>
      </c>
      <c r="F5" s="237">
        <v>70000</v>
      </c>
      <c r="G5" s="237"/>
      <c r="H5" s="237">
        <f t="shared" si="0"/>
        <v>77200</v>
      </c>
    </row>
    <row r="6" spans="1:8" x14ac:dyDescent="0.55000000000000004">
      <c r="A6" s="235">
        <v>4</v>
      </c>
      <c r="B6" s="236" t="s">
        <v>238</v>
      </c>
      <c r="C6" s="237"/>
      <c r="D6" s="237"/>
      <c r="E6" s="237"/>
      <c r="F6" s="237"/>
      <c r="G6" s="237"/>
      <c r="H6" s="237">
        <f t="shared" si="0"/>
        <v>0</v>
      </c>
    </row>
    <row r="7" spans="1:8" x14ac:dyDescent="0.55000000000000004">
      <c r="A7" s="235">
        <v>5</v>
      </c>
      <c r="B7" s="236" t="s">
        <v>239</v>
      </c>
      <c r="C7" s="237"/>
      <c r="D7" s="237">
        <v>681700</v>
      </c>
      <c r="E7" s="237">
        <v>1080000</v>
      </c>
      <c r="F7" s="237"/>
      <c r="G7" s="237"/>
      <c r="H7" s="237">
        <f t="shared" si="0"/>
        <v>1761700</v>
      </c>
    </row>
    <row r="8" spans="1:8" x14ac:dyDescent="0.55000000000000004">
      <c r="A8" s="235">
        <v>6</v>
      </c>
      <c r="B8" s="236" t="s">
        <v>240</v>
      </c>
      <c r="C8" s="237"/>
      <c r="D8" s="237">
        <v>95800</v>
      </c>
      <c r="E8" s="237">
        <v>151200</v>
      </c>
      <c r="F8" s="237"/>
      <c r="G8" s="237"/>
      <c r="H8" s="237">
        <f t="shared" si="0"/>
        <v>247000</v>
      </c>
    </row>
    <row r="9" spans="1:8" x14ac:dyDescent="0.55000000000000004">
      <c r="A9" s="235">
        <v>7</v>
      </c>
      <c r="B9" s="236" t="s">
        <v>241</v>
      </c>
      <c r="C9" s="237"/>
      <c r="D9" s="237"/>
      <c r="E9" s="237">
        <v>14400</v>
      </c>
      <c r="F9" s="237"/>
      <c r="G9" s="237"/>
      <c r="H9" s="237">
        <f t="shared" si="0"/>
        <v>14400</v>
      </c>
    </row>
    <row r="10" spans="1:8" x14ac:dyDescent="0.55000000000000004">
      <c r="A10" s="235">
        <v>8</v>
      </c>
      <c r="B10" s="236" t="s">
        <v>242</v>
      </c>
      <c r="C10" s="237"/>
      <c r="D10" s="237"/>
      <c r="E10" s="237"/>
      <c r="F10" s="237"/>
      <c r="G10" s="237"/>
      <c r="H10" s="237">
        <f t="shared" si="0"/>
        <v>0</v>
      </c>
    </row>
    <row r="11" spans="1:8" x14ac:dyDescent="0.55000000000000004">
      <c r="A11" s="235">
        <v>9</v>
      </c>
      <c r="B11" s="236" t="s">
        <v>243</v>
      </c>
      <c r="C11" s="237"/>
      <c r="D11" s="237"/>
      <c r="E11" s="237"/>
      <c r="F11" s="237"/>
      <c r="G11" s="237"/>
      <c r="H11" s="237">
        <f t="shared" si="0"/>
        <v>0</v>
      </c>
    </row>
    <row r="12" spans="1:8" x14ac:dyDescent="0.55000000000000004">
      <c r="A12" s="235">
        <v>10</v>
      </c>
      <c r="B12" s="236" t="s">
        <v>244</v>
      </c>
      <c r="C12" s="237"/>
      <c r="D12" s="237">
        <v>20200</v>
      </c>
      <c r="E12" s="237"/>
      <c r="F12" s="237"/>
      <c r="G12" s="237"/>
      <c r="H12" s="237">
        <f t="shared" si="0"/>
        <v>20200</v>
      </c>
    </row>
    <row r="13" spans="1:8" x14ac:dyDescent="0.55000000000000004">
      <c r="A13" s="235">
        <v>11</v>
      </c>
      <c r="B13" s="236" t="s">
        <v>245</v>
      </c>
      <c r="C13" s="237"/>
      <c r="D13" s="237">
        <v>10120</v>
      </c>
      <c r="E13" s="237">
        <v>7200</v>
      </c>
      <c r="F13" s="237"/>
      <c r="G13" s="237">
        <v>133200</v>
      </c>
      <c r="H13" s="237">
        <f t="shared" si="0"/>
        <v>150520</v>
      </c>
    </row>
    <row r="14" spans="1:8" x14ac:dyDescent="0.55000000000000004">
      <c r="A14" s="238">
        <v>12</v>
      </c>
      <c r="B14" s="239" t="s">
        <v>246</v>
      </c>
      <c r="C14" s="240"/>
      <c r="D14" s="240">
        <v>110900</v>
      </c>
      <c r="E14" s="240">
        <v>115200</v>
      </c>
      <c r="F14" s="240"/>
      <c r="G14" s="240"/>
      <c r="H14" s="240">
        <f t="shared" si="0"/>
        <v>226100</v>
      </c>
    </row>
    <row r="15" spans="1:8" x14ac:dyDescent="0.55000000000000004">
      <c r="A15" s="231"/>
      <c r="B15" s="241" t="s">
        <v>249</v>
      </c>
      <c r="C15" s="242">
        <f>SUM(C3:C14)</f>
        <v>28100</v>
      </c>
      <c r="D15" s="242">
        <f t="shared" ref="D15:G15" si="1">SUM(D3:D14)</f>
        <v>928840</v>
      </c>
      <c r="E15" s="242">
        <f t="shared" si="1"/>
        <v>1393200</v>
      </c>
      <c r="F15" s="242">
        <f t="shared" si="1"/>
        <v>70000</v>
      </c>
      <c r="G15" s="242">
        <f t="shared" si="1"/>
        <v>133200</v>
      </c>
      <c r="H15" s="242">
        <f>SUM(H3:H14)</f>
        <v>2553340</v>
      </c>
    </row>
    <row r="18" spans="1:8" x14ac:dyDescent="0.55000000000000004">
      <c r="A18" s="155" t="s">
        <v>335</v>
      </c>
    </row>
    <row r="19" spans="1:8" ht="16.5" customHeight="1" x14ac:dyDescent="0.55000000000000004">
      <c r="A19" s="243"/>
      <c r="D19" s="91"/>
    </row>
    <row r="20" spans="1:8" x14ac:dyDescent="0.55000000000000004">
      <c r="A20" s="243" t="s">
        <v>263</v>
      </c>
      <c r="D20" s="91" t="s">
        <v>266</v>
      </c>
      <c r="E20" s="70" t="s">
        <v>336</v>
      </c>
      <c r="G20" s="243">
        <v>20200</v>
      </c>
      <c r="H20" s="70" t="s">
        <v>337</v>
      </c>
    </row>
    <row r="21" spans="1:8" x14ac:dyDescent="0.55000000000000004">
      <c r="A21" s="243"/>
      <c r="D21" s="91" t="s">
        <v>267</v>
      </c>
      <c r="E21" s="70" t="s">
        <v>230</v>
      </c>
      <c r="G21" s="243">
        <v>7200</v>
      </c>
      <c r="H21" s="70" t="s">
        <v>337</v>
      </c>
    </row>
    <row r="22" spans="1:8" x14ac:dyDescent="0.55000000000000004">
      <c r="A22" s="243" t="s">
        <v>264</v>
      </c>
      <c r="D22" s="91" t="s">
        <v>266</v>
      </c>
      <c r="E22" s="70" t="s">
        <v>336</v>
      </c>
      <c r="G22" s="243">
        <v>50400</v>
      </c>
      <c r="H22" s="70" t="s">
        <v>337</v>
      </c>
    </row>
    <row r="23" spans="1:8" x14ac:dyDescent="0.55000000000000004">
      <c r="A23" s="70"/>
      <c r="D23" s="91" t="s">
        <v>267</v>
      </c>
      <c r="E23" s="70" t="s">
        <v>230</v>
      </c>
      <c r="G23" s="243">
        <v>43200</v>
      </c>
      <c r="H23" s="70" t="s">
        <v>337</v>
      </c>
    </row>
    <row r="24" spans="1:8" x14ac:dyDescent="0.55000000000000004">
      <c r="A24" s="70" t="s">
        <v>265</v>
      </c>
      <c r="D24" s="91" t="s">
        <v>266</v>
      </c>
      <c r="E24" s="70" t="s">
        <v>336</v>
      </c>
      <c r="G24" s="243">
        <v>86200</v>
      </c>
      <c r="H24" s="70" t="s">
        <v>337</v>
      </c>
    </row>
  </sheetData>
  <phoneticPr fontId="10" type="noConversion"/>
  <pageMargins left="0.59055118110236227" right="0.19685039370078741" top="0.78740157480314965" bottom="0.3937007874015748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5C43-0215-45BE-9B30-7AB1808D5665}">
  <dimension ref="A1:N23"/>
  <sheetViews>
    <sheetView workbookViewId="0">
      <selection activeCell="P6" sqref="P6"/>
    </sheetView>
  </sheetViews>
  <sheetFormatPr defaultRowHeight="23.25" x14ac:dyDescent="0.5"/>
  <cols>
    <col min="1" max="1" width="7.125" style="219" customWidth="1"/>
    <col min="2" max="2" width="4.625" style="220" customWidth="1"/>
    <col min="3" max="3" width="7.125" style="219" customWidth="1"/>
    <col min="4" max="4" width="4.625" style="220" customWidth="1"/>
    <col min="5" max="5" width="7.125" style="219" customWidth="1"/>
    <col min="6" max="6" width="4.625" style="220" customWidth="1"/>
    <col min="7" max="7" width="7.125" style="219" customWidth="1"/>
    <col min="8" max="8" width="4.625" style="220" customWidth="1"/>
    <col min="9" max="9" width="7.125" style="219" customWidth="1"/>
    <col min="10" max="10" width="4.625" style="220" customWidth="1"/>
    <col min="11" max="11" width="7.125" style="219" customWidth="1"/>
    <col min="12" max="12" width="4.625" style="220" customWidth="1"/>
    <col min="13" max="13" width="7.125" style="219" customWidth="1"/>
    <col min="14" max="14" width="4.625" style="220" customWidth="1"/>
    <col min="15" max="16384" width="9" style="219"/>
  </cols>
  <sheetData>
    <row r="1" spans="1:14" x14ac:dyDescent="0.5">
      <c r="A1" s="221"/>
      <c r="B1" s="222">
        <v>1</v>
      </c>
      <c r="C1" s="221"/>
      <c r="D1" s="222">
        <v>1</v>
      </c>
      <c r="E1" s="221"/>
      <c r="F1" s="222">
        <v>1</v>
      </c>
      <c r="G1" s="221"/>
      <c r="H1" s="222">
        <v>1</v>
      </c>
      <c r="I1" s="221"/>
      <c r="J1" s="222">
        <v>1</v>
      </c>
      <c r="K1" s="221"/>
      <c r="L1" s="222">
        <v>1</v>
      </c>
      <c r="M1" s="221"/>
      <c r="N1" s="222">
        <v>1</v>
      </c>
    </row>
    <row r="2" spans="1:14" x14ac:dyDescent="0.5">
      <c r="A2" s="221"/>
      <c r="B2" s="222">
        <v>2</v>
      </c>
      <c r="C2" s="221"/>
      <c r="D2" s="222">
        <v>2</v>
      </c>
      <c r="E2" s="221"/>
      <c r="F2" s="222">
        <v>2</v>
      </c>
      <c r="G2" s="221"/>
      <c r="H2" s="222">
        <v>2</v>
      </c>
      <c r="I2" s="221"/>
      <c r="J2" s="222">
        <v>2</v>
      </c>
      <c r="K2" s="221"/>
      <c r="L2" s="222">
        <v>2</v>
      </c>
      <c r="M2" s="221"/>
      <c r="N2" s="222">
        <v>2</v>
      </c>
    </row>
    <row r="3" spans="1:14" x14ac:dyDescent="0.5">
      <c r="A3" s="221"/>
      <c r="B3" s="222">
        <v>3</v>
      </c>
      <c r="C3" s="221"/>
      <c r="D3" s="222">
        <v>3</v>
      </c>
      <c r="E3" s="221"/>
      <c r="F3" s="222">
        <v>3</v>
      </c>
      <c r="G3" s="221"/>
      <c r="H3" s="222">
        <v>3</v>
      </c>
      <c r="I3" s="221"/>
      <c r="J3" s="222">
        <v>3</v>
      </c>
      <c r="K3" s="221"/>
      <c r="L3" s="222">
        <v>3</v>
      </c>
      <c r="M3" s="221"/>
      <c r="N3" s="222">
        <v>3</v>
      </c>
    </row>
    <row r="4" spans="1:14" x14ac:dyDescent="0.5">
      <c r="A4" s="221"/>
      <c r="B4" s="222">
        <v>4</v>
      </c>
      <c r="C4" s="221"/>
      <c r="D4" s="222">
        <v>4</v>
      </c>
      <c r="E4" s="221"/>
      <c r="F4" s="222">
        <v>4</v>
      </c>
      <c r="G4" s="221"/>
      <c r="H4" s="222">
        <v>4</v>
      </c>
      <c r="I4" s="221"/>
      <c r="J4" s="222">
        <v>4</v>
      </c>
      <c r="K4" s="221"/>
      <c r="L4" s="222">
        <v>4</v>
      </c>
      <c r="M4" s="221"/>
      <c r="N4" s="222">
        <v>4</v>
      </c>
    </row>
    <row r="5" spans="1:14" x14ac:dyDescent="0.5">
      <c r="A5" s="221"/>
      <c r="B5" s="222">
        <v>5</v>
      </c>
      <c r="C5" s="221"/>
      <c r="D5" s="222">
        <v>5</v>
      </c>
      <c r="E5" s="221"/>
      <c r="F5" s="222">
        <v>5</v>
      </c>
      <c r="G5" s="221"/>
      <c r="H5" s="222">
        <v>5</v>
      </c>
      <c r="I5" s="221"/>
      <c r="J5" s="222">
        <v>5</v>
      </c>
      <c r="K5" s="221"/>
      <c r="L5" s="222">
        <v>5</v>
      </c>
      <c r="M5" s="221"/>
      <c r="N5" s="222">
        <v>5</v>
      </c>
    </row>
    <row r="6" spans="1:14" x14ac:dyDescent="0.5">
      <c r="A6" s="221"/>
      <c r="B6" s="222">
        <v>6</v>
      </c>
      <c r="C6" s="221"/>
      <c r="D6" s="222">
        <v>6</v>
      </c>
      <c r="E6" s="221"/>
      <c r="F6" s="222">
        <v>6</v>
      </c>
      <c r="G6" s="221"/>
      <c r="H6" s="222">
        <v>6</v>
      </c>
      <c r="I6" s="221"/>
      <c r="J6" s="222">
        <v>6</v>
      </c>
      <c r="K6" s="221"/>
      <c r="L6" s="222">
        <v>6</v>
      </c>
      <c r="M6" s="221"/>
      <c r="N6" s="222">
        <v>6</v>
      </c>
    </row>
    <row r="7" spans="1:14" x14ac:dyDescent="0.5">
      <c r="A7" s="221"/>
      <c r="B7" s="222">
        <v>7</v>
      </c>
      <c r="C7" s="221"/>
      <c r="D7" s="222">
        <v>7</v>
      </c>
      <c r="E7" s="221"/>
      <c r="F7" s="222">
        <v>7</v>
      </c>
      <c r="G7" s="221"/>
      <c r="H7" s="222">
        <v>7</v>
      </c>
      <c r="I7" s="221"/>
      <c r="J7" s="222">
        <v>7</v>
      </c>
      <c r="K7" s="221"/>
      <c r="L7" s="222">
        <v>7</v>
      </c>
      <c r="M7" s="221"/>
      <c r="N7" s="222">
        <v>7</v>
      </c>
    </row>
    <row r="8" spans="1:14" x14ac:dyDescent="0.5">
      <c r="A8" s="221"/>
      <c r="B8" s="222">
        <v>8</v>
      </c>
      <c r="C8" s="221"/>
      <c r="D8" s="222">
        <v>8</v>
      </c>
      <c r="E8" s="221"/>
      <c r="F8" s="222">
        <v>8</v>
      </c>
      <c r="G8" s="221"/>
      <c r="H8" s="222">
        <v>8</v>
      </c>
      <c r="I8" s="221"/>
      <c r="J8" s="222">
        <v>8</v>
      </c>
      <c r="K8" s="221"/>
      <c r="L8" s="222">
        <v>8</v>
      </c>
      <c r="M8" s="221"/>
      <c r="N8" s="222">
        <v>8</v>
      </c>
    </row>
    <row r="9" spans="1:14" x14ac:dyDescent="0.5">
      <c r="A9" s="221"/>
      <c r="B9" s="222">
        <v>9</v>
      </c>
      <c r="C9" s="221"/>
      <c r="D9" s="222">
        <v>9</v>
      </c>
      <c r="E9" s="221"/>
      <c r="F9" s="222">
        <v>9</v>
      </c>
      <c r="G9" s="221"/>
      <c r="H9" s="222">
        <v>9</v>
      </c>
      <c r="I9" s="221"/>
      <c r="J9" s="222">
        <v>9</v>
      </c>
      <c r="K9" s="221"/>
      <c r="L9" s="222">
        <v>9</v>
      </c>
      <c r="M9" s="221"/>
      <c r="N9" s="222">
        <v>9</v>
      </c>
    </row>
    <row r="10" spans="1:14" x14ac:dyDescent="0.5">
      <c r="A10" s="221"/>
      <c r="B10" s="222">
        <v>10</v>
      </c>
      <c r="C10" s="221"/>
      <c r="D10" s="222">
        <v>10</v>
      </c>
      <c r="E10" s="221"/>
      <c r="F10" s="222">
        <v>10</v>
      </c>
      <c r="G10" s="221"/>
      <c r="H10" s="222">
        <v>10</v>
      </c>
      <c r="I10" s="221"/>
      <c r="J10" s="222">
        <v>10</v>
      </c>
      <c r="K10" s="221"/>
      <c r="L10" s="222">
        <v>10</v>
      </c>
      <c r="M10" s="221"/>
      <c r="N10" s="222">
        <v>10</v>
      </c>
    </row>
    <row r="11" spans="1:14" x14ac:dyDescent="0.5">
      <c r="A11" s="221"/>
      <c r="B11" s="222">
        <v>11</v>
      </c>
      <c r="C11" s="221"/>
      <c r="D11" s="222">
        <v>11</v>
      </c>
      <c r="E11" s="221"/>
      <c r="F11" s="222">
        <v>11</v>
      </c>
      <c r="G11" s="221"/>
      <c r="H11" s="222">
        <v>11</v>
      </c>
      <c r="I11" s="221"/>
      <c r="J11" s="222">
        <v>11</v>
      </c>
      <c r="K11" s="221"/>
      <c r="L11" s="222">
        <v>11</v>
      </c>
      <c r="M11" s="221"/>
      <c r="N11" s="222">
        <v>11</v>
      </c>
    </row>
    <row r="12" spans="1:14" x14ac:dyDescent="0.5">
      <c r="A12" s="221"/>
      <c r="B12" s="222">
        <v>12</v>
      </c>
      <c r="C12" s="221"/>
      <c r="D12" s="222">
        <v>12</v>
      </c>
      <c r="E12" s="221"/>
      <c r="F12" s="222">
        <v>12</v>
      </c>
      <c r="G12" s="221"/>
      <c r="H12" s="222">
        <v>12</v>
      </c>
      <c r="I12" s="221"/>
      <c r="J12" s="222">
        <v>12</v>
      </c>
      <c r="K12" s="221"/>
      <c r="L12" s="222">
        <v>12</v>
      </c>
      <c r="M12" s="221"/>
      <c r="N12" s="222">
        <v>12</v>
      </c>
    </row>
    <row r="13" spans="1:14" x14ac:dyDescent="0.5">
      <c r="A13" s="221"/>
      <c r="B13" s="222">
        <v>13</v>
      </c>
      <c r="C13" s="221"/>
      <c r="D13" s="222">
        <v>13</v>
      </c>
      <c r="E13" s="221"/>
      <c r="F13" s="222">
        <v>13</v>
      </c>
      <c r="G13" s="221"/>
      <c r="H13" s="222">
        <v>13</v>
      </c>
      <c r="I13" s="221"/>
      <c r="J13" s="222">
        <v>13</v>
      </c>
      <c r="K13" s="221"/>
      <c r="L13" s="222">
        <v>13</v>
      </c>
      <c r="M13" s="221"/>
      <c r="N13" s="222">
        <v>13</v>
      </c>
    </row>
    <row r="14" spans="1:14" x14ac:dyDescent="0.5">
      <c r="A14" s="221"/>
      <c r="B14" s="222">
        <v>14</v>
      </c>
      <c r="C14" s="221"/>
      <c r="D14" s="222">
        <v>14</v>
      </c>
      <c r="E14" s="221"/>
      <c r="F14" s="222">
        <v>14</v>
      </c>
      <c r="G14" s="221"/>
      <c r="H14" s="222">
        <v>14</v>
      </c>
      <c r="I14" s="221"/>
      <c r="J14" s="222">
        <v>14</v>
      </c>
      <c r="K14" s="221"/>
      <c r="L14" s="222">
        <v>14</v>
      </c>
      <c r="M14" s="221"/>
      <c r="N14" s="222">
        <v>14</v>
      </c>
    </row>
    <row r="15" spans="1:14" x14ac:dyDescent="0.5">
      <c r="A15" s="221"/>
      <c r="B15" s="222">
        <v>15</v>
      </c>
      <c r="C15" s="221"/>
      <c r="D15" s="222">
        <v>15</v>
      </c>
      <c r="E15" s="221"/>
      <c r="F15" s="222">
        <v>15</v>
      </c>
      <c r="G15" s="221"/>
      <c r="H15" s="222">
        <v>15</v>
      </c>
      <c r="I15" s="221"/>
      <c r="J15" s="222">
        <v>15</v>
      </c>
      <c r="K15" s="221"/>
      <c r="L15" s="222">
        <v>15</v>
      </c>
      <c r="M15" s="221"/>
      <c r="N15" s="222">
        <v>15</v>
      </c>
    </row>
    <row r="16" spans="1:14" x14ac:dyDescent="0.5">
      <c r="A16" s="221"/>
      <c r="B16" s="222">
        <v>16</v>
      </c>
      <c r="C16" s="221"/>
      <c r="D16" s="222">
        <v>16</v>
      </c>
      <c r="E16" s="221"/>
      <c r="F16" s="222">
        <v>16</v>
      </c>
      <c r="G16" s="221"/>
      <c r="H16" s="222">
        <v>16</v>
      </c>
      <c r="I16" s="221"/>
      <c r="J16" s="222">
        <v>16</v>
      </c>
      <c r="K16" s="221"/>
      <c r="L16" s="222">
        <v>16</v>
      </c>
      <c r="M16" s="221"/>
      <c r="N16" s="222">
        <v>16</v>
      </c>
    </row>
    <row r="17" spans="1:14" x14ac:dyDescent="0.5">
      <c r="A17" s="221"/>
      <c r="B17" s="222">
        <v>17</v>
      </c>
      <c r="C17" s="221"/>
      <c r="D17" s="222">
        <v>17</v>
      </c>
      <c r="E17" s="221"/>
      <c r="F17" s="222">
        <v>17</v>
      </c>
      <c r="G17" s="221"/>
      <c r="H17" s="222">
        <v>17</v>
      </c>
      <c r="I17" s="221"/>
      <c r="J17" s="222">
        <v>17</v>
      </c>
      <c r="K17" s="221"/>
      <c r="L17" s="222">
        <v>17</v>
      </c>
      <c r="M17" s="221"/>
      <c r="N17" s="222">
        <v>17</v>
      </c>
    </row>
    <row r="18" spans="1:14" x14ac:dyDescent="0.5">
      <c r="A18" s="221"/>
      <c r="B18" s="222">
        <v>18</v>
      </c>
      <c r="C18" s="221"/>
      <c r="D18" s="222">
        <v>18</v>
      </c>
      <c r="E18" s="221"/>
      <c r="F18" s="222">
        <v>18</v>
      </c>
      <c r="G18" s="221"/>
      <c r="H18" s="222">
        <v>18</v>
      </c>
      <c r="I18" s="221"/>
      <c r="J18" s="222">
        <v>18</v>
      </c>
      <c r="K18" s="221"/>
      <c r="L18" s="222">
        <v>18</v>
      </c>
      <c r="M18" s="221"/>
      <c r="N18" s="222">
        <v>18</v>
      </c>
    </row>
    <row r="19" spans="1:14" x14ac:dyDescent="0.5">
      <c r="A19" s="221"/>
      <c r="B19" s="222">
        <v>19</v>
      </c>
      <c r="C19" s="221"/>
      <c r="D19" s="222">
        <v>19</v>
      </c>
      <c r="E19" s="221"/>
      <c r="F19" s="222">
        <v>19</v>
      </c>
      <c r="G19" s="221"/>
      <c r="H19" s="222">
        <v>19</v>
      </c>
      <c r="I19" s="221"/>
      <c r="J19" s="222">
        <v>19</v>
      </c>
      <c r="K19" s="221"/>
      <c r="L19" s="222">
        <v>19</v>
      </c>
      <c r="M19" s="221"/>
      <c r="N19" s="222">
        <v>19</v>
      </c>
    </row>
    <row r="20" spans="1:14" x14ac:dyDescent="0.5">
      <c r="A20" s="221"/>
      <c r="B20" s="222">
        <v>20</v>
      </c>
      <c r="C20" s="221"/>
      <c r="D20" s="222">
        <v>20</v>
      </c>
      <c r="E20" s="221"/>
      <c r="F20" s="222">
        <v>20</v>
      </c>
      <c r="G20" s="221"/>
      <c r="H20" s="222">
        <v>20</v>
      </c>
      <c r="I20" s="221"/>
      <c r="J20" s="222">
        <v>20</v>
      </c>
      <c r="K20" s="221"/>
      <c r="L20" s="222">
        <v>20</v>
      </c>
      <c r="M20" s="221"/>
      <c r="N20" s="222">
        <v>20</v>
      </c>
    </row>
    <row r="21" spans="1:14" x14ac:dyDescent="0.5">
      <c r="A21" s="221"/>
      <c r="B21" s="222">
        <v>21</v>
      </c>
      <c r="C21" s="221"/>
      <c r="D21" s="222">
        <v>21</v>
      </c>
      <c r="E21" s="221"/>
      <c r="F21" s="222">
        <v>21</v>
      </c>
      <c r="G21" s="221"/>
      <c r="H21" s="222">
        <v>21</v>
      </c>
      <c r="I21" s="221"/>
      <c r="J21" s="222">
        <v>21</v>
      </c>
      <c r="K21" s="221"/>
      <c r="L21" s="222">
        <v>21</v>
      </c>
      <c r="M21" s="221"/>
      <c r="N21" s="222">
        <v>21</v>
      </c>
    </row>
    <row r="22" spans="1:14" x14ac:dyDescent="0.5">
      <c r="A22" s="221"/>
      <c r="B22" s="222">
        <v>22</v>
      </c>
      <c r="C22" s="221"/>
      <c r="D22" s="222">
        <v>22</v>
      </c>
      <c r="E22" s="221"/>
      <c r="F22" s="222">
        <v>22</v>
      </c>
      <c r="G22" s="221"/>
      <c r="H22" s="222">
        <v>22</v>
      </c>
      <c r="I22" s="221"/>
      <c r="J22" s="222">
        <v>22</v>
      </c>
      <c r="K22" s="221"/>
      <c r="L22" s="222">
        <v>22</v>
      </c>
      <c r="M22" s="221"/>
      <c r="N22" s="222">
        <v>22</v>
      </c>
    </row>
    <row r="23" spans="1:14" x14ac:dyDescent="0.5">
      <c r="A23" s="221"/>
      <c r="B23" s="222">
        <v>23</v>
      </c>
      <c r="C23" s="221"/>
      <c r="D23" s="222">
        <v>23</v>
      </c>
      <c r="E23" s="221"/>
      <c r="F23" s="222">
        <v>23</v>
      </c>
      <c r="G23" s="221"/>
      <c r="H23" s="222">
        <v>23</v>
      </c>
      <c r="I23" s="221"/>
      <c r="J23" s="222">
        <v>23</v>
      </c>
      <c r="K23" s="221"/>
      <c r="L23" s="222">
        <v>23</v>
      </c>
      <c r="M23" s="221"/>
      <c r="N23" s="222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view="pageBreakPreview" zoomScale="70" zoomScaleNormal="70" zoomScaleSheetLayoutView="70" workbookViewId="0">
      <selection activeCell="A5" sqref="A5:D5"/>
    </sheetView>
  </sheetViews>
  <sheetFormatPr defaultRowHeight="24" x14ac:dyDescent="0.55000000000000004"/>
  <cols>
    <col min="1" max="1" width="36.25" style="2" customWidth="1"/>
    <col min="2" max="2" width="8.625" style="7" customWidth="1"/>
    <col min="3" max="4" width="8.625" style="2" customWidth="1"/>
    <col min="5" max="7" width="10.25" style="2" customWidth="1"/>
    <col min="8" max="8" width="7" style="2" customWidth="1"/>
    <col min="9" max="12" width="6.875" style="2" customWidth="1"/>
    <col min="13" max="13" width="8" style="2" hidden="1" customWidth="1"/>
    <col min="14" max="14" width="166.875" style="3" hidden="1" customWidth="1"/>
    <col min="15" max="15" width="2.5" style="2" hidden="1" customWidth="1"/>
    <col min="16" max="256" width="9" style="2"/>
    <col min="257" max="257" width="47.5" style="2" customWidth="1"/>
    <col min="258" max="258" width="11.125" style="2" customWidth="1"/>
    <col min="259" max="259" width="12.875" style="2" customWidth="1"/>
    <col min="260" max="260" width="11.125" style="2" customWidth="1"/>
    <col min="261" max="265" width="10.25" style="2" customWidth="1"/>
    <col min="266" max="266" width="12.875" style="2" customWidth="1"/>
    <col min="267" max="268" width="10.25" style="2" customWidth="1"/>
    <col min="269" max="271" width="0" style="2" hidden="1" customWidth="1"/>
    <col min="272" max="512" width="9" style="2"/>
    <col min="513" max="513" width="47.5" style="2" customWidth="1"/>
    <col min="514" max="514" width="11.125" style="2" customWidth="1"/>
    <col min="515" max="515" width="12.875" style="2" customWidth="1"/>
    <col min="516" max="516" width="11.125" style="2" customWidth="1"/>
    <col min="517" max="521" width="10.25" style="2" customWidth="1"/>
    <col min="522" max="522" width="12.875" style="2" customWidth="1"/>
    <col min="523" max="524" width="10.25" style="2" customWidth="1"/>
    <col min="525" max="527" width="0" style="2" hidden="1" customWidth="1"/>
    <col min="528" max="768" width="9" style="2"/>
    <col min="769" max="769" width="47.5" style="2" customWidth="1"/>
    <col min="770" max="770" width="11.125" style="2" customWidth="1"/>
    <col min="771" max="771" width="12.875" style="2" customWidth="1"/>
    <col min="772" max="772" width="11.125" style="2" customWidth="1"/>
    <col min="773" max="777" width="10.25" style="2" customWidth="1"/>
    <col min="778" max="778" width="12.875" style="2" customWidth="1"/>
    <col min="779" max="780" width="10.25" style="2" customWidth="1"/>
    <col min="781" max="783" width="0" style="2" hidden="1" customWidth="1"/>
    <col min="784" max="1024" width="9" style="2"/>
    <col min="1025" max="1025" width="47.5" style="2" customWidth="1"/>
    <col min="1026" max="1026" width="11.125" style="2" customWidth="1"/>
    <col min="1027" max="1027" width="12.875" style="2" customWidth="1"/>
    <col min="1028" max="1028" width="11.125" style="2" customWidth="1"/>
    <col min="1029" max="1033" width="10.25" style="2" customWidth="1"/>
    <col min="1034" max="1034" width="12.875" style="2" customWidth="1"/>
    <col min="1035" max="1036" width="10.25" style="2" customWidth="1"/>
    <col min="1037" max="1039" width="0" style="2" hidden="1" customWidth="1"/>
    <col min="1040" max="1280" width="9" style="2"/>
    <col min="1281" max="1281" width="47.5" style="2" customWidth="1"/>
    <col min="1282" max="1282" width="11.125" style="2" customWidth="1"/>
    <col min="1283" max="1283" width="12.875" style="2" customWidth="1"/>
    <col min="1284" max="1284" width="11.125" style="2" customWidth="1"/>
    <col min="1285" max="1289" width="10.25" style="2" customWidth="1"/>
    <col min="1290" max="1290" width="12.875" style="2" customWidth="1"/>
    <col min="1291" max="1292" width="10.25" style="2" customWidth="1"/>
    <col min="1293" max="1295" width="0" style="2" hidden="1" customWidth="1"/>
    <col min="1296" max="1536" width="9" style="2"/>
    <col min="1537" max="1537" width="47.5" style="2" customWidth="1"/>
    <col min="1538" max="1538" width="11.125" style="2" customWidth="1"/>
    <col min="1539" max="1539" width="12.875" style="2" customWidth="1"/>
    <col min="1540" max="1540" width="11.125" style="2" customWidth="1"/>
    <col min="1541" max="1545" width="10.25" style="2" customWidth="1"/>
    <col min="1546" max="1546" width="12.875" style="2" customWidth="1"/>
    <col min="1547" max="1548" width="10.25" style="2" customWidth="1"/>
    <col min="1549" max="1551" width="0" style="2" hidden="1" customWidth="1"/>
    <col min="1552" max="1792" width="9" style="2"/>
    <col min="1793" max="1793" width="47.5" style="2" customWidth="1"/>
    <col min="1794" max="1794" width="11.125" style="2" customWidth="1"/>
    <col min="1795" max="1795" width="12.875" style="2" customWidth="1"/>
    <col min="1796" max="1796" width="11.125" style="2" customWidth="1"/>
    <col min="1797" max="1801" width="10.25" style="2" customWidth="1"/>
    <col min="1802" max="1802" width="12.875" style="2" customWidth="1"/>
    <col min="1803" max="1804" width="10.25" style="2" customWidth="1"/>
    <col min="1805" max="1807" width="0" style="2" hidden="1" customWidth="1"/>
    <col min="1808" max="2048" width="9" style="2"/>
    <col min="2049" max="2049" width="47.5" style="2" customWidth="1"/>
    <col min="2050" max="2050" width="11.125" style="2" customWidth="1"/>
    <col min="2051" max="2051" width="12.875" style="2" customWidth="1"/>
    <col min="2052" max="2052" width="11.125" style="2" customWidth="1"/>
    <col min="2053" max="2057" width="10.25" style="2" customWidth="1"/>
    <col min="2058" max="2058" width="12.875" style="2" customWidth="1"/>
    <col min="2059" max="2060" width="10.25" style="2" customWidth="1"/>
    <col min="2061" max="2063" width="0" style="2" hidden="1" customWidth="1"/>
    <col min="2064" max="2304" width="9" style="2"/>
    <col min="2305" max="2305" width="47.5" style="2" customWidth="1"/>
    <col min="2306" max="2306" width="11.125" style="2" customWidth="1"/>
    <col min="2307" max="2307" width="12.875" style="2" customWidth="1"/>
    <col min="2308" max="2308" width="11.125" style="2" customWidth="1"/>
    <col min="2309" max="2313" width="10.25" style="2" customWidth="1"/>
    <col min="2314" max="2314" width="12.875" style="2" customWidth="1"/>
    <col min="2315" max="2316" width="10.25" style="2" customWidth="1"/>
    <col min="2317" max="2319" width="0" style="2" hidden="1" customWidth="1"/>
    <col min="2320" max="2560" width="9" style="2"/>
    <col min="2561" max="2561" width="47.5" style="2" customWidth="1"/>
    <col min="2562" max="2562" width="11.125" style="2" customWidth="1"/>
    <col min="2563" max="2563" width="12.875" style="2" customWidth="1"/>
    <col min="2564" max="2564" width="11.125" style="2" customWidth="1"/>
    <col min="2565" max="2569" width="10.25" style="2" customWidth="1"/>
    <col min="2570" max="2570" width="12.875" style="2" customWidth="1"/>
    <col min="2571" max="2572" width="10.25" style="2" customWidth="1"/>
    <col min="2573" max="2575" width="0" style="2" hidden="1" customWidth="1"/>
    <col min="2576" max="2816" width="9" style="2"/>
    <col min="2817" max="2817" width="47.5" style="2" customWidth="1"/>
    <col min="2818" max="2818" width="11.125" style="2" customWidth="1"/>
    <col min="2819" max="2819" width="12.875" style="2" customWidth="1"/>
    <col min="2820" max="2820" width="11.125" style="2" customWidth="1"/>
    <col min="2821" max="2825" width="10.25" style="2" customWidth="1"/>
    <col min="2826" max="2826" width="12.875" style="2" customWidth="1"/>
    <col min="2827" max="2828" width="10.25" style="2" customWidth="1"/>
    <col min="2829" max="2831" width="0" style="2" hidden="1" customWidth="1"/>
    <col min="2832" max="3072" width="9" style="2"/>
    <col min="3073" max="3073" width="47.5" style="2" customWidth="1"/>
    <col min="3074" max="3074" width="11.125" style="2" customWidth="1"/>
    <col min="3075" max="3075" width="12.875" style="2" customWidth="1"/>
    <col min="3076" max="3076" width="11.125" style="2" customWidth="1"/>
    <col min="3077" max="3081" width="10.25" style="2" customWidth="1"/>
    <col min="3082" max="3082" width="12.875" style="2" customWidth="1"/>
    <col min="3083" max="3084" width="10.25" style="2" customWidth="1"/>
    <col min="3085" max="3087" width="0" style="2" hidden="1" customWidth="1"/>
    <col min="3088" max="3328" width="9" style="2"/>
    <col min="3329" max="3329" width="47.5" style="2" customWidth="1"/>
    <col min="3330" max="3330" width="11.125" style="2" customWidth="1"/>
    <col min="3331" max="3331" width="12.875" style="2" customWidth="1"/>
    <col min="3332" max="3332" width="11.125" style="2" customWidth="1"/>
    <col min="3333" max="3337" width="10.25" style="2" customWidth="1"/>
    <col min="3338" max="3338" width="12.875" style="2" customWidth="1"/>
    <col min="3339" max="3340" width="10.25" style="2" customWidth="1"/>
    <col min="3341" max="3343" width="0" style="2" hidden="1" customWidth="1"/>
    <col min="3344" max="3584" width="9" style="2"/>
    <col min="3585" max="3585" width="47.5" style="2" customWidth="1"/>
    <col min="3586" max="3586" width="11.125" style="2" customWidth="1"/>
    <col min="3587" max="3587" width="12.875" style="2" customWidth="1"/>
    <col min="3588" max="3588" width="11.125" style="2" customWidth="1"/>
    <col min="3589" max="3593" width="10.25" style="2" customWidth="1"/>
    <col min="3594" max="3594" width="12.875" style="2" customWidth="1"/>
    <col min="3595" max="3596" width="10.25" style="2" customWidth="1"/>
    <col min="3597" max="3599" width="0" style="2" hidden="1" customWidth="1"/>
    <col min="3600" max="3840" width="9" style="2"/>
    <col min="3841" max="3841" width="47.5" style="2" customWidth="1"/>
    <col min="3842" max="3842" width="11.125" style="2" customWidth="1"/>
    <col min="3843" max="3843" width="12.875" style="2" customWidth="1"/>
    <col min="3844" max="3844" width="11.125" style="2" customWidth="1"/>
    <col min="3845" max="3849" width="10.25" style="2" customWidth="1"/>
    <col min="3850" max="3850" width="12.875" style="2" customWidth="1"/>
    <col min="3851" max="3852" width="10.25" style="2" customWidth="1"/>
    <col min="3853" max="3855" width="0" style="2" hidden="1" customWidth="1"/>
    <col min="3856" max="4096" width="9" style="2"/>
    <col min="4097" max="4097" width="47.5" style="2" customWidth="1"/>
    <col min="4098" max="4098" width="11.125" style="2" customWidth="1"/>
    <col min="4099" max="4099" width="12.875" style="2" customWidth="1"/>
    <col min="4100" max="4100" width="11.125" style="2" customWidth="1"/>
    <col min="4101" max="4105" width="10.25" style="2" customWidth="1"/>
    <col min="4106" max="4106" width="12.875" style="2" customWidth="1"/>
    <col min="4107" max="4108" width="10.25" style="2" customWidth="1"/>
    <col min="4109" max="4111" width="0" style="2" hidden="1" customWidth="1"/>
    <col min="4112" max="4352" width="9" style="2"/>
    <col min="4353" max="4353" width="47.5" style="2" customWidth="1"/>
    <col min="4354" max="4354" width="11.125" style="2" customWidth="1"/>
    <col min="4355" max="4355" width="12.875" style="2" customWidth="1"/>
    <col min="4356" max="4356" width="11.125" style="2" customWidth="1"/>
    <col min="4357" max="4361" width="10.25" style="2" customWidth="1"/>
    <col min="4362" max="4362" width="12.875" style="2" customWidth="1"/>
    <col min="4363" max="4364" width="10.25" style="2" customWidth="1"/>
    <col min="4365" max="4367" width="0" style="2" hidden="1" customWidth="1"/>
    <col min="4368" max="4608" width="9" style="2"/>
    <col min="4609" max="4609" width="47.5" style="2" customWidth="1"/>
    <col min="4610" max="4610" width="11.125" style="2" customWidth="1"/>
    <col min="4611" max="4611" width="12.875" style="2" customWidth="1"/>
    <col min="4612" max="4612" width="11.125" style="2" customWidth="1"/>
    <col min="4613" max="4617" width="10.25" style="2" customWidth="1"/>
    <col min="4618" max="4618" width="12.875" style="2" customWidth="1"/>
    <col min="4619" max="4620" width="10.25" style="2" customWidth="1"/>
    <col min="4621" max="4623" width="0" style="2" hidden="1" customWidth="1"/>
    <col min="4624" max="4864" width="9" style="2"/>
    <col min="4865" max="4865" width="47.5" style="2" customWidth="1"/>
    <col min="4866" max="4866" width="11.125" style="2" customWidth="1"/>
    <col min="4867" max="4867" width="12.875" style="2" customWidth="1"/>
    <col min="4868" max="4868" width="11.125" style="2" customWidth="1"/>
    <col min="4869" max="4873" width="10.25" style="2" customWidth="1"/>
    <col min="4874" max="4874" width="12.875" style="2" customWidth="1"/>
    <col min="4875" max="4876" width="10.25" style="2" customWidth="1"/>
    <col min="4877" max="4879" width="0" style="2" hidden="1" customWidth="1"/>
    <col min="4880" max="5120" width="9" style="2"/>
    <col min="5121" max="5121" width="47.5" style="2" customWidth="1"/>
    <col min="5122" max="5122" width="11.125" style="2" customWidth="1"/>
    <col min="5123" max="5123" width="12.875" style="2" customWidth="1"/>
    <col min="5124" max="5124" width="11.125" style="2" customWidth="1"/>
    <col min="5125" max="5129" width="10.25" style="2" customWidth="1"/>
    <col min="5130" max="5130" width="12.875" style="2" customWidth="1"/>
    <col min="5131" max="5132" width="10.25" style="2" customWidth="1"/>
    <col min="5133" max="5135" width="0" style="2" hidden="1" customWidth="1"/>
    <col min="5136" max="5376" width="9" style="2"/>
    <col min="5377" max="5377" width="47.5" style="2" customWidth="1"/>
    <col min="5378" max="5378" width="11.125" style="2" customWidth="1"/>
    <col min="5379" max="5379" width="12.875" style="2" customWidth="1"/>
    <col min="5380" max="5380" width="11.125" style="2" customWidth="1"/>
    <col min="5381" max="5385" width="10.25" style="2" customWidth="1"/>
    <col min="5386" max="5386" width="12.875" style="2" customWidth="1"/>
    <col min="5387" max="5388" width="10.25" style="2" customWidth="1"/>
    <col min="5389" max="5391" width="0" style="2" hidden="1" customWidth="1"/>
    <col min="5392" max="5632" width="9" style="2"/>
    <col min="5633" max="5633" width="47.5" style="2" customWidth="1"/>
    <col min="5634" max="5634" width="11.125" style="2" customWidth="1"/>
    <col min="5635" max="5635" width="12.875" style="2" customWidth="1"/>
    <col min="5636" max="5636" width="11.125" style="2" customWidth="1"/>
    <col min="5637" max="5641" width="10.25" style="2" customWidth="1"/>
    <col min="5642" max="5642" width="12.875" style="2" customWidth="1"/>
    <col min="5643" max="5644" width="10.25" style="2" customWidth="1"/>
    <col min="5645" max="5647" width="0" style="2" hidden="1" customWidth="1"/>
    <col min="5648" max="5888" width="9" style="2"/>
    <col min="5889" max="5889" width="47.5" style="2" customWidth="1"/>
    <col min="5890" max="5890" width="11.125" style="2" customWidth="1"/>
    <col min="5891" max="5891" width="12.875" style="2" customWidth="1"/>
    <col min="5892" max="5892" width="11.125" style="2" customWidth="1"/>
    <col min="5893" max="5897" width="10.25" style="2" customWidth="1"/>
    <col min="5898" max="5898" width="12.875" style="2" customWidth="1"/>
    <col min="5899" max="5900" width="10.25" style="2" customWidth="1"/>
    <col min="5901" max="5903" width="0" style="2" hidden="1" customWidth="1"/>
    <col min="5904" max="6144" width="9" style="2"/>
    <col min="6145" max="6145" width="47.5" style="2" customWidth="1"/>
    <col min="6146" max="6146" width="11.125" style="2" customWidth="1"/>
    <col min="6147" max="6147" width="12.875" style="2" customWidth="1"/>
    <col min="6148" max="6148" width="11.125" style="2" customWidth="1"/>
    <col min="6149" max="6153" width="10.25" style="2" customWidth="1"/>
    <col min="6154" max="6154" width="12.875" style="2" customWidth="1"/>
    <col min="6155" max="6156" width="10.25" style="2" customWidth="1"/>
    <col min="6157" max="6159" width="0" style="2" hidden="1" customWidth="1"/>
    <col min="6160" max="6400" width="9" style="2"/>
    <col min="6401" max="6401" width="47.5" style="2" customWidth="1"/>
    <col min="6402" max="6402" width="11.125" style="2" customWidth="1"/>
    <col min="6403" max="6403" width="12.875" style="2" customWidth="1"/>
    <col min="6404" max="6404" width="11.125" style="2" customWidth="1"/>
    <col min="6405" max="6409" width="10.25" style="2" customWidth="1"/>
    <col min="6410" max="6410" width="12.875" style="2" customWidth="1"/>
    <col min="6411" max="6412" width="10.25" style="2" customWidth="1"/>
    <col min="6413" max="6415" width="0" style="2" hidden="1" customWidth="1"/>
    <col min="6416" max="6656" width="9" style="2"/>
    <col min="6657" max="6657" width="47.5" style="2" customWidth="1"/>
    <col min="6658" max="6658" width="11.125" style="2" customWidth="1"/>
    <col min="6659" max="6659" width="12.875" style="2" customWidth="1"/>
    <col min="6660" max="6660" width="11.125" style="2" customWidth="1"/>
    <col min="6661" max="6665" width="10.25" style="2" customWidth="1"/>
    <col min="6666" max="6666" width="12.875" style="2" customWidth="1"/>
    <col min="6667" max="6668" width="10.25" style="2" customWidth="1"/>
    <col min="6669" max="6671" width="0" style="2" hidden="1" customWidth="1"/>
    <col min="6672" max="6912" width="9" style="2"/>
    <col min="6913" max="6913" width="47.5" style="2" customWidth="1"/>
    <col min="6914" max="6914" width="11.125" style="2" customWidth="1"/>
    <col min="6915" max="6915" width="12.875" style="2" customWidth="1"/>
    <col min="6916" max="6916" width="11.125" style="2" customWidth="1"/>
    <col min="6917" max="6921" width="10.25" style="2" customWidth="1"/>
    <col min="6922" max="6922" width="12.875" style="2" customWidth="1"/>
    <col min="6923" max="6924" width="10.25" style="2" customWidth="1"/>
    <col min="6925" max="6927" width="0" style="2" hidden="1" customWidth="1"/>
    <col min="6928" max="7168" width="9" style="2"/>
    <col min="7169" max="7169" width="47.5" style="2" customWidth="1"/>
    <col min="7170" max="7170" width="11.125" style="2" customWidth="1"/>
    <col min="7171" max="7171" width="12.875" style="2" customWidth="1"/>
    <col min="7172" max="7172" width="11.125" style="2" customWidth="1"/>
    <col min="7173" max="7177" width="10.25" style="2" customWidth="1"/>
    <col min="7178" max="7178" width="12.875" style="2" customWidth="1"/>
    <col min="7179" max="7180" width="10.25" style="2" customWidth="1"/>
    <col min="7181" max="7183" width="0" style="2" hidden="1" customWidth="1"/>
    <col min="7184" max="7424" width="9" style="2"/>
    <col min="7425" max="7425" width="47.5" style="2" customWidth="1"/>
    <col min="7426" max="7426" width="11.125" style="2" customWidth="1"/>
    <col min="7427" max="7427" width="12.875" style="2" customWidth="1"/>
    <col min="7428" max="7428" width="11.125" style="2" customWidth="1"/>
    <col min="7429" max="7433" width="10.25" style="2" customWidth="1"/>
    <col min="7434" max="7434" width="12.875" style="2" customWidth="1"/>
    <col min="7435" max="7436" width="10.25" style="2" customWidth="1"/>
    <col min="7437" max="7439" width="0" style="2" hidden="1" customWidth="1"/>
    <col min="7440" max="7680" width="9" style="2"/>
    <col min="7681" max="7681" width="47.5" style="2" customWidth="1"/>
    <col min="7682" max="7682" width="11.125" style="2" customWidth="1"/>
    <col min="7683" max="7683" width="12.875" style="2" customWidth="1"/>
    <col min="7684" max="7684" width="11.125" style="2" customWidth="1"/>
    <col min="7685" max="7689" width="10.25" style="2" customWidth="1"/>
    <col min="7690" max="7690" width="12.875" style="2" customWidth="1"/>
    <col min="7691" max="7692" width="10.25" style="2" customWidth="1"/>
    <col min="7693" max="7695" width="0" style="2" hidden="1" customWidth="1"/>
    <col min="7696" max="7936" width="9" style="2"/>
    <col min="7937" max="7937" width="47.5" style="2" customWidth="1"/>
    <col min="7938" max="7938" width="11.125" style="2" customWidth="1"/>
    <col min="7939" max="7939" width="12.875" style="2" customWidth="1"/>
    <col min="7940" max="7940" width="11.125" style="2" customWidth="1"/>
    <col min="7941" max="7945" width="10.25" style="2" customWidth="1"/>
    <col min="7946" max="7946" width="12.875" style="2" customWidth="1"/>
    <col min="7947" max="7948" width="10.25" style="2" customWidth="1"/>
    <col min="7949" max="7951" width="0" style="2" hidden="1" customWidth="1"/>
    <col min="7952" max="8192" width="9" style="2"/>
    <col min="8193" max="8193" width="47.5" style="2" customWidth="1"/>
    <col min="8194" max="8194" width="11.125" style="2" customWidth="1"/>
    <col min="8195" max="8195" width="12.875" style="2" customWidth="1"/>
    <col min="8196" max="8196" width="11.125" style="2" customWidth="1"/>
    <col min="8197" max="8201" width="10.25" style="2" customWidth="1"/>
    <col min="8202" max="8202" width="12.875" style="2" customWidth="1"/>
    <col min="8203" max="8204" width="10.25" style="2" customWidth="1"/>
    <col min="8205" max="8207" width="0" style="2" hidden="1" customWidth="1"/>
    <col min="8208" max="8448" width="9" style="2"/>
    <col min="8449" max="8449" width="47.5" style="2" customWidth="1"/>
    <col min="8450" max="8450" width="11.125" style="2" customWidth="1"/>
    <col min="8451" max="8451" width="12.875" style="2" customWidth="1"/>
    <col min="8452" max="8452" width="11.125" style="2" customWidth="1"/>
    <col min="8453" max="8457" width="10.25" style="2" customWidth="1"/>
    <col min="8458" max="8458" width="12.875" style="2" customWidth="1"/>
    <col min="8459" max="8460" width="10.25" style="2" customWidth="1"/>
    <col min="8461" max="8463" width="0" style="2" hidden="1" customWidth="1"/>
    <col min="8464" max="8704" width="9" style="2"/>
    <col min="8705" max="8705" width="47.5" style="2" customWidth="1"/>
    <col min="8706" max="8706" width="11.125" style="2" customWidth="1"/>
    <col min="8707" max="8707" width="12.875" style="2" customWidth="1"/>
    <col min="8708" max="8708" width="11.125" style="2" customWidth="1"/>
    <col min="8709" max="8713" width="10.25" style="2" customWidth="1"/>
    <col min="8714" max="8714" width="12.875" style="2" customWidth="1"/>
    <col min="8715" max="8716" width="10.25" style="2" customWidth="1"/>
    <col min="8717" max="8719" width="0" style="2" hidden="1" customWidth="1"/>
    <col min="8720" max="8960" width="9" style="2"/>
    <col min="8961" max="8961" width="47.5" style="2" customWidth="1"/>
    <col min="8962" max="8962" width="11.125" style="2" customWidth="1"/>
    <col min="8963" max="8963" width="12.875" style="2" customWidth="1"/>
    <col min="8964" max="8964" width="11.125" style="2" customWidth="1"/>
    <col min="8965" max="8969" width="10.25" style="2" customWidth="1"/>
    <col min="8970" max="8970" width="12.875" style="2" customWidth="1"/>
    <col min="8971" max="8972" width="10.25" style="2" customWidth="1"/>
    <col min="8973" max="8975" width="0" style="2" hidden="1" customWidth="1"/>
    <col min="8976" max="9216" width="9" style="2"/>
    <col min="9217" max="9217" width="47.5" style="2" customWidth="1"/>
    <col min="9218" max="9218" width="11.125" style="2" customWidth="1"/>
    <col min="9219" max="9219" width="12.875" style="2" customWidth="1"/>
    <col min="9220" max="9220" width="11.125" style="2" customWidth="1"/>
    <col min="9221" max="9225" width="10.25" style="2" customWidth="1"/>
    <col min="9226" max="9226" width="12.875" style="2" customWidth="1"/>
    <col min="9227" max="9228" width="10.25" style="2" customWidth="1"/>
    <col min="9229" max="9231" width="0" style="2" hidden="1" customWidth="1"/>
    <col min="9232" max="9472" width="9" style="2"/>
    <col min="9473" max="9473" width="47.5" style="2" customWidth="1"/>
    <col min="9474" max="9474" width="11.125" style="2" customWidth="1"/>
    <col min="9475" max="9475" width="12.875" style="2" customWidth="1"/>
    <col min="9476" max="9476" width="11.125" style="2" customWidth="1"/>
    <col min="9477" max="9481" width="10.25" style="2" customWidth="1"/>
    <col min="9482" max="9482" width="12.875" style="2" customWidth="1"/>
    <col min="9483" max="9484" width="10.25" style="2" customWidth="1"/>
    <col min="9485" max="9487" width="0" style="2" hidden="1" customWidth="1"/>
    <col min="9488" max="9728" width="9" style="2"/>
    <col min="9729" max="9729" width="47.5" style="2" customWidth="1"/>
    <col min="9730" max="9730" width="11.125" style="2" customWidth="1"/>
    <col min="9731" max="9731" width="12.875" style="2" customWidth="1"/>
    <col min="9732" max="9732" width="11.125" style="2" customWidth="1"/>
    <col min="9733" max="9737" width="10.25" style="2" customWidth="1"/>
    <col min="9738" max="9738" width="12.875" style="2" customWidth="1"/>
    <col min="9739" max="9740" width="10.25" style="2" customWidth="1"/>
    <col min="9741" max="9743" width="0" style="2" hidden="1" customWidth="1"/>
    <col min="9744" max="9984" width="9" style="2"/>
    <col min="9985" max="9985" width="47.5" style="2" customWidth="1"/>
    <col min="9986" max="9986" width="11.125" style="2" customWidth="1"/>
    <col min="9987" max="9987" width="12.875" style="2" customWidth="1"/>
    <col min="9988" max="9988" width="11.125" style="2" customWidth="1"/>
    <col min="9989" max="9993" width="10.25" style="2" customWidth="1"/>
    <col min="9994" max="9994" width="12.875" style="2" customWidth="1"/>
    <col min="9995" max="9996" width="10.25" style="2" customWidth="1"/>
    <col min="9997" max="9999" width="0" style="2" hidden="1" customWidth="1"/>
    <col min="10000" max="10240" width="9" style="2"/>
    <col min="10241" max="10241" width="47.5" style="2" customWidth="1"/>
    <col min="10242" max="10242" width="11.125" style="2" customWidth="1"/>
    <col min="10243" max="10243" width="12.875" style="2" customWidth="1"/>
    <col min="10244" max="10244" width="11.125" style="2" customWidth="1"/>
    <col min="10245" max="10249" width="10.25" style="2" customWidth="1"/>
    <col min="10250" max="10250" width="12.875" style="2" customWidth="1"/>
    <col min="10251" max="10252" width="10.25" style="2" customWidth="1"/>
    <col min="10253" max="10255" width="0" style="2" hidden="1" customWidth="1"/>
    <col min="10256" max="10496" width="9" style="2"/>
    <col min="10497" max="10497" width="47.5" style="2" customWidth="1"/>
    <col min="10498" max="10498" width="11.125" style="2" customWidth="1"/>
    <col min="10499" max="10499" width="12.875" style="2" customWidth="1"/>
    <col min="10500" max="10500" width="11.125" style="2" customWidth="1"/>
    <col min="10501" max="10505" width="10.25" style="2" customWidth="1"/>
    <col min="10506" max="10506" width="12.875" style="2" customWidth="1"/>
    <col min="10507" max="10508" width="10.25" style="2" customWidth="1"/>
    <col min="10509" max="10511" width="0" style="2" hidden="1" customWidth="1"/>
    <col min="10512" max="10752" width="9" style="2"/>
    <col min="10753" max="10753" width="47.5" style="2" customWidth="1"/>
    <col min="10754" max="10754" width="11.125" style="2" customWidth="1"/>
    <col min="10755" max="10755" width="12.875" style="2" customWidth="1"/>
    <col min="10756" max="10756" width="11.125" style="2" customWidth="1"/>
    <col min="10757" max="10761" width="10.25" style="2" customWidth="1"/>
    <col min="10762" max="10762" width="12.875" style="2" customWidth="1"/>
    <col min="10763" max="10764" width="10.25" style="2" customWidth="1"/>
    <col min="10765" max="10767" width="0" style="2" hidden="1" customWidth="1"/>
    <col min="10768" max="11008" width="9" style="2"/>
    <col min="11009" max="11009" width="47.5" style="2" customWidth="1"/>
    <col min="11010" max="11010" width="11.125" style="2" customWidth="1"/>
    <col min="11011" max="11011" width="12.875" style="2" customWidth="1"/>
    <col min="11012" max="11012" width="11.125" style="2" customWidth="1"/>
    <col min="11013" max="11017" width="10.25" style="2" customWidth="1"/>
    <col min="11018" max="11018" width="12.875" style="2" customWidth="1"/>
    <col min="11019" max="11020" width="10.25" style="2" customWidth="1"/>
    <col min="11021" max="11023" width="0" style="2" hidden="1" customWidth="1"/>
    <col min="11024" max="11264" width="9" style="2"/>
    <col min="11265" max="11265" width="47.5" style="2" customWidth="1"/>
    <col min="11266" max="11266" width="11.125" style="2" customWidth="1"/>
    <col min="11267" max="11267" width="12.875" style="2" customWidth="1"/>
    <col min="11268" max="11268" width="11.125" style="2" customWidth="1"/>
    <col min="11269" max="11273" width="10.25" style="2" customWidth="1"/>
    <col min="11274" max="11274" width="12.875" style="2" customWidth="1"/>
    <col min="11275" max="11276" width="10.25" style="2" customWidth="1"/>
    <col min="11277" max="11279" width="0" style="2" hidden="1" customWidth="1"/>
    <col min="11280" max="11520" width="9" style="2"/>
    <col min="11521" max="11521" width="47.5" style="2" customWidth="1"/>
    <col min="11522" max="11522" width="11.125" style="2" customWidth="1"/>
    <col min="11523" max="11523" width="12.875" style="2" customWidth="1"/>
    <col min="11524" max="11524" width="11.125" style="2" customWidth="1"/>
    <col min="11525" max="11529" width="10.25" style="2" customWidth="1"/>
    <col min="11530" max="11530" width="12.875" style="2" customWidth="1"/>
    <col min="11531" max="11532" width="10.25" style="2" customWidth="1"/>
    <col min="11533" max="11535" width="0" style="2" hidden="1" customWidth="1"/>
    <col min="11536" max="11776" width="9" style="2"/>
    <col min="11777" max="11777" width="47.5" style="2" customWidth="1"/>
    <col min="11778" max="11778" width="11.125" style="2" customWidth="1"/>
    <col min="11779" max="11779" width="12.875" style="2" customWidth="1"/>
    <col min="11780" max="11780" width="11.125" style="2" customWidth="1"/>
    <col min="11781" max="11785" width="10.25" style="2" customWidth="1"/>
    <col min="11786" max="11786" width="12.875" style="2" customWidth="1"/>
    <col min="11787" max="11788" width="10.25" style="2" customWidth="1"/>
    <col min="11789" max="11791" width="0" style="2" hidden="1" customWidth="1"/>
    <col min="11792" max="12032" width="9" style="2"/>
    <col min="12033" max="12033" width="47.5" style="2" customWidth="1"/>
    <col min="12034" max="12034" width="11.125" style="2" customWidth="1"/>
    <col min="12035" max="12035" width="12.875" style="2" customWidth="1"/>
    <col min="12036" max="12036" width="11.125" style="2" customWidth="1"/>
    <col min="12037" max="12041" width="10.25" style="2" customWidth="1"/>
    <col min="12042" max="12042" width="12.875" style="2" customWidth="1"/>
    <col min="12043" max="12044" width="10.25" style="2" customWidth="1"/>
    <col min="12045" max="12047" width="0" style="2" hidden="1" customWidth="1"/>
    <col min="12048" max="12288" width="9" style="2"/>
    <col min="12289" max="12289" width="47.5" style="2" customWidth="1"/>
    <col min="12290" max="12290" width="11.125" style="2" customWidth="1"/>
    <col min="12291" max="12291" width="12.875" style="2" customWidth="1"/>
    <col min="12292" max="12292" width="11.125" style="2" customWidth="1"/>
    <col min="12293" max="12297" width="10.25" style="2" customWidth="1"/>
    <col min="12298" max="12298" width="12.875" style="2" customWidth="1"/>
    <col min="12299" max="12300" width="10.25" style="2" customWidth="1"/>
    <col min="12301" max="12303" width="0" style="2" hidden="1" customWidth="1"/>
    <col min="12304" max="12544" width="9" style="2"/>
    <col min="12545" max="12545" width="47.5" style="2" customWidth="1"/>
    <col min="12546" max="12546" width="11.125" style="2" customWidth="1"/>
    <col min="12547" max="12547" width="12.875" style="2" customWidth="1"/>
    <col min="12548" max="12548" width="11.125" style="2" customWidth="1"/>
    <col min="12549" max="12553" width="10.25" style="2" customWidth="1"/>
    <col min="12554" max="12554" width="12.875" style="2" customWidth="1"/>
    <col min="12555" max="12556" width="10.25" style="2" customWidth="1"/>
    <col min="12557" max="12559" width="0" style="2" hidden="1" customWidth="1"/>
    <col min="12560" max="12800" width="9" style="2"/>
    <col min="12801" max="12801" width="47.5" style="2" customWidth="1"/>
    <col min="12802" max="12802" width="11.125" style="2" customWidth="1"/>
    <col min="12803" max="12803" width="12.875" style="2" customWidth="1"/>
    <col min="12804" max="12804" width="11.125" style="2" customWidth="1"/>
    <col min="12805" max="12809" width="10.25" style="2" customWidth="1"/>
    <col min="12810" max="12810" width="12.875" style="2" customWidth="1"/>
    <col min="12811" max="12812" width="10.25" style="2" customWidth="1"/>
    <col min="12813" max="12815" width="0" style="2" hidden="1" customWidth="1"/>
    <col min="12816" max="13056" width="9" style="2"/>
    <col min="13057" max="13057" width="47.5" style="2" customWidth="1"/>
    <col min="13058" max="13058" width="11.125" style="2" customWidth="1"/>
    <col min="13059" max="13059" width="12.875" style="2" customWidth="1"/>
    <col min="13060" max="13060" width="11.125" style="2" customWidth="1"/>
    <col min="13061" max="13065" width="10.25" style="2" customWidth="1"/>
    <col min="13066" max="13066" width="12.875" style="2" customWidth="1"/>
    <col min="13067" max="13068" width="10.25" style="2" customWidth="1"/>
    <col min="13069" max="13071" width="0" style="2" hidden="1" customWidth="1"/>
    <col min="13072" max="13312" width="9" style="2"/>
    <col min="13313" max="13313" width="47.5" style="2" customWidth="1"/>
    <col min="13314" max="13314" width="11.125" style="2" customWidth="1"/>
    <col min="13315" max="13315" width="12.875" style="2" customWidth="1"/>
    <col min="13316" max="13316" width="11.125" style="2" customWidth="1"/>
    <col min="13317" max="13321" width="10.25" style="2" customWidth="1"/>
    <col min="13322" max="13322" width="12.875" style="2" customWidth="1"/>
    <col min="13323" max="13324" width="10.25" style="2" customWidth="1"/>
    <col min="13325" max="13327" width="0" style="2" hidden="1" customWidth="1"/>
    <col min="13328" max="13568" width="9" style="2"/>
    <col min="13569" max="13569" width="47.5" style="2" customWidth="1"/>
    <col min="13570" max="13570" width="11.125" style="2" customWidth="1"/>
    <col min="13571" max="13571" width="12.875" style="2" customWidth="1"/>
    <col min="13572" max="13572" width="11.125" style="2" customWidth="1"/>
    <col min="13573" max="13577" width="10.25" style="2" customWidth="1"/>
    <col min="13578" max="13578" width="12.875" style="2" customWidth="1"/>
    <col min="13579" max="13580" width="10.25" style="2" customWidth="1"/>
    <col min="13581" max="13583" width="0" style="2" hidden="1" customWidth="1"/>
    <col min="13584" max="13824" width="9" style="2"/>
    <col min="13825" max="13825" width="47.5" style="2" customWidth="1"/>
    <col min="13826" max="13826" width="11.125" style="2" customWidth="1"/>
    <col min="13827" max="13827" width="12.875" style="2" customWidth="1"/>
    <col min="13828" max="13828" width="11.125" style="2" customWidth="1"/>
    <col min="13829" max="13833" width="10.25" style="2" customWidth="1"/>
    <col min="13834" max="13834" width="12.875" style="2" customWidth="1"/>
    <col min="13835" max="13836" width="10.25" style="2" customWidth="1"/>
    <col min="13837" max="13839" width="0" style="2" hidden="1" customWidth="1"/>
    <col min="13840" max="14080" width="9" style="2"/>
    <col min="14081" max="14081" width="47.5" style="2" customWidth="1"/>
    <col min="14082" max="14082" width="11.125" style="2" customWidth="1"/>
    <col min="14083" max="14083" width="12.875" style="2" customWidth="1"/>
    <col min="14084" max="14084" width="11.125" style="2" customWidth="1"/>
    <col min="14085" max="14089" width="10.25" style="2" customWidth="1"/>
    <col min="14090" max="14090" width="12.875" style="2" customWidth="1"/>
    <col min="14091" max="14092" width="10.25" style="2" customWidth="1"/>
    <col min="14093" max="14095" width="0" style="2" hidden="1" customWidth="1"/>
    <col min="14096" max="14336" width="9" style="2"/>
    <col min="14337" max="14337" width="47.5" style="2" customWidth="1"/>
    <col min="14338" max="14338" width="11.125" style="2" customWidth="1"/>
    <col min="14339" max="14339" width="12.875" style="2" customWidth="1"/>
    <col min="14340" max="14340" width="11.125" style="2" customWidth="1"/>
    <col min="14341" max="14345" width="10.25" style="2" customWidth="1"/>
    <col min="14346" max="14346" width="12.875" style="2" customWidth="1"/>
    <col min="14347" max="14348" width="10.25" style="2" customWidth="1"/>
    <col min="14349" max="14351" width="0" style="2" hidden="1" customWidth="1"/>
    <col min="14352" max="14592" width="9" style="2"/>
    <col min="14593" max="14593" width="47.5" style="2" customWidth="1"/>
    <col min="14594" max="14594" width="11.125" style="2" customWidth="1"/>
    <col min="14595" max="14595" width="12.875" style="2" customWidth="1"/>
    <col min="14596" max="14596" width="11.125" style="2" customWidth="1"/>
    <col min="14597" max="14601" width="10.25" style="2" customWidth="1"/>
    <col min="14602" max="14602" width="12.875" style="2" customWidth="1"/>
    <col min="14603" max="14604" width="10.25" style="2" customWidth="1"/>
    <col min="14605" max="14607" width="0" style="2" hidden="1" customWidth="1"/>
    <col min="14608" max="14848" width="9" style="2"/>
    <col min="14849" max="14849" width="47.5" style="2" customWidth="1"/>
    <col min="14850" max="14850" width="11.125" style="2" customWidth="1"/>
    <col min="14851" max="14851" width="12.875" style="2" customWidth="1"/>
    <col min="14852" max="14852" width="11.125" style="2" customWidth="1"/>
    <col min="14853" max="14857" width="10.25" style="2" customWidth="1"/>
    <col min="14858" max="14858" width="12.875" style="2" customWidth="1"/>
    <col min="14859" max="14860" width="10.25" style="2" customWidth="1"/>
    <col min="14861" max="14863" width="0" style="2" hidden="1" customWidth="1"/>
    <col min="14864" max="15104" width="9" style="2"/>
    <col min="15105" max="15105" width="47.5" style="2" customWidth="1"/>
    <col min="15106" max="15106" width="11.125" style="2" customWidth="1"/>
    <col min="15107" max="15107" width="12.875" style="2" customWidth="1"/>
    <col min="15108" max="15108" width="11.125" style="2" customWidth="1"/>
    <col min="15109" max="15113" width="10.25" style="2" customWidth="1"/>
    <col min="15114" max="15114" width="12.875" style="2" customWidth="1"/>
    <col min="15115" max="15116" width="10.25" style="2" customWidth="1"/>
    <col min="15117" max="15119" width="0" style="2" hidden="1" customWidth="1"/>
    <col min="15120" max="15360" width="9" style="2"/>
    <col min="15361" max="15361" width="47.5" style="2" customWidth="1"/>
    <col min="15362" max="15362" width="11.125" style="2" customWidth="1"/>
    <col min="15363" max="15363" width="12.875" style="2" customWidth="1"/>
    <col min="15364" max="15364" width="11.125" style="2" customWidth="1"/>
    <col min="15365" max="15369" width="10.25" style="2" customWidth="1"/>
    <col min="15370" max="15370" width="12.875" style="2" customWidth="1"/>
    <col min="15371" max="15372" width="10.25" style="2" customWidth="1"/>
    <col min="15373" max="15375" width="0" style="2" hidden="1" customWidth="1"/>
    <col min="15376" max="15616" width="9" style="2"/>
    <col min="15617" max="15617" width="47.5" style="2" customWidth="1"/>
    <col min="15618" max="15618" width="11.125" style="2" customWidth="1"/>
    <col min="15619" max="15619" width="12.875" style="2" customWidth="1"/>
    <col min="15620" max="15620" width="11.125" style="2" customWidth="1"/>
    <col min="15621" max="15625" width="10.25" style="2" customWidth="1"/>
    <col min="15626" max="15626" width="12.875" style="2" customWidth="1"/>
    <col min="15627" max="15628" width="10.25" style="2" customWidth="1"/>
    <col min="15629" max="15631" width="0" style="2" hidden="1" customWidth="1"/>
    <col min="15632" max="15872" width="9" style="2"/>
    <col min="15873" max="15873" width="47.5" style="2" customWidth="1"/>
    <col min="15874" max="15874" width="11.125" style="2" customWidth="1"/>
    <col min="15875" max="15875" width="12.875" style="2" customWidth="1"/>
    <col min="15876" max="15876" width="11.125" style="2" customWidth="1"/>
    <col min="15877" max="15881" width="10.25" style="2" customWidth="1"/>
    <col min="15882" max="15882" width="12.875" style="2" customWidth="1"/>
    <col min="15883" max="15884" width="10.25" style="2" customWidth="1"/>
    <col min="15885" max="15887" width="0" style="2" hidden="1" customWidth="1"/>
    <col min="15888" max="16128" width="9" style="2"/>
    <col min="16129" max="16129" width="47.5" style="2" customWidth="1"/>
    <col min="16130" max="16130" width="11.125" style="2" customWidth="1"/>
    <col min="16131" max="16131" width="12.875" style="2" customWidth="1"/>
    <col min="16132" max="16132" width="11.125" style="2" customWidth="1"/>
    <col min="16133" max="16137" width="10.25" style="2" customWidth="1"/>
    <col min="16138" max="16138" width="12.875" style="2" customWidth="1"/>
    <col min="16139" max="16140" width="10.25" style="2" customWidth="1"/>
    <col min="16141" max="16143" width="0" style="2" hidden="1" customWidth="1"/>
    <col min="16144" max="16384" width="9" style="2"/>
  </cols>
  <sheetData>
    <row r="1" spans="1:12" x14ac:dyDescent="0.55000000000000004">
      <c r="A1" s="305" t="s">
        <v>269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5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54.75" customHeight="1" x14ac:dyDescent="0.55000000000000004">
      <c r="A3" s="306" t="s">
        <v>8</v>
      </c>
      <c r="B3" s="307"/>
      <c r="C3" s="307"/>
      <c r="D3" s="308"/>
      <c r="E3" s="306" t="s">
        <v>10</v>
      </c>
      <c r="F3" s="307"/>
      <c r="G3" s="307"/>
      <c r="H3" s="307"/>
      <c r="I3" s="307"/>
      <c r="J3" s="307"/>
      <c r="K3" s="307"/>
      <c r="L3" s="308"/>
    </row>
    <row r="4" spans="1:12" x14ac:dyDescent="0.55000000000000004">
      <c r="A4" s="302" t="s">
        <v>9</v>
      </c>
      <c r="B4" s="303"/>
      <c r="C4" s="303"/>
      <c r="D4" s="304"/>
      <c r="E4" s="309" t="s">
        <v>11</v>
      </c>
      <c r="F4" s="310"/>
      <c r="G4" s="310"/>
      <c r="H4" s="310"/>
      <c r="I4" s="310"/>
      <c r="J4" s="310"/>
      <c r="K4" s="310"/>
      <c r="L4" s="311"/>
    </row>
    <row r="5" spans="1:12" ht="82.5" customHeight="1" x14ac:dyDescent="0.55000000000000004">
      <c r="A5" s="299" t="s">
        <v>5</v>
      </c>
      <c r="B5" s="300"/>
      <c r="C5" s="300"/>
      <c r="D5" s="301"/>
      <c r="E5" s="302" t="s">
        <v>5</v>
      </c>
      <c r="F5" s="303"/>
      <c r="G5" s="303"/>
      <c r="H5" s="303"/>
      <c r="I5" s="303"/>
      <c r="J5" s="303"/>
      <c r="K5" s="303"/>
      <c r="L5" s="304"/>
    </row>
    <row r="6" spans="1:12" x14ac:dyDescent="0.55000000000000004">
      <c r="A6" s="312" t="s">
        <v>7</v>
      </c>
      <c r="B6" s="313"/>
      <c r="C6" s="313"/>
      <c r="D6" s="314"/>
      <c r="E6" s="312" t="s">
        <v>17</v>
      </c>
      <c r="F6" s="313"/>
      <c r="G6" s="313"/>
      <c r="H6" s="313"/>
      <c r="I6" s="313"/>
      <c r="J6" s="313"/>
      <c r="K6" s="313"/>
      <c r="L6" s="314"/>
    </row>
    <row r="7" spans="1:12" ht="22.5" customHeight="1" x14ac:dyDescent="0.55000000000000004">
      <c r="A7" s="9"/>
      <c r="B7" s="4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22.5" customHeight="1" x14ac:dyDescent="0.55000000000000004">
      <c r="A8" s="315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7"/>
    </row>
    <row r="9" spans="1:12" ht="54.75" customHeight="1" x14ac:dyDescent="0.55000000000000004">
      <c r="A9" s="306" t="s">
        <v>12</v>
      </c>
      <c r="B9" s="307"/>
      <c r="C9" s="307"/>
      <c r="D9" s="308"/>
      <c r="E9" s="306" t="s">
        <v>15</v>
      </c>
      <c r="F9" s="307"/>
      <c r="G9" s="307"/>
      <c r="H9" s="307"/>
      <c r="I9" s="307"/>
      <c r="J9" s="307"/>
      <c r="K9" s="307"/>
      <c r="L9" s="308"/>
    </row>
    <row r="10" spans="1:12" x14ac:dyDescent="0.55000000000000004">
      <c r="A10" s="302" t="s">
        <v>13</v>
      </c>
      <c r="B10" s="303"/>
      <c r="C10" s="303"/>
      <c r="D10" s="304"/>
      <c r="E10" s="318" t="s">
        <v>14</v>
      </c>
      <c r="F10" s="319"/>
      <c r="G10" s="319"/>
      <c r="H10" s="319"/>
      <c r="I10" s="319"/>
      <c r="J10" s="319"/>
      <c r="K10" s="319"/>
      <c r="L10" s="320"/>
    </row>
    <row r="11" spans="1:12" ht="82.5" customHeight="1" x14ac:dyDescent="0.55000000000000004">
      <c r="A11" s="299" t="s">
        <v>5</v>
      </c>
      <c r="B11" s="300"/>
      <c r="C11" s="300"/>
      <c r="D11" s="301"/>
      <c r="E11" s="299" t="s">
        <v>5</v>
      </c>
      <c r="F11" s="300"/>
      <c r="G11" s="300"/>
      <c r="H11" s="300"/>
      <c r="I11" s="300"/>
      <c r="J11" s="300"/>
      <c r="K11" s="300"/>
      <c r="L11" s="301"/>
    </row>
    <row r="12" spans="1:12" x14ac:dyDescent="0.55000000000000004">
      <c r="A12" s="312" t="s">
        <v>16</v>
      </c>
      <c r="B12" s="313"/>
      <c r="C12" s="313"/>
      <c r="D12" s="314"/>
      <c r="E12" s="312" t="s">
        <v>18</v>
      </c>
      <c r="F12" s="313"/>
      <c r="G12" s="313"/>
      <c r="H12" s="313"/>
      <c r="I12" s="313"/>
      <c r="J12" s="313"/>
      <c r="K12" s="313"/>
      <c r="L12" s="314"/>
    </row>
  </sheetData>
  <mergeCells count="18">
    <mergeCell ref="A11:D11"/>
    <mergeCell ref="E11:L11"/>
    <mergeCell ref="A12:D12"/>
    <mergeCell ref="E12:L12"/>
    <mergeCell ref="A6:D6"/>
    <mergeCell ref="E6:L6"/>
    <mergeCell ref="A8:L8"/>
    <mergeCell ref="A9:D9"/>
    <mergeCell ref="E9:L9"/>
    <mergeCell ref="A10:D10"/>
    <mergeCell ref="E10:L10"/>
    <mergeCell ref="A5:D5"/>
    <mergeCell ref="E5:L5"/>
    <mergeCell ref="A1:L1"/>
    <mergeCell ref="A3:D3"/>
    <mergeCell ref="E3:L3"/>
    <mergeCell ref="A4:D4"/>
    <mergeCell ref="E4:L4"/>
  </mergeCells>
  <printOptions horizontalCentered="1"/>
  <pageMargins left="0.15748031496062992" right="0.15748031496062992" top="0.47244094488188981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B9553-DCF1-47C3-A8B9-0C1A622E5EA5}">
  <dimension ref="A1:F21"/>
  <sheetViews>
    <sheetView zoomScaleNormal="100" workbookViewId="0">
      <selection activeCell="A16" sqref="A16"/>
    </sheetView>
  </sheetViews>
  <sheetFormatPr defaultColWidth="8.375" defaultRowHeight="14.25" x14ac:dyDescent="0.2"/>
  <cols>
    <col min="1" max="1" width="40.5" customWidth="1"/>
    <col min="3" max="3" width="12.75" style="40" customWidth="1"/>
    <col min="4" max="6" width="13.125" customWidth="1"/>
  </cols>
  <sheetData>
    <row r="1" spans="1:6" ht="24" customHeight="1" x14ac:dyDescent="0.2">
      <c r="A1" s="297" t="s">
        <v>212</v>
      </c>
      <c r="B1" s="297"/>
      <c r="C1" s="297"/>
      <c r="D1" s="297"/>
      <c r="E1" s="297"/>
      <c r="F1" s="297"/>
    </row>
    <row r="2" spans="1:6" ht="24" customHeight="1" x14ac:dyDescent="0.2">
      <c r="A2" s="27" t="s">
        <v>70</v>
      </c>
      <c r="B2" s="27"/>
    </row>
    <row r="3" spans="1:6" ht="24" customHeight="1" x14ac:dyDescent="0.2">
      <c r="A3" s="28"/>
      <c r="B3" s="28"/>
      <c r="C3" s="41"/>
      <c r="D3" s="12"/>
      <c r="E3" s="12"/>
      <c r="F3" s="41" t="s">
        <v>6</v>
      </c>
    </row>
    <row r="4" spans="1:6" ht="24" customHeight="1" x14ac:dyDescent="0.2">
      <c r="A4" s="323" t="s">
        <v>52</v>
      </c>
      <c r="B4" s="29" t="s">
        <v>50</v>
      </c>
      <c r="C4" s="325" t="s">
        <v>0</v>
      </c>
      <c r="D4" s="185" t="s">
        <v>53</v>
      </c>
      <c r="E4" s="185" t="s">
        <v>54</v>
      </c>
      <c r="F4" s="185" t="s">
        <v>55</v>
      </c>
    </row>
    <row r="5" spans="1:6" ht="24" customHeight="1" x14ac:dyDescent="0.2">
      <c r="A5" s="324"/>
      <c r="B5" s="30" t="s">
        <v>51</v>
      </c>
      <c r="C5" s="325"/>
      <c r="D5" s="71" t="s">
        <v>213</v>
      </c>
      <c r="E5" s="71" t="s">
        <v>217</v>
      </c>
      <c r="F5" s="71" t="s">
        <v>215</v>
      </c>
    </row>
    <row r="6" spans="1:6" ht="24" customHeight="1" x14ac:dyDescent="0.2">
      <c r="A6" s="36" t="s">
        <v>48</v>
      </c>
      <c r="B6" s="35"/>
      <c r="C6" s="43"/>
      <c r="D6" s="44"/>
      <c r="E6" s="44"/>
      <c r="F6" s="44"/>
    </row>
    <row r="7" spans="1:6" ht="24" customHeight="1" x14ac:dyDescent="0.2">
      <c r="A7" s="45" t="s">
        <v>301</v>
      </c>
      <c r="B7" s="46" t="s">
        <v>1</v>
      </c>
      <c r="C7" s="47">
        <f>C9</f>
        <v>2553340</v>
      </c>
      <c r="D7" s="47">
        <f>D9</f>
        <v>2553340</v>
      </c>
      <c r="E7" s="47">
        <f t="shared" ref="E7:F7" si="0">E9</f>
        <v>0</v>
      </c>
      <c r="F7" s="47">
        <f t="shared" si="0"/>
        <v>0</v>
      </c>
    </row>
    <row r="8" spans="1:6" ht="24" customHeight="1" x14ac:dyDescent="0.2">
      <c r="A8" s="49"/>
      <c r="B8" s="46" t="s">
        <v>51</v>
      </c>
      <c r="C8" s="47"/>
      <c r="D8" s="48" t="s">
        <v>74</v>
      </c>
      <c r="E8" s="48"/>
      <c r="F8" s="48"/>
    </row>
    <row r="9" spans="1:6" s="40" customFormat="1" ht="24" customHeight="1" x14ac:dyDescent="0.2">
      <c r="A9" s="50" t="s">
        <v>56</v>
      </c>
      <c r="B9" s="11" t="s">
        <v>1</v>
      </c>
      <c r="C9" s="32">
        <f>SUM(D9:F9)</f>
        <v>2553340</v>
      </c>
      <c r="D9" s="32">
        <f>SUM(D12:D16)</f>
        <v>2553340</v>
      </c>
      <c r="E9" s="32">
        <f>E14</f>
        <v>0</v>
      </c>
      <c r="F9" s="32">
        <f>F14</f>
        <v>0</v>
      </c>
    </row>
    <row r="10" spans="1:6" s="40" customFormat="1" ht="24" customHeight="1" x14ac:dyDescent="0.2">
      <c r="A10" s="51"/>
      <c r="B10" s="11" t="s">
        <v>51</v>
      </c>
      <c r="C10" s="32"/>
      <c r="D10" s="32"/>
      <c r="E10" s="32" t="s">
        <v>74</v>
      </c>
      <c r="F10" s="31"/>
    </row>
    <row r="11" spans="1:6" s="56" customFormat="1" ht="24" customHeight="1" x14ac:dyDescent="0.2">
      <c r="A11" s="200" t="s">
        <v>200</v>
      </c>
      <c r="B11" s="53"/>
      <c r="C11" s="55"/>
      <c r="D11" s="55"/>
      <c r="E11" s="55"/>
      <c r="F11" s="54"/>
    </row>
    <row r="12" spans="1:6" s="56" customFormat="1" ht="24" customHeight="1" x14ac:dyDescent="0.2">
      <c r="A12" s="145" t="s">
        <v>328</v>
      </c>
      <c r="B12" s="53" t="s">
        <v>1</v>
      </c>
      <c r="C12" s="54">
        <f t="shared" ref="C12:C13" si="1">SUM(D12:F12)</f>
        <v>28100</v>
      </c>
      <c r="D12" s="55">
        <v>28100</v>
      </c>
      <c r="E12" s="55"/>
      <c r="F12" s="54"/>
    </row>
    <row r="13" spans="1:6" s="56" customFormat="1" ht="24" customHeight="1" x14ac:dyDescent="0.2">
      <c r="A13" s="145" t="s">
        <v>329</v>
      </c>
      <c r="B13" s="53" t="s">
        <v>1</v>
      </c>
      <c r="C13" s="54">
        <f t="shared" si="1"/>
        <v>928840</v>
      </c>
      <c r="D13" s="55">
        <v>928840</v>
      </c>
      <c r="E13" s="55"/>
      <c r="F13" s="54"/>
    </row>
    <row r="14" spans="1:6" s="56" customFormat="1" ht="24" customHeight="1" x14ac:dyDescent="0.2">
      <c r="A14" s="57" t="s">
        <v>201</v>
      </c>
      <c r="B14" s="53" t="s">
        <v>1</v>
      </c>
      <c r="C14" s="54">
        <f>SUM(D14:F14)</f>
        <v>1393200</v>
      </c>
      <c r="D14" s="55">
        <v>1393200</v>
      </c>
      <c r="E14" s="55"/>
      <c r="F14" s="54"/>
    </row>
    <row r="15" spans="1:6" s="56" customFormat="1" ht="24" customHeight="1" x14ac:dyDescent="0.2">
      <c r="A15" s="57" t="s">
        <v>205</v>
      </c>
      <c r="B15" s="53" t="s">
        <v>1</v>
      </c>
      <c r="C15" s="54">
        <f t="shared" ref="C15:C16" si="2">SUM(D15:F15)</f>
        <v>70000</v>
      </c>
      <c r="D15" s="55">
        <v>70000</v>
      </c>
      <c r="E15" s="55"/>
      <c r="F15" s="54"/>
    </row>
    <row r="16" spans="1:6" s="56" customFormat="1" ht="24" customHeight="1" x14ac:dyDescent="0.2">
      <c r="A16" s="145" t="s">
        <v>302</v>
      </c>
      <c r="B16" s="53" t="s">
        <v>1</v>
      </c>
      <c r="C16" s="54">
        <f t="shared" si="2"/>
        <v>133200</v>
      </c>
      <c r="D16" s="55">
        <v>133200</v>
      </c>
      <c r="E16" s="55"/>
      <c r="F16" s="54"/>
    </row>
    <row r="17" spans="1:6" s="70" customFormat="1" ht="24" customHeight="1" x14ac:dyDescent="0.55000000000000004">
      <c r="A17" s="321" t="s">
        <v>0</v>
      </c>
      <c r="B17" s="24" t="s">
        <v>1</v>
      </c>
      <c r="C17" s="68">
        <f>C7</f>
        <v>2553340</v>
      </c>
      <c r="D17" s="68">
        <f>D7</f>
        <v>2553340</v>
      </c>
      <c r="E17" s="68">
        <f>E7</f>
        <v>0</v>
      </c>
      <c r="F17" s="68">
        <f>F7</f>
        <v>0</v>
      </c>
    </row>
    <row r="18" spans="1:6" s="70" customFormat="1" ht="24" customHeight="1" x14ac:dyDescent="0.55000000000000004">
      <c r="A18" s="322"/>
      <c r="B18" s="24" t="s">
        <v>51</v>
      </c>
      <c r="C18" s="68"/>
      <c r="D18" s="69"/>
      <c r="E18" s="187" t="s">
        <v>179</v>
      </c>
      <c r="F18" s="69" t="s">
        <v>74</v>
      </c>
    </row>
    <row r="19" spans="1:6" s="70" customFormat="1" ht="24" customHeight="1" x14ac:dyDescent="0.55000000000000004">
      <c r="A19" s="260"/>
      <c r="B19" s="260"/>
      <c r="C19" s="261"/>
      <c r="D19" s="262"/>
      <c r="E19" s="263"/>
      <c r="F19" s="262"/>
    </row>
    <row r="20" spans="1:6" ht="22.5" customHeight="1" x14ac:dyDescent="0.2"/>
    <row r="21" spans="1:6" ht="22.5" customHeight="1" x14ac:dyDescent="0.2">
      <c r="A21" s="27" t="s">
        <v>69</v>
      </c>
      <c r="C21"/>
      <c r="D21" s="192"/>
    </row>
  </sheetData>
  <mergeCells count="4">
    <mergeCell ref="A17:A18"/>
    <mergeCell ref="A1:F1"/>
    <mergeCell ref="A4:A5"/>
    <mergeCell ref="C4:C5"/>
  </mergeCells>
  <pageMargins left="0.59055118110236227" right="0.19685039370078741" top="0.59055118110236227" bottom="0.19685039370078741" header="0.31496062992125984" footer="0.31496062992125984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1869-337C-4544-A563-A84967C6BC17}">
  <dimension ref="A1:F72"/>
  <sheetViews>
    <sheetView zoomScaleNormal="100" workbookViewId="0">
      <selection activeCell="A16" sqref="A16"/>
    </sheetView>
  </sheetViews>
  <sheetFormatPr defaultColWidth="8.375" defaultRowHeight="14.25" x14ac:dyDescent="0.2"/>
  <cols>
    <col min="1" max="1" width="40.5" customWidth="1"/>
    <col min="3" max="3" width="12.75" style="40" customWidth="1"/>
    <col min="4" max="6" width="13.125" customWidth="1"/>
  </cols>
  <sheetData>
    <row r="1" spans="1:6" ht="24" x14ac:dyDescent="0.2">
      <c r="A1" s="297" t="s">
        <v>212</v>
      </c>
      <c r="B1" s="297"/>
      <c r="C1" s="297"/>
      <c r="D1" s="297"/>
      <c r="E1" s="297"/>
      <c r="F1" s="297"/>
    </row>
    <row r="2" spans="1:6" ht="21.75" customHeight="1" x14ac:dyDescent="0.2">
      <c r="A2" s="27" t="s">
        <v>70</v>
      </c>
      <c r="B2" s="27"/>
      <c r="C2" s="27"/>
      <c r="D2" s="27"/>
      <c r="E2" s="27"/>
      <c r="F2" s="27"/>
    </row>
    <row r="3" spans="1:6" ht="21.75" customHeight="1" x14ac:dyDescent="0.2">
      <c r="A3" s="27" t="s">
        <v>176</v>
      </c>
      <c r="B3" s="27"/>
      <c r="C3" s="27"/>
      <c r="D3" s="27"/>
      <c r="E3" s="27"/>
      <c r="F3" s="27"/>
    </row>
    <row r="4" spans="1:6" ht="21.75" customHeight="1" x14ac:dyDescent="0.2">
      <c r="A4" s="28"/>
      <c r="B4" s="28"/>
      <c r="C4" s="41"/>
      <c r="D4" s="12"/>
      <c r="E4" s="12"/>
      <c r="F4" s="41" t="s">
        <v>6</v>
      </c>
    </row>
    <row r="5" spans="1:6" ht="21.75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1.75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6" ht="21.75" customHeight="1" x14ac:dyDescent="0.2">
      <c r="A7" s="36" t="s">
        <v>48</v>
      </c>
      <c r="B7" s="35"/>
      <c r="C7" s="43"/>
      <c r="D7" s="44"/>
      <c r="E7" s="44"/>
      <c r="F7" s="44"/>
    </row>
    <row r="8" spans="1:6" ht="21.75" customHeight="1" x14ac:dyDescent="0.2">
      <c r="A8" s="45" t="s">
        <v>177</v>
      </c>
      <c r="B8" s="46" t="s">
        <v>1</v>
      </c>
      <c r="C8" s="47">
        <f>C10+C28</f>
        <v>4469000</v>
      </c>
      <c r="D8" s="47">
        <f t="shared" ref="D8:F8" si="0">D10+D28</f>
        <v>2888670</v>
      </c>
      <c r="E8" s="47">
        <f t="shared" si="0"/>
        <v>1475015</v>
      </c>
      <c r="F8" s="47">
        <f t="shared" si="0"/>
        <v>105315</v>
      </c>
    </row>
    <row r="9" spans="1:6" ht="21.75" customHeight="1" x14ac:dyDescent="0.2">
      <c r="A9" s="49"/>
      <c r="B9" s="46" t="s">
        <v>51</v>
      </c>
      <c r="C9" s="47"/>
      <c r="D9" s="48"/>
      <c r="E9" s="48"/>
      <c r="F9" s="48"/>
    </row>
    <row r="10" spans="1:6" s="40" customFormat="1" ht="20.25" customHeight="1" x14ac:dyDescent="0.2">
      <c r="A10" s="58" t="s">
        <v>216</v>
      </c>
      <c r="B10" s="42" t="s">
        <v>1</v>
      </c>
      <c r="C10" s="54">
        <f>SUM(D10:F10)</f>
        <v>3410000</v>
      </c>
      <c r="D10" s="54">
        <f>D14+D16+D17+D18+D19+D20+D21+D22+D23+D25+D26+D27</f>
        <v>2888670</v>
      </c>
      <c r="E10" s="54">
        <f t="shared" ref="E10:F10" si="1">E14+E16+E17+E18+E19+E20+E21+E22+E23+E25+E26+E27</f>
        <v>416015</v>
      </c>
      <c r="F10" s="54">
        <f t="shared" si="1"/>
        <v>105315</v>
      </c>
    </row>
    <row r="11" spans="1:6" s="40" customFormat="1" ht="20.25" customHeight="1" x14ac:dyDescent="0.2">
      <c r="A11" s="51"/>
      <c r="B11" s="11" t="s">
        <v>51</v>
      </c>
      <c r="C11" s="31"/>
      <c r="D11" s="32"/>
      <c r="E11" s="32"/>
      <c r="F11" s="32"/>
    </row>
    <row r="12" spans="1:6" s="40" customFormat="1" ht="21.75" customHeight="1" x14ac:dyDescent="0.2">
      <c r="A12" s="52" t="s">
        <v>57</v>
      </c>
      <c r="B12" s="38"/>
      <c r="C12" s="31"/>
      <c r="D12" s="59"/>
      <c r="E12" s="59"/>
      <c r="F12" s="59"/>
    </row>
    <row r="13" spans="1:6" s="56" customFormat="1" ht="21.75" customHeight="1" x14ac:dyDescent="0.2">
      <c r="A13" s="60" t="s">
        <v>60</v>
      </c>
      <c r="B13" s="61"/>
      <c r="C13" s="54"/>
      <c r="D13" s="62"/>
      <c r="E13" s="62"/>
      <c r="F13" s="62"/>
    </row>
    <row r="14" spans="1:6" s="56" customFormat="1" ht="21.75" customHeight="1" x14ac:dyDescent="0.2">
      <c r="A14" s="57" t="s">
        <v>61</v>
      </c>
      <c r="B14" s="53" t="s">
        <v>1</v>
      </c>
      <c r="C14" s="54">
        <f>SUM(D14:F14)</f>
        <v>294500</v>
      </c>
      <c r="D14" s="55">
        <v>88350</v>
      </c>
      <c r="E14" s="55">
        <v>144305</v>
      </c>
      <c r="F14" s="55">
        <v>61845</v>
      </c>
    </row>
    <row r="15" spans="1:6" s="56" customFormat="1" ht="21.75" customHeight="1" x14ac:dyDescent="0.2">
      <c r="A15" s="63" t="s">
        <v>62</v>
      </c>
      <c r="B15" s="53"/>
      <c r="C15" s="54"/>
      <c r="D15" s="55"/>
      <c r="E15" s="55"/>
      <c r="F15" s="55"/>
    </row>
    <row r="16" spans="1:6" s="56" customFormat="1" ht="21.75" customHeight="1" x14ac:dyDescent="0.2">
      <c r="A16" s="267" t="s">
        <v>129</v>
      </c>
      <c r="B16" s="53" t="s">
        <v>1</v>
      </c>
      <c r="C16" s="54">
        <f>SUM(D16:F16)</f>
        <v>207000</v>
      </c>
      <c r="D16" s="55">
        <v>62100</v>
      </c>
      <c r="E16" s="55">
        <v>101430</v>
      </c>
      <c r="F16" s="55">
        <v>43470</v>
      </c>
    </row>
    <row r="17" spans="1:6" s="56" customFormat="1" ht="21.75" customHeight="1" x14ac:dyDescent="0.2">
      <c r="A17" s="268" t="s">
        <v>183</v>
      </c>
      <c r="B17" s="53" t="s">
        <v>1</v>
      </c>
      <c r="C17" s="54">
        <f t="shared" ref="C17:C23" si="2">SUM(D17:F17)</f>
        <v>26000</v>
      </c>
      <c r="D17" s="55">
        <v>26000</v>
      </c>
      <c r="E17" s="55">
        <v>0</v>
      </c>
      <c r="F17" s="55">
        <v>0</v>
      </c>
    </row>
    <row r="18" spans="1:6" s="56" customFormat="1" ht="21.75" customHeight="1" x14ac:dyDescent="0.2">
      <c r="A18" s="267" t="s">
        <v>63</v>
      </c>
      <c r="B18" s="53" t="s">
        <v>1</v>
      </c>
      <c r="C18" s="54">
        <f t="shared" si="2"/>
        <v>72400</v>
      </c>
      <c r="D18" s="55">
        <v>21720</v>
      </c>
      <c r="E18" s="55">
        <v>50680</v>
      </c>
      <c r="F18" s="55">
        <v>0</v>
      </c>
    </row>
    <row r="19" spans="1:6" s="56" customFormat="1" ht="21.75" customHeight="1" x14ac:dyDescent="0.2">
      <c r="A19" s="268" t="s">
        <v>199</v>
      </c>
      <c r="B19" s="53" t="s">
        <v>1</v>
      </c>
      <c r="C19" s="54">
        <f t="shared" si="2"/>
        <v>4800</v>
      </c>
      <c r="D19" s="55">
        <v>4800</v>
      </c>
      <c r="E19" s="55"/>
      <c r="F19" s="55"/>
    </row>
    <row r="20" spans="1:6" s="56" customFormat="1" ht="21.75" customHeight="1" x14ac:dyDescent="0.2">
      <c r="A20" s="267" t="s">
        <v>64</v>
      </c>
      <c r="B20" s="53" t="s">
        <v>1</v>
      </c>
      <c r="C20" s="54">
        <f t="shared" si="2"/>
        <v>22800</v>
      </c>
      <c r="D20" s="55">
        <v>6800</v>
      </c>
      <c r="E20" s="55">
        <v>16000</v>
      </c>
      <c r="F20" s="55">
        <v>0</v>
      </c>
    </row>
    <row r="21" spans="1:6" s="56" customFormat="1" ht="21.75" customHeight="1" x14ac:dyDescent="0.2">
      <c r="A21" s="267" t="s">
        <v>317</v>
      </c>
      <c r="B21" s="53" t="s">
        <v>1</v>
      </c>
      <c r="C21" s="54">
        <f t="shared" si="2"/>
        <v>986000</v>
      </c>
      <c r="D21" s="55">
        <v>986000</v>
      </c>
      <c r="E21" s="55">
        <v>0</v>
      </c>
      <c r="F21" s="55">
        <v>0</v>
      </c>
    </row>
    <row r="22" spans="1:6" s="56" customFormat="1" ht="21.75" customHeight="1" x14ac:dyDescent="0.2">
      <c r="A22" s="196" t="s">
        <v>112</v>
      </c>
      <c r="B22" s="53" t="s">
        <v>1</v>
      </c>
      <c r="C22" s="54">
        <f t="shared" si="2"/>
        <v>1587200</v>
      </c>
      <c r="D22" s="55">
        <v>1587200</v>
      </c>
      <c r="E22" s="55">
        <v>0</v>
      </c>
      <c r="F22" s="55">
        <v>0</v>
      </c>
    </row>
    <row r="23" spans="1:6" s="56" customFormat="1" ht="21.75" customHeight="1" x14ac:dyDescent="0.2">
      <c r="A23" s="197" t="s">
        <v>184</v>
      </c>
      <c r="B23" s="53" t="s">
        <v>1</v>
      </c>
      <c r="C23" s="54">
        <f t="shared" si="2"/>
        <v>52500</v>
      </c>
      <c r="D23" s="55">
        <v>52500</v>
      </c>
      <c r="E23" s="55">
        <v>0</v>
      </c>
      <c r="F23" s="55">
        <v>0</v>
      </c>
    </row>
    <row r="24" spans="1:6" s="56" customFormat="1" ht="21.75" customHeight="1" x14ac:dyDescent="0.2">
      <c r="A24" s="64" t="s">
        <v>66</v>
      </c>
      <c r="B24" s="53"/>
      <c r="C24" s="54"/>
      <c r="D24" s="55"/>
      <c r="E24" s="55"/>
      <c r="F24" s="55"/>
    </row>
    <row r="25" spans="1:6" s="56" customFormat="1" ht="21.75" customHeight="1" x14ac:dyDescent="0.2">
      <c r="A25" s="186" t="s">
        <v>185</v>
      </c>
      <c r="B25" s="53" t="s">
        <v>1</v>
      </c>
      <c r="C25" s="54">
        <f t="shared" ref="C25" si="3">SUM(D25:F25)</f>
        <v>100000</v>
      </c>
      <c r="D25" s="55">
        <v>30000</v>
      </c>
      <c r="E25" s="55">
        <v>70000</v>
      </c>
      <c r="F25" s="55"/>
    </row>
    <row r="26" spans="1:6" s="56" customFormat="1" ht="21.75" customHeight="1" x14ac:dyDescent="0.2">
      <c r="A26" s="57" t="s">
        <v>68</v>
      </c>
      <c r="B26" s="53" t="s">
        <v>1</v>
      </c>
      <c r="C26" s="54">
        <v>48000</v>
      </c>
      <c r="D26" s="55">
        <v>14400</v>
      </c>
      <c r="E26" s="55">
        <v>33600</v>
      </c>
      <c r="F26" s="55"/>
    </row>
    <row r="27" spans="1:6" s="56" customFormat="1" ht="21.75" customHeight="1" x14ac:dyDescent="0.2">
      <c r="A27" s="57" t="s">
        <v>58</v>
      </c>
      <c r="B27" s="53" t="s">
        <v>1</v>
      </c>
      <c r="C27" s="54">
        <v>8800</v>
      </c>
      <c r="D27" s="55">
        <v>8800</v>
      </c>
      <c r="E27" s="55">
        <v>0</v>
      </c>
      <c r="F27" s="55">
        <v>0</v>
      </c>
    </row>
    <row r="28" spans="1:6" ht="22.5" customHeight="1" x14ac:dyDescent="0.2">
      <c r="A28" s="58" t="s">
        <v>133</v>
      </c>
      <c r="B28" s="26" t="s">
        <v>1</v>
      </c>
      <c r="C28" s="191">
        <f>C30</f>
        <v>1059000</v>
      </c>
      <c r="D28" s="193">
        <f>D30</f>
        <v>0</v>
      </c>
      <c r="E28" s="193">
        <f>E30</f>
        <v>1059000</v>
      </c>
      <c r="F28" s="193"/>
    </row>
    <row r="29" spans="1:6" ht="22.5" customHeight="1" x14ac:dyDescent="0.2">
      <c r="A29" s="149"/>
      <c r="B29" s="73" t="s">
        <v>51</v>
      </c>
      <c r="C29" s="39"/>
      <c r="D29" s="74"/>
      <c r="E29" s="74"/>
      <c r="F29" s="74"/>
    </row>
    <row r="30" spans="1:6" ht="22.5" customHeight="1" x14ac:dyDescent="0.2">
      <c r="A30" s="196" t="s">
        <v>220</v>
      </c>
      <c r="B30" s="26" t="s">
        <v>1</v>
      </c>
      <c r="C30" s="191">
        <v>1059000</v>
      </c>
      <c r="D30" s="33"/>
      <c r="E30" s="33">
        <v>1059000</v>
      </c>
      <c r="F30" s="33"/>
    </row>
    <row r="31" spans="1:6" ht="22.5" customHeight="1" x14ac:dyDescent="0.2">
      <c r="A31" s="196" t="s">
        <v>221</v>
      </c>
      <c r="B31" s="73" t="s">
        <v>51</v>
      </c>
      <c r="C31" s="39"/>
      <c r="D31" s="74"/>
      <c r="E31" s="74"/>
      <c r="F31" s="74"/>
    </row>
    <row r="32" spans="1:6" ht="22.5" customHeight="1" x14ac:dyDescent="0.2">
      <c r="A32" s="197" t="s">
        <v>222</v>
      </c>
      <c r="B32" s="73"/>
      <c r="C32" s="39"/>
      <c r="D32" s="74"/>
      <c r="E32" s="74"/>
      <c r="F32" s="74"/>
    </row>
    <row r="33" spans="1:6" s="70" customFormat="1" ht="21.75" customHeight="1" x14ac:dyDescent="0.55000000000000004">
      <c r="A33" s="321" t="s">
        <v>0</v>
      </c>
      <c r="B33" s="24" t="s">
        <v>1</v>
      </c>
      <c r="C33" s="68">
        <f>C10+C28</f>
        <v>4469000</v>
      </c>
      <c r="D33" s="68">
        <f t="shared" ref="D33:F33" si="4">D10+D28</f>
        <v>2888670</v>
      </c>
      <c r="E33" s="68">
        <f t="shared" si="4"/>
        <v>1475015</v>
      </c>
      <c r="F33" s="68">
        <f t="shared" si="4"/>
        <v>105315</v>
      </c>
    </row>
    <row r="34" spans="1:6" s="70" customFormat="1" ht="21.75" customHeight="1" x14ac:dyDescent="0.55000000000000004">
      <c r="A34" s="322"/>
      <c r="B34" s="24" t="s">
        <v>51</v>
      </c>
      <c r="C34" s="68"/>
      <c r="D34" s="69"/>
      <c r="E34" s="187" t="s">
        <v>179</v>
      </c>
      <c r="F34" s="69" t="s">
        <v>74</v>
      </c>
    </row>
    <row r="35" spans="1:6" s="70" customFormat="1" ht="35.25" customHeight="1" x14ac:dyDescent="0.55000000000000004">
      <c r="A35" s="37"/>
      <c r="B35" s="37"/>
      <c r="C35" s="40"/>
      <c r="D35"/>
      <c r="E35"/>
      <c r="F35"/>
    </row>
    <row r="36" spans="1:6" s="70" customFormat="1" ht="21.75" customHeight="1" x14ac:dyDescent="0.55000000000000004">
      <c r="A36" s="27" t="s">
        <v>69</v>
      </c>
      <c r="B36" s="27"/>
      <c r="C36" s="27"/>
    </row>
    <row r="37" spans="1:6" s="70" customFormat="1" ht="21.75" customHeight="1" x14ac:dyDescent="0.55000000000000004">
      <c r="A37" s="27"/>
      <c r="B37" s="27"/>
      <c r="C37" s="27"/>
    </row>
    <row r="38" spans="1:6" ht="21" customHeight="1" x14ac:dyDescent="0.2"/>
    <row r="39" spans="1:6" ht="21" customHeight="1" x14ac:dyDescent="0.2"/>
    <row r="40" spans="1:6" ht="21" customHeight="1" x14ac:dyDescent="0.2"/>
    <row r="41" spans="1:6" ht="22.5" customHeight="1" x14ac:dyDescent="0.2">
      <c r="A41" s="297" t="s">
        <v>212</v>
      </c>
      <c r="B41" s="297"/>
      <c r="C41" s="297"/>
      <c r="D41" s="297"/>
      <c r="E41" s="297"/>
      <c r="F41" s="297"/>
    </row>
    <row r="42" spans="1:6" ht="22.5" customHeight="1" x14ac:dyDescent="0.2">
      <c r="A42" s="27" t="s">
        <v>70</v>
      </c>
      <c r="B42" s="27"/>
    </row>
    <row r="43" spans="1:6" ht="22.5" customHeight="1" x14ac:dyDescent="0.2">
      <c r="A43" s="28" t="s">
        <v>176</v>
      </c>
      <c r="B43" s="28"/>
    </row>
    <row r="44" spans="1:6" ht="22.5" customHeight="1" x14ac:dyDescent="0.2">
      <c r="A44" s="28"/>
      <c r="B44" s="28"/>
      <c r="C44" s="41"/>
      <c r="D44" s="12"/>
      <c r="E44" s="12"/>
      <c r="F44" s="41" t="s">
        <v>6</v>
      </c>
    </row>
    <row r="45" spans="1:6" ht="22.5" customHeight="1" x14ac:dyDescent="0.2">
      <c r="A45" s="323" t="s">
        <v>52</v>
      </c>
      <c r="B45" s="29" t="s">
        <v>50</v>
      </c>
      <c r="C45" s="325" t="s">
        <v>0</v>
      </c>
      <c r="D45" s="185" t="s">
        <v>53</v>
      </c>
      <c r="E45" s="185" t="s">
        <v>54</v>
      </c>
      <c r="F45" s="185" t="s">
        <v>55</v>
      </c>
    </row>
    <row r="46" spans="1:6" ht="22.5" customHeight="1" x14ac:dyDescent="0.2">
      <c r="A46" s="324"/>
      <c r="B46" s="30" t="s">
        <v>51</v>
      </c>
      <c r="C46" s="325"/>
      <c r="D46" s="71" t="s">
        <v>213</v>
      </c>
      <c r="E46" s="71" t="s">
        <v>217</v>
      </c>
      <c r="F46" s="71" t="s">
        <v>215</v>
      </c>
    </row>
    <row r="47" spans="1:6" ht="22.5" customHeight="1" x14ac:dyDescent="0.2">
      <c r="A47" s="36" t="s">
        <v>48</v>
      </c>
      <c r="B47" s="35"/>
      <c r="C47" s="43"/>
      <c r="D47" s="44"/>
      <c r="E47" s="44"/>
      <c r="F47" s="44"/>
    </row>
    <row r="48" spans="1:6" ht="21.75" customHeight="1" x14ac:dyDescent="0.2">
      <c r="A48" s="45" t="s">
        <v>180</v>
      </c>
      <c r="B48" s="46" t="s">
        <v>1</v>
      </c>
      <c r="C48" s="47">
        <f>+C50+C63</f>
        <v>874200</v>
      </c>
      <c r="D48" s="47">
        <f>+D50+D63</f>
        <v>385500</v>
      </c>
      <c r="E48" s="47">
        <f t="shared" ref="E48:F48" si="5">+E50+E63</f>
        <v>409380</v>
      </c>
      <c r="F48" s="47">
        <f t="shared" si="5"/>
        <v>79320</v>
      </c>
    </row>
    <row r="49" spans="1:6" ht="20.25" customHeight="1" x14ac:dyDescent="0.2">
      <c r="A49" s="49"/>
      <c r="B49" s="46" t="s">
        <v>51</v>
      </c>
      <c r="C49" s="47"/>
      <c r="D49" s="48" t="s">
        <v>74</v>
      </c>
      <c r="E49" s="48"/>
      <c r="F49" s="48"/>
    </row>
    <row r="50" spans="1:6" s="40" customFormat="1" ht="21.75" customHeight="1" x14ac:dyDescent="0.2">
      <c r="A50" s="58" t="s">
        <v>59</v>
      </c>
      <c r="B50" s="42" t="s">
        <v>1</v>
      </c>
      <c r="C50" s="54">
        <f>SUM(D50:F50)</f>
        <v>735000</v>
      </c>
      <c r="D50" s="54">
        <f>SUM(D54:D62)</f>
        <v>385500</v>
      </c>
      <c r="E50" s="54">
        <f>SUM(E54:E62)</f>
        <v>270180</v>
      </c>
      <c r="F50" s="54">
        <f>SUM(F54:F62)</f>
        <v>79320</v>
      </c>
    </row>
    <row r="51" spans="1:6" s="40" customFormat="1" ht="21.75" customHeight="1" x14ac:dyDescent="0.2">
      <c r="A51" s="51"/>
      <c r="B51" s="11" t="s">
        <v>51</v>
      </c>
      <c r="C51" s="31"/>
      <c r="D51" s="32"/>
      <c r="E51" s="32"/>
      <c r="F51" s="32"/>
    </row>
    <row r="52" spans="1:6" s="40" customFormat="1" ht="21.75" customHeight="1" x14ac:dyDescent="0.2">
      <c r="A52" s="52" t="s">
        <v>57</v>
      </c>
      <c r="B52" s="38"/>
      <c r="C52" s="31"/>
      <c r="D52" s="59"/>
      <c r="E52" s="59"/>
      <c r="F52" s="59"/>
    </row>
    <row r="53" spans="1:6" s="56" customFormat="1" ht="21.75" customHeight="1" x14ac:dyDescent="0.2">
      <c r="A53" s="63" t="s">
        <v>60</v>
      </c>
      <c r="B53" s="53"/>
      <c r="C53" s="54"/>
      <c r="D53" s="55"/>
      <c r="E53" s="55"/>
      <c r="F53" s="55"/>
    </row>
    <row r="54" spans="1:6" s="56" customFormat="1" ht="21.75" customHeight="1" x14ac:dyDescent="0.2">
      <c r="A54" s="223" t="s">
        <v>218</v>
      </c>
      <c r="B54" s="53" t="s">
        <v>1</v>
      </c>
      <c r="C54" s="54">
        <v>292000</v>
      </c>
      <c r="D54" s="55">
        <v>87600</v>
      </c>
      <c r="E54" s="55">
        <v>143080</v>
      </c>
      <c r="F54" s="55">
        <v>61320</v>
      </c>
    </row>
    <row r="55" spans="1:6" s="56" customFormat="1" ht="21.75" customHeight="1" x14ac:dyDescent="0.2">
      <c r="A55" s="63" t="s">
        <v>62</v>
      </c>
      <c r="B55" s="53"/>
      <c r="C55" s="54"/>
      <c r="D55" s="55"/>
      <c r="E55" s="55"/>
      <c r="F55" s="55"/>
    </row>
    <row r="56" spans="1:6" s="56" customFormat="1" ht="21.75" customHeight="1" x14ac:dyDescent="0.2">
      <c r="A56" s="188" t="s">
        <v>65</v>
      </c>
      <c r="B56" s="53" t="s">
        <v>1</v>
      </c>
      <c r="C56" s="54">
        <v>216000</v>
      </c>
      <c r="D56" s="55">
        <v>216000</v>
      </c>
      <c r="E56" s="55">
        <v>0</v>
      </c>
      <c r="F56" s="55">
        <v>0</v>
      </c>
    </row>
    <row r="57" spans="1:6" s="56" customFormat="1" ht="21.75" customHeight="1" x14ac:dyDescent="0.2">
      <c r="A57" s="64" t="s">
        <v>66</v>
      </c>
      <c r="B57" s="61"/>
      <c r="C57" s="84"/>
      <c r="D57" s="62"/>
      <c r="E57" s="62"/>
      <c r="F57" s="62"/>
    </row>
    <row r="58" spans="1:6" s="56" customFormat="1" ht="21.75" customHeight="1" x14ac:dyDescent="0.2">
      <c r="A58" s="57" t="s">
        <v>188</v>
      </c>
      <c r="B58" s="53" t="s">
        <v>1</v>
      </c>
      <c r="C58" s="54">
        <f>SUM(D58:F58)</f>
        <v>98000</v>
      </c>
      <c r="D58" s="55">
        <v>29400</v>
      </c>
      <c r="E58" s="55">
        <v>68600</v>
      </c>
      <c r="F58" s="224">
        <v>0</v>
      </c>
    </row>
    <row r="59" spans="1:6" s="56" customFormat="1" ht="21.75" customHeight="1" x14ac:dyDescent="0.2">
      <c r="A59" s="186" t="s">
        <v>178</v>
      </c>
      <c r="B59" s="53" t="s">
        <v>1</v>
      </c>
      <c r="C59" s="54">
        <f t="shared" ref="C59" si="6">SUM(D59:F59)</f>
        <v>35000</v>
      </c>
      <c r="D59" s="55">
        <v>10500</v>
      </c>
      <c r="E59" s="55">
        <v>24500</v>
      </c>
      <c r="F59" s="224">
        <v>0</v>
      </c>
    </row>
    <row r="60" spans="1:6" s="56" customFormat="1" ht="21.75" customHeight="1" x14ac:dyDescent="0.2">
      <c r="A60" s="57" t="s">
        <v>186</v>
      </c>
      <c r="B60" s="53" t="s">
        <v>1</v>
      </c>
      <c r="C60" s="54">
        <v>24000</v>
      </c>
      <c r="D60" s="190">
        <v>24000</v>
      </c>
      <c r="E60" s="190" t="s">
        <v>101</v>
      </c>
      <c r="F60" s="190" t="s">
        <v>101</v>
      </c>
    </row>
    <row r="61" spans="1:6" s="56" customFormat="1" ht="21.75" customHeight="1" x14ac:dyDescent="0.2">
      <c r="A61" s="57" t="s">
        <v>187</v>
      </c>
      <c r="B61" s="53" t="s">
        <v>1</v>
      </c>
      <c r="C61" s="54">
        <f t="shared" ref="C61" si="7">SUM(D61:F61)</f>
        <v>10000</v>
      </c>
      <c r="D61" s="190" t="s">
        <v>101</v>
      </c>
      <c r="E61" s="190">
        <v>10000</v>
      </c>
      <c r="F61" s="190" t="s">
        <v>101</v>
      </c>
    </row>
    <row r="62" spans="1:6" s="56" customFormat="1" ht="21.75" customHeight="1" x14ac:dyDescent="0.2">
      <c r="A62" s="225" t="s">
        <v>219</v>
      </c>
      <c r="B62" s="53" t="s">
        <v>1</v>
      </c>
      <c r="C62" s="54">
        <v>60000</v>
      </c>
      <c r="D62" s="190">
        <v>18000</v>
      </c>
      <c r="E62" s="190">
        <v>24000</v>
      </c>
      <c r="F62" s="190">
        <v>18000</v>
      </c>
    </row>
    <row r="63" spans="1:6" ht="21.75" customHeight="1" x14ac:dyDescent="0.2">
      <c r="A63" s="58" t="s">
        <v>181</v>
      </c>
      <c r="B63" s="26" t="s">
        <v>1</v>
      </c>
      <c r="C63" s="191">
        <f>C65+C67</f>
        <v>139200</v>
      </c>
      <c r="D63" s="193">
        <f>D65+D67</f>
        <v>0</v>
      </c>
      <c r="E63" s="193">
        <f t="shared" ref="E63:F63" si="8">E65+E67</f>
        <v>139200</v>
      </c>
      <c r="F63" s="193">
        <f t="shared" si="8"/>
        <v>0</v>
      </c>
    </row>
    <row r="64" spans="1:6" ht="21.75" customHeight="1" x14ac:dyDescent="0.2">
      <c r="A64" s="149"/>
      <c r="B64" s="73" t="s">
        <v>51</v>
      </c>
      <c r="C64" s="39"/>
      <c r="D64" s="74"/>
      <c r="E64" s="74"/>
      <c r="F64" s="74"/>
    </row>
    <row r="65" spans="1:6" ht="21.75" customHeight="1" x14ac:dyDescent="0.2">
      <c r="A65" s="58" t="s">
        <v>225</v>
      </c>
      <c r="B65" s="26" t="s">
        <v>1</v>
      </c>
      <c r="C65" s="189">
        <v>64100</v>
      </c>
      <c r="D65" s="33"/>
      <c r="E65" s="33">
        <v>64100</v>
      </c>
      <c r="F65" s="33"/>
    </row>
    <row r="66" spans="1:6" ht="21.75" customHeight="1" x14ac:dyDescent="0.2">
      <c r="A66" s="153" t="s">
        <v>226</v>
      </c>
      <c r="B66" s="73" t="s">
        <v>51</v>
      </c>
      <c r="C66" s="39"/>
      <c r="D66" s="74"/>
      <c r="E66" s="74"/>
      <c r="F66" s="74"/>
    </row>
    <row r="67" spans="1:6" ht="21.75" customHeight="1" x14ac:dyDescent="0.2">
      <c r="A67" s="226" t="s">
        <v>223</v>
      </c>
      <c r="B67" s="26" t="s">
        <v>1</v>
      </c>
      <c r="C67" s="191">
        <f>D67+E67+F67</f>
        <v>75100</v>
      </c>
      <c r="D67" s="33"/>
      <c r="E67" s="33">
        <v>75100</v>
      </c>
      <c r="F67" s="193"/>
    </row>
    <row r="68" spans="1:6" ht="21.75" customHeight="1" x14ac:dyDescent="0.2">
      <c r="A68" s="227" t="s">
        <v>224</v>
      </c>
      <c r="B68" s="73" t="s">
        <v>51</v>
      </c>
      <c r="C68" s="39"/>
      <c r="D68" s="74"/>
      <c r="E68" s="74"/>
      <c r="F68" s="74"/>
    </row>
    <row r="69" spans="1:6" s="70" customFormat="1" ht="21.75" customHeight="1" x14ac:dyDescent="0.55000000000000004">
      <c r="A69" s="321" t="s">
        <v>0</v>
      </c>
      <c r="B69" s="24" t="s">
        <v>1</v>
      </c>
      <c r="C69" s="68">
        <f>C48</f>
        <v>874200</v>
      </c>
      <c r="D69" s="68">
        <f>D48</f>
        <v>385500</v>
      </c>
      <c r="E69" s="68">
        <f>E48</f>
        <v>409380</v>
      </c>
      <c r="F69" s="68">
        <f>F48</f>
        <v>79320</v>
      </c>
    </row>
    <row r="70" spans="1:6" s="70" customFormat="1" ht="21.75" customHeight="1" x14ac:dyDescent="0.55000000000000004">
      <c r="A70" s="322"/>
      <c r="B70" s="24" t="s">
        <v>51</v>
      </c>
      <c r="C70" s="68"/>
      <c r="D70" s="69"/>
      <c r="E70" s="187" t="s">
        <v>179</v>
      </c>
      <c r="F70" s="69" t="s">
        <v>74</v>
      </c>
    </row>
    <row r="71" spans="1:6" ht="29.25" customHeight="1" x14ac:dyDescent="0.2"/>
    <row r="72" spans="1:6" ht="26.25" customHeight="1" x14ac:dyDescent="0.2">
      <c r="A72" s="27" t="s">
        <v>69</v>
      </c>
      <c r="C72"/>
      <c r="D72" s="192"/>
    </row>
  </sheetData>
  <mergeCells count="8">
    <mergeCell ref="A69:A70"/>
    <mergeCell ref="A1:F1"/>
    <mergeCell ref="A5:A6"/>
    <mergeCell ref="C5:C6"/>
    <mergeCell ref="A33:A34"/>
    <mergeCell ref="A45:A46"/>
    <mergeCell ref="C45:C46"/>
    <mergeCell ref="A41:F41"/>
  </mergeCells>
  <pageMargins left="0.59055118110236227" right="0.19685039370078741" top="0.59055118110236227" bottom="0.19685039370078741" header="0.31496062992125984" footer="0.31496062992125984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3455-7749-48F9-9629-D47DA52A34C3}">
  <dimension ref="A1:F28"/>
  <sheetViews>
    <sheetView topLeftCell="A18" workbookViewId="0">
      <selection activeCell="D8" sqref="D8:F8"/>
    </sheetView>
  </sheetViews>
  <sheetFormatPr defaultColWidth="8.5" defaultRowHeight="14.25" x14ac:dyDescent="0.2"/>
  <cols>
    <col min="1" max="1" width="40.125" customWidth="1"/>
    <col min="2" max="2" width="7.875" customWidth="1"/>
    <col min="3" max="3" width="12.625" style="40" customWidth="1"/>
    <col min="4" max="6" width="13.25" customWidth="1"/>
  </cols>
  <sheetData>
    <row r="1" spans="1:6" ht="24" x14ac:dyDescent="0.2">
      <c r="A1" s="297" t="str">
        <f>ปกครอง!A1</f>
        <v>แผน/ผลการปฏิบัติงานและการใช้จ่ายงบประมาณรายจ่ายประจำปีงบประมาณ พ.ศ. 2567</v>
      </c>
      <c r="B1" s="297"/>
      <c r="C1" s="297"/>
      <c r="D1" s="297"/>
      <c r="E1" s="297"/>
      <c r="F1" s="297"/>
    </row>
    <row r="2" spans="1:6" ht="24" x14ac:dyDescent="0.2">
      <c r="A2" s="27" t="s">
        <v>70</v>
      </c>
      <c r="B2" s="27"/>
      <c r="C2" s="27"/>
      <c r="D2" s="27"/>
      <c r="E2" s="27"/>
      <c r="F2" s="27"/>
    </row>
    <row r="3" spans="1:6" ht="24" x14ac:dyDescent="0.2">
      <c r="A3" s="27" t="s">
        <v>75</v>
      </c>
      <c r="B3" s="27"/>
      <c r="C3" s="27"/>
      <c r="D3" s="27"/>
      <c r="E3" s="27"/>
      <c r="F3" s="27"/>
    </row>
    <row r="4" spans="1:6" ht="24" x14ac:dyDescent="0.2">
      <c r="A4" s="28"/>
      <c r="B4" s="28"/>
      <c r="C4" s="41"/>
      <c r="D4" s="12"/>
      <c r="E4" s="12"/>
      <c r="F4" s="41" t="s">
        <v>6</v>
      </c>
    </row>
    <row r="5" spans="1:6" ht="21.75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1.75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6" ht="24" x14ac:dyDescent="0.2">
      <c r="A7" s="36" t="s">
        <v>48</v>
      </c>
      <c r="B7" s="35"/>
      <c r="C7" s="43"/>
      <c r="D7" s="44"/>
      <c r="E7" s="44"/>
      <c r="F7" s="44"/>
    </row>
    <row r="8" spans="1:6" ht="24" x14ac:dyDescent="0.2">
      <c r="A8" s="45" t="s">
        <v>171</v>
      </c>
      <c r="B8" s="46" t="s">
        <v>1</v>
      </c>
      <c r="C8" s="47">
        <f>SUM(D8:F8)</f>
        <v>925600</v>
      </c>
      <c r="D8" s="47">
        <f>+D10</f>
        <v>550000</v>
      </c>
      <c r="E8" s="47">
        <f t="shared" ref="E8:F8" si="0">+E10</f>
        <v>206600</v>
      </c>
      <c r="F8" s="47">
        <f t="shared" si="0"/>
        <v>169000</v>
      </c>
    </row>
    <row r="9" spans="1:6" ht="24" x14ac:dyDescent="0.2">
      <c r="A9" s="49"/>
      <c r="B9" s="46" t="s">
        <v>51</v>
      </c>
      <c r="C9" s="47"/>
      <c r="D9" s="48"/>
      <c r="E9" s="48"/>
      <c r="F9" s="48"/>
    </row>
    <row r="10" spans="1:6" s="40" customFormat="1" ht="24" x14ac:dyDescent="0.2">
      <c r="A10" s="58" t="s">
        <v>59</v>
      </c>
      <c r="B10" s="42" t="s">
        <v>1</v>
      </c>
      <c r="C10" s="54">
        <f t="shared" ref="C10" si="1">D10+E10+F10</f>
        <v>925600</v>
      </c>
      <c r="D10" s="31">
        <f>SUM(D14:D23)</f>
        <v>550000</v>
      </c>
      <c r="E10" s="31">
        <f>SUM(E14:E23)</f>
        <v>206600</v>
      </c>
      <c r="F10" s="31">
        <f>SUM(F14:F23)</f>
        <v>169000</v>
      </c>
    </row>
    <row r="11" spans="1:6" s="40" customFormat="1" ht="24" x14ac:dyDescent="0.2">
      <c r="A11" s="51"/>
      <c r="B11" s="11" t="s">
        <v>51</v>
      </c>
      <c r="C11" s="31"/>
      <c r="D11" s="32"/>
      <c r="E11" s="32"/>
      <c r="F11" s="32"/>
    </row>
    <row r="12" spans="1:6" s="40" customFormat="1" ht="24" x14ac:dyDescent="0.2">
      <c r="A12" s="200" t="s">
        <v>200</v>
      </c>
      <c r="B12" s="38"/>
      <c r="C12" s="31"/>
      <c r="D12" s="59"/>
      <c r="E12" s="59"/>
      <c r="F12" s="59"/>
    </row>
    <row r="13" spans="1:6" s="56" customFormat="1" ht="24" x14ac:dyDescent="0.2">
      <c r="A13" s="60" t="s">
        <v>60</v>
      </c>
      <c r="B13" s="61"/>
      <c r="C13" s="54"/>
      <c r="D13" s="62"/>
      <c r="E13" s="62"/>
      <c r="F13" s="62"/>
    </row>
    <row r="14" spans="1:6" s="56" customFormat="1" ht="24" x14ac:dyDescent="0.2">
      <c r="A14" s="57" t="s">
        <v>61</v>
      </c>
      <c r="B14" s="53" t="s">
        <v>1</v>
      </c>
      <c r="C14" s="54">
        <f t="shared" ref="C14" si="2">D14+E14+F14</f>
        <v>400500</v>
      </c>
      <c r="D14" s="55">
        <v>130000</v>
      </c>
      <c r="E14" s="55">
        <v>135500</v>
      </c>
      <c r="F14" s="55">
        <v>135000</v>
      </c>
    </row>
    <row r="15" spans="1:6" s="56" customFormat="1" ht="24" x14ac:dyDescent="0.2">
      <c r="A15" s="63" t="s">
        <v>62</v>
      </c>
      <c r="B15" s="53"/>
      <c r="C15" s="54"/>
      <c r="D15" s="55"/>
      <c r="E15" s="55"/>
      <c r="F15" s="55"/>
    </row>
    <row r="16" spans="1:6" s="56" customFormat="1" ht="24" x14ac:dyDescent="0.2">
      <c r="A16" s="57" t="s">
        <v>63</v>
      </c>
      <c r="B16" s="53" t="s">
        <v>1</v>
      </c>
      <c r="C16" s="54">
        <f t="shared" ref="C16:C23" si="3">D16+E16+F16</f>
        <v>18100</v>
      </c>
      <c r="D16" s="55">
        <v>6000</v>
      </c>
      <c r="E16" s="55">
        <v>12100</v>
      </c>
      <c r="F16" s="55"/>
    </row>
    <row r="17" spans="1:6" s="56" customFormat="1" ht="24" x14ac:dyDescent="0.2">
      <c r="A17" s="57" t="s">
        <v>64</v>
      </c>
      <c r="B17" s="53" t="s">
        <v>1</v>
      </c>
      <c r="C17" s="54">
        <f t="shared" si="3"/>
        <v>22000</v>
      </c>
      <c r="D17" s="55">
        <v>0</v>
      </c>
      <c r="E17" s="55">
        <v>11000</v>
      </c>
      <c r="F17" s="55">
        <v>11000</v>
      </c>
    </row>
    <row r="18" spans="1:6" s="56" customFormat="1" ht="24" x14ac:dyDescent="0.2">
      <c r="A18" s="57" t="s">
        <v>65</v>
      </c>
      <c r="B18" s="53" t="s">
        <v>1</v>
      </c>
      <c r="C18" s="54">
        <f t="shared" si="3"/>
        <v>388800</v>
      </c>
      <c r="D18" s="89">
        <v>388800</v>
      </c>
      <c r="E18" s="89">
        <v>0</v>
      </c>
      <c r="F18" s="89">
        <v>0</v>
      </c>
    </row>
    <row r="19" spans="1:6" s="56" customFormat="1" ht="24" x14ac:dyDescent="0.2">
      <c r="A19" s="64" t="s">
        <v>66</v>
      </c>
      <c r="B19" s="53"/>
      <c r="C19" s="54"/>
      <c r="D19" s="55"/>
      <c r="E19" s="55"/>
      <c r="F19" s="55"/>
    </row>
    <row r="20" spans="1:6" s="56" customFormat="1" ht="24" x14ac:dyDescent="0.2">
      <c r="A20" s="57" t="s">
        <v>67</v>
      </c>
      <c r="B20" s="53" t="s">
        <v>1</v>
      </c>
      <c r="C20" s="54">
        <f t="shared" si="3"/>
        <v>12000</v>
      </c>
      <c r="D20" s="55">
        <v>0</v>
      </c>
      <c r="E20" s="55">
        <v>12000</v>
      </c>
      <c r="F20" s="55">
        <v>0</v>
      </c>
    </row>
    <row r="21" spans="1:6" s="56" customFormat="1" ht="24" x14ac:dyDescent="0.2">
      <c r="A21" s="57" t="s">
        <v>68</v>
      </c>
      <c r="B21" s="53" t="s">
        <v>1</v>
      </c>
      <c r="C21" s="54">
        <f t="shared" si="3"/>
        <v>12000</v>
      </c>
      <c r="D21" s="55">
        <v>0</v>
      </c>
      <c r="E21" s="55">
        <v>12000</v>
      </c>
      <c r="F21" s="55">
        <v>0</v>
      </c>
    </row>
    <row r="22" spans="1:6" s="56" customFormat="1" ht="24" x14ac:dyDescent="0.2">
      <c r="A22" s="57" t="s">
        <v>188</v>
      </c>
      <c r="B22" s="53" t="s">
        <v>1</v>
      </c>
      <c r="C22" s="54">
        <f t="shared" si="3"/>
        <v>70000</v>
      </c>
      <c r="D22" s="55">
        <v>23000</v>
      </c>
      <c r="E22" s="55">
        <v>24000</v>
      </c>
      <c r="F22" s="55">
        <v>23000</v>
      </c>
    </row>
    <row r="23" spans="1:6" s="56" customFormat="1" ht="24" x14ac:dyDescent="0.2">
      <c r="A23" s="57" t="s">
        <v>58</v>
      </c>
      <c r="B23" s="53" t="s">
        <v>1</v>
      </c>
      <c r="C23" s="54">
        <f t="shared" si="3"/>
        <v>2200</v>
      </c>
      <c r="D23" s="55">
        <v>2200</v>
      </c>
      <c r="E23" s="55">
        <v>0</v>
      </c>
      <c r="F23" s="55">
        <v>0</v>
      </c>
    </row>
    <row r="24" spans="1:6" s="56" customFormat="1" ht="24" x14ac:dyDescent="0.2">
      <c r="A24" s="57"/>
      <c r="B24" s="53"/>
      <c r="C24" s="54"/>
      <c r="D24" s="55"/>
      <c r="E24" s="55"/>
      <c r="F24" s="55"/>
    </row>
    <row r="25" spans="1:6" s="70" customFormat="1" ht="24" x14ac:dyDescent="0.55000000000000004">
      <c r="A25" s="321" t="s">
        <v>0</v>
      </c>
      <c r="B25" s="24" t="s">
        <v>1</v>
      </c>
      <c r="C25" s="68">
        <f>SUM(D25:F25)</f>
        <v>925600</v>
      </c>
      <c r="D25" s="68">
        <f>D8</f>
        <v>550000</v>
      </c>
      <c r="E25" s="68">
        <f t="shared" ref="E25:F25" si="4">E8</f>
        <v>206600</v>
      </c>
      <c r="F25" s="68">
        <f t="shared" si="4"/>
        <v>169000</v>
      </c>
    </row>
    <row r="26" spans="1:6" s="70" customFormat="1" ht="24" x14ac:dyDescent="0.55000000000000004">
      <c r="A26" s="322"/>
      <c r="B26" s="24" t="s">
        <v>51</v>
      </c>
      <c r="C26" s="68"/>
      <c r="D26" s="69"/>
      <c r="E26" s="69"/>
      <c r="F26" s="69"/>
    </row>
    <row r="27" spans="1:6" s="70" customFormat="1" ht="24" x14ac:dyDescent="0.55000000000000004">
      <c r="A27" s="37"/>
      <c r="B27" s="37"/>
      <c r="C27" s="40"/>
      <c r="D27"/>
      <c r="E27"/>
      <c r="F27"/>
    </row>
    <row r="28" spans="1:6" s="70" customFormat="1" ht="24" x14ac:dyDescent="0.55000000000000004">
      <c r="A28" s="28" t="s">
        <v>69</v>
      </c>
      <c r="B28" s="37"/>
      <c r="C28" s="28"/>
      <c r="E28"/>
      <c r="F28"/>
    </row>
  </sheetData>
  <mergeCells count="4">
    <mergeCell ref="A1:F1"/>
    <mergeCell ref="A5:A6"/>
    <mergeCell ref="C5:C6"/>
    <mergeCell ref="A25:A26"/>
  </mergeCells>
  <pageMargins left="0.59055118110236227" right="0.19685039370078741" top="0.59055118110236227" bottom="0.39370078740157483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4098-0239-4959-B62C-3D1C6D39A555}">
  <dimension ref="A1:F27"/>
  <sheetViews>
    <sheetView topLeftCell="A4" workbookViewId="0">
      <selection activeCell="D8" sqref="D8:F8"/>
    </sheetView>
  </sheetViews>
  <sheetFormatPr defaultColWidth="8.5" defaultRowHeight="14.25" x14ac:dyDescent="0.2"/>
  <cols>
    <col min="1" max="1" width="41.5" customWidth="1"/>
    <col min="2" max="2" width="6.25" customWidth="1"/>
    <col min="3" max="3" width="12.25" style="40" customWidth="1"/>
    <col min="4" max="4" width="13" customWidth="1"/>
    <col min="5" max="5" width="11.75" bestFit="1" customWidth="1"/>
    <col min="6" max="6" width="12" customWidth="1"/>
  </cols>
  <sheetData>
    <row r="1" spans="1:6" ht="24" x14ac:dyDescent="0.2">
      <c r="A1" s="297" t="str">
        <f>ปกครอง!A1</f>
        <v>แผน/ผลการปฏิบัติงานและการใช้จ่ายงบประมาณรายจ่ายประจำปีงบประมาณ พ.ศ. 2567</v>
      </c>
      <c r="B1" s="297"/>
      <c r="C1" s="297"/>
      <c r="D1" s="297"/>
      <c r="E1" s="297"/>
      <c r="F1" s="297"/>
    </row>
    <row r="2" spans="1:6" ht="24" x14ac:dyDescent="0.2">
      <c r="A2" s="27" t="s">
        <v>70</v>
      </c>
      <c r="B2" s="27"/>
      <c r="C2" s="27"/>
      <c r="D2" s="27"/>
      <c r="E2" s="27"/>
      <c r="F2" s="27"/>
    </row>
    <row r="3" spans="1:6" ht="24" x14ac:dyDescent="0.2">
      <c r="A3" s="27" t="s">
        <v>71</v>
      </c>
      <c r="B3" s="27"/>
      <c r="C3" s="27"/>
      <c r="D3" s="27"/>
      <c r="E3" s="27"/>
      <c r="F3" s="27"/>
    </row>
    <row r="4" spans="1:6" ht="21" customHeight="1" x14ac:dyDescent="0.2">
      <c r="A4" s="28"/>
      <c r="B4" s="28"/>
      <c r="C4" s="41"/>
      <c r="D4" s="12"/>
      <c r="E4" s="12"/>
      <c r="F4" s="41" t="s">
        <v>6</v>
      </c>
    </row>
    <row r="5" spans="1:6" ht="21.75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1.75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6" ht="22.5" customHeight="1" x14ac:dyDescent="0.2">
      <c r="A7" s="36" t="s">
        <v>48</v>
      </c>
      <c r="B7" s="35"/>
      <c r="C7" s="43"/>
      <c r="D7" s="44"/>
      <c r="E7" s="44"/>
      <c r="F7" s="44"/>
    </row>
    <row r="8" spans="1:6" ht="22.5" customHeight="1" x14ac:dyDescent="0.2">
      <c r="A8" s="45" t="s">
        <v>172</v>
      </c>
      <c r="B8" s="46" t="s">
        <v>1</v>
      </c>
      <c r="C8" s="47">
        <f>D8+E8+F8</f>
        <v>716000</v>
      </c>
      <c r="D8" s="47">
        <f>+D10</f>
        <v>343700</v>
      </c>
      <c r="E8" s="47">
        <f t="shared" ref="E8:F8" si="0">+E10</f>
        <v>272300</v>
      </c>
      <c r="F8" s="47">
        <f t="shared" si="0"/>
        <v>100000</v>
      </c>
    </row>
    <row r="9" spans="1:6" ht="22.5" customHeight="1" x14ac:dyDescent="0.2">
      <c r="A9" s="49"/>
      <c r="B9" s="46" t="s">
        <v>51</v>
      </c>
      <c r="C9" s="47"/>
      <c r="D9" s="48"/>
      <c r="E9" s="48"/>
      <c r="F9" s="48"/>
    </row>
    <row r="10" spans="1:6" s="40" customFormat="1" ht="22.5" customHeight="1" x14ac:dyDescent="0.2">
      <c r="A10" s="58" t="s">
        <v>59</v>
      </c>
      <c r="B10" s="42" t="s">
        <v>1</v>
      </c>
      <c r="C10" s="54">
        <f>SUM(C14:C23)</f>
        <v>716000</v>
      </c>
      <c r="D10" s="31">
        <f>SUM(D14:D23)</f>
        <v>343700</v>
      </c>
      <c r="E10" s="31">
        <f t="shared" ref="E10:F10" si="1">SUM(E14:E23)</f>
        <v>272300</v>
      </c>
      <c r="F10" s="31">
        <f t="shared" si="1"/>
        <v>100000</v>
      </c>
    </row>
    <row r="11" spans="1:6" s="40" customFormat="1" ht="22.5" customHeight="1" x14ac:dyDescent="0.2">
      <c r="A11" s="51"/>
      <c r="B11" s="11" t="s">
        <v>51</v>
      </c>
      <c r="C11" s="31"/>
      <c r="D11" s="32"/>
      <c r="E11" s="32"/>
      <c r="F11" s="32"/>
    </row>
    <row r="12" spans="1:6" s="40" customFormat="1" ht="22.5" customHeight="1" x14ac:dyDescent="0.2">
      <c r="A12" s="200" t="s">
        <v>200</v>
      </c>
      <c r="B12" s="38"/>
      <c r="C12" s="31"/>
      <c r="D12" s="59"/>
      <c r="E12" s="59"/>
      <c r="F12" s="59"/>
    </row>
    <row r="13" spans="1:6" s="56" customFormat="1" ht="22.5" customHeight="1" x14ac:dyDescent="0.2">
      <c r="A13" s="60" t="s">
        <v>60</v>
      </c>
      <c r="B13" s="61"/>
      <c r="C13" s="54"/>
      <c r="D13" s="62"/>
      <c r="E13" s="62"/>
      <c r="F13" s="62"/>
    </row>
    <row r="14" spans="1:6" s="56" customFormat="1" ht="22.5" customHeight="1" x14ac:dyDescent="0.2">
      <c r="A14" s="57" t="s">
        <v>61</v>
      </c>
      <c r="B14" s="53" t="s">
        <v>1</v>
      </c>
      <c r="C14" s="54">
        <v>294400</v>
      </c>
      <c r="D14" s="55">
        <v>90000</v>
      </c>
      <c r="E14" s="55">
        <v>104400</v>
      </c>
      <c r="F14" s="55">
        <v>100000</v>
      </c>
    </row>
    <row r="15" spans="1:6" s="56" customFormat="1" ht="22.5" customHeight="1" x14ac:dyDescent="0.2">
      <c r="A15" s="63" t="s">
        <v>62</v>
      </c>
      <c r="B15" s="53"/>
      <c r="C15" s="54"/>
      <c r="D15" s="55"/>
      <c r="E15" s="55"/>
      <c r="F15" s="55"/>
    </row>
    <row r="16" spans="1:6" s="56" customFormat="1" ht="22.5" customHeight="1" x14ac:dyDescent="0.2">
      <c r="A16" s="57" t="s">
        <v>63</v>
      </c>
      <c r="B16" s="53" t="s">
        <v>1</v>
      </c>
      <c r="C16" s="54">
        <f>D16+E16+F16</f>
        <v>36200</v>
      </c>
      <c r="D16" s="55">
        <v>11000</v>
      </c>
      <c r="E16" s="55">
        <v>25200</v>
      </c>
      <c r="F16" s="55">
        <v>0</v>
      </c>
    </row>
    <row r="17" spans="1:6" s="56" customFormat="1" ht="22.5" customHeight="1" x14ac:dyDescent="0.2">
      <c r="A17" s="57" t="s">
        <v>64</v>
      </c>
      <c r="B17" s="53" t="s">
        <v>1</v>
      </c>
      <c r="C17" s="54">
        <f t="shared" ref="C17:C18" si="2">D17+E17+F17</f>
        <v>38200</v>
      </c>
      <c r="D17" s="55">
        <v>11500</v>
      </c>
      <c r="E17" s="55">
        <v>26700</v>
      </c>
      <c r="F17" s="55">
        <v>0</v>
      </c>
    </row>
    <row r="18" spans="1:6" s="56" customFormat="1" ht="22.5" customHeight="1" x14ac:dyDescent="0.2">
      <c r="A18" s="57" t="s">
        <v>65</v>
      </c>
      <c r="B18" s="53" t="s">
        <v>1</v>
      </c>
      <c r="C18" s="54">
        <f t="shared" si="2"/>
        <v>172800</v>
      </c>
      <c r="D18" s="55">
        <v>172800</v>
      </c>
      <c r="E18" s="55">
        <v>0</v>
      </c>
      <c r="F18" s="55">
        <v>0</v>
      </c>
    </row>
    <row r="19" spans="1:6" s="56" customFormat="1" ht="22.5" customHeight="1" x14ac:dyDescent="0.2">
      <c r="A19" s="64" t="s">
        <v>66</v>
      </c>
      <c r="B19" s="53"/>
      <c r="C19" s="54"/>
      <c r="D19" s="55"/>
      <c r="E19" s="55"/>
      <c r="F19" s="55"/>
    </row>
    <row r="20" spans="1:6" s="56" customFormat="1" ht="22.5" customHeight="1" x14ac:dyDescent="0.2">
      <c r="A20" s="57" t="s">
        <v>188</v>
      </c>
      <c r="B20" s="53" t="s">
        <v>1</v>
      </c>
      <c r="C20" s="54">
        <f>D20+E20+F20</f>
        <v>86000</v>
      </c>
      <c r="D20" s="55">
        <v>26000</v>
      </c>
      <c r="E20" s="55">
        <v>60000</v>
      </c>
      <c r="F20" s="55">
        <v>0</v>
      </c>
    </row>
    <row r="21" spans="1:6" s="56" customFormat="1" ht="22.5" customHeight="1" x14ac:dyDescent="0.2">
      <c r="A21" s="57" t="s">
        <v>67</v>
      </c>
      <c r="B21" s="53" t="s">
        <v>1</v>
      </c>
      <c r="C21" s="54">
        <f t="shared" ref="C21:C23" si="3">D21+E21+F21</f>
        <v>60000</v>
      </c>
      <c r="D21" s="55">
        <v>18000</v>
      </c>
      <c r="E21" s="55">
        <v>42000</v>
      </c>
      <c r="F21" s="55">
        <v>0</v>
      </c>
    </row>
    <row r="22" spans="1:6" s="56" customFormat="1" ht="22.5" customHeight="1" x14ac:dyDescent="0.2">
      <c r="A22" s="57" t="s">
        <v>68</v>
      </c>
      <c r="B22" s="53" t="s">
        <v>1</v>
      </c>
      <c r="C22" s="54">
        <f t="shared" si="3"/>
        <v>24000</v>
      </c>
      <c r="D22" s="55">
        <v>10000</v>
      </c>
      <c r="E22" s="55">
        <v>14000</v>
      </c>
      <c r="F22" s="55"/>
    </row>
    <row r="23" spans="1:6" s="56" customFormat="1" ht="22.5" customHeight="1" x14ac:dyDescent="0.2">
      <c r="A23" s="57" t="s">
        <v>58</v>
      </c>
      <c r="B23" s="53" t="s">
        <v>1</v>
      </c>
      <c r="C23" s="54">
        <f t="shared" si="3"/>
        <v>4400</v>
      </c>
      <c r="D23" s="55">
        <v>4400</v>
      </c>
      <c r="E23" s="55">
        <v>0</v>
      </c>
      <c r="F23" s="55">
        <v>0</v>
      </c>
    </row>
    <row r="24" spans="1:6" s="70" customFormat="1" ht="22.5" customHeight="1" x14ac:dyDescent="0.55000000000000004">
      <c r="A24" s="321" t="s">
        <v>0</v>
      </c>
      <c r="B24" s="24" t="s">
        <v>1</v>
      </c>
      <c r="C24" s="68">
        <f>SUM(D24:F24)</f>
        <v>716000</v>
      </c>
      <c r="D24" s="68">
        <f>D8</f>
        <v>343700</v>
      </c>
      <c r="E24" s="68">
        <f t="shared" ref="E24:F24" si="4">E8</f>
        <v>272300</v>
      </c>
      <c r="F24" s="68">
        <f t="shared" si="4"/>
        <v>100000</v>
      </c>
    </row>
    <row r="25" spans="1:6" s="70" customFormat="1" ht="22.5" customHeight="1" x14ac:dyDescent="0.55000000000000004">
      <c r="A25" s="322"/>
      <c r="B25" s="24" t="s">
        <v>51</v>
      </c>
      <c r="C25" s="68"/>
      <c r="D25" s="69"/>
      <c r="E25" s="69"/>
      <c r="F25" s="69"/>
    </row>
    <row r="26" spans="1:6" s="70" customFormat="1" ht="19.5" customHeight="1" x14ac:dyDescent="0.55000000000000004">
      <c r="A26" s="37"/>
      <c r="B26" s="37"/>
      <c r="C26" s="40"/>
      <c r="D26"/>
      <c r="E26"/>
      <c r="F26"/>
    </row>
    <row r="27" spans="1:6" s="70" customFormat="1" ht="28.5" customHeight="1" x14ac:dyDescent="0.55000000000000004">
      <c r="A27" s="28" t="s">
        <v>69</v>
      </c>
      <c r="B27" s="37"/>
      <c r="C27" s="40"/>
      <c r="E27"/>
      <c r="F27"/>
    </row>
  </sheetData>
  <mergeCells count="4">
    <mergeCell ref="A1:F1"/>
    <mergeCell ref="A24:A25"/>
    <mergeCell ref="A5:A6"/>
    <mergeCell ref="C5:C6"/>
  </mergeCells>
  <phoneticPr fontId="10" type="noConversion"/>
  <pageMargins left="0.59055118110236227" right="0.19685039370078741" top="0.59055118110236227" bottom="0.19685039370078741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1533-D897-4FD3-9F1A-E7C2A8F156A0}">
  <dimension ref="A1:F32"/>
  <sheetViews>
    <sheetView topLeftCell="A11" workbookViewId="0">
      <selection activeCell="D3" sqref="D3"/>
    </sheetView>
  </sheetViews>
  <sheetFormatPr defaultRowHeight="14.25" x14ac:dyDescent="0.2"/>
  <cols>
    <col min="1" max="1" width="39.625" customWidth="1"/>
    <col min="2" max="2" width="6.375" customWidth="1"/>
    <col min="3" max="3" width="10.875" customWidth="1"/>
    <col min="4" max="4" width="13.25" customWidth="1"/>
    <col min="5" max="5" width="12.375" customWidth="1"/>
    <col min="6" max="6" width="12.375" style="40" customWidth="1"/>
  </cols>
  <sheetData>
    <row r="1" spans="1:6" ht="24" x14ac:dyDescent="0.2">
      <c r="A1" s="297" t="str">
        <f>ปกครอง!A1</f>
        <v>แผน/ผลการปฏิบัติงานและการใช้จ่ายงบประมาณรายจ่ายประจำปีงบประมาณ พ.ศ. 2567</v>
      </c>
      <c r="B1" s="297"/>
      <c r="C1" s="297"/>
      <c r="D1" s="297"/>
      <c r="E1" s="297"/>
      <c r="F1" s="297"/>
    </row>
    <row r="2" spans="1:6" ht="24" x14ac:dyDescent="0.2">
      <c r="A2" s="27" t="s">
        <v>70</v>
      </c>
      <c r="B2" s="27"/>
      <c r="C2" s="27"/>
      <c r="D2" s="27"/>
      <c r="E2" s="27"/>
      <c r="F2" s="27"/>
    </row>
    <row r="3" spans="1:6" ht="24" x14ac:dyDescent="0.2">
      <c r="A3" s="27" t="s">
        <v>72</v>
      </c>
      <c r="B3" s="27"/>
      <c r="C3" s="27"/>
      <c r="D3" s="27"/>
      <c r="E3" s="27"/>
      <c r="F3" s="27"/>
    </row>
    <row r="4" spans="1:6" ht="24" x14ac:dyDescent="0.2">
      <c r="A4" s="28"/>
      <c r="B4" s="28"/>
      <c r="C4" s="28"/>
      <c r="D4" s="28"/>
      <c r="E4" s="28"/>
      <c r="F4" s="41" t="s">
        <v>6</v>
      </c>
    </row>
    <row r="5" spans="1:6" ht="21.75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1.75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6" ht="24" x14ac:dyDescent="0.2">
      <c r="A7" s="75" t="s">
        <v>48</v>
      </c>
      <c r="B7" s="76"/>
      <c r="C7" s="76"/>
      <c r="D7" s="76"/>
      <c r="E7" s="76"/>
      <c r="F7" s="77"/>
    </row>
    <row r="8" spans="1:6" ht="24" x14ac:dyDescent="0.2">
      <c r="A8" s="78" t="s">
        <v>73</v>
      </c>
      <c r="B8" s="79" t="s">
        <v>1</v>
      </c>
      <c r="C8" s="47">
        <f>D8+E8+F8</f>
        <v>998700</v>
      </c>
      <c r="D8" s="47">
        <f>+D10</f>
        <v>748400</v>
      </c>
      <c r="E8" s="47">
        <f t="shared" ref="E8:F8" si="0">+E10</f>
        <v>166000</v>
      </c>
      <c r="F8" s="47">
        <f t="shared" si="0"/>
        <v>84300</v>
      </c>
    </row>
    <row r="9" spans="1:6" ht="24" x14ac:dyDescent="0.2">
      <c r="A9" s="83"/>
      <c r="B9" s="79" t="s">
        <v>51</v>
      </c>
      <c r="C9" s="79"/>
      <c r="D9" s="81"/>
      <c r="E9" s="81"/>
      <c r="F9" s="82"/>
    </row>
    <row r="10" spans="1:6" s="40" customFormat="1" ht="24" x14ac:dyDescent="0.2">
      <c r="A10" s="58" t="s">
        <v>59</v>
      </c>
      <c r="B10" s="42" t="s">
        <v>1</v>
      </c>
      <c r="C10" s="31">
        <f>SUM(D10:F10)</f>
        <v>998700</v>
      </c>
      <c r="D10" s="31">
        <f>SUM(D14:D23)</f>
        <v>748400</v>
      </c>
      <c r="E10" s="31">
        <f>SUM(E14:E23)</f>
        <v>166000</v>
      </c>
      <c r="F10" s="31">
        <f>SUM(F14:F23)</f>
        <v>84300</v>
      </c>
    </row>
    <row r="11" spans="1:6" s="40" customFormat="1" ht="24" x14ac:dyDescent="0.2">
      <c r="A11" s="51"/>
      <c r="B11" s="11" t="s">
        <v>51</v>
      </c>
      <c r="C11" s="32"/>
      <c r="D11" s="32"/>
      <c r="E11" s="32"/>
      <c r="F11" s="31"/>
    </row>
    <row r="12" spans="1:6" s="40" customFormat="1" ht="24" x14ac:dyDescent="0.2">
      <c r="A12" s="52" t="s">
        <v>57</v>
      </c>
      <c r="B12" s="38"/>
      <c r="C12" s="59"/>
      <c r="D12" s="59"/>
      <c r="E12" s="59"/>
      <c r="F12" s="39"/>
    </row>
    <row r="13" spans="1:6" s="56" customFormat="1" ht="24" x14ac:dyDescent="0.2">
      <c r="A13" s="60" t="s">
        <v>60</v>
      </c>
      <c r="B13" s="61"/>
      <c r="C13" s="62"/>
      <c r="D13" s="62"/>
      <c r="E13" s="62"/>
      <c r="F13" s="84"/>
    </row>
    <row r="14" spans="1:6" s="56" customFormat="1" ht="24" x14ac:dyDescent="0.2">
      <c r="A14" s="57" t="s">
        <v>61</v>
      </c>
      <c r="B14" s="53" t="s">
        <v>1</v>
      </c>
      <c r="C14" s="179">
        <f>D14+E14+F14</f>
        <v>126000</v>
      </c>
      <c r="D14" s="55">
        <v>84000</v>
      </c>
      <c r="E14" s="55">
        <v>42000</v>
      </c>
      <c r="F14" s="55">
        <v>0</v>
      </c>
    </row>
    <row r="15" spans="1:6" s="56" customFormat="1" ht="24" x14ac:dyDescent="0.2">
      <c r="A15" s="63" t="s">
        <v>62</v>
      </c>
      <c r="B15" s="53"/>
      <c r="C15" s="179"/>
      <c r="D15" s="55"/>
      <c r="E15" s="55"/>
      <c r="F15" s="55"/>
    </row>
    <row r="16" spans="1:6" s="56" customFormat="1" ht="24" x14ac:dyDescent="0.2">
      <c r="A16" s="57" t="s">
        <v>63</v>
      </c>
      <c r="B16" s="53" t="s">
        <v>1</v>
      </c>
      <c r="C16" s="179">
        <f t="shared" ref="C16" si="1">D16+E16+F16</f>
        <v>44600</v>
      </c>
      <c r="D16" s="55">
        <v>13300</v>
      </c>
      <c r="E16" s="55">
        <v>20000</v>
      </c>
      <c r="F16" s="55">
        <v>11300</v>
      </c>
    </row>
    <row r="17" spans="1:6" s="56" customFormat="1" ht="24" x14ac:dyDescent="0.2">
      <c r="A17" s="57" t="s">
        <v>64</v>
      </c>
      <c r="B17" s="53" t="s">
        <v>1</v>
      </c>
      <c r="C17" s="179">
        <f>D17+E17+F17</f>
        <v>12800</v>
      </c>
      <c r="D17" s="55">
        <v>3800</v>
      </c>
      <c r="E17" s="55">
        <v>9000</v>
      </c>
      <c r="F17" s="55">
        <v>0</v>
      </c>
    </row>
    <row r="18" spans="1:6" s="56" customFormat="1" ht="24" x14ac:dyDescent="0.2">
      <c r="A18" s="57" t="s">
        <v>65</v>
      </c>
      <c r="B18" s="53" t="s">
        <v>1</v>
      </c>
      <c r="C18" s="179">
        <v>568800</v>
      </c>
      <c r="D18" s="55">
        <v>568800</v>
      </c>
      <c r="E18" s="55">
        <v>0</v>
      </c>
      <c r="F18" s="55">
        <v>0</v>
      </c>
    </row>
    <row r="19" spans="1:6" s="56" customFormat="1" ht="24" x14ac:dyDescent="0.2">
      <c r="A19" s="64" t="s">
        <v>66</v>
      </c>
      <c r="B19" s="53"/>
      <c r="C19" s="179"/>
      <c r="D19" s="55"/>
      <c r="E19" s="55"/>
      <c r="F19" s="55"/>
    </row>
    <row r="20" spans="1:6" s="56" customFormat="1" ht="24" x14ac:dyDescent="0.2">
      <c r="A20" s="57" t="s">
        <v>188</v>
      </c>
      <c r="B20" s="53" t="s">
        <v>1</v>
      </c>
      <c r="C20" s="179">
        <f>D20+E20+F20</f>
        <v>88000</v>
      </c>
      <c r="D20" s="55">
        <v>26000</v>
      </c>
      <c r="E20" s="55">
        <v>40000</v>
      </c>
      <c r="F20" s="55">
        <v>22000</v>
      </c>
    </row>
    <row r="21" spans="1:6" s="56" customFormat="1" ht="24" x14ac:dyDescent="0.2">
      <c r="A21" s="57" t="s">
        <v>67</v>
      </c>
      <c r="B21" s="53" t="s">
        <v>1</v>
      </c>
      <c r="C21" s="179">
        <f t="shared" ref="C21:C23" si="2">D21+E21+F21</f>
        <v>122200</v>
      </c>
      <c r="D21" s="55">
        <v>37000</v>
      </c>
      <c r="E21" s="55">
        <v>45000</v>
      </c>
      <c r="F21" s="55">
        <v>40200</v>
      </c>
    </row>
    <row r="22" spans="1:6" s="56" customFormat="1" ht="24" x14ac:dyDescent="0.2">
      <c r="A22" s="57" t="s">
        <v>68</v>
      </c>
      <c r="B22" s="53" t="s">
        <v>1</v>
      </c>
      <c r="C22" s="179">
        <f t="shared" si="2"/>
        <v>29700</v>
      </c>
      <c r="D22" s="55">
        <v>8900</v>
      </c>
      <c r="E22" s="55">
        <v>10000</v>
      </c>
      <c r="F22" s="55">
        <v>10800</v>
      </c>
    </row>
    <row r="23" spans="1:6" s="56" customFormat="1" ht="24" x14ac:dyDescent="0.2">
      <c r="A23" s="57" t="s">
        <v>58</v>
      </c>
      <c r="B23" s="53" t="s">
        <v>1</v>
      </c>
      <c r="C23" s="179">
        <f t="shared" si="2"/>
        <v>6600</v>
      </c>
      <c r="D23" s="55">
        <v>6600</v>
      </c>
      <c r="E23" s="55">
        <v>0</v>
      </c>
      <c r="F23" s="55">
        <v>0</v>
      </c>
    </row>
    <row r="24" spans="1:6" s="56" customFormat="1" ht="24" x14ac:dyDescent="0.2">
      <c r="A24" s="85"/>
      <c r="B24" s="53"/>
      <c r="C24" s="55"/>
      <c r="D24" s="55"/>
      <c r="E24" s="55"/>
      <c r="F24" s="55"/>
    </row>
    <row r="25" spans="1:6" s="70" customFormat="1" ht="24" x14ac:dyDescent="0.55000000000000004">
      <c r="A25" s="86" t="s">
        <v>0</v>
      </c>
      <c r="B25" s="24" t="s">
        <v>1</v>
      </c>
      <c r="C25" s="69">
        <f>D25+E25+F25</f>
        <v>998700</v>
      </c>
      <c r="D25" s="87">
        <f>D10</f>
        <v>748400</v>
      </c>
      <c r="E25" s="87">
        <f t="shared" ref="E25:F25" si="3">E10</f>
        <v>166000</v>
      </c>
      <c r="F25" s="87">
        <f t="shared" si="3"/>
        <v>84300</v>
      </c>
    </row>
    <row r="26" spans="1:6" s="70" customFormat="1" ht="24" x14ac:dyDescent="0.55000000000000004">
      <c r="A26" s="88"/>
      <c r="B26" s="24" t="s">
        <v>51</v>
      </c>
      <c r="C26" s="24"/>
      <c r="D26" s="24"/>
      <c r="E26" s="24"/>
      <c r="F26" s="68"/>
    </row>
    <row r="27" spans="1:6" s="70" customFormat="1" ht="20.25" customHeight="1" x14ac:dyDescent="0.55000000000000004">
      <c r="A27" s="37"/>
      <c r="B27" s="37"/>
      <c r="C27" s="37"/>
      <c r="D27" s="37"/>
      <c r="E27" s="37"/>
      <c r="F27" s="40"/>
    </row>
    <row r="28" spans="1:6" s="70" customFormat="1" ht="20.25" customHeight="1" x14ac:dyDescent="0.55000000000000004">
      <c r="A28" s="37"/>
      <c r="B28" s="37"/>
      <c r="C28" s="37"/>
      <c r="D28" s="37"/>
      <c r="E28" s="37"/>
      <c r="F28" s="40"/>
    </row>
    <row r="29" spans="1:6" s="70" customFormat="1" ht="19.5" customHeight="1" x14ac:dyDescent="0.55000000000000004">
      <c r="A29" s="27" t="s">
        <v>69</v>
      </c>
      <c r="B29" s="27"/>
      <c r="F29" s="40"/>
    </row>
    <row r="30" spans="1:6" ht="19.5" customHeight="1" x14ac:dyDescent="0.2"/>
    <row r="31" spans="1:6" ht="19.5" customHeight="1" x14ac:dyDescent="0.2"/>
    <row r="32" spans="1:6" ht="19.5" customHeight="1" x14ac:dyDescent="0.2"/>
  </sheetData>
  <mergeCells count="3">
    <mergeCell ref="A5:A6"/>
    <mergeCell ref="C5:C6"/>
    <mergeCell ref="A1:F1"/>
  </mergeCells>
  <pageMargins left="0.59055118110236227" right="0.39370078740157483" top="0.59055118110236227" bottom="0.3937007874015748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6D58-E100-4F81-8E76-7F9CB96C79DB}">
  <dimension ref="A1:F141"/>
  <sheetViews>
    <sheetView topLeftCell="A15" workbookViewId="0">
      <selection activeCell="D26" sqref="D26"/>
    </sheetView>
  </sheetViews>
  <sheetFormatPr defaultRowHeight="14.25" x14ac:dyDescent="0.2"/>
  <cols>
    <col min="1" max="1" width="39.625" customWidth="1"/>
    <col min="2" max="2" width="6.625" customWidth="1"/>
    <col min="3" max="3" width="12.125" customWidth="1"/>
    <col min="4" max="4" width="13" bestFit="1" customWidth="1"/>
    <col min="5" max="6" width="12" customWidth="1"/>
  </cols>
  <sheetData>
    <row r="1" spans="1:6" ht="24" x14ac:dyDescent="0.2">
      <c r="A1" s="297" t="str">
        <f>ปกครอง!A1</f>
        <v>แผน/ผลการปฏิบัติงานและการใช้จ่ายงบประมาณรายจ่ายประจำปีงบประมาณ พ.ศ. 2567</v>
      </c>
      <c r="B1" s="297"/>
      <c r="C1" s="297"/>
      <c r="D1" s="297"/>
      <c r="E1" s="297"/>
      <c r="F1" s="297"/>
    </row>
    <row r="2" spans="1:6" ht="24" x14ac:dyDescent="0.2">
      <c r="A2" s="27" t="s">
        <v>70</v>
      </c>
      <c r="B2" s="27"/>
      <c r="C2" s="27"/>
      <c r="D2" s="27"/>
      <c r="E2" s="27"/>
      <c r="F2" s="27"/>
    </row>
    <row r="3" spans="1:6" ht="24" x14ac:dyDescent="0.2">
      <c r="A3" s="27" t="s">
        <v>151</v>
      </c>
      <c r="B3" s="27"/>
      <c r="C3" s="27"/>
      <c r="D3" s="27"/>
      <c r="E3" s="27"/>
      <c r="F3" s="27"/>
    </row>
    <row r="4" spans="1:6" ht="24" x14ac:dyDescent="0.2">
      <c r="A4" s="28"/>
      <c r="B4" s="28"/>
      <c r="C4" s="41"/>
      <c r="D4" s="12"/>
      <c r="E4" s="12"/>
      <c r="F4" s="41" t="s">
        <v>6</v>
      </c>
    </row>
    <row r="5" spans="1:6" ht="21.75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1.75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6" ht="24" x14ac:dyDescent="0.2">
      <c r="A7" s="36" t="s">
        <v>48</v>
      </c>
      <c r="B7" s="35"/>
      <c r="C7" s="43"/>
      <c r="D7" s="44"/>
      <c r="E7" s="44"/>
      <c r="F7" s="44"/>
    </row>
    <row r="8" spans="1:6" ht="24" x14ac:dyDescent="0.2">
      <c r="A8" s="45" t="s">
        <v>173</v>
      </c>
      <c r="B8" s="46" t="s">
        <v>1</v>
      </c>
      <c r="C8" s="47">
        <f>D8+E8+F8</f>
        <v>15450400</v>
      </c>
      <c r="D8" s="47">
        <f>D10+D23</f>
        <v>5800000</v>
      </c>
      <c r="E8" s="47">
        <f t="shared" ref="E8:F8" si="0">E10+E23</f>
        <v>5505800</v>
      </c>
      <c r="F8" s="47">
        <f t="shared" si="0"/>
        <v>4144600</v>
      </c>
    </row>
    <row r="9" spans="1:6" ht="24" x14ac:dyDescent="0.2">
      <c r="A9" s="49"/>
      <c r="B9" s="46" t="s">
        <v>51</v>
      </c>
      <c r="C9" s="47"/>
      <c r="D9" s="48"/>
      <c r="E9" s="48"/>
      <c r="F9" s="48"/>
    </row>
    <row r="10" spans="1:6" ht="24" x14ac:dyDescent="0.2">
      <c r="A10" s="58" t="s">
        <v>59</v>
      </c>
      <c r="B10" s="42" t="s">
        <v>1</v>
      </c>
      <c r="C10" s="54">
        <f>SUM(D10:F10)</f>
        <v>14510000</v>
      </c>
      <c r="D10" s="31">
        <f>SUM(D14:D22)</f>
        <v>4859600</v>
      </c>
      <c r="E10" s="31">
        <f t="shared" ref="E10:F10" si="1">SUM(E14:E22)</f>
        <v>5505800</v>
      </c>
      <c r="F10" s="31">
        <f t="shared" si="1"/>
        <v>4144600</v>
      </c>
    </row>
    <row r="11" spans="1:6" ht="24" x14ac:dyDescent="0.2">
      <c r="A11" s="51"/>
      <c r="B11" s="11" t="s">
        <v>51</v>
      </c>
      <c r="C11" s="31"/>
      <c r="D11" s="32"/>
      <c r="E11" s="32"/>
      <c r="F11" s="32"/>
    </row>
    <row r="12" spans="1:6" ht="24" x14ac:dyDescent="0.2">
      <c r="A12" s="200" t="s">
        <v>200</v>
      </c>
      <c r="B12" s="38"/>
      <c r="C12" s="31"/>
      <c r="D12" s="59"/>
      <c r="E12" s="59"/>
      <c r="F12" s="59"/>
    </row>
    <row r="13" spans="1:6" ht="24" x14ac:dyDescent="0.2">
      <c r="A13" s="60" t="s">
        <v>60</v>
      </c>
      <c r="B13" s="61"/>
      <c r="C13" s="54"/>
      <c r="D13" s="62"/>
      <c r="E13" s="62"/>
      <c r="F13" s="62"/>
    </row>
    <row r="14" spans="1:6" ht="24" x14ac:dyDescent="0.2">
      <c r="A14" s="57" t="s">
        <v>61</v>
      </c>
      <c r="B14" s="53" t="s">
        <v>1</v>
      </c>
      <c r="C14" s="55">
        <f>SUM(D14:F14)</f>
        <v>12100000</v>
      </c>
      <c r="D14" s="55">
        <v>3630000</v>
      </c>
      <c r="E14" s="55">
        <v>4840000</v>
      </c>
      <c r="F14" s="55">
        <v>3630000</v>
      </c>
    </row>
    <row r="15" spans="1:6" ht="24" x14ac:dyDescent="0.2">
      <c r="A15" s="63" t="s">
        <v>62</v>
      </c>
      <c r="B15" s="53"/>
      <c r="C15" s="55"/>
      <c r="D15" s="55"/>
      <c r="E15" s="55"/>
      <c r="F15" s="55"/>
    </row>
    <row r="16" spans="1:6" ht="24" x14ac:dyDescent="0.2">
      <c r="A16" s="57" t="s">
        <v>63</v>
      </c>
      <c r="B16" s="53" t="s">
        <v>1</v>
      </c>
      <c r="C16" s="55">
        <f t="shared" ref="C16:C17" si="2">SUM(D16:F16)</f>
        <v>955600</v>
      </c>
      <c r="D16" s="55">
        <v>286000</v>
      </c>
      <c r="E16" s="55">
        <v>335000</v>
      </c>
      <c r="F16" s="55">
        <v>334600</v>
      </c>
    </row>
    <row r="17" spans="1:6" ht="24" x14ac:dyDescent="0.2">
      <c r="A17" s="57" t="s">
        <v>64</v>
      </c>
      <c r="B17" s="53" t="s">
        <v>1</v>
      </c>
      <c r="C17" s="55">
        <f t="shared" si="2"/>
        <v>20800</v>
      </c>
      <c r="D17" s="55"/>
      <c r="E17" s="55">
        <v>20800</v>
      </c>
      <c r="F17" s="55"/>
    </row>
    <row r="18" spans="1:6" ht="24" x14ac:dyDescent="0.2">
      <c r="A18" s="64" t="s">
        <v>66</v>
      </c>
      <c r="B18" s="53"/>
      <c r="C18" s="55"/>
      <c r="D18" s="55"/>
      <c r="E18" s="55"/>
      <c r="F18" s="55"/>
    </row>
    <row r="19" spans="1:6" ht="24" x14ac:dyDescent="0.2">
      <c r="A19" s="57" t="s">
        <v>188</v>
      </c>
      <c r="B19" s="53" t="s">
        <v>1</v>
      </c>
      <c r="C19" s="55">
        <f t="shared" ref="C19:C22" si="3">SUM(D19:F19)</f>
        <v>100000</v>
      </c>
      <c r="D19" s="55">
        <v>30000</v>
      </c>
      <c r="E19" s="55">
        <v>70000</v>
      </c>
      <c r="F19" s="55"/>
    </row>
    <row r="20" spans="1:6" ht="24" x14ac:dyDescent="0.2">
      <c r="A20" s="57" t="s">
        <v>68</v>
      </c>
      <c r="B20" s="53" t="s">
        <v>1</v>
      </c>
      <c r="C20" s="55">
        <f t="shared" si="3"/>
        <v>600000</v>
      </c>
      <c r="D20" s="55">
        <v>180000</v>
      </c>
      <c r="E20" s="55">
        <v>240000</v>
      </c>
      <c r="F20" s="55">
        <v>180000</v>
      </c>
    </row>
    <row r="21" spans="1:6" ht="24" x14ac:dyDescent="0.2">
      <c r="A21" s="57" t="s">
        <v>58</v>
      </c>
      <c r="B21" s="53" t="s">
        <v>1</v>
      </c>
      <c r="C21" s="55">
        <f t="shared" si="3"/>
        <v>200200</v>
      </c>
      <c r="D21" s="74">
        <v>200200</v>
      </c>
      <c r="E21" s="74"/>
      <c r="F21" s="74"/>
    </row>
    <row r="22" spans="1:6" ht="24" x14ac:dyDescent="0.2">
      <c r="A22" s="57" t="s">
        <v>303</v>
      </c>
      <c r="B22" s="53" t="s">
        <v>1</v>
      </c>
      <c r="C22" s="55">
        <f t="shared" si="3"/>
        <v>533400</v>
      </c>
      <c r="D22" s="74">
        <v>533400</v>
      </c>
      <c r="E22" s="74"/>
      <c r="F22" s="74"/>
    </row>
    <row r="23" spans="1:6" s="40" customFormat="1" ht="21.75" customHeight="1" x14ac:dyDescent="0.2">
      <c r="A23" s="58" t="s">
        <v>133</v>
      </c>
      <c r="B23" s="65" t="s">
        <v>1</v>
      </c>
      <c r="C23" s="66">
        <f>D23+E23+F23</f>
        <v>940400</v>
      </c>
      <c r="D23" s="66">
        <f>D25</f>
        <v>940400</v>
      </c>
      <c r="E23" s="66">
        <f t="shared" ref="E23:F23" si="4">E25</f>
        <v>0</v>
      </c>
      <c r="F23" s="66">
        <f t="shared" si="4"/>
        <v>0</v>
      </c>
    </row>
    <row r="24" spans="1:6" s="40" customFormat="1" ht="21.75" customHeight="1" x14ac:dyDescent="0.2">
      <c r="A24" s="149"/>
      <c r="B24" s="65" t="s">
        <v>51</v>
      </c>
      <c r="C24" s="148"/>
      <c r="D24" s="34"/>
      <c r="E24" s="34"/>
      <c r="F24" s="34"/>
    </row>
    <row r="25" spans="1:6" s="70" customFormat="1" ht="22.5" customHeight="1" x14ac:dyDescent="0.55000000000000004">
      <c r="A25" s="264" t="s">
        <v>304</v>
      </c>
      <c r="B25" s="65" t="s">
        <v>1</v>
      </c>
      <c r="C25" s="55">
        <f t="shared" ref="C25" si="5">D25+E25+F25</f>
        <v>940400</v>
      </c>
      <c r="D25" s="182">
        <v>940400</v>
      </c>
      <c r="E25" s="182">
        <v>0</v>
      </c>
      <c r="F25" s="182">
        <v>0</v>
      </c>
    </row>
    <row r="26" spans="1:6" s="70" customFormat="1" ht="22.5" customHeight="1" x14ac:dyDescent="0.55000000000000004">
      <c r="A26" s="72" t="s">
        <v>300</v>
      </c>
      <c r="B26" s="65" t="s">
        <v>51</v>
      </c>
      <c r="C26" s="183"/>
      <c r="D26" s="34"/>
      <c r="E26" s="34"/>
      <c r="F26" s="34"/>
    </row>
    <row r="27" spans="1:6" ht="24" x14ac:dyDescent="0.2">
      <c r="A27" s="321" t="s">
        <v>0</v>
      </c>
      <c r="B27" s="24" t="s">
        <v>1</v>
      </c>
      <c r="C27" s="68">
        <f>D27+E27+F27</f>
        <v>15450400</v>
      </c>
      <c r="D27" s="68">
        <f>D8</f>
        <v>5800000</v>
      </c>
      <c r="E27" s="68">
        <f>E8</f>
        <v>5505800</v>
      </c>
      <c r="F27" s="68">
        <f>F8</f>
        <v>4144600</v>
      </c>
    </row>
    <row r="28" spans="1:6" ht="24" x14ac:dyDescent="0.2">
      <c r="A28" s="322"/>
      <c r="B28" s="24" t="s">
        <v>51</v>
      </c>
      <c r="C28" s="68"/>
      <c r="D28" s="69"/>
      <c r="E28" s="69"/>
      <c r="F28" s="69"/>
    </row>
    <row r="29" spans="1:6" ht="28.5" customHeight="1" x14ac:dyDescent="0.2">
      <c r="A29" s="37"/>
      <c r="B29" s="37"/>
      <c r="C29" s="40"/>
    </row>
    <row r="30" spans="1:6" ht="24" x14ac:dyDescent="0.2">
      <c r="A30" s="28" t="s">
        <v>69</v>
      </c>
      <c r="B30" s="37"/>
      <c r="C30" s="40"/>
    </row>
    <row r="31" spans="1:6" ht="19.5" customHeight="1" x14ac:dyDescent="0.2">
      <c r="A31" s="28"/>
      <c r="B31" s="37"/>
      <c r="C31" s="40"/>
    </row>
    <row r="32" spans="1:6" ht="19.5" customHeight="1" x14ac:dyDescent="0.2">
      <c r="A32" s="28"/>
      <c r="B32" s="37"/>
      <c r="C32" s="40"/>
    </row>
    <row r="33" spans="1:6" ht="19.5" customHeight="1" x14ac:dyDescent="0.2"/>
    <row r="34" spans="1:6" ht="19.5" customHeight="1" x14ac:dyDescent="0.2"/>
    <row r="35" spans="1:6" ht="19.5" customHeight="1" x14ac:dyDescent="0.2"/>
    <row r="36" spans="1:6" ht="19.5" customHeight="1" x14ac:dyDescent="0.2"/>
    <row r="37" spans="1:6" ht="19.5" customHeight="1" x14ac:dyDescent="0.2"/>
    <row r="38" spans="1:6" ht="24" x14ac:dyDescent="0.2">
      <c r="A38" s="297" t="s">
        <v>212</v>
      </c>
      <c r="B38" s="297"/>
      <c r="C38" s="297"/>
      <c r="D38" s="297"/>
      <c r="E38" s="297"/>
      <c r="F38" s="297"/>
    </row>
    <row r="39" spans="1:6" ht="24" x14ac:dyDescent="0.2">
      <c r="A39" s="27" t="s">
        <v>70</v>
      </c>
      <c r="B39" s="27"/>
      <c r="C39" s="27"/>
      <c r="D39" s="27"/>
      <c r="E39" s="27"/>
      <c r="F39" s="27"/>
    </row>
    <row r="40" spans="1:6" ht="24" x14ac:dyDescent="0.2">
      <c r="A40" s="27" t="s">
        <v>151</v>
      </c>
      <c r="B40" s="27"/>
      <c r="C40" s="27"/>
      <c r="D40" s="27"/>
      <c r="E40" s="27"/>
      <c r="F40" s="27"/>
    </row>
    <row r="41" spans="1:6" ht="24" x14ac:dyDescent="0.2">
      <c r="A41" s="28"/>
      <c r="B41" s="28"/>
      <c r="C41" s="41"/>
      <c r="D41" s="12"/>
      <c r="E41" s="12"/>
      <c r="F41" s="41" t="s">
        <v>6</v>
      </c>
    </row>
    <row r="42" spans="1:6" ht="21.75" customHeight="1" x14ac:dyDescent="0.2">
      <c r="A42" s="323" t="s">
        <v>52</v>
      </c>
      <c r="B42" s="29" t="s">
        <v>50</v>
      </c>
      <c r="C42" s="325" t="s">
        <v>0</v>
      </c>
      <c r="D42" s="185" t="s">
        <v>53</v>
      </c>
      <c r="E42" s="185" t="s">
        <v>54</v>
      </c>
      <c r="F42" s="185" t="s">
        <v>55</v>
      </c>
    </row>
    <row r="43" spans="1:6" ht="21.75" customHeight="1" x14ac:dyDescent="0.2">
      <c r="A43" s="324"/>
      <c r="B43" s="30" t="s">
        <v>51</v>
      </c>
      <c r="C43" s="325"/>
      <c r="D43" s="71" t="s">
        <v>213</v>
      </c>
      <c r="E43" s="71" t="s">
        <v>214</v>
      </c>
      <c r="F43" s="71" t="s">
        <v>215</v>
      </c>
    </row>
    <row r="44" spans="1:6" ht="24" x14ac:dyDescent="0.2">
      <c r="A44" s="36" t="s">
        <v>48</v>
      </c>
      <c r="B44" s="35"/>
      <c r="C44" s="43"/>
      <c r="D44" s="44"/>
      <c r="E44" s="44"/>
      <c r="F44" s="44"/>
    </row>
    <row r="45" spans="1:6" ht="24" x14ac:dyDescent="0.2">
      <c r="A45" s="45" t="s">
        <v>182</v>
      </c>
      <c r="B45" s="46" t="s">
        <v>1</v>
      </c>
      <c r="C45" s="47">
        <f>D45+E45+F45</f>
        <v>637400</v>
      </c>
      <c r="D45" s="47">
        <f>D47</f>
        <v>231500</v>
      </c>
      <c r="E45" s="47">
        <f t="shared" ref="E45:F45" si="6">E47</f>
        <v>405900</v>
      </c>
      <c r="F45" s="47">
        <f t="shared" si="6"/>
        <v>0</v>
      </c>
    </row>
    <row r="46" spans="1:6" ht="24" x14ac:dyDescent="0.2">
      <c r="A46" s="49"/>
      <c r="B46" s="46" t="s">
        <v>51</v>
      </c>
      <c r="C46" s="47"/>
      <c r="D46" s="48"/>
      <c r="E46" s="48"/>
      <c r="F46" s="48"/>
    </row>
    <row r="47" spans="1:6" ht="24" x14ac:dyDescent="0.2">
      <c r="A47" s="58" t="s">
        <v>59</v>
      </c>
      <c r="B47" s="42" t="s">
        <v>1</v>
      </c>
      <c r="C47" s="54">
        <f>SUM(C51:C52)</f>
        <v>637400</v>
      </c>
      <c r="D47" s="31">
        <f>SUM(D50:D53)</f>
        <v>231500</v>
      </c>
      <c r="E47" s="31">
        <f>SUM(E50:E53)</f>
        <v>405900</v>
      </c>
      <c r="F47" s="31">
        <f>SUM(F50:F53)</f>
        <v>0</v>
      </c>
    </row>
    <row r="48" spans="1:6" ht="24" x14ac:dyDescent="0.2">
      <c r="A48" s="51"/>
      <c r="B48" s="11" t="s">
        <v>51</v>
      </c>
      <c r="C48" s="31"/>
      <c r="D48" s="32"/>
      <c r="E48" s="32"/>
      <c r="F48" s="32"/>
    </row>
    <row r="49" spans="1:6" ht="24" x14ac:dyDescent="0.2">
      <c r="A49" s="52" t="s">
        <v>57</v>
      </c>
      <c r="B49" s="38"/>
      <c r="C49" s="31"/>
      <c r="D49" s="59"/>
      <c r="E49" s="59"/>
      <c r="F49" s="59"/>
    </row>
    <row r="50" spans="1:6" ht="24" x14ac:dyDescent="0.2">
      <c r="A50" s="64" t="s">
        <v>66</v>
      </c>
      <c r="B50" s="53"/>
      <c r="C50" s="54"/>
      <c r="D50" s="55"/>
      <c r="E50" s="55"/>
      <c r="F50" s="55"/>
    </row>
    <row r="51" spans="1:6" ht="24" x14ac:dyDescent="0.2">
      <c r="A51" s="180" t="s">
        <v>268</v>
      </c>
      <c r="B51" s="53" t="s">
        <v>1</v>
      </c>
      <c r="C51" s="55">
        <f>SUM(D51:F51)</f>
        <v>532100</v>
      </c>
      <c r="D51" s="55">
        <v>200000</v>
      </c>
      <c r="E51" s="55">
        <v>332100</v>
      </c>
      <c r="F51" s="55"/>
    </row>
    <row r="52" spans="1:6" ht="24" x14ac:dyDescent="0.2">
      <c r="A52" s="145" t="s">
        <v>153</v>
      </c>
      <c r="B52" s="53" t="s">
        <v>1</v>
      </c>
      <c r="C52" s="55">
        <f>SUM(D52:F52)</f>
        <v>105300</v>
      </c>
      <c r="D52" s="55">
        <v>31500</v>
      </c>
      <c r="E52" s="55">
        <v>73800</v>
      </c>
      <c r="F52" s="55"/>
    </row>
    <row r="53" spans="1:6" ht="24" x14ac:dyDescent="0.2">
      <c r="A53" s="145"/>
      <c r="B53" s="53"/>
      <c r="C53" s="55"/>
      <c r="D53" s="55"/>
      <c r="E53" s="55"/>
      <c r="F53" s="55"/>
    </row>
    <row r="54" spans="1:6" ht="24" x14ac:dyDescent="0.2">
      <c r="A54" s="72"/>
      <c r="B54" s="73"/>
      <c r="C54" s="39"/>
      <c r="D54" s="74"/>
      <c r="E54" s="74"/>
      <c r="F54" s="74"/>
    </row>
    <row r="55" spans="1:6" ht="24" x14ac:dyDescent="0.2">
      <c r="A55" s="321" t="s">
        <v>0</v>
      </c>
      <c r="B55" s="24" t="s">
        <v>1</v>
      </c>
      <c r="C55" s="68">
        <f>D55+E55+F55</f>
        <v>637400</v>
      </c>
      <c r="D55" s="68">
        <f>D45</f>
        <v>231500</v>
      </c>
      <c r="E55" s="68">
        <f t="shared" ref="E55:F55" si="7">E45</f>
        <v>405900</v>
      </c>
      <c r="F55" s="68">
        <f t="shared" si="7"/>
        <v>0</v>
      </c>
    </row>
    <row r="56" spans="1:6" ht="24" x14ac:dyDescent="0.2">
      <c r="A56" s="322"/>
      <c r="B56" s="24" t="s">
        <v>51</v>
      </c>
      <c r="C56" s="68"/>
      <c r="D56" s="69"/>
      <c r="E56" s="69"/>
      <c r="F56" s="69"/>
    </row>
    <row r="57" spans="1:6" ht="24" x14ac:dyDescent="0.2">
      <c r="A57" s="37"/>
      <c r="B57" s="37"/>
      <c r="C57" s="40"/>
    </row>
    <row r="58" spans="1:6" ht="24" x14ac:dyDescent="0.2">
      <c r="A58" s="28" t="s">
        <v>69</v>
      </c>
      <c r="B58" s="37"/>
      <c r="C58" s="40"/>
    </row>
    <row r="59" spans="1:6" ht="24" x14ac:dyDescent="0.2">
      <c r="A59" s="28"/>
      <c r="B59" s="37"/>
      <c r="C59" s="40"/>
    </row>
    <row r="60" spans="1:6" ht="24" x14ac:dyDescent="0.2">
      <c r="A60" s="28"/>
      <c r="B60" s="37"/>
      <c r="C60" s="40"/>
    </row>
    <row r="61" spans="1:6" ht="24" x14ac:dyDescent="0.2">
      <c r="A61" s="28"/>
      <c r="B61" s="37"/>
      <c r="C61" s="40"/>
    </row>
    <row r="62" spans="1:6" ht="21" customHeight="1" x14ac:dyDescent="0.2"/>
    <row r="63" spans="1:6" ht="21" customHeight="1" x14ac:dyDescent="0.2"/>
    <row r="64" spans="1:6" ht="21" customHeight="1" x14ac:dyDescent="0.2"/>
    <row r="65" spans="1:6" ht="21" customHeight="1" x14ac:dyDescent="0.2"/>
    <row r="66" spans="1:6" ht="21" customHeight="1" x14ac:dyDescent="0.2"/>
    <row r="67" spans="1:6" ht="21" customHeight="1" x14ac:dyDescent="0.2"/>
    <row r="68" spans="1:6" ht="21" customHeight="1" x14ac:dyDescent="0.2"/>
    <row r="69" spans="1:6" ht="21" customHeight="1" x14ac:dyDescent="0.2"/>
    <row r="70" spans="1:6" ht="21" customHeight="1" x14ac:dyDescent="0.2"/>
    <row r="71" spans="1:6" ht="21" customHeight="1" x14ac:dyDescent="0.2"/>
    <row r="72" spans="1:6" ht="21" customHeight="1" x14ac:dyDescent="0.2"/>
    <row r="73" spans="1:6" ht="21" customHeight="1" x14ac:dyDescent="0.2"/>
    <row r="74" spans="1:6" ht="21" customHeight="1" x14ac:dyDescent="0.2"/>
    <row r="75" spans="1:6" ht="21" customHeight="1" x14ac:dyDescent="0.2"/>
    <row r="76" spans="1:6" ht="24" x14ac:dyDescent="0.2">
      <c r="A76" s="297" t="s">
        <v>212</v>
      </c>
      <c r="B76" s="297"/>
      <c r="C76" s="297"/>
      <c r="D76" s="297"/>
      <c r="E76" s="297"/>
      <c r="F76" s="297"/>
    </row>
    <row r="77" spans="1:6" ht="24" x14ac:dyDescent="0.2">
      <c r="A77" s="27" t="s">
        <v>70</v>
      </c>
      <c r="B77" s="27"/>
    </row>
    <row r="78" spans="1:6" ht="24" x14ac:dyDescent="0.2">
      <c r="A78" s="28" t="s">
        <v>151</v>
      </c>
      <c r="B78" s="28"/>
    </row>
    <row r="79" spans="1:6" ht="24" x14ac:dyDescent="0.2">
      <c r="A79" s="28"/>
      <c r="B79" s="28"/>
      <c r="C79" s="41"/>
      <c r="D79" s="12"/>
      <c r="E79" s="12"/>
      <c r="F79" s="41" t="s">
        <v>6</v>
      </c>
    </row>
    <row r="80" spans="1:6" ht="21.75" customHeight="1" x14ac:dyDescent="0.2">
      <c r="A80" s="323" t="s">
        <v>52</v>
      </c>
      <c r="B80" s="29" t="s">
        <v>50</v>
      </c>
      <c r="C80" s="325" t="s">
        <v>0</v>
      </c>
      <c r="D80" s="185" t="s">
        <v>53</v>
      </c>
      <c r="E80" s="185" t="s">
        <v>54</v>
      </c>
      <c r="F80" s="185" t="s">
        <v>55</v>
      </c>
    </row>
    <row r="81" spans="1:6" ht="21.75" customHeight="1" x14ac:dyDescent="0.2">
      <c r="A81" s="324"/>
      <c r="B81" s="30" t="s">
        <v>51</v>
      </c>
      <c r="C81" s="325"/>
      <c r="D81" s="71" t="s">
        <v>213</v>
      </c>
      <c r="E81" s="71" t="s">
        <v>214</v>
      </c>
      <c r="F81" s="71" t="s">
        <v>215</v>
      </c>
    </row>
    <row r="82" spans="1:6" ht="24" x14ac:dyDescent="0.2">
      <c r="A82" s="36" t="s">
        <v>48</v>
      </c>
      <c r="B82" s="35"/>
      <c r="C82" s="43"/>
      <c r="D82" s="44"/>
      <c r="E82" s="44"/>
      <c r="F82" s="44"/>
    </row>
    <row r="83" spans="1:6" ht="22.5" customHeight="1" x14ac:dyDescent="0.2">
      <c r="A83" s="45" t="s">
        <v>174</v>
      </c>
      <c r="B83" s="46" t="s">
        <v>1</v>
      </c>
      <c r="C83" s="47">
        <f>D83+E83+F83</f>
        <v>2451900</v>
      </c>
      <c r="D83" s="47">
        <f>D85+D95</f>
        <v>894300</v>
      </c>
      <c r="E83" s="47">
        <f t="shared" ref="E83:F83" si="8">E85+E95</f>
        <v>915000</v>
      </c>
      <c r="F83" s="47">
        <f t="shared" si="8"/>
        <v>642600</v>
      </c>
    </row>
    <row r="84" spans="1:6" ht="22.5" customHeight="1" x14ac:dyDescent="0.2">
      <c r="A84" s="49"/>
      <c r="B84" s="46" t="s">
        <v>51</v>
      </c>
      <c r="C84" s="47"/>
      <c r="D84" s="48"/>
      <c r="E84" s="48"/>
      <c r="F84" s="48"/>
    </row>
    <row r="85" spans="1:6" ht="22.5" customHeight="1" x14ac:dyDescent="0.2">
      <c r="A85" s="58" t="s">
        <v>59</v>
      </c>
      <c r="B85" s="42" t="s">
        <v>1</v>
      </c>
      <c r="C85" s="179">
        <f>SUM(D85:F85)</f>
        <v>2401900</v>
      </c>
      <c r="D85" s="32">
        <f>SUM(D89:D94)</f>
        <v>844300</v>
      </c>
      <c r="E85" s="32">
        <f t="shared" ref="E85:F85" si="9">SUM(E89:E94)</f>
        <v>915000</v>
      </c>
      <c r="F85" s="32">
        <f t="shared" si="9"/>
        <v>642600</v>
      </c>
    </row>
    <row r="86" spans="1:6" ht="22.5" customHeight="1" x14ac:dyDescent="0.2">
      <c r="A86" s="51"/>
      <c r="B86" s="11" t="s">
        <v>51</v>
      </c>
      <c r="C86" s="31"/>
      <c r="D86" s="90"/>
      <c r="E86" s="90"/>
      <c r="F86" s="90"/>
    </row>
    <row r="87" spans="1:6" ht="22.5" customHeight="1" x14ac:dyDescent="0.2">
      <c r="A87" s="52" t="s">
        <v>57</v>
      </c>
      <c r="B87" s="38"/>
      <c r="C87" s="90"/>
      <c r="D87" s="74"/>
      <c r="E87" s="74"/>
      <c r="F87" s="74"/>
    </row>
    <row r="88" spans="1:6" ht="22.5" customHeight="1" x14ac:dyDescent="0.2">
      <c r="A88" s="60" t="s">
        <v>60</v>
      </c>
      <c r="B88" s="61"/>
      <c r="C88" s="55"/>
      <c r="D88" s="62"/>
      <c r="E88" s="62"/>
      <c r="F88" s="62"/>
    </row>
    <row r="89" spans="1:6" ht="22.5" customHeight="1" x14ac:dyDescent="0.2">
      <c r="A89" s="145" t="s">
        <v>292</v>
      </c>
      <c r="B89" s="53" t="s">
        <v>1</v>
      </c>
      <c r="C89" s="55">
        <f>SUM(D89:F89)</f>
        <v>226800</v>
      </c>
      <c r="D89" s="55">
        <v>75600</v>
      </c>
      <c r="E89" s="55">
        <v>75600</v>
      </c>
      <c r="F89" s="55">
        <v>75600</v>
      </c>
    </row>
    <row r="90" spans="1:6" ht="22.5" customHeight="1" x14ac:dyDescent="0.2">
      <c r="A90" s="145" t="s">
        <v>155</v>
      </c>
      <c r="B90" s="53" t="s">
        <v>1</v>
      </c>
      <c r="C90" s="55">
        <f>SUM(D90:F90)</f>
        <v>1590000</v>
      </c>
      <c r="D90" s="55">
        <v>477000</v>
      </c>
      <c r="E90" s="55">
        <v>636000</v>
      </c>
      <c r="F90" s="55">
        <v>477000</v>
      </c>
    </row>
    <row r="91" spans="1:6" ht="22.5" customHeight="1" x14ac:dyDescent="0.2">
      <c r="A91" s="145" t="s">
        <v>293</v>
      </c>
      <c r="B91" s="53" t="s">
        <v>1</v>
      </c>
      <c r="C91" s="55">
        <f>SUM(D91:F91)</f>
        <v>300000</v>
      </c>
      <c r="D91" s="55">
        <v>90000</v>
      </c>
      <c r="E91" s="55">
        <v>120000</v>
      </c>
      <c r="F91" s="55">
        <v>90000</v>
      </c>
    </row>
    <row r="92" spans="1:6" ht="22.5" customHeight="1" x14ac:dyDescent="0.2">
      <c r="A92" s="64" t="s">
        <v>66</v>
      </c>
      <c r="B92" s="53"/>
      <c r="C92" s="55"/>
      <c r="D92" s="55"/>
      <c r="E92" s="55"/>
      <c r="F92" s="55"/>
    </row>
    <row r="93" spans="1:6" ht="22.5" customHeight="1" x14ac:dyDescent="0.2">
      <c r="A93" s="145" t="s">
        <v>153</v>
      </c>
      <c r="B93" s="53" t="s">
        <v>1</v>
      </c>
      <c r="C93" s="55">
        <f>SUM(D93:F93)</f>
        <v>118300</v>
      </c>
      <c r="D93" s="55">
        <v>118300</v>
      </c>
      <c r="E93" s="55"/>
      <c r="F93" s="55"/>
    </row>
    <row r="94" spans="1:6" ht="22.5" customHeight="1" x14ac:dyDescent="0.2">
      <c r="A94" s="145" t="s">
        <v>156</v>
      </c>
      <c r="B94" s="53" t="s">
        <v>1</v>
      </c>
      <c r="C94" s="55">
        <f>SUM(D94:F94)</f>
        <v>166800</v>
      </c>
      <c r="D94" s="55">
        <v>83400</v>
      </c>
      <c r="E94" s="55">
        <v>83400</v>
      </c>
      <c r="F94" s="55"/>
    </row>
    <row r="95" spans="1:6" s="40" customFormat="1" ht="21.75" customHeight="1" x14ac:dyDescent="0.2">
      <c r="A95" s="58" t="s">
        <v>133</v>
      </c>
      <c r="B95" s="65" t="s">
        <v>1</v>
      </c>
      <c r="C95" s="66">
        <f>D95+E95+F95</f>
        <v>50000</v>
      </c>
      <c r="D95" s="66">
        <f>D97</f>
        <v>50000</v>
      </c>
      <c r="E95" s="66">
        <f t="shared" ref="E95:F95" si="10">E97</f>
        <v>0</v>
      </c>
      <c r="F95" s="66">
        <f t="shared" si="10"/>
        <v>0</v>
      </c>
    </row>
    <row r="96" spans="1:6" s="40" customFormat="1" ht="21.75" customHeight="1" x14ac:dyDescent="0.2">
      <c r="A96" s="149"/>
      <c r="B96" s="65" t="s">
        <v>51</v>
      </c>
      <c r="C96" s="148"/>
      <c r="D96" s="34"/>
      <c r="E96" s="34"/>
      <c r="F96" s="34"/>
    </row>
    <row r="97" spans="1:6" s="70" customFormat="1" ht="22.5" customHeight="1" x14ac:dyDescent="0.55000000000000004">
      <c r="A97" s="147" t="s">
        <v>294</v>
      </c>
      <c r="B97" s="65" t="s">
        <v>1</v>
      </c>
      <c r="C97" s="55">
        <f t="shared" ref="C97" si="11">D97+E97+F97</f>
        <v>50000</v>
      </c>
      <c r="D97" s="182">
        <v>50000</v>
      </c>
      <c r="E97" s="182">
        <v>0</v>
      </c>
      <c r="F97" s="182">
        <v>0</v>
      </c>
    </row>
    <row r="98" spans="1:6" s="70" customFormat="1" ht="22.5" customHeight="1" x14ac:dyDescent="0.55000000000000004">
      <c r="A98" s="72" t="s">
        <v>295</v>
      </c>
      <c r="B98" s="65" t="s">
        <v>51</v>
      </c>
      <c r="C98" s="183"/>
      <c r="D98" s="34"/>
      <c r="E98" s="34"/>
      <c r="F98" s="34"/>
    </row>
    <row r="99" spans="1:6" ht="22.5" customHeight="1" x14ac:dyDescent="0.2">
      <c r="A99" s="321" t="s">
        <v>0</v>
      </c>
      <c r="B99" s="24" t="s">
        <v>1</v>
      </c>
      <c r="C99" s="68">
        <f>D99+E99+F99</f>
        <v>2451900</v>
      </c>
      <c r="D99" s="68">
        <f>D83</f>
        <v>894300</v>
      </c>
      <c r="E99" s="68">
        <f>E83</f>
        <v>915000</v>
      </c>
      <c r="F99" s="68">
        <f>F83</f>
        <v>642600</v>
      </c>
    </row>
    <row r="100" spans="1:6" ht="22.5" customHeight="1" x14ac:dyDescent="0.2">
      <c r="A100" s="322"/>
      <c r="B100" s="24" t="s">
        <v>51</v>
      </c>
      <c r="C100" s="68"/>
      <c r="D100" s="69"/>
      <c r="E100" s="69"/>
      <c r="F100" s="69"/>
    </row>
    <row r="101" spans="1:6" ht="30.75" customHeight="1" x14ac:dyDescent="0.2">
      <c r="A101" s="37"/>
      <c r="B101" s="37"/>
      <c r="C101" s="40"/>
    </row>
    <row r="102" spans="1:6" ht="24" x14ac:dyDescent="0.2">
      <c r="A102" s="28" t="s">
        <v>69</v>
      </c>
      <c r="B102" s="37"/>
      <c r="C102" s="40"/>
    </row>
    <row r="103" spans="1:6" ht="24" x14ac:dyDescent="0.2">
      <c r="A103" s="28"/>
      <c r="B103" s="37"/>
      <c r="C103" s="40"/>
    </row>
    <row r="104" spans="1:6" ht="24" x14ac:dyDescent="0.2">
      <c r="A104" s="28"/>
      <c r="B104" s="37"/>
      <c r="C104" s="40"/>
    </row>
    <row r="105" spans="1:6" ht="24" x14ac:dyDescent="0.2">
      <c r="A105" s="28"/>
      <c r="B105" s="37"/>
      <c r="C105" s="40"/>
    </row>
    <row r="106" spans="1:6" ht="24" x14ac:dyDescent="0.2">
      <c r="A106" s="28"/>
      <c r="B106" s="37"/>
      <c r="C106" s="40"/>
    </row>
    <row r="107" spans="1:6" ht="24" x14ac:dyDescent="0.2">
      <c r="A107" s="28"/>
      <c r="B107" s="37"/>
      <c r="C107" s="40"/>
    </row>
    <row r="108" spans="1:6" ht="24" x14ac:dyDescent="0.2">
      <c r="A108" s="28"/>
      <c r="B108" s="37"/>
      <c r="C108" s="40"/>
    </row>
    <row r="109" spans="1:6" ht="24" x14ac:dyDescent="0.2">
      <c r="A109" s="28"/>
      <c r="B109" s="37"/>
      <c r="C109" s="40"/>
    </row>
    <row r="110" spans="1:6" ht="24" x14ac:dyDescent="0.2">
      <c r="A110" s="28"/>
      <c r="B110" s="37"/>
      <c r="C110" s="40"/>
    </row>
    <row r="111" spans="1:6" ht="24" x14ac:dyDescent="0.2">
      <c r="A111" s="28"/>
      <c r="B111" s="37"/>
      <c r="C111" s="40"/>
    </row>
    <row r="112" spans="1:6" ht="24" x14ac:dyDescent="0.2">
      <c r="A112" s="28"/>
      <c r="B112" s="37"/>
      <c r="C112" s="40"/>
    </row>
    <row r="113" spans="1:6" ht="24" x14ac:dyDescent="0.2">
      <c r="A113" s="297" t="s">
        <v>212</v>
      </c>
      <c r="B113" s="297"/>
      <c r="C113" s="297"/>
      <c r="D113" s="297"/>
      <c r="E113" s="297"/>
      <c r="F113" s="297"/>
    </row>
    <row r="114" spans="1:6" ht="24" x14ac:dyDescent="0.2">
      <c r="A114" s="27" t="s">
        <v>70</v>
      </c>
      <c r="B114" s="27"/>
    </row>
    <row r="115" spans="1:6" ht="24" x14ac:dyDescent="0.2">
      <c r="A115" s="28" t="s">
        <v>151</v>
      </c>
      <c r="B115" s="28"/>
    </row>
    <row r="116" spans="1:6" ht="24" x14ac:dyDescent="0.2">
      <c r="A116" s="28"/>
      <c r="B116" s="28"/>
      <c r="C116" s="41"/>
      <c r="D116" s="12"/>
      <c r="E116" s="12"/>
      <c r="F116" s="41" t="s">
        <v>6</v>
      </c>
    </row>
    <row r="117" spans="1:6" ht="21.75" customHeight="1" x14ac:dyDescent="0.2">
      <c r="A117" s="323" t="s">
        <v>52</v>
      </c>
      <c r="B117" s="29" t="s">
        <v>50</v>
      </c>
      <c r="C117" s="325" t="s">
        <v>0</v>
      </c>
      <c r="D117" s="185" t="s">
        <v>53</v>
      </c>
      <c r="E117" s="185" t="s">
        <v>54</v>
      </c>
      <c r="F117" s="185" t="s">
        <v>55</v>
      </c>
    </row>
    <row r="118" spans="1:6" ht="21.75" customHeight="1" x14ac:dyDescent="0.2">
      <c r="A118" s="324"/>
      <c r="B118" s="30" t="s">
        <v>51</v>
      </c>
      <c r="C118" s="325"/>
      <c r="D118" s="71" t="s">
        <v>213</v>
      </c>
      <c r="E118" s="71" t="s">
        <v>214</v>
      </c>
      <c r="F118" s="71" t="s">
        <v>215</v>
      </c>
    </row>
    <row r="119" spans="1:6" ht="22.5" customHeight="1" x14ac:dyDescent="0.2">
      <c r="A119" s="36" t="s">
        <v>48</v>
      </c>
      <c r="B119" s="35"/>
      <c r="C119" s="43"/>
      <c r="D119" s="44"/>
      <c r="E119" s="44"/>
      <c r="F119" s="44"/>
    </row>
    <row r="120" spans="1:6" ht="22.5" customHeight="1" x14ac:dyDescent="0.2">
      <c r="A120" s="45" t="s">
        <v>175</v>
      </c>
      <c r="B120" s="46" t="s">
        <v>1</v>
      </c>
      <c r="C120" s="47">
        <f>D120+E120+F120</f>
        <v>4007400</v>
      </c>
      <c r="D120" s="47">
        <f>+D122</f>
        <v>1138700</v>
      </c>
      <c r="E120" s="47">
        <f t="shared" ref="E120:F120" si="12">+E122</f>
        <v>2055500</v>
      </c>
      <c r="F120" s="47">
        <f t="shared" si="12"/>
        <v>813200</v>
      </c>
    </row>
    <row r="121" spans="1:6" ht="22.5" customHeight="1" x14ac:dyDescent="0.2">
      <c r="A121" s="49"/>
      <c r="B121" s="46" t="s">
        <v>51</v>
      </c>
      <c r="C121" s="47"/>
      <c r="D121" s="48"/>
      <c r="E121" s="48"/>
      <c r="F121" s="48"/>
    </row>
    <row r="122" spans="1:6" ht="22.5" customHeight="1" x14ac:dyDescent="0.2">
      <c r="A122" s="58" t="s">
        <v>59</v>
      </c>
      <c r="B122" s="42" t="s">
        <v>1</v>
      </c>
      <c r="C122" s="54">
        <f>SUM(C126:C136)</f>
        <v>4007400</v>
      </c>
      <c r="D122" s="32">
        <f>SUM(D126:D136)</f>
        <v>1138700</v>
      </c>
      <c r="E122" s="32">
        <f t="shared" ref="E122:F122" si="13">SUM(E126:E136)</f>
        <v>2055500</v>
      </c>
      <c r="F122" s="32">
        <f t="shared" si="13"/>
        <v>813200</v>
      </c>
    </row>
    <row r="123" spans="1:6" ht="22.5" customHeight="1" x14ac:dyDescent="0.2">
      <c r="A123" s="51"/>
      <c r="B123" s="11" t="s">
        <v>51</v>
      </c>
      <c r="C123" s="31"/>
      <c r="D123" s="90"/>
      <c r="E123" s="90"/>
      <c r="F123" s="90"/>
    </row>
    <row r="124" spans="1:6" ht="22.5" customHeight="1" x14ac:dyDescent="0.2">
      <c r="A124" s="52" t="s">
        <v>57</v>
      </c>
      <c r="B124" s="38"/>
      <c r="C124" s="31"/>
      <c r="D124" s="74"/>
      <c r="E124" s="74"/>
      <c r="F124" s="74"/>
    </row>
    <row r="125" spans="1:6" ht="22.5" customHeight="1" x14ac:dyDescent="0.2">
      <c r="A125" s="60" t="s">
        <v>60</v>
      </c>
      <c r="B125" s="61"/>
      <c r="C125" s="54"/>
      <c r="D125" s="62"/>
      <c r="E125" s="62"/>
      <c r="F125" s="62"/>
    </row>
    <row r="126" spans="1:6" ht="22.5" customHeight="1" x14ac:dyDescent="0.2">
      <c r="A126" s="57" t="s">
        <v>61</v>
      </c>
      <c r="B126" s="53" t="s">
        <v>1</v>
      </c>
      <c r="C126" s="55">
        <f>D126+E126+F126</f>
        <v>646400</v>
      </c>
      <c r="D126" s="55">
        <v>193400</v>
      </c>
      <c r="E126" s="55">
        <v>258000</v>
      </c>
      <c r="F126" s="55">
        <v>195000</v>
      </c>
    </row>
    <row r="127" spans="1:6" ht="22.5" customHeight="1" x14ac:dyDescent="0.2">
      <c r="A127" s="184" t="s">
        <v>170</v>
      </c>
      <c r="B127" s="53"/>
      <c r="C127" s="54"/>
      <c r="D127" s="55"/>
      <c r="E127" s="55"/>
      <c r="F127" s="55"/>
    </row>
    <row r="128" spans="1:6" ht="22.5" customHeight="1" x14ac:dyDescent="0.2">
      <c r="A128" s="145" t="s">
        <v>157</v>
      </c>
      <c r="B128" s="53" t="s">
        <v>1</v>
      </c>
      <c r="C128" s="55">
        <f t="shared" ref="C128:C136" si="14">D128+E128+F128</f>
        <v>243700</v>
      </c>
      <c r="D128" s="55">
        <v>73000</v>
      </c>
      <c r="E128" s="55">
        <v>97500</v>
      </c>
      <c r="F128" s="55">
        <v>73200</v>
      </c>
    </row>
    <row r="129" spans="1:6" ht="22.5" customHeight="1" x14ac:dyDescent="0.2">
      <c r="A129" s="145" t="s">
        <v>158</v>
      </c>
      <c r="B129" s="53" t="s">
        <v>1</v>
      </c>
      <c r="C129" s="55">
        <f t="shared" si="14"/>
        <v>5000</v>
      </c>
      <c r="D129" s="55"/>
      <c r="E129" s="55">
        <v>5000</v>
      </c>
      <c r="F129" s="55"/>
    </row>
    <row r="130" spans="1:6" ht="22.5" customHeight="1" x14ac:dyDescent="0.2">
      <c r="A130" s="64" t="s">
        <v>66</v>
      </c>
      <c r="B130" s="53"/>
      <c r="C130" s="54"/>
      <c r="D130" s="55"/>
      <c r="E130" s="55"/>
      <c r="F130" s="55"/>
    </row>
    <row r="131" spans="1:6" ht="22.5" customHeight="1" x14ac:dyDescent="0.2">
      <c r="A131" s="145" t="s">
        <v>130</v>
      </c>
      <c r="B131" s="53" t="s">
        <v>1</v>
      </c>
      <c r="C131" s="55">
        <f t="shared" si="14"/>
        <v>150000</v>
      </c>
      <c r="D131" s="55">
        <v>45000</v>
      </c>
      <c r="E131" s="55">
        <v>60000</v>
      </c>
      <c r="F131" s="55">
        <v>45000</v>
      </c>
    </row>
    <row r="132" spans="1:6" ht="22.5" customHeight="1" x14ac:dyDescent="0.2">
      <c r="A132" s="145" t="s">
        <v>189</v>
      </c>
      <c r="B132" s="53" t="s">
        <v>1</v>
      </c>
      <c r="C132" s="55">
        <f t="shared" si="14"/>
        <v>5000</v>
      </c>
      <c r="D132" s="55"/>
      <c r="E132" s="55">
        <v>5000</v>
      </c>
      <c r="F132" s="55"/>
    </row>
    <row r="133" spans="1:6" ht="22.5" customHeight="1" x14ac:dyDescent="0.2">
      <c r="A133" s="145" t="s">
        <v>159</v>
      </c>
      <c r="B133" s="53" t="s">
        <v>1</v>
      </c>
      <c r="C133" s="55">
        <f t="shared" si="14"/>
        <v>2830000</v>
      </c>
      <c r="D133" s="55">
        <v>700000</v>
      </c>
      <c r="E133" s="55">
        <v>1630000</v>
      </c>
      <c r="F133" s="55">
        <v>500000</v>
      </c>
    </row>
    <row r="134" spans="1:6" ht="22.5" customHeight="1" x14ac:dyDescent="0.2">
      <c r="A134" s="145" t="s">
        <v>153</v>
      </c>
      <c r="B134" s="53" t="s">
        <v>1</v>
      </c>
      <c r="C134" s="55">
        <f>D134+E134+F134</f>
        <v>30800</v>
      </c>
      <c r="D134" s="55">
        <v>30800</v>
      </c>
      <c r="E134" s="55"/>
      <c r="F134" s="55"/>
    </row>
    <row r="135" spans="1:6" ht="22.5" customHeight="1" x14ac:dyDescent="0.2">
      <c r="A135" s="57" t="s">
        <v>190</v>
      </c>
      <c r="B135" s="53" t="s">
        <v>1</v>
      </c>
      <c r="C135" s="55">
        <f t="shared" si="14"/>
        <v>30800</v>
      </c>
      <c r="D135" s="55">
        <v>30800</v>
      </c>
      <c r="E135" s="55"/>
      <c r="F135" s="55"/>
    </row>
    <row r="136" spans="1:6" ht="22.5" customHeight="1" x14ac:dyDescent="0.2">
      <c r="A136" s="145" t="s">
        <v>154</v>
      </c>
      <c r="B136" s="53" t="s">
        <v>1</v>
      </c>
      <c r="C136" s="55">
        <f t="shared" si="14"/>
        <v>65700</v>
      </c>
      <c r="D136" s="55">
        <v>65700</v>
      </c>
      <c r="E136" s="55"/>
      <c r="F136" s="55"/>
    </row>
    <row r="137" spans="1:6" s="40" customFormat="1" ht="22.5" customHeight="1" x14ac:dyDescent="0.2">
      <c r="A137" s="149"/>
      <c r="B137" s="65"/>
      <c r="C137" s="148"/>
      <c r="D137" s="34"/>
      <c r="E137" s="34"/>
      <c r="F137" s="34"/>
    </row>
    <row r="138" spans="1:6" s="70" customFormat="1" ht="22.5" customHeight="1" x14ac:dyDescent="0.55000000000000004">
      <c r="A138" s="321" t="s">
        <v>0</v>
      </c>
      <c r="B138" s="24" t="s">
        <v>1</v>
      </c>
      <c r="C138" s="68">
        <f>D138+E138+F138</f>
        <v>4007400</v>
      </c>
      <c r="D138" s="68">
        <f>D120</f>
        <v>1138700</v>
      </c>
      <c r="E138" s="68">
        <f t="shared" ref="E138:F138" si="15">E120</f>
        <v>2055500</v>
      </c>
      <c r="F138" s="68">
        <f t="shared" si="15"/>
        <v>813200</v>
      </c>
    </row>
    <row r="139" spans="1:6" s="70" customFormat="1" ht="22.5" customHeight="1" x14ac:dyDescent="0.55000000000000004">
      <c r="A139" s="322"/>
      <c r="B139" s="24" t="s">
        <v>51</v>
      </c>
      <c r="C139" s="68"/>
      <c r="D139" s="69"/>
      <c r="E139" s="69"/>
      <c r="F139" s="69"/>
    </row>
    <row r="140" spans="1:6" s="70" customFormat="1" ht="21.75" customHeight="1" x14ac:dyDescent="0.55000000000000004">
      <c r="A140" s="37"/>
      <c r="B140" s="37"/>
      <c r="C140" s="40"/>
      <c r="D140"/>
      <c r="E140"/>
      <c r="F140"/>
    </row>
    <row r="141" spans="1:6" s="70" customFormat="1" ht="22.5" customHeight="1" x14ac:dyDescent="0.55000000000000004">
      <c r="A141" s="28" t="s">
        <v>69</v>
      </c>
      <c r="B141" s="37"/>
      <c r="C141" s="40"/>
      <c r="D141"/>
      <c r="E141"/>
      <c r="F141"/>
    </row>
  </sheetData>
  <mergeCells count="16">
    <mergeCell ref="A1:F1"/>
    <mergeCell ref="A138:A139"/>
    <mergeCell ref="A5:A6"/>
    <mergeCell ref="C5:C6"/>
    <mergeCell ref="A42:A43"/>
    <mergeCell ref="C42:C43"/>
    <mergeCell ref="A55:A56"/>
    <mergeCell ref="A27:A28"/>
    <mergeCell ref="A80:A81"/>
    <mergeCell ref="C80:C81"/>
    <mergeCell ref="A117:A118"/>
    <mergeCell ref="C117:C118"/>
    <mergeCell ref="A99:A100"/>
    <mergeCell ref="A38:F38"/>
    <mergeCell ref="A76:F76"/>
    <mergeCell ref="A113:F113"/>
  </mergeCells>
  <pageMargins left="0.59055118110236227" right="0.19685039370078741" top="0.59055118110236227" bottom="0.19685039370078741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022C-BA35-4C69-AE57-B5A81546697C}">
  <dimension ref="A1:F29"/>
  <sheetViews>
    <sheetView zoomScaleNormal="100" workbookViewId="0">
      <selection activeCell="D16" sqref="D16"/>
    </sheetView>
  </sheetViews>
  <sheetFormatPr defaultRowHeight="14.25" x14ac:dyDescent="0.2"/>
  <cols>
    <col min="1" max="1" width="39.375" customWidth="1"/>
    <col min="2" max="2" width="7.75" customWidth="1"/>
    <col min="3" max="3" width="10.875" customWidth="1"/>
    <col min="4" max="5" width="13.5" customWidth="1"/>
    <col min="6" max="6" width="13.875" style="40" customWidth="1"/>
  </cols>
  <sheetData>
    <row r="1" spans="1:6" ht="24" x14ac:dyDescent="0.2">
      <c r="A1" s="297" t="str">
        <f>ปกครอง!A1</f>
        <v>แผน/ผลการปฏิบัติงานและการใช้จ่ายงบประมาณรายจ่ายประจำปีงบประมาณ พ.ศ. 2567</v>
      </c>
      <c r="B1" s="297"/>
      <c r="C1" s="297"/>
      <c r="D1" s="297"/>
      <c r="E1" s="297"/>
      <c r="F1" s="297"/>
    </row>
    <row r="2" spans="1:6" ht="24" x14ac:dyDescent="0.2">
      <c r="A2" s="27" t="s">
        <v>70</v>
      </c>
      <c r="B2" s="27"/>
      <c r="C2" s="27"/>
      <c r="D2" s="27"/>
      <c r="E2" s="27"/>
      <c r="F2" s="27"/>
    </row>
    <row r="3" spans="1:6" ht="24" x14ac:dyDescent="0.2">
      <c r="A3" s="27" t="s">
        <v>76</v>
      </c>
      <c r="B3" s="27"/>
      <c r="C3" s="27"/>
      <c r="D3" s="27"/>
      <c r="E3" s="27"/>
      <c r="F3" s="27"/>
    </row>
    <row r="4" spans="1:6" ht="24" x14ac:dyDescent="0.2">
      <c r="A4" s="28"/>
      <c r="B4" s="28"/>
      <c r="C4" s="28"/>
      <c r="D4" s="28"/>
      <c r="E4" s="28"/>
      <c r="F4" s="41" t="s">
        <v>6</v>
      </c>
    </row>
    <row r="5" spans="1:6" ht="21.75" customHeight="1" x14ac:dyDescent="0.2">
      <c r="A5" s="323" t="s">
        <v>52</v>
      </c>
      <c r="B5" s="29" t="s">
        <v>50</v>
      </c>
      <c r="C5" s="325" t="s">
        <v>0</v>
      </c>
      <c r="D5" s="185" t="s">
        <v>53</v>
      </c>
      <c r="E5" s="185" t="s">
        <v>54</v>
      </c>
      <c r="F5" s="185" t="s">
        <v>55</v>
      </c>
    </row>
    <row r="6" spans="1:6" ht="21.75" customHeight="1" x14ac:dyDescent="0.2">
      <c r="A6" s="324"/>
      <c r="B6" s="30" t="s">
        <v>51</v>
      </c>
      <c r="C6" s="325"/>
      <c r="D6" s="71" t="s">
        <v>213</v>
      </c>
      <c r="E6" s="71" t="s">
        <v>214</v>
      </c>
      <c r="F6" s="71" t="s">
        <v>215</v>
      </c>
    </row>
    <row r="7" spans="1:6" ht="24" x14ac:dyDescent="0.2">
      <c r="A7" s="75" t="s">
        <v>48</v>
      </c>
      <c r="B7" s="76"/>
      <c r="C7" s="76"/>
      <c r="D7" s="76"/>
      <c r="E7" s="76"/>
      <c r="F7" s="77"/>
    </row>
    <row r="8" spans="1:6" ht="24" x14ac:dyDescent="0.2">
      <c r="A8" s="78" t="s">
        <v>77</v>
      </c>
      <c r="B8" s="79" t="s">
        <v>1</v>
      </c>
      <c r="C8" s="80">
        <f>D8+E8+F8</f>
        <v>3970700</v>
      </c>
      <c r="D8" s="81">
        <f>D10</f>
        <v>1448800</v>
      </c>
      <c r="E8" s="81">
        <f t="shared" ref="E8:F8" si="0">E10</f>
        <v>1341900</v>
      </c>
      <c r="F8" s="81">
        <f t="shared" si="0"/>
        <v>1180000</v>
      </c>
    </row>
    <row r="9" spans="1:6" ht="24" x14ac:dyDescent="0.2">
      <c r="A9" s="83"/>
      <c r="B9" s="79" t="s">
        <v>51</v>
      </c>
      <c r="C9" s="79"/>
      <c r="D9" s="81"/>
      <c r="E9" s="81"/>
      <c r="F9" s="82"/>
    </row>
    <row r="10" spans="1:6" s="40" customFormat="1" ht="24" x14ac:dyDescent="0.2">
      <c r="A10" s="58" t="s">
        <v>59</v>
      </c>
      <c r="B10" s="42" t="s">
        <v>1</v>
      </c>
      <c r="C10" s="31">
        <f>SUM(C14:C23)</f>
        <v>3970700</v>
      </c>
      <c r="D10" s="31">
        <f t="shared" ref="D10:F10" si="1">SUM(D14:D23)</f>
        <v>1448800</v>
      </c>
      <c r="E10" s="31">
        <f t="shared" si="1"/>
        <v>1341900</v>
      </c>
      <c r="F10" s="31">
        <f t="shared" si="1"/>
        <v>1180000</v>
      </c>
    </row>
    <row r="11" spans="1:6" s="40" customFormat="1" ht="24" x14ac:dyDescent="0.2">
      <c r="A11" s="51"/>
      <c r="B11" s="11" t="s">
        <v>51</v>
      </c>
      <c r="C11" s="32"/>
      <c r="D11" s="32"/>
      <c r="E11" s="32"/>
      <c r="F11" s="31"/>
    </row>
    <row r="12" spans="1:6" s="40" customFormat="1" ht="24" x14ac:dyDescent="0.2">
      <c r="A12" s="200" t="s">
        <v>200</v>
      </c>
      <c r="B12" s="38"/>
      <c r="C12" s="59"/>
      <c r="D12" s="59"/>
      <c r="E12" s="59"/>
      <c r="F12" s="39"/>
    </row>
    <row r="13" spans="1:6" s="56" customFormat="1" ht="24" x14ac:dyDescent="0.2">
      <c r="A13" s="60" t="s">
        <v>60</v>
      </c>
      <c r="B13" s="61"/>
      <c r="C13" s="62"/>
      <c r="D13" s="62"/>
      <c r="E13" s="62"/>
      <c r="F13" s="84"/>
    </row>
    <row r="14" spans="1:6" s="56" customFormat="1" ht="24" x14ac:dyDescent="0.2">
      <c r="A14" s="57" t="s">
        <v>61</v>
      </c>
      <c r="B14" s="53" t="s">
        <v>1</v>
      </c>
      <c r="C14" s="179">
        <f>SUM(D14:F14)</f>
        <v>3592000</v>
      </c>
      <c r="D14" s="55">
        <v>1214000</v>
      </c>
      <c r="E14" s="55">
        <v>1198000</v>
      </c>
      <c r="F14" s="55">
        <v>1180000</v>
      </c>
    </row>
    <row r="15" spans="1:6" s="56" customFormat="1" ht="24" x14ac:dyDescent="0.2">
      <c r="A15" s="63" t="s">
        <v>62</v>
      </c>
      <c r="B15" s="53"/>
      <c r="C15" s="179"/>
      <c r="D15" s="55"/>
      <c r="E15" s="55"/>
      <c r="F15" s="54"/>
    </row>
    <row r="16" spans="1:6" s="56" customFormat="1" ht="24" x14ac:dyDescent="0.2">
      <c r="A16" s="57" t="s">
        <v>63</v>
      </c>
      <c r="B16" s="53" t="s">
        <v>1</v>
      </c>
      <c r="C16" s="179">
        <f t="shared" ref="C16:C17" si="2">SUM(D16:F16)</f>
        <v>96700</v>
      </c>
      <c r="D16" s="55">
        <v>50000</v>
      </c>
      <c r="E16" s="55">
        <v>46700</v>
      </c>
      <c r="F16" s="55"/>
    </row>
    <row r="17" spans="1:6" s="56" customFormat="1" ht="24" x14ac:dyDescent="0.2">
      <c r="A17" s="57" t="s">
        <v>64</v>
      </c>
      <c r="B17" s="53" t="s">
        <v>1</v>
      </c>
      <c r="C17" s="179">
        <f t="shared" si="2"/>
        <v>22000</v>
      </c>
      <c r="D17" s="55">
        <v>0</v>
      </c>
      <c r="E17" s="55">
        <v>22000</v>
      </c>
      <c r="F17" s="55"/>
    </row>
    <row r="18" spans="1:6" s="56" customFormat="1" ht="24" x14ac:dyDescent="0.2">
      <c r="A18" s="64" t="s">
        <v>66</v>
      </c>
      <c r="B18" s="53"/>
      <c r="C18" s="179"/>
      <c r="D18" s="55"/>
      <c r="E18" s="55"/>
      <c r="F18" s="54"/>
    </row>
    <row r="19" spans="1:6" s="56" customFormat="1" ht="24" x14ac:dyDescent="0.2">
      <c r="A19" s="57" t="s">
        <v>188</v>
      </c>
      <c r="B19" s="53" t="s">
        <v>1</v>
      </c>
      <c r="C19" s="179">
        <f t="shared" ref="C19:C23" si="3">SUM(D19:F19)</f>
        <v>44000</v>
      </c>
      <c r="D19" s="55">
        <v>13200</v>
      </c>
      <c r="E19" s="55">
        <v>30800</v>
      </c>
      <c r="F19" s="55"/>
    </row>
    <row r="20" spans="1:6" s="56" customFormat="1" ht="24" x14ac:dyDescent="0.2">
      <c r="A20" s="57" t="s">
        <v>67</v>
      </c>
      <c r="B20" s="53" t="s">
        <v>1</v>
      </c>
      <c r="C20" s="179">
        <f t="shared" si="3"/>
        <v>10000</v>
      </c>
      <c r="D20" s="55">
        <v>10000</v>
      </c>
      <c r="E20" s="55"/>
      <c r="F20" s="54">
        <v>0</v>
      </c>
    </row>
    <row r="21" spans="1:6" s="56" customFormat="1" ht="24" x14ac:dyDescent="0.2">
      <c r="A21" s="57" t="s">
        <v>68</v>
      </c>
      <c r="B21" s="53" t="s">
        <v>1</v>
      </c>
      <c r="C21" s="179">
        <f t="shared" si="3"/>
        <v>64400</v>
      </c>
      <c r="D21" s="55">
        <v>20000</v>
      </c>
      <c r="E21" s="55">
        <v>44400</v>
      </c>
      <c r="F21" s="55">
        <v>0</v>
      </c>
    </row>
    <row r="22" spans="1:6" ht="22.5" customHeight="1" x14ac:dyDescent="0.2">
      <c r="A22" s="57" t="s">
        <v>190</v>
      </c>
      <c r="B22" s="53" t="s">
        <v>1</v>
      </c>
      <c r="C22" s="179">
        <f t="shared" si="3"/>
        <v>57400</v>
      </c>
      <c r="D22" s="55">
        <v>57400</v>
      </c>
      <c r="E22" s="55"/>
      <c r="F22" s="55"/>
    </row>
    <row r="23" spans="1:6" ht="22.5" customHeight="1" x14ac:dyDescent="0.2">
      <c r="A23" s="145" t="s">
        <v>154</v>
      </c>
      <c r="B23" s="53" t="s">
        <v>1</v>
      </c>
      <c r="C23" s="179">
        <f t="shared" si="3"/>
        <v>84200</v>
      </c>
      <c r="D23" s="55">
        <v>84200</v>
      </c>
      <c r="E23" s="55"/>
      <c r="F23" s="55"/>
    </row>
    <row r="24" spans="1:6" s="70" customFormat="1" ht="24" x14ac:dyDescent="0.55000000000000004">
      <c r="A24" s="86" t="s">
        <v>0</v>
      </c>
      <c r="B24" s="24" t="s">
        <v>1</v>
      </c>
      <c r="C24" s="69">
        <f>SUM(D24:F24)</f>
        <v>3970700</v>
      </c>
      <c r="D24" s="87">
        <f>D8</f>
        <v>1448800</v>
      </c>
      <c r="E24" s="87">
        <f t="shared" ref="E24:F24" si="4">E8</f>
        <v>1341900</v>
      </c>
      <c r="F24" s="87">
        <f t="shared" si="4"/>
        <v>1180000</v>
      </c>
    </row>
    <row r="25" spans="1:6" s="70" customFormat="1" ht="24" x14ac:dyDescent="0.55000000000000004">
      <c r="A25" s="88"/>
      <c r="B25" s="24" t="s">
        <v>51</v>
      </c>
      <c r="C25" s="24"/>
      <c r="D25" s="24"/>
      <c r="E25" s="24"/>
      <c r="F25" s="68"/>
    </row>
    <row r="26" spans="1:6" s="70" customFormat="1" ht="23.25" customHeight="1" x14ac:dyDescent="0.55000000000000004">
      <c r="A26" s="37"/>
      <c r="B26" s="37"/>
      <c r="C26" s="37"/>
      <c r="D26" s="37"/>
      <c r="E26" s="37"/>
      <c r="F26" s="40"/>
    </row>
    <row r="27" spans="1:6" s="70" customFormat="1" ht="23.25" customHeight="1" x14ac:dyDescent="0.55000000000000004">
      <c r="A27" s="37"/>
      <c r="B27" s="37"/>
      <c r="C27" s="37"/>
      <c r="D27" s="37"/>
      <c r="E27" s="37"/>
      <c r="F27" s="40"/>
    </row>
    <row r="28" spans="1:6" s="70" customFormat="1" ht="19.5" customHeight="1" x14ac:dyDescent="0.55000000000000004">
      <c r="A28" s="27" t="s">
        <v>69</v>
      </c>
      <c r="B28" s="27"/>
      <c r="F28" s="40"/>
    </row>
    <row r="29" spans="1:6" ht="19.5" customHeight="1" x14ac:dyDescent="0.2"/>
  </sheetData>
  <mergeCells count="3">
    <mergeCell ref="A5:A6"/>
    <mergeCell ref="C5:C6"/>
    <mergeCell ref="A1:F1"/>
  </mergeCells>
  <pageMargins left="0.59055118110236227" right="0.19685039370078741" top="0.59055118110236227" bottom="0.43307086614173229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สงม. 1</vt:lpstr>
      <vt:lpstr>แบบแนบท้าย</vt:lpstr>
      <vt:lpstr>งานรายจ่ายบุคลากร</vt:lpstr>
      <vt:lpstr>ปกครอง</vt:lpstr>
      <vt:lpstr>ทะเบียน</vt:lpstr>
      <vt:lpstr>คลัง</vt:lpstr>
      <vt:lpstr>รายได้</vt:lpstr>
      <vt:lpstr>รักษา</vt:lpstr>
      <vt:lpstr>เทศกิจ</vt:lpstr>
      <vt:lpstr>โยธา</vt:lpstr>
      <vt:lpstr>พัฒนา</vt:lpstr>
      <vt:lpstr>สิ่งแวดล้อม</vt:lpstr>
      <vt:lpstr>ศึกษา</vt:lpstr>
      <vt:lpstr>สรุป03บุคลากร</vt:lpstr>
      <vt:lpstr>รันเลข</vt:lpstr>
      <vt:lpstr>เทศกิจ!Print_Area</vt:lpstr>
      <vt:lpstr>โยธา!Print_Area</vt:lpstr>
      <vt:lpstr>ศึกษา!Print_Area</vt:lpstr>
      <vt:lpstr>'สงม. 1'!Print_Area</vt:lpstr>
      <vt:lpstr>'สงม.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bma04159</cp:lastModifiedBy>
  <cp:lastPrinted>2024-01-25T02:55:04Z</cp:lastPrinted>
  <dcterms:created xsi:type="dcterms:W3CDTF">2019-08-18T06:05:51Z</dcterms:created>
  <dcterms:modified xsi:type="dcterms:W3CDTF">2024-04-26T03:06:02Z</dcterms:modified>
</cp:coreProperties>
</file>