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NgToNg_Pc\Desktop\ITA67\O13\"/>
    </mc:Choice>
  </mc:AlternateContent>
  <xr:revisionPtr revIDLastSave="0" documentId="13_ncr:1_{A7C27519-C72F-4E81-8A33-B430C161910D}" xr6:coauthVersionLast="47" xr6:coauthVersionMax="47" xr10:uidLastSave="{00000000-0000-0000-0000-000000000000}"/>
  <bookViews>
    <workbookView xWindow="-120" yWindow="-120" windowWidth="20730" windowHeight="11160" xr2:uid="{FEE62FCD-4FFA-45C3-A848-781C6345437C}"/>
  </bookViews>
  <sheets>
    <sheet name="31 มี.ค.67" sheetId="1" r:id="rId1"/>
    <sheet name="ง40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3" l="1"/>
  <c r="H28" i="3"/>
  <c r="F28" i="3"/>
  <c r="D28" i="3"/>
  <c r="J27" i="3"/>
  <c r="J29" i="3" s="1"/>
  <c r="J30" i="3" s="1"/>
  <c r="I27" i="3"/>
  <c r="I28" i="3" s="1"/>
  <c r="H27" i="3"/>
  <c r="H29" i="3" s="1"/>
  <c r="H30" i="3" s="1"/>
  <c r="G27" i="3"/>
  <c r="G28" i="3" s="1"/>
  <c r="F27" i="3"/>
  <c r="F29" i="3" s="1"/>
  <c r="F30" i="3" s="1"/>
  <c r="E27" i="3"/>
  <c r="E28" i="3" s="1"/>
  <c r="D27" i="3"/>
  <c r="D29" i="3" s="1"/>
  <c r="D30" i="3" s="1"/>
  <c r="C27" i="3"/>
  <c r="C28" i="3" s="1"/>
  <c r="K26" i="3"/>
  <c r="K25" i="3"/>
  <c r="K27" i="3" s="1"/>
  <c r="K28" i="3" s="1"/>
  <c r="K24" i="3"/>
  <c r="K23" i="3"/>
  <c r="K29" i="3" s="1"/>
  <c r="K30" i="3" s="1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C29" i="3" l="1"/>
  <c r="C30" i="3" s="1"/>
  <c r="E29" i="3"/>
  <c r="E30" i="3" s="1"/>
  <c r="G29" i="3"/>
  <c r="G30" i="3" s="1"/>
  <c r="I29" i="3"/>
  <c r="I30" i="3" s="1"/>
  <c r="E10" i="1" l="1"/>
  <c r="E9" i="1"/>
  <c r="D8" i="1"/>
  <c r="B8" i="1"/>
  <c r="E8" i="1" s="1"/>
  <c r="D7" i="1"/>
  <c r="E7" i="1" s="1"/>
  <c r="B7" i="1"/>
  <c r="E6" i="1"/>
  <c r="D6" i="1"/>
  <c r="D12" i="1" s="1"/>
  <c r="C6" i="1"/>
  <c r="C12" i="1" s="1"/>
  <c r="B6" i="1"/>
  <c r="B12" i="1" s="1"/>
  <c r="E12" i="1" l="1"/>
</calcChain>
</file>

<file path=xl/sharedStrings.xml><?xml version="1.0" encoding="utf-8"?>
<sst xmlns="http://schemas.openxmlformats.org/spreadsheetml/2006/main" count="65" uniqueCount="55">
  <si>
    <t>รายงานผลการใช้จ่ายงบประมาณรอบ 6 เดือนแรกของปีงบประมาณ พ.ศ. 2567</t>
  </si>
  <si>
    <t>งบประมาณ</t>
  </si>
  <si>
    <t>ข้อมูล ณ วันที่ 31 มีนาคม 2567</t>
  </si>
  <si>
    <t>เป้าหมายการใช้จ่าย</t>
  </si>
  <si>
    <t>ประเภทงบรายจ่าย</t>
  </si>
  <si>
    <t>หลังปรับโอน</t>
  </si>
  <si>
    <t>แผนการเบิกจ่าย</t>
  </si>
  <si>
    <t>ผลการเบิกจ่าย</t>
  </si>
  <si>
    <t>ร้อยละ</t>
  </si>
  <si>
    <t>ปัญหา/อุปสรรคในการดำเนินงาน</t>
  </si>
  <si>
    <t>(จำนวนเงิน)</t>
  </si>
  <si>
    <t>การเบิกจ่าย</t>
  </si>
  <si>
    <t>งบบุคลากร</t>
  </si>
  <si>
    <t>รายการจ้างเหมา งบลงทุน (ค่าที่ดิน</t>
  </si>
  <si>
    <t>งบดำเนินงาน</t>
  </si>
  <si>
    <t>และสิ่งก่อสร้าง) ดำเนินการล่าช้า</t>
  </si>
  <si>
    <t>งบลงทุน</t>
  </si>
  <si>
    <t>ไม่เป็นไปตามกำหนด ทำให้การเบิกจ่าย</t>
  </si>
  <si>
    <t>งบเงินอุดหนุน</t>
  </si>
  <si>
    <t>งบลงทุน ต่ำ</t>
  </si>
  <si>
    <t>งบรายจ่ายอื่น</t>
  </si>
  <si>
    <t>รวมงบประมาณประจำปี</t>
  </si>
  <si>
    <t>รายงานสรุปการใช้จ่ายเงินงบประมาณรายจ่าย ระดับหน่วยงาน</t>
  </si>
  <si>
    <t>รายการงบประมาณประจำปี พ.ศ.2567</t>
  </si>
  <si>
    <t>ระหว่างวันที่ 1 ตุลาคม 2566 ถึงวันที่ 31 มีนาคม 2567</t>
  </si>
  <si>
    <t>สำนักงานเขตบางพลัด</t>
  </si>
  <si>
    <t>รายการ/งบประมาณรายจ่าย</t>
  </si>
  <si>
    <t>เงินเดือนและค่าจ้างประจำ</t>
  </si>
  <si>
    <t>ค่าจ้างชั่วคราว</t>
  </si>
  <si>
    <t>ค่าตอบแทนใช้สอยและวัสดุ</t>
  </si>
  <si>
    <t>ค่าสาธารณูปโภค</t>
  </si>
  <si>
    <t>ค่าครุภัณฑ์ ที่ดินและสิ่งก่อสร้าง</t>
  </si>
  <si>
    <t>เงินอุดหนุน</t>
  </si>
  <si>
    <t>รายจ่ายอื่น</t>
  </si>
  <si>
    <t>รวม</t>
  </si>
  <si>
    <t>ครุภัณฑ์</t>
  </si>
  <si>
    <t>ที่ดินและส่งก่อสร้าง</t>
  </si>
  <si>
    <t xml:space="preserve"> งบประมาณอนุมัติ</t>
  </si>
  <si>
    <t xml:space="preserve"> โอนก่อน 01/10/66 </t>
  </si>
  <si>
    <t>2.1. อนุมัติแล้ว</t>
  </si>
  <si>
    <t>- โอนเพิ่ม (+)</t>
  </si>
  <si>
    <t xml:space="preserve">- โอนลด (-) </t>
  </si>
  <si>
    <t>2.2. อยู่ระหว่างเสนอขออนุมัติ</t>
  </si>
  <si>
    <t>โอนตั้งแต่ 01/10/56 ถึง 31/03/67</t>
  </si>
  <si>
    <t>3.1. อนุมัติแล้ว</t>
  </si>
  <si>
    <t>3.2. อยู่ระหว่างเสนอขออนุมัติ</t>
  </si>
  <si>
    <t>โอนทั้งสิ้น (2+3)</t>
  </si>
  <si>
    <t>งบประมาณหลังปรับโอน (144)</t>
  </si>
  <si>
    <t xml:space="preserve"> อนุมัติเงินประจ่างวดหลังปรับโอน</t>
  </si>
  <si>
    <t>รายจ่ายก่อน 01/10/66</t>
  </si>
  <si>
    <t>รายจ่ายตั้งแต่ 01/10/66 ถึง 31/03/67</t>
  </si>
  <si>
    <t xml:space="preserve"> รายจ่ายทั้งสิ้น (7+8)</t>
  </si>
  <si>
    <t>%รายจ่ายทั้งสิ้น (9/5x100)</t>
  </si>
  <si>
    <t xml:space="preserve">งบประมาณคงเหลือ (5-9) </t>
  </si>
  <si>
    <t>%งบประมาณคงเหลือ (11/5x100)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</si>
</sst>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.00_ ;\-#,##0.00\ 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7" xfId="0" applyFont="1" applyBorder="1"/>
    <xf numFmtId="43" fontId="3" fillId="0" borderId="11" xfId="1" applyFont="1" applyBorder="1"/>
    <xf numFmtId="43" fontId="3" fillId="0" borderId="2" xfId="1" applyFont="1" applyBorder="1"/>
    <xf numFmtId="0" fontId="3" fillId="0" borderId="8" xfId="0" applyFont="1" applyBorder="1"/>
    <xf numFmtId="0" fontId="3" fillId="0" borderId="11" xfId="0" applyFont="1" applyBorder="1"/>
    <xf numFmtId="43" fontId="3" fillId="0" borderId="7" xfId="1" applyFont="1" applyBorder="1"/>
    <xf numFmtId="0" fontId="3" fillId="0" borderId="7" xfId="1" applyNumberFormat="1" applyFont="1" applyBorder="1" applyAlignment="1">
      <alignment horizontal="center"/>
    </xf>
    <xf numFmtId="0" fontId="3" fillId="0" borderId="12" xfId="0" applyFont="1" applyBorder="1"/>
    <xf numFmtId="43" fontId="3" fillId="0" borderId="12" xfId="1" applyFont="1" applyBorder="1"/>
    <xf numFmtId="43" fontId="3" fillId="0" borderId="9" xfId="1" applyFont="1" applyBorder="1"/>
    <xf numFmtId="43" fontId="3" fillId="0" borderId="11" xfId="0" applyNumberFormat="1" applyFont="1" applyBorder="1"/>
    <xf numFmtId="43" fontId="3" fillId="0" borderId="13" xfId="1" applyFont="1" applyBorder="1"/>
    <xf numFmtId="43" fontId="3" fillId="0" borderId="13" xfId="0" applyNumberFormat="1" applyFont="1" applyBorder="1"/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13" xfId="0" applyFont="1" applyFill="1" applyBorder="1"/>
    <xf numFmtId="43" fontId="3" fillId="3" borderId="13" xfId="1" applyFont="1" applyFill="1" applyBorder="1"/>
    <xf numFmtId="0" fontId="6" fillId="0" borderId="0" xfId="0" applyFont="1"/>
    <xf numFmtId="187" fontId="6" fillId="0" borderId="14" xfId="1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4" xfId="0" applyFont="1" applyBorder="1"/>
    <xf numFmtId="187" fontId="6" fillId="0" borderId="14" xfId="1" applyNumberFormat="1" applyFont="1" applyBorder="1"/>
    <xf numFmtId="0" fontId="6" fillId="0" borderId="14" xfId="0" quotePrefix="1" applyFont="1" applyBorder="1"/>
    <xf numFmtId="0" fontId="7" fillId="0" borderId="14" xfId="0" applyFont="1" applyBorder="1" applyAlignment="1">
      <alignment vertical="center"/>
    </xf>
    <xf numFmtId="187" fontId="6" fillId="0" borderId="0" xfId="1" applyNumberFormat="1" applyFont="1"/>
    <xf numFmtId="0" fontId="5" fillId="0" borderId="0" xfId="0" applyFont="1" applyAlignment="1">
      <alignment horizontal="center"/>
    </xf>
    <xf numFmtId="15" fontId="2" fillId="0" borderId="1" xfId="0" quotePrefix="1" applyNumberFormat="1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187" fontId="6" fillId="0" borderId="14" xfId="1" applyNumberFormat="1" applyFont="1" applyBorder="1" applyAlignment="1">
      <alignment horizontal="center" vertical="center"/>
    </xf>
    <xf numFmtId="187" fontId="6" fillId="0" borderId="14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2A63E-3D4E-43D5-8013-47B56A5A26CB}">
  <dimension ref="A1:G16"/>
  <sheetViews>
    <sheetView tabSelected="1" view="pageBreakPreview" zoomScale="98" zoomScaleNormal="100" zoomScaleSheetLayoutView="98" workbookViewId="0">
      <selection activeCell="D11" sqref="D11"/>
    </sheetView>
  </sheetViews>
  <sheetFormatPr defaultRowHeight="24" x14ac:dyDescent="0.55000000000000004"/>
  <cols>
    <col min="1" max="1" width="18.5" style="1" customWidth="1"/>
    <col min="2" max="2" width="16.75" style="1" customWidth="1"/>
    <col min="3" max="3" width="16" style="1" customWidth="1"/>
    <col min="4" max="4" width="15.375" style="1" customWidth="1"/>
    <col min="5" max="5" width="11.875" style="1" customWidth="1"/>
    <col min="6" max="6" width="14.625" style="1" customWidth="1"/>
    <col min="7" max="7" width="30.625" style="1" customWidth="1"/>
    <col min="8" max="16384" width="9" style="1"/>
  </cols>
  <sheetData>
    <row r="1" spans="1:7" ht="30.75" x14ac:dyDescent="0.7">
      <c r="A1" s="37" t="s">
        <v>0</v>
      </c>
      <c r="B1" s="37"/>
      <c r="C1" s="37"/>
      <c r="D1" s="37"/>
      <c r="E1" s="37"/>
      <c r="F1" s="37"/>
      <c r="G1" s="37"/>
    </row>
    <row r="2" spans="1:7" x14ac:dyDescent="0.55000000000000004">
      <c r="A2" s="38"/>
      <c r="B2" s="39"/>
      <c r="C2" s="39"/>
      <c r="D2" s="39"/>
      <c r="E2" s="39"/>
      <c r="F2" s="39"/>
      <c r="G2" s="39"/>
    </row>
    <row r="3" spans="1:7" x14ac:dyDescent="0.55000000000000004">
      <c r="A3" s="16"/>
      <c r="B3" s="16" t="s">
        <v>1</v>
      </c>
      <c r="C3" s="17"/>
      <c r="D3" s="18" t="s">
        <v>2</v>
      </c>
      <c r="E3" s="19"/>
      <c r="F3" s="20" t="s">
        <v>3</v>
      </c>
      <c r="G3" s="16"/>
    </row>
    <row r="4" spans="1:7" x14ac:dyDescent="0.55000000000000004">
      <c r="A4" s="21" t="s">
        <v>4</v>
      </c>
      <c r="B4" s="21" t="s">
        <v>5</v>
      </c>
      <c r="C4" s="22" t="s">
        <v>6</v>
      </c>
      <c r="D4" s="16" t="s">
        <v>7</v>
      </c>
      <c r="E4" s="16" t="s">
        <v>8</v>
      </c>
      <c r="F4" s="23" t="s">
        <v>1</v>
      </c>
      <c r="G4" s="23" t="s">
        <v>9</v>
      </c>
    </row>
    <row r="5" spans="1:7" x14ac:dyDescent="0.55000000000000004">
      <c r="A5" s="24"/>
      <c r="B5" s="25" t="s">
        <v>10</v>
      </c>
      <c r="C5" s="25" t="s">
        <v>10</v>
      </c>
      <c r="D5" s="25" t="s">
        <v>10</v>
      </c>
      <c r="E5" s="25" t="s">
        <v>11</v>
      </c>
      <c r="F5" s="26" t="s">
        <v>8</v>
      </c>
      <c r="G5" s="26"/>
    </row>
    <row r="6" spans="1:7" x14ac:dyDescent="0.55000000000000004">
      <c r="A6" s="2" t="s">
        <v>12</v>
      </c>
      <c r="B6" s="3">
        <f>138528300+29235500</f>
        <v>167763800</v>
      </c>
      <c r="C6" s="3">
        <f>B6/2</f>
        <v>83881900</v>
      </c>
      <c r="D6" s="3">
        <f>61341325.5+13710926.17</f>
        <v>75052251.670000002</v>
      </c>
      <c r="E6" s="3">
        <f t="shared" ref="E6:E10" si="0">D6*100/B6</f>
        <v>44.736857218303349</v>
      </c>
      <c r="F6" s="4"/>
      <c r="G6" s="5" t="s">
        <v>13</v>
      </c>
    </row>
    <row r="7" spans="1:7" x14ac:dyDescent="0.55000000000000004">
      <c r="A7" s="6" t="s">
        <v>14</v>
      </c>
      <c r="B7" s="3">
        <f>93163240+9081800</f>
        <v>102245040</v>
      </c>
      <c r="C7" s="3">
        <v>54304468</v>
      </c>
      <c r="D7" s="3">
        <f>23153527.84+4526208.74</f>
        <v>27679736.579999998</v>
      </c>
      <c r="E7" s="3">
        <f t="shared" si="0"/>
        <v>27.071960243743852</v>
      </c>
      <c r="F7" s="7"/>
      <c r="G7" s="6" t="s">
        <v>15</v>
      </c>
    </row>
    <row r="8" spans="1:7" x14ac:dyDescent="0.55000000000000004">
      <c r="A8" s="6" t="s">
        <v>16</v>
      </c>
      <c r="B8" s="3">
        <f>6068860+45075100</f>
        <v>51143960</v>
      </c>
      <c r="C8" s="3">
        <v>51143960</v>
      </c>
      <c r="D8" s="3">
        <f>2073000+873363</f>
        <v>2946363</v>
      </c>
      <c r="E8" s="3">
        <f t="shared" si="0"/>
        <v>5.7609207421560633</v>
      </c>
      <c r="F8" s="8">
        <v>35</v>
      </c>
      <c r="G8" s="6" t="s">
        <v>17</v>
      </c>
    </row>
    <row r="9" spans="1:7" x14ac:dyDescent="0.55000000000000004">
      <c r="A9" s="6" t="s">
        <v>18</v>
      </c>
      <c r="B9" s="3">
        <v>13208960</v>
      </c>
      <c r="C9" s="3">
        <v>10260710</v>
      </c>
      <c r="D9" s="3">
        <v>2365947</v>
      </c>
      <c r="E9" s="3">
        <f t="shared" si="0"/>
        <v>17.911682676001746</v>
      </c>
      <c r="F9" s="7"/>
      <c r="G9" s="6" t="s">
        <v>19</v>
      </c>
    </row>
    <row r="10" spans="1:7" x14ac:dyDescent="0.55000000000000004">
      <c r="A10" s="6" t="s">
        <v>20</v>
      </c>
      <c r="B10" s="3">
        <v>31661640</v>
      </c>
      <c r="C10" s="3">
        <v>12379390</v>
      </c>
      <c r="D10" s="3">
        <v>6002938.5</v>
      </c>
      <c r="E10" s="3">
        <f t="shared" si="0"/>
        <v>18.959657490894344</v>
      </c>
      <c r="F10" s="7"/>
      <c r="G10" s="6"/>
    </row>
    <row r="11" spans="1:7" x14ac:dyDescent="0.55000000000000004">
      <c r="A11" s="9"/>
      <c r="B11" s="10"/>
      <c r="C11" s="10"/>
      <c r="D11" s="10"/>
      <c r="E11" s="10"/>
      <c r="F11" s="11"/>
      <c r="G11" s="12"/>
    </row>
    <row r="12" spans="1:7" ht="24.75" thickBot="1" x14ac:dyDescent="0.6">
      <c r="A12" s="27" t="s">
        <v>21</v>
      </c>
      <c r="B12" s="28">
        <f>SUM(B6:B10)</f>
        <v>366023400</v>
      </c>
      <c r="C12" s="28">
        <f t="shared" ref="C12:D12" si="1">SUM(C6:C10)</f>
        <v>211970428</v>
      </c>
      <c r="D12" s="28">
        <f t="shared" si="1"/>
        <v>114047236.75</v>
      </c>
      <c r="E12" s="28">
        <f>D12*100/B12</f>
        <v>31.15845510150444</v>
      </c>
      <c r="F12" s="13"/>
      <c r="G12" s="14"/>
    </row>
    <row r="13" spans="1:7" ht="24.75" thickTop="1" x14ac:dyDescent="0.55000000000000004"/>
    <row r="16" spans="1:7" ht="33" x14ac:dyDescent="0.75">
      <c r="F16" s="15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ED10E-6B33-4A8F-A4C7-FB0B9966EB71}">
  <dimension ref="A1:K30"/>
  <sheetViews>
    <sheetView view="pageBreakPreview" topLeftCell="A19" zoomScaleNormal="69" zoomScaleSheetLayoutView="100" workbookViewId="0">
      <selection activeCell="D9" sqref="D9"/>
    </sheetView>
  </sheetViews>
  <sheetFormatPr defaultColWidth="9" defaultRowHeight="21.75" x14ac:dyDescent="0.5"/>
  <cols>
    <col min="1" max="1" width="3" style="29" bestFit="1" customWidth="1"/>
    <col min="2" max="2" width="26.25" style="29" customWidth="1"/>
    <col min="3" max="3" width="13" style="36" customWidth="1"/>
    <col min="4" max="4" width="12.625" style="36" customWidth="1"/>
    <col min="5" max="5" width="16.25" style="36" customWidth="1"/>
    <col min="6" max="6" width="11.5" style="36" customWidth="1"/>
    <col min="7" max="7" width="12.625" style="36" bestFit="1" customWidth="1"/>
    <col min="8" max="8" width="13.75" style="36" bestFit="1" customWidth="1"/>
    <col min="9" max="9" width="12.375" style="36" customWidth="1"/>
    <col min="10" max="10" width="13" style="36" customWidth="1"/>
    <col min="11" max="11" width="13.5" style="36" customWidth="1"/>
    <col min="12" max="16384" width="9" style="29"/>
  </cols>
  <sheetData>
    <row r="1" spans="1:11" x14ac:dyDescent="0.5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5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5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x14ac:dyDescent="0.5">
      <c r="A4" s="42" t="s">
        <v>25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x14ac:dyDescent="0.5">
      <c r="A5" s="43"/>
      <c r="B5" s="44" t="s">
        <v>26</v>
      </c>
      <c r="C5" s="41" t="s">
        <v>27</v>
      </c>
      <c r="D5" s="41" t="s">
        <v>28</v>
      </c>
      <c r="E5" s="41" t="s">
        <v>29</v>
      </c>
      <c r="F5" s="41" t="s">
        <v>30</v>
      </c>
      <c r="G5" s="40" t="s">
        <v>31</v>
      </c>
      <c r="H5" s="40"/>
      <c r="I5" s="41" t="s">
        <v>32</v>
      </c>
      <c r="J5" s="41" t="s">
        <v>33</v>
      </c>
      <c r="K5" s="41" t="s">
        <v>34</v>
      </c>
    </row>
    <row r="6" spans="1:11" s="31" customFormat="1" x14ac:dyDescent="0.5">
      <c r="A6" s="43"/>
      <c r="B6" s="44"/>
      <c r="C6" s="41"/>
      <c r="D6" s="41"/>
      <c r="E6" s="41"/>
      <c r="F6" s="41"/>
      <c r="G6" s="30" t="s">
        <v>35</v>
      </c>
      <c r="H6" s="30" t="s">
        <v>36</v>
      </c>
      <c r="I6" s="41"/>
      <c r="J6" s="41"/>
      <c r="K6" s="41"/>
    </row>
    <row r="7" spans="1:11" x14ac:dyDescent="0.5">
      <c r="A7" s="32">
        <v>1</v>
      </c>
      <c r="B7" s="32" t="s">
        <v>37</v>
      </c>
      <c r="C7" s="33">
        <v>140390100</v>
      </c>
      <c r="D7" s="33">
        <v>27580900</v>
      </c>
      <c r="E7" s="33">
        <v>90111440</v>
      </c>
      <c r="F7" s="33">
        <v>9081800</v>
      </c>
      <c r="G7" s="33">
        <v>6068860</v>
      </c>
      <c r="H7" s="33">
        <v>45075100</v>
      </c>
      <c r="I7" s="33">
        <v>13208960</v>
      </c>
      <c r="J7" s="33">
        <v>20193600</v>
      </c>
      <c r="K7" s="33">
        <f>SUM(C7:J7)</f>
        <v>351710760</v>
      </c>
    </row>
    <row r="8" spans="1:11" x14ac:dyDescent="0.5">
      <c r="A8" s="32">
        <v>2</v>
      </c>
      <c r="B8" s="32" t="s">
        <v>38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f t="shared" ref="K8:K26" si="0">SUM(C8:J8)</f>
        <v>0</v>
      </c>
    </row>
    <row r="9" spans="1:11" x14ac:dyDescent="0.5">
      <c r="A9" s="32"/>
      <c r="B9" s="32" t="s">
        <v>39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f t="shared" si="0"/>
        <v>0</v>
      </c>
    </row>
    <row r="10" spans="1:11" x14ac:dyDescent="0.5">
      <c r="A10" s="32"/>
      <c r="B10" s="34" t="s">
        <v>40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f t="shared" si="0"/>
        <v>0</v>
      </c>
    </row>
    <row r="11" spans="1:11" x14ac:dyDescent="0.5">
      <c r="A11" s="32"/>
      <c r="B11" s="34" t="s">
        <v>41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f t="shared" si="0"/>
        <v>0</v>
      </c>
    </row>
    <row r="12" spans="1:11" x14ac:dyDescent="0.5">
      <c r="A12" s="32"/>
      <c r="B12" s="32" t="s">
        <v>42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f t="shared" si="0"/>
        <v>0</v>
      </c>
    </row>
    <row r="13" spans="1:11" x14ac:dyDescent="0.5">
      <c r="A13" s="32"/>
      <c r="B13" s="34" t="s">
        <v>40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f t="shared" si="0"/>
        <v>0</v>
      </c>
    </row>
    <row r="14" spans="1:11" x14ac:dyDescent="0.5">
      <c r="A14" s="32"/>
      <c r="B14" s="34" t="s">
        <v>41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f t="shared" si="0"/>
        <v>0</v>
      </c>
    </row>
    <row r="15" spans="1:11" x14ac:dyDescent="0.5">
      <c r="A15" s="32">
        <v>3</v>
      </c>
      <c r="B15" s="32" t="s">
        <v>43</v>
      </c>
      <c r="C15" s="33">
        <v>-1861800</v>
      </c>
      <c r="D15" s="33">
        <v>1654600</v>
      </c>
      <c r="E15" s="33">
        <v>3051800</v>
      </c>
      <c r="F15" s="33">
        <v>0</v>
      </c>
      <c r="G15" s="33">
        <v>0</v>
      </c>
      <c r="H15" s="33">
        <v>0</v>
      </c>
      <c r="I15" s="33">
        <v>0</v>
      </c>
      <c r="J15" s="33">
        <v>11468040</v>
      </c>
      <c r="K15" s="33">
        <f t="shared" si="0"/>
        <v>14312640</v>
      </c>
    </row>
    <row r="16" spans="1:11" x14ac:dyDescent="0.5">
      <c r="A16" s="32"/>
      <c r="B16" s="32" t="s">
        <v>44</v>
      </c>
      <c r="C16" s="33">
        <v>-1861800</v>
      </c>
      <c r="D16" s="33">
        <v>1654600</v>
      </c>
      <c r="E16" s="33">
        <v>3051800</v>
      </c>
      <c r="F16" s="33">
        <v>0</v>
      </c>
      <c r="G16" s="33">
        <v>0</v>
      </c>
      <c r="H16" s="33">
        <v>0</v>
      </c>
      <c r="I16" s="33">
        <v>0</v>
      </c>
      <c r="J16" s="33">
        <v>11468040</v>
      </c>
      <c r="K16" s="33">
        <f t="shared" si="0"/>
        <v>14312640</v>
      </c>
    </row>
    <row r="17" spans="1:11" x14ac:dyDescent="0.5">
      <c r="A17" s="32"/>
      <c r="B17" s="34" t="s">
        <v>40</v>
      </c>
      <c r="C17" s="33">
        <v>14000</v>
      </c>
      <c r="D17" s="33">
        <v>1654600</v>
      </c>
      <c r="E17" s="33">
        <v>3232500</v>
      </c>
      <c r="F17" s="33">
        <v>0</v>
      </c>
      <c r="G17" s="33">
        <v>0</v>
      </c>
      <c r="H17" s="33">
        <v>0</v>
      </c>
      <c r="I17" s="33">
        <v>0</v>
      </c>
      <c r="J17" s="33">
        <v>11775840</v>
      </c>
      <c r="K17" s="33">
        <f t="shared" si="0"/>
        <v>16676940</v>
      </c>
    </row>
    <row r="18" spans="1:11" x14ac:dyDescent="0.5">
      <c r="A18" s="32"/>
      <c r="B18" s="34" t="s">
        <v>41</v>
      </c>
      <c r="C18" s="33">
        <v>-1875800</v>
      </c>
      <c r="D18" s="33">
        <v>0</v>
      </c>
      <c r="E18" s="33">
        <v>-180700</v>
      </c>
      <c r="F18" s="33">
        <v>0</v>
      </c>
      <c r="G18" s="33">
        <v>0</v>
      </c>
      <c r="H18" s="33">
        <v>0</v>
      </c>
      <c r="I18" s="33">
        <v>0</v>
      </c>
      <c r="J18" s="33">
        <v>-307800</v>
      </c>
      <c r="K18" s="33">
        <f t="shared" si="0"/>
        <v>-2364300</v>
      </c>
    </row>
    <row r="19" spans="1:11" x14ac:dyDescent="0.5">
      <c r="A19" s="32"/>
      <c r="B19" s="32" t="s">
        <v>45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f t="shared" si="0"/>
        <v>0</v>
      </c>
    </row>
    <row r="20" spans="1:11" x14ac:dyDescent="0.5">
      <c r="A20" s="32"/>
      <c r="B20" s="34" t="s">
        <v>40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f t="shared" si="0"/>
        <v>0</v>
      </c>
    </row>
    <row r="21" spans="1:11" x14ac:dyDescent="0.5">
      <c r="A21" s="32"/>
      <c r="B21" s="34" t="s">
        <v>41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f t="shared" si="0"/>
        <v>0</v>
      </c>
    </row>
    <row r="22" spans="1:11" x14ac:dyDescent="0.5">
      <c r="A22" s="32">
        <v>4</v>
      </c>
      <c r="B22" s="32" t="s">
        <v>46</v>
      </c>
      <c r="C22" s="33">
        <v>-1861800</v>
      </c>
      <c r="D22" s="33">
        <v>1654600</v>
      </c>
      <c r="E22" s="33">
        <v>3051800</v>
      </c>
      <c r="F22" s="33">
        <v>0</v>
      </c>
      <c r="G22" s="33">
        <v>0</v>
      </c>
      <c r="H22" s="33">
        <v>0</v>
      </c>
      <c r="I22" s="33">
        <v>0</v>
      </c>
      <c r="J22" s="33">
        <v>11468040</v>
      </c>
      <c r="K22" s="33">
        <f t="shared" si="0"/>
        <v>14312640</v>
      </c>
    </row>
    <row r="23" spans="1:11" x14ac:dyDescent="0.5">
      <c r="A23" s="32">
        <v>5</v>
      </c>
      <c r="B23" s="32" t="s">
        <v>47</v>
      </c>
      <c r="C23" s="33">
        <v>138528300</v>
      </c>
      <c r="D23" s="33">
        <v>29235500</v>
      </c>
      <c r="E23" s="33">
        <v>93163240</v>
      </c>
      <c r="F23" s="33">
        <v>9081800</v>
      </c>
      <c r="G23" s="33">
        <v>6068860</v>
      </c>
      <c r="H23" s="33">
        <v>45075100</v>
      </c>
      <c r="I23" s="33">
        <v>13208960</v>
      </c>
      <c r="J23" s="33">
        <v>31661640</v>
      </c>
      <c r="K23" s="33">
        <f t="shared" si="0"/>
        <v>366023400</v>
      </c>
    </row>
    <row r="24" spans="1:11" x14ac:dyDescent="0.5">
      <c r="A24" s="32">
        <v>6</v>
      </c>
      <c r="B24" s="35" t="s">
        <v>48</v>
      </c>
      <c r="C24" s="33">
        <v>138528300</v>
      </c>
      <c r="D24" s="33">
        <v>29235500</v>
      </c>
      <c r="E24" s="33">
        <v>3051800</v>
      </c>
      <c r="F24" s="33">
        <v>9081800</v>
      </c>
      <c r="G24" s="33">
        <v>0</v>
      </c>
      <c r="H24" s="33">
        <v>0</v>
      </c>
      <c r="I24" s="33">
        <v>0</v>
      </c>
      <c r="J24" s="33">
        <v>11468040</v>
      </c>
      <c r="K24" s="33">
        <f t="shared" si="0"/>
        <v>191365440</v>
      </c>
    </row>
    <row r="25" spans="1:11" x14ac:dyDescent="0.5">
      <c r="A25" s="32">
        <v>7</v>
      </c>
      <c r="B25" s="32" t="s">
        <v>49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f t="shared" si="0"/>
        <v>0</v>
      </c>
    </row>
    <row r="26" spans="1:11" x14ac:dyDescent="0.5">
      <c r="A26" s="32">
        <v>8</v>
      </c>
      <c r="B26" s="32" t="s">
        <v>50</v>
      </c>
      <c r="C26" s="33">
        <v>61341325.5</v>
      </c>
      <c r="D26" s="33">
        <v>13710926.17</v>
      </c>
      <c r="E26" s="33">
        <v>23153527.84</v>
      </c>
      <c r="F26" s="33">
        <v>4526208.74</v>
      </c>
      <c r="G26" s="33">
        <v>2073000</v>
      </c>
      <c r="H26" s="33">
        <v>873363</v>
      </c>
      <c r="I26" s="33">
        <v>2365947</v>
      </c>
      <c r="J26" s="33">
        <v>6002938.5</v>
      </c>
      <c r="K26" s="33">
        <f t="shared" si="0"/>
        <v>114047236.75</v>
      </c>
    </row>
    <row r="27" spans="1:11" x14ac:dyDescent="0.5">
      <c r="A27" s="32">
        <v>9</v>
      </c>
      <c r="B27" s="32" t="s">
        <v>51</v>
      </c>
      <c r="C27" s="33">
        <f>+C25+C26</f>
        <v>61341325.5</v>
      </c>
      <c r="D27" s="33">
        <f t="shared" ref="D27:K27" si="1">+D25+D26</f>
        <v>13710926.17</v>
      </c>
      <c r="E27" s="33">
        <f t="shared" si="1"/>
        <v>23153527.84</v>
      </c>
      <c r="F27" s="33">
        <f t="shared" si="1"/>
        <v>4526208.74</v>
      </c>
      <c r="G27" s="33">
        <f t="shared" si="1"/>
        <v>2073000</v>
      </c>
      <c r="H27" s="33">
        <f t="shared" si="1"/>
        <v>873363</v>
      </c>
      <c r="I27" s="33">
        <f t="shared" si="1"/>
        <v>2365947</v>
      </c>
      <c r="J27" s="33">
        <f t="shared" si="1"/>
        <v>6002938.5</v>
      </c>
      <c r="K27" s="33">
        <f t="shared" si="1"/>
        <v>114047236.75</v>
      </c>
    </row>
    <row r="28" spans="1:11" x14ac:dyDescent="0.5">
      <c r="A28" s="32">
        <v>10</v>
      </c>
      <c r="B28" s="34" t="s">
        <v>52</v>
      </c>
      <c r="C28" s="33">
        <f>(C27/C23*100)</f>
        <v>44.280717730600891</v>
      </c>
      <c r="D28" s="33">
        <f t="shared" ref="D28:K28" si="2">(D27/D23*100)</f>
        <v>46.898209950231738</v>
      </c>
      <c r="E28" s="33">
        <f t="shared" si="2"/>
        <v>24.852643424595367</v>
      </c>
      <c r="F28" s="33">
        <f t="shared" si="2"/>
        <v>49.838234050518622</v>
      </c>
      <c r="G28" s="33">
        <f t="shared" si="2"/>
        <v>34.157980246702017</v>
      </c>
      <c r="H28" s="33">
        <f t="shared" si="2"/>
        <v>1.9375730724945701</v>
      </c>
      <c r="I28" s="33">
        <f t="shared" si="2"/>
        <v>17.911682676001746</v>
      </c>
      <c r="J28" s="33">
        <f t="shared" si="2"/>
        <v>18.959657490894344</v>
      </c>
      <c r="K28" s="33">
        <f t="shared" si="2"/>
        <v>31.15845510150444</v>
      </c>
    </row>
    <row r="29" spans="1:11" x14ac:dyDescent="0.5">
      <c r="A29" s="32">
        <v>11</v>
      </c>
      <c r="B29" s="32" t="s">
        <v>53</v>
      </c>
      <c r="C29" s="33">
        <f>C23-C27</f>
        <v>77186974.5</v>
      </c>
      <c r="D29" s="33">
        <f t="shared" ref="D29:K29" si="3">D23-D27</f>
        <v>15524573.83</v>
      </c>
      <c r="E29" s="33">
        <f t="shared" si="3"/>
        <v>70009712.159999996</v>
      </c>
      <c r="F29" s="33">
        <f t="shared" si="3"/>
        <v>4555591.26</v>
      </c>
      <c r="G29" s="33">
        <f t="shared" si="3"/>
        <v>3995860</v>
      </c>
      <c r="H29" s="33">
        <f t="shared" si="3"/>
        <v>44201737</v>
      </c>
      <c r="I29" s="33">
        <f t="shared" si="3"/>
        <v>10843013</v>
      </c>
      <c r="J29" s="33">
        <f t="shared" si="3"/>
        <v>25658701.5</v>
      </c>
      <c r="K29" s="33">
        <f t="shared" si="3"/>
        <v>251976163.25</v>
      </c>
    </row>
    <row r="30" spans="1:11" x14ac:dyDescent="0.5">
      <c r="A30" s="32">
        <v>12</v>
      </c>
      <c r="B30" s="32" t="s">
        <v>54</v>
      </c>
      <c r="C30" s="33">
        <f>(C29/C23*100)</f>
        <v>55.719282269399109</v>
      </c>
      <c r="D30" s="33">
        <f t="shared" ref="D30:K30" si="4">(D29/D23*100)</f>
        <v>53.101790049768262</v>
      </c>
      <c r="E30" s="33">
        <f t="shared" si="4"/>
        <v>75.147356575404629</v>
      </c>
      <c r="F30" s="33">
        <f t="shared" si="4"/>
        <v>50.161765949481371</v>
      </c>
      <c r="G30" s="33">
        <f t="shared" si="4"/>
        <v>65.84201975329799</v>
      </c>
      <c r="H30" s="33">
        <f t="shared" si="4"/>
        <v>98.062426927505427</v>
      </c>
      <c r="I30" s="33">
        <f t="shared" si="4"/>
        <v>82.088317323998268</v>
      </c>
      <c r="J30" s="33">
        <f t="shared" si="4"/>
        <v>81.040342509105656</v>
      </c>
      <c r="K30" s="33">
        <f t="shared" si="4"/>
        <v>68.84154489849557</v>
      </c>
    </row>
  </sheetData>
  <mergeCells count="14">
    <mergeCell ref="G5:H5"/>
    <mergeCell ref="I5:I6"/>
    <mergeCell ref="J5:J6"/>
    <mergeCell ref="K5:K6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</mergeCells>
  <pageMargins left="0.21" right="0.14000000000000001" top="0.24" bottom="0.15" header="0.3" footer="0.3"/>
  <pageSetup paperSize="9" scale="8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 มี.ค.67</vt:lpstr>
      <vt:lpstr>ง401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bma04159</dc:creator>
  <cp:lastModifiedBy>bma04159</cp:lastModifiedBy>
  <cp:lastPrinted>2024-04-24T03:20:07Z</cp:lastPrinted>
  <dcterms:created xsi:type="dcterms:W3CDTF">2024-04-24T03:17:27Z</dcterms:created>
  <dcterms:modified xsi:type="dcterms:W3CDTF">2024-04-26T03:05:27Z</dcterms:modified>
</cp:coreProperties>
</file>