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180" tabRatio="932" firstSheet="7" activeTab="10"/>
  </bookViews>
  <sheets>
    <sheet name="สงม.1 65ไม่ใส่สูตร" sheetId="1" state="hidden" r:id="rId1"/>
    <sheet name="สงม. 1" sheetId="2" state="hidden" r:id="rId2"/>
    <sheet name="โอนอัตโนมัติ" sheetId="3" state="hidden" r:id="rId3"/>
    <sheet name="สงม. 2" sheetId="4" state="hidden" r:id="rId4"/>
    <sheet name="แนบท้ายแบบ 1" sheetId="5" state="hidden" r:id="rId5"/>
    <sheet name="ปกครอง ส่ง สงม." sheetId="6" state="hidden" r:id="rId6"/>
    <sheet name="ทะเบียน ส่ง สงม." sheetId="7" state="hidden" r:id="rId7"/>
    <sheet name="สรุป (1 ต.ค.66-31 มี.ค.67)" sheetId="8" r:id="rId8"/>
    <sheet name="แบบ ง.401" sheetId="9" r:id="rId9"/>
    <sheet name="กราฟ" sheetId="10" r:id="rId10"/>
    <sheet name="งานรายจ่ายบุคลากร" sheetId="11" r:id="rId11"/>
    <sheet name="งานอำนวยการ" sheetId="12" r:id="rId12"/>
    <sheet name="งานปกครอง" sheetId="13" r:id="rId13"/>
    <sheet name="ทะเบียน" sheetId="14" r:id="rId14"/>
    <sheet name="คลัง" sheetId="15" r:id="rId15"/>
    <sheet name="รายได้" sheetId="16" r:id="rId16"/>
    <sheet name="บริหาร" sheetId="17" r:id="rId17"/>
    <sheet name="กวาด" sheetId="18" r:id="rId18"/>
    <sheet name="เก็บขยะ" sheetId="19" r:id="rId19"/>
    <sheet name="งานปลูก" sheetId="20" r:id="rId20"/>
    <sheet name="บริหารทั่วไป" sheetId="21" r:id="rId21"/>
    <sheet name="งานตรวจ" sheetId="22" r:id="rId22"/>
    <sheet name="โยธา" sheetId="23" r:id="rId23"/>
    <sheet name="อนุญาต" sheetId="24" r:id="rId24"/>
    <sheet name="บำรุงรักษา" sheetId="25" r:id="rId25"/>
    <sheet name="งานระบายน้ำ" sheetId="26" r:id="rId26"/>
    <sheet name="บริหารพัฒ" sheetId="27" r:id="rId27"/>
    <sheet name="พัฒนาชุมชน" sheetId="28" r:id="rId28"/>
    <sheet name="บริหารสิ่งแวดล้อม" sheetId="29" r:id="rId29"/>
    <sheet name="สุขาภิบาลอาหาร" sheetId="30" r:id="rId30"/>
    <sheet name="ป้องกันโรค" sheetId="31" r:id="rId31"/>
    <sheet name="บริหารศึกษา" sheetId="32" r:id="rId32"/>
    <sheet name="โรงเรียน" sheetId="33" r:id="rId33"/>
    <sheet name="คลัง  ส่ง สงม." sheetId="34" state="hidden" r:id="rId34"/>
    <sheet name="รายได้ ส่ง สงม." sheetId="35" state="hidden" r:id="rId35"/>
    <sheet name="รักษา ส่งสงม." sheetId="36" state="hidden" r:id="rId36"/>
    <sheet name="เทศกิจ ส่งสงม." sheetId="37" state="hidden" r:id="rId37"/>
    <sheet name="โยธา ส่งสงม." sheetId="38" state="hidden" r:id="rId38"/>
    <sheet name="ระบายน้ำ" sheetId="39" state="hidden" r:id="rId39"/>
    <sheet name="ปลูก" sheetId="40" state="hidden" r:id="rId40"/>
    <sheet name="พัฒ สงม." sheetId="41" state="hidden" r:id="rId41"/>
    <sheet name="อนามัย ส่งสงม" sheetId="42" state="hidden" r:id="rId42"/>
  </sheets>
  <definedNames>
    <definedName name="_xlnm.Print_Area" localSheetId="18">'เก็บขยะ'!$A$1:$F$48</definedName>
    <definedName name="_xlnm.Print_Area" localSheetId="8">'แบบ ง.401'!$A$1:$J$30</definedName>
    <definedName name="_xlnm.Print_Area" localSheetId="22">'โยธา'!$A$1:$F$37</definedName>
    <definedName name="_xlnm.Print_Area" localSheetId="32">'โรงเรียน'!$A$1:$F$103</definedName>
    <definedName name="_xlnm.Print_Area" localSheetId="9">'กราฟ'!$A$1:$K$32</definedName>
    <definedName name="_xlnm.Print_Area" localSheetId="17">'กวาด'!$A$1:$F$31</definedName>
    <definedName name="_xlnm.Print_Area" localSheetId="14">'คลัง'!$A$1:$F$41</definedName>
    <definedName name="_xlnm.Print_Area" localSheetId="33">'คลัง  ส่ง สงม.'!$A$1:$F$67</definedName>
    <definedName name="_xlnm.Print_Area" localSheetId="21">'งานตรวจ'!$A$1:$F$28</definedName>
    <definedName name="_xlnm.Print_Area" localSheetId="12">'งานปกครอง'!$A$1:$F$48</definedName>
    <definedName name="_xlnm.Print_Area" localSheetId="19">'งานปลูก'!$A$1:$F$44</definedName>
    <definedName name="_xlnm.Print_Area" localSheetId="25">'งานระบายน้ำ'!$A$1:$F$43</definedName>
    <definedName name="_xlnm.Print_Area" localSheetId="10">'งานรายจ่ายบุคลากร'!$A$1:$F$133</definedName>
    <definedName name="_xlnm.Print_Area" localSheetId="11">'งานอำนวยการ'!$A$1:$F$60</definedName>
    <definedName name="_xlnm.Print_Area" localSheetId="16">'บริหาร'!$A$1:$F$41</definedName>
    <definedName name="_xlnm.Print_Area" localSheetId="20">'บริหารทั่วไป'!$A$1:$F$48</definedName>
    <definedName name="_xlnm.Print_Area" localSheetId="26">'บริหารพัฒ'!$A$1:$F$41</definedName>
    <definedName name="_xlnm.Print_Area" localSheetId="31">'บริหารศึกษา'!$A$1:$F$58</definedName>
    <definedName name="_xlnm.Print_Area" localSheetId="28">'บริหารสิ่งแวดล้อม'!$A$1:$F$61</definedName>
    <definedName name="_xlnm.Print_Area" localSheetId="24">'บำรุงรักษา'!$A$1:$F$38</definedName>
    <definedName name="_xlnm.Print_Area" localSheetId="5">'ปกครอง ส่ง สงม.'!$A$1:$F$208</definedName>
    <definedName name="_xlnm.Print_Area" localSheetId="30">'ป้องกันโรค'!$A$1:$F$61</definedName>
    <definedName name="_xlnm.Print_Area" localSheetId="27">'พัฒนาชุมชน'!$A$1:$F$81</definedName>
    <definedName name="_xlnm.Print_Area" localSheetId="15">'รายได้'!$A$1:$F$41</definedName>
    <definedName name="_xlnm.Print_Area" localSheetId="0">'สงม.1 65ไม่ใส่สูตร'!$A$1:$E$125</definedName>
    <definedName name="_xlnm.Print_Area" localSheetId="7">'สรุป (1 ต.ค.66-31 มี.ค.67)'!$A$1:$J$27</definedName>
    <definedName name="_xlnm.Print_Area" localSheetId="29">'สุขาภิบาลอาหาร'!$A$1:$F$36</definedName>
    <definedName name="_xlnm.Print_Area" localSheetId="23">'อนุญาต'!$A$1:$F$25</definedName>
    <definedName name="_xlnm.Print_Titles" localSheetId="18">'เก็บขยะ'!$1:$8</definedName>
    <definedName name="_xlnm.Print_Titles" localSheetId="36">'เทศกิจ ส่งสงม.'!$1:$8</definedName>
    <definedName name="_xlnm.Print_Titles" localSheetId="22">'โยธา'!$1:$8</definedName>
    <definedName name="_xlnm.Print_Titles" localSheetId="37">'โยธา ส่งสงม.'!$1:$8</definedName>
    <definedName name="_xlnm.Print_Titles" localSheetId="32">'โรงเรียน'!$1:$8</definedName>
    <definedName name="_xlnm.Print_Titles" localSheetId="17">'กวาด'!$1:$8</definedName>
    <definedName name="_xlnm.Print_Titles" localSheetId="14">'คลัง'!$1:$8</definedName>
    <definedName name="_xlnm.Print_Titles" localSheetId="33">'คลัง  ส่ง สงม.'!$1:$8</definedName>
    <definedName name="_xlnm.Print_Titles" localSheetId="21">'งานตรวจ'!$1:$8</definedName>
    <definedName name="_xlnm.Print_Titles" localSheetId="12">'งานปกครอง'!$1:$8</definedName>
    <definedName name="_xlnm.Print_Titles" localSheetId="19">'งานปลูก'!$1:$8</definedName>
    <definedName name="_xlnm.Print_Titles" localSheetId="25">'งานระบายน้ำ'!$1:$8</definedName>
    <definedName name="_xlnm.Print_Titles" localSheetId="11">'งานอำนวยการ'!$1:$8</definedName>
    <definedName name="_xlnm.Print_Titles" localSheetId="13">'ทะเบียน'!$1:$8</definedName>
    <definedName name="_xlnm.Print_Titles" localSheetId="6">'ทะเบียน ส่ง สงม.'!$1:$8</definedName>
    <definedName name="_xlnm.Print_Titles" localSheetId="16">'บริหาร'!$1:$8</definedName>
    <definedName name="_xlnm.Print_Titles" localSheetId="20">'บริหารทั่วไป'!$1:$8</definedName>
    <definedName name="_xlnm.Print_Titles" localSheetId="26">'บริหารพัฒ'!$1:$8</definedName>
    <definedName name="_xlnm.Print_Titles" localSheetId="31">'บริหารศึกษา'!$1:$8</definedName>
    <definedName name="_xlnm.Print_Titles" localSheetId="28">'บริหารสิ่งแวดล้อม'!$1:$8</definedName>
    <definedName name="_xlnm.Print_Titles" localSheetId="24">'บำรุงรักษา'!$1:$8</definedName>
    <definedName name="_xlnm.Print_Titles" localSheetId="5">'ปกครอง ส่ง สงม.'!$94:$101</definedName>
    <definedName name="_xlnm.Print_Titles" localSheetId="30">'ป้องกันโรค'!$1:$8</definedName>
    <definedName name="_xlnm.Print_Titles" localSheetId="40">'พัฒ สงม.'!$1:$8</definedName>
    <definedName name="_xlnm.Print_Titles" localSheetId="27">'พัฒนาชุมชน'!$1:$8</definedName>
    <definedName name="_xlnm.Print_Titles" localSheetId="35">'รักษา ส่งสงม.'!$1:$8</definedName>
    <definedName name="_xlnm.Print_Titles" localSheetId="15">'รายได้'!$1:$8</definedName>
    <definedName name="_xlnm.Print_Titles" localSheetId="34">'รายได้ ส่ง สงม.'!$1:$8</definedName>
    <definedName name="_xlnm.Print_Titles" localSheetId="41">'อนามัย ส่งสงม'!$1:$8</definedName>
  </definedNames>
  <calcPr fullCalcOnLoad="1"/>
</workbook>
</file>

<file path=xl/comments12.xml><?xml version="1.0" encoding="utf-8"?>
<comments xmlns="http://schemas.openxmlformats.org/spreadsheetml/2006/main">
  <authors>
    <author>user</author>
  </authors>
  <commentList>
    <comment ref="A36" authorId="0">
      <text>
        <r>
          <rPr>
            <b/>
            <sz val="9"/>
            <rFont val="Tahoma"/>
            <family val="2"/>
          </rPr>
          <t>ถัวเป็น เงินสมทบ.สปส ลจ.ชั่วคราว 1 อัตรา เป็นเงิน 7200 เหลือ 17,100</t>
        </r>
      </text>
    </comment>
    <comment ref="A44" authorId="0">
      <text>
        <r>
          <rPr>
            <sz val="9"/>
            <rFont val="Tahoma"/>
            <family val="2"/>
          </rPr>
          <t xml:space="preserve">ถัวเป็นค่าตอบแทนพิเศษ ลจ.ประจำ 2 คน 
</t>
        </r>
      </text>
    </comment>
  </commentList>
</comments>
</file>

<file path=xl/comments13.xml><?xml version="1.0" encoding="utf-8"?>
<comments xmlns="http://schemas.openxmlformats.org/spreadsheetml/2006/main">
  <authors>
    <author>user</author>
  </authors>
  <commentList>
    <comment ref="A28" authorId="0">
      <text>
        <r>
          <rPr>
            <b/>
            <sz val="9"/>
            <rFont val="Tahoma"/>
            <family val="2"/>
          </rPr>
          <t>ถัวเป็น เงินสมทบ.สปส ลจ.ชั่วคราว 1 อัตรา เป็นเงิน 7200 เหลือ 17,100</t>
        </r>
      </text>
    </comment>
  </commentList>
</comments>
</file>

<file path=xl/sharedStrings.xml><?xml version="1.0" encoding="utf-8"?>
<sst xmlns="http://schemas.openxmlformats.org/spreadsheetml/2006/main" count="3669" uniqueCount="569">
  <si>
    <t>รวมทั้งสิ้น</t>
  </si>
  <si>
    <t>แผน</t>
  </si>
  <si>
    <t>ผล</t>
  </si>
  <si>
    <t>งวดที่ 1</t>
  </si>
  <si>
    <t>งวดที่ 2</t>
  </si>
  <si>
    <t>งวดที่ 3</t>
  </si>
  <si>
    <t>งวดที่ 1 (ต.ค. - ม.ค.)</t>
  </si>
  <si>
    <t>งวดที่ 2 (ก.พ. - พ.ค.)</t>
  </si>
  <si>
    <t>งวดที่ 3 (มิ.ย. - ก.ย.)</t>
  </si>
  <si>
    <t xml:space="preserve"> - รายจ่ายอื่น ๆ</t>
  </si>
  <si>
    <t xml:space="preserve"> - เงินอุดหนุน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</si>
  <si>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</si>
  <si>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</si>
  <si>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</si>
  <si>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</si>
  <si>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</si>
  <si>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</si>
  <si>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</si>
  <si>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</si>
  <si>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</si>
  <si>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</si>
  <si>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</si>
  <si>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</si>
  <si>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แผน/</t>
  </si>
  <si>
    <t>รวม</t>
  </si>
  <si>
    <t>ผู้รายงาน..........................................................................</t>
  </si>
  <si>
    <t>แผนงาน/งาน/หมวด</t>
  </si>
  <si>
    <t xml:space="preserve">ตำแหน่ง : </t>
  </si>
  <si>
    <t>วัน/เดือน/ปี      :                                                                                       โทร:</t>
  </si>
  <si>
    <t>ผู้รายงาน : …………………………………...…..</t>
  </si>
  <si>
    <t xml:space="preserve">               (                                )</t>
  </si>
  <si>
    <t>(                                  )</t>
  </si>
  <si>
    <t>ผู้พิจารณา : .............................................</t>
  </si>
  <si>
    <t>หัวหน้าหน่วยงาน  :.............................................</t>
  </si>
  <si>
    <t xml:space="preserve">ผู้ให้ความเห็นชอบ  : .............................................. </t>
  </si>
  <si>
    <t>หน่วยงาน : ........................................................................</t>
  </si>
  <si>
    <t>แผนงาน : ..........................................................................</t>
  </si>
  <si>
    <t>แผน/ผลการปฏิบัติงานและการใช้จ่ายงบประมาณรายจ่ายประจำปีงบประมาณ พ.ศ. .............</t>
  </si>
  <si>
    <t>หน่วย : บาท</t>
  </si>
  <si>
    <t>งาน/หมวด/รายการ</t>
  </si>
  <si>
    <t>หน่วยงาน : สำนักงานเขตพระโขนง</t>
  </si>
  <si>
    <t>แผน/ผลการปฏิบัติงานและการใช้จ่ายงบประมาณรายจ่ายประจำปีงบประมาณ พ.ศ. 2563</t>
  </si>
  <si>
    <t>หมวดค่าตอบแทนใช้สอยและวัสดุ</t>
  </si>
  <si>
    <t xml:space="preserve"> - ค่าอาหารทำการนอกเวลา</t>
  </si>
  <si>
    <t xml:space="preserve"> - ค่าบำรุงรักษาซ่อมแซมลิฟท์</t>
  </si>
  <si>
    <t xml:space="preserve"> - ค่าซ่อมแซมยานพาหนะ</t>
  </si>
  <si>
    <t xml:space="preserve"> - เงินสมทบกองทุนประกันสังคม</t>
  </si>
  <si>
    <t xml:space="preserve"> - ค่าทำความสะอาดเครื่องนอนเวรฯ</t>
  </si>
  <si>
    <t xml:space="preserve"> - ค่าซ่อมแซมครุภัณฑ์</t>
  </si>
  <si>
    <t xml:space="preserve"> - ค่าจ้างเหมาเอกชนทำความสะอาดอาคาร</t>
  </si>
  <si>
    <t xml:space="preserve">   สำนักงานเขต</t>
  </si>
  <si>
    <t xml:space="preserve"> - ค่าวัสดุน้ำมันเชื้อเพลิงและน้ำมันหล่อลื่น</t>
  </si>
  <si>
    <t xml:space="preserve"> - ค่าวัสดุสำนักงาน</t>
  </si>
  <si>
    <t xml:space="preserve"> - ค่าวัสดุเครื่องคอมพิวเตอร์</t>
  </si>
  <si>
    <t xml:space="preserve"> - ค่าวัสดุยานพาหนะ</t>
  </si>
  <si>
    <t xml:space="preserve">    - ค่าเครื่องแต่งกาย</t>
  </si>
  <si>
    <t xml:space="preserve"> - ค่าวัสดุไฟฟ้า ประปา งานบ้าน งานครัว</t>
  </si>
  <si>
    <t xml:space="preserve">   และงานสวน</t>
  </si>
  <si>
    <t xml:space="preserve"> - ค่าหนังสือ วารสารฯ</t>
  </si>
  <si>
    <t xml:space="preserve"> - ค่าวัสดุประชาสัมพันธ์</t>
  </si>
  <si>
    <t>หมวดรายจ่ายอื่น</t>
  </si>
  <si>
    <t>หน่วยงาน   สำนักงานเขตพระโขนง</t>
  </si>
  <si>
    <t>แผนงานบริหารงานปกครองและทะเบียน</t>
  </si>
  <si>
    <t>งานที่ 1: งานปกครอง</t>
  </si>
  <si>
    <t xml:space="preserve">            1) ค่าตอบแทนใช้สอยและวัสดุ</t>
  </si>
  <si>
    <t xml:space="preserve">            2) รายจ่ายอื่น</t>
  </si>
  <si>
    <t>งานที่ 2 : งานทะเบียน</t>
  </si>
  <si>
    <t>แผนงานบริหารการคลัง</t>
  </si>
  <si>
    <t>งานที่ 1: งานบริหารการคลัง</t>
  </si>
  <si>
    <t>งานที่ 2 : งานบริหารการจัดเก็บรายได้</t>
  </si>
  <si>
    <t xml:space="preserve">            ค่าตอบแทนใช้สอยและวัสดุ</t>
  </si>
  <si>
    <t xml:space="preserve">             ค่าตอบแทนใช้สอยและวัสดุ</t>
  </si>
  <si>
    <t>แผนงานรักษาความสะอาด</t>
  </si>
  <si>
    <t>งานที่ 1: งานรักษาความสะอาด</t>
  </si>
  <si>
    <t>แผนงานรักษาความเป็นระเบียบเรียบร้อย</t>
  </si>
  <si>
    <t>งานที่ 1: งานบริหารและบังคับการเทศกิจ</t>
  </si>
  <si>
    <t>แผนงานการโยธาและระบบจราจร</t>
  </si>
  <si>
    <t>แผนงานการจัดการระบายน้ำและแก้ไขปัญหาน้ำท่วม</t>
  </si>
  <si>
    <t>งานที่ 1: งานการระบายน้ำและแก้ไขปัญหาน้ำท่วม</t>
  </si>
  <si>
    <t>แผนงานพัฒนาสภาวะสิ่งแวดล้อม</t>
  </si>
  <si>
    <t>งานที่ 1: งานปลูกและบำรุงรักษาต้นไม้</t>
  </si>
  <si>
    <t>แผนงานพัฒนาชุมชน</t>
  </si>
  <si>
    <t>งานที่ 1: งานพัฒนาชุมชน</t>
  </si>
  <si>
    <t>แผนงานอนามัยสิ่งแวดล้อม</t>
  </si>
  <si>
    <t>งานที่ 1: งานควบคุมอนามัย</t>
  </si>
  <si>
    <t>แผนงานบริหารการศึกษา</t>
  </si>
  <si>
    <t>งานที่ 1: งานบริหารการศึกษา</t>
  </si>
  <si>
    <t xml:space="preserve">            2) เงินอุดหนุน</t>
  </si>
  <si>
    <t xml:space="preserve">           3) รายจ่ายอื่น</t>
  </si>
  <si>
    <t>งานที่ 1: งานการโยธา</t>
  </si>
  <si>
    <t>แผน / ผลการปฏิบัติงานและการใช้จ่ายงบประมาณประจำปีงบประมาณ พ.ศ.2563</t>
  </si>
  <si>
    <t>สำนักงานเขตพระโขนง</t>
  </si>
  <si>
    <t>งาน</t>
  </si>
  <si>
    <t>ค่าวัสดุสำนักงาน</t>
  </si>
  <si>
    <t>งบประมาณ</t>
  </si>
  <si>
    <t>โอนไป กสพ.</t>
  </si>
  <si>
    <t>คงเหลือเงิน</t>
  </si>
  <si>
    <t>ค่าวัสดุยานพาหนะ (เฉพาะรถใหญ่)</t>
  </si>
  <si>
    <t>ปกครอง</t>
  </si>
  <si>
    <t>ทะเบียน</t>
  </si>
  <si>
    <t>บริหารการคลัง</t>
  </si>
  <si>
    <t>บริหารการจัดเก็บรายได้</t>
  </si>
  <si>
    <t>รักษาความสะอาด</t>
  </si>
  <si>
    <t>บริหารและบังคับการเทศกิจ</t>
  </si>
  <si>
    <t>การโยธา</t>
  </si>
  <si>
    <t>การระบายน้ำฯ</t>
  </si>
  <si>
    <t>ปลูกและบำรุงรักษาต้นไม้</t>
  </si>
  <si>
    <t>พัฒนาชุมชน</t>
  </si>
  <si>
    <t>ควบคุมอนามัย</t>
  </si>
  <si>
    <t>บริหารการศึกษา</t>
  </si>
  <si>
    <t>โอนอัตโนมัติ งบประมาณปี พ.ศ.2563</t>
  </si>
  <si>
    <t>โรงเรียน</t>
  </si>
  <si>
    <t>ค่าซ่อมแซมเครื่องจักรกล (เฉพาะเครื่องสูบน้ำ)</t>
  </si>
  <si>
    <t>ค่าวัสดุเครื่องจักรกล (เฉพาะเครื่องสูบน้ำ)</t>
  </si>
  <si>
    <t xml:space="preserve"> - เงินสมทบเข้ากองทุนเงินทดแทน</t>
  </si>
  <si>
    <t xml:space="preserve">    - ค่าวัสดุยานพาหนะ</t>
  </si>
  <si>
    <t xml:space="preserve">               (นางสาวสร้อยสุดา  ดาวแจ้ง)</t>
  </si>
  <si>
    <t>ตำแหน่ง :  นักวิชาการเงินและบัญชีชำนาญการพิเศษ</t>
  </si>
  <si>
    <t xml:space="preserve"> - ค่าจ้างเหมาบริการเป็นรายบุคคล</t>
  </si>
  <si>
    <t xml:space="preserve">    - ค่าซ่อมแซมยานพาหนะ</t>
  </si>
  <si>
    <t xml:space="preserve"> - ค่าซ่อมแซมไฟฟ้าสาธารณะ</t>
  </si>
  <si>
    <t xml:space="preserve"> - ค่าวัสดุก่อสร้าง</t>
  </si>
  <si>
    <t xml:space="preserve"> - ค่าวัสดุป้องกันอุบัติภัย</t>
  </si>
  <si>
    <t xml:space="preserve"> - ค่าวัสดุสำหรับหน่วยบริการเร่งด่วน </t>
  </si>
  <si>
    <t xml:space="preserve">  - ค่าใช้จ่ายในการซ่อมแซมบำรุงรักษาถนน</t>
  </si>
  <si>
    <t>แผนงาน : การจัดการระบายน้ำและแก้ไขปัญหาน้ำท่วม</t>
  </si>
  <si>
    <t xml:space="preserve"> - ค่าซ่อมแซมเครื่องจักรกลและเครื่องทุ่นแรง</t>
  </si>
  <si>
    <t xml:space="preserve"> - ค่าจ้างเหมาล้างทำความสะอาดท่อระบายน้ำ</t>
  </si>
  <si>
    <t xml:space="preserve"> - ค่าวัสดุเครื่องจักรกลฯ</t>
  </si>
  <si>
    <t xml:space="preserve"> - ค่าวัสดุอุปกรณ์ทำความสะอาดท่อระบายน้ำ</t>
  </si>
  <si>
    <t xml:space="preserve"> - ค่าวัสดุอุปกรณ์บำรุงรักษาระบบระบายน้ำ</t>
  </si>
  <si>
    <r>
      <t xml:space="preserve"> </t>
    </r>
    <r>
      <rPr>
        <sz val="16"/>
        <color indexed="8"/>
        <rFont val="TH SarabunPSK"/>
        <family val="2"/>
      </rPr>
      <t xml:space="preserve">  (ฝาท่อ)</t>
    </r>
  </si>
  <si>
    <t xml:space="preserve"> - ค่าเครื่องแต่งกาย</t>
  </si>
  <si>
    <t>- ค่าซ่อมแซมยานพาหนะ</t>
  </si>
  <si>
    <t>- ค่าซ่อมแซมครุภัณฑ์</t>
  </si>
  <si>
    <t>- ค่าวัสดุน้ำมันเชื้อเพลิงและหล่อลื่น</t>
  </si>
  <si>
    <t>- ค่าวัสดุสำนักงาน</t>
  </si>
  <si>
    <t>- ค่าวัสดุเครื่องคอมพิวเตอร์</t>
  </si>
  <si>
    <t>- ค่าวัสดุยานพาหนะ</t>
  </si>
  <si>
    <t>- ค่าใช้จ่ายโครงการกรุงเทพฯ เมืองอาหาร</t>
  </si>
  <si>
    <t xml:space="preserve">  ปลอดภัย</t>
  </si>
  <si>
    <t>- ค่าใช้จ่ายโครงการกรุงเทพฯ เมืองแห่ง</t>
  </si>
  <si>
    <t xml:space="preserve">  สุขาภิบาลสิ่งแวดล้อมที่ดี สะอาด ปลอดภัย</t>
  </si>
  <si>
    <t>ผู้รายงาน..............................................................</t>
  </si>
  <si>
    <t>ค่าตอบแทนใชสอยและวัสดุ</t>
  </si>
  <si>
    <t>หัก โอนให้ กสพ.</t>
  </si>
  <si>
    <t>หัก โอนให้ กรก.</t>
  </si>
  <si>
    <t>คงเหลือ</t>
  </si>
  <si>
    <t>วัน/เดือน/ปี   :   15 มิถุนายน 2563                   โทร: 0 2332 6855</t>
  </si>
  <si>
    <t>ตำแหน่ง : ผู้อำนวยการเขตพระโขนง</t>
  </si>
  <si>
    <t>วัน/เดือน/ปี   :   15  มิถุนายน 2563                 โทร: 0 2311 4287</t>
  </si>
  <si>
    <t xml:space="preserve">                                                                       (นายเรืองเดช  พงษ์จันทร์โอ)</t>
  </si>
  <si>
    <t>แผน/ผลการปฏิบัติงานและการใช้จ่ายงบประมาณรายจ่ายประจำปีงบประมาณ พ.ศ. 2564</t>
  </si>
  <si>
    <t>แผน/ผล</t>
  </si>
  <si>
    <t xml:space="preserve"> -เงินตอบแทนพิเศษของลูกจ้างประจำ</t>
  </si>
  <si>
    <t xml:space="preserve">    - ค่าบำรุงรักษาซ่อมแซมเครื่องปรับอากาศ</t>
  </si>
  <si>
    <t xml:space="preserve"> -ค่าจ้างเหมาบริการเป็นรายบุคคล</t>
  </si>
  <si>
    <t xml:space="preserve">   - ค่าวัสดุยานพาหนะ</t>
  </si>
  <si>
    <t xml:space="preserve"> -ค่าเครื่องแต่งกาย</t>
  </si>
  <si>
    <t>แบบ สงม. 2</t>
  </si>
  <si>
    <t xml:space="preserve">  -ค่าเบี้ยประชุม</t>
  </si>
  <si>
    <t>กรุงเทพมหานคร (BEST)</t>
  </si>
  <si>
    <t>งานการระบายน้ำและแก้ไขปัญหาน้ำท่วม</t>
  </si>
  <si>
    <t xml:space="preserve"> -เงินตอบแทนพิเศษลูกจ้างประจำ</t>
  </si>
  <si>
    <t>แผนงาน : งานปลูกและบำรุงรักษาต้นไม้</t>
  </si>
  <si>
    <t>งานปลูกและบำรุงรักษาต้นไม้</t>
  </si>
  <si>
    <t xml:space="preserve"> - ค่าวัสดุอุปกรณ์ในการปลูกและบำรุงรักษาต้นไม้</t>
  </si>
  <si>
    <t xml:space="preserve"> - ค่าใช้จ่ายโครงการกรุงเทพมหานครเขตปลอดบุหรี่</t>
  </si>
  <si>
    <t xml:space="preserve"> -ค่าใช้จ่ายในการบูรณาการความร่วมมือในการพัฒนา</t>
  </si>
  <si>
    <t>ประสิทธิภาพการแก้ไขปัญหาโรคไข้เลือดออกใน</t>
  </si>
  <si>
    <t>พื้นที่กรุงเทพมหานคร</t>
  </si>
  <si>
    <t xml:space="preserve"> -ค่าจ้างเหมายามดูแลทรัพย์สินและรักษาความปลอดภัย</t>
  </si>
  <si>
    <t>อาคารสำนักงานเขต</t>
  </si>
  <si>
    <t xml:space="preserve"> - ค่าใช้จ่ายในการฝึกอบรมอาสาสมัครป้องกัน  ภัยฝ่ายพลเรือน</t>
  </si>
  <si>
    <t>ป้องกันภัยฝ่ายพลเรือน</t>
  </si>
  <si>
    <t xml:space="preserve"> - ค่าใช้จ่ายเกี่ยวกับการสนับสนุนกิจการ อาสาสมัคร</t>
  </si>
  <si>
    <t xml:space="preserve"> - ค่าใช้จ่ายโครงการอาสาสมัครกรุงเทพมหานคร</t>
  </si>
  <si>
    <t>เพื่อนำมาใช้ประโยชน์</t>
  </si>
  <si>
    <t xml:space="preserve"> -ค่าตอบแทนเจ้าหน้าที่เก็บขนมูลฝอย</t>
  </si>
  <si>
    <t xml:space="preserve"> -ค่าตอบแทนเจ้าหน้าที่เก็บขนสิ่งปฏิกูล</t>
  </si>
  <si>
    <t xml:space="preserve"> -ค่าซ่อมแซมยานพาหนะ</t>
  </si>
  <si>
    <t xml:space="preserve"> -เงินสมทบกองทุนประกันสังคม</t>
  </si>
  <si>
    <t xml:space="preserve"> -ค่าซ่อมแซมครุภัณฑ์</t>
  </si>
  <si>
    <t xml:space="preserve"> -ค่าเช่าที่ดินใต้ทางด่วน</t>
  </si>
  <si>
    <t xml:space="preserve"> -ค่าภาษีและอากรแสตมป์</t>
  </si>
  <si>
    <t xml:space="preserve"> -ค่าวัสดุน้ำมันเชื้อเพลิงและน้ำมันหล่อลื่น</t>
  </si>
  <si>
    <t xml:space="preserve"> -ค่าวัสดุสำนักงาน</t>
  </si>
  <si>
    <t xml:space="preserve"> -ค่าวัสดุเครื่องคอมพิวเตอร์</t>
  </si>
  <si>
    <t xml:space="preserve"> -ค่าวัสดุยานพาหนะ</t>
  </si>
  <si>
    <t>เพื่อแก้ไขปัญหาความเดือดร้อนของประชาชน</t>
  </si>
  <si>
    <t xml:space="preserve">ตรอก ซอยและสิ่งสาธารณประโยชน์ </t>
  </si>
  <si>
    <t xml:space="preserve">งวดที่ 1 </t>
  </si>
  <si>
    <t xml:space="preserve">งวดที่ 2 </t>
  </si>
  <si>
    <t xml:space="preserve">งวดที่ 3 </t>
  </si>
  <si>
    <t>สตรี ผู้สูงอายุ คนพิการ และผู้ด้อยโอกาส</t>
  </si>
  <si>
    <t>และเยาวชนกรุงเทพมหานคร</t>
  </si>
  <si>
    <t>งานด้านพัฒนาสังคม</t>
  </si>
  <si>
    <t xml:space="preserve"> -ค่ารับรอง</t>
  </si>
  <si>
    <t>แผน/ผลการปฏิบัติงานและการใช้จ่ายงบประมาณรายจ่ายประจำปีงบประมาณ พ.ศ.2564</t>
  </si>
  <si>
    <t>แผน/ผลการปฏิบัติงานและการใช้จ่ายงบประมาณรายจ่ายประจำปีงบประมาณ พ.ศ. 2565</t>
  </si>
  <si>
    <t>ฝ่ายปกครอง</t>
  </si>
  <si>
    <t>งานที่ 1 : งานอำนวยการและบริหารสำนักงานขต</t>
  </si>
  <si>
    <t>งานที่ 2 : งานปกครอง</t>
  </si>
  <si>
    <t>(หลักสูตรหลัก)</t>
  </si>
  <si>
    <t>ด้านการป้องกันและแก้ไขปัญาหายาและสารเสตติด</t>
  </si>
  <si>
    <t xml:space="preserve"> - ค่าใช้จ่ายในการเลือกตั้งผู้ว่าราชการกรุงเทพมหานคร</t>
  </si>
  <si>
    <t>และสมาชิกสภากรุงเทพมหานคร</t>
  </si>
  <si>
    <t>งบประมาณสำนักสนับสนุนให้สำนักงานเขต</t>
  </si>
  <si>
    <t>งบประมาณตามโครงสร้างงาน</t>
  </si>
  <si>
    <t>งบบุคลากร</t>
  </si>
  <si>
    <t>ค่าตอบแทนใช้สอยและวัสดุ</t>
  </si>
  <si>
    <t xml:space="preserve"> -เงินสมทบกองทุนประกันสุขภาพ</t>
  </si>
  <si>
    <t>งบดำเนินงาน</t>
  </si>
  <si>
    <t>ค่าตอบแทน</t>
  </si>
  <si>
    <t>ค่าใช้สอย</t>
  </si>
  <si>
    <t>ค่าวัสดุ</t>
  </si>
  <si>
    <t xml:space="preserve"> -ค่าบำรุงรักษาซ่อมแซมลิฟท์</t>
  </si>
  <si>
    <t xml:space="preserve"> - ค่าบำรุงรักษาซ่อมแซมเครื่องปรับอากาศ</t>
  </si>
  <si>
    <r>
      <t xml:space="preserve"> -</t>
    </r>
    <r>
      <rPr>
        <sz val="15"/>
        <color indexed="10"/>
        <rFont val="TH SarabunPSK"/>
        <family val="2"/>
      </rPr>
      <t xml:space="preserve"> ค่าวัสดุน้ำมันเชื้อเพลิงและน้ำมันหล่อลื่น โอนออก</t>
    </r>
  </si>
  <si>
    <t xml:space="preserve"> -ค่าหนังสือ วารสารฯ</t>
  </si>
  <si>
    <t xml:space="preserve"> - ค่าวัสดุไฟฟ้า ประปา งานบ้าน งานครัว และงานสวน</t>
  </si>
  <si>
    <t>ฝ่ายทะเบียน</t>
  </si>
  <si>
    <t>งานบริหารทั่วไปและบริการทะเบียน</t>
  </si>
  <si>
    <t xml:space="preserve"> - ค่าชุดแต่งการเจ้าหน้าที่ปฏิบัติงานบริการประชาชน</t>
  </si>
  <si>
    <t>แผนการปฏิบัติงานและการใช้จ่ายงบประมาณรายจ่ายประจำปีงบประมาณ พ.ศ. 2565</t>
  </si>
  <si>
    <t>ฝ่าย/งาน/โครงการตามแผนยุทธศาสตร์/งบรายจ่าย</t>
  </si>
  <si>
    <t>งานที่ 1 : อำนวยการและบริหารสำนักงานเขต</t>
  </si>
  <si>
    <t xml:space="preserve">                 1) งบบุคลากร</t>
  </si>
  <si>
    <t xml:space="preserve">                 2) งบดำเนินงาน</t>
  </si>
  <si>
    <t>งานที่ 2 : ปกครอง</t>
  </si>
  <si>
    <t xml:space="preserve">                 3) งบรายจ่ายอื่น</t>
  </si>
  <si>
    <t>งานที่ 1 : บริหารทั่วไปและบริการทะเบียน</t>
  </si>
  <si>
    <t>ฝ่ายการคลัง</t>
  </si>
  <si>
    <t>งานที่ 1 : บริหารงานทั่วไปและบริหารการคลัง</t>
  </si>
  <si>
    <t>ฝ่ายรายได้</t>
  </si>
  <si>
    <t>งานที่ 1 : บริหารงานทั่วไปและจัดเก็บรายได้</t>
  </si>
  <si>
    <t>ฝ่ายรักษาความสะอาดและสวนสาธารณะ</t>
  </si>
  <si>
    <t>งานที่ 1 : บริหารงานทั่วไปฝ่ายรักษาความสะอาด</t>
  </si>
  <si>
    <t>งานที่ 2 : กวาดทำความสะอาดที่และทางสาธารณะ</t>
  </si>
  <si>
    <t>งานที่ 3 : เก็บขยะมูลฝอยและขนถ่ายสิ่งปฏิกูล</t>
  </si>
  <si>
    <t>งานที่ 4 : ดูแลสวนและพื้นที่สีเขียว</t>
  </si>
  <si>
    <t>ฝ่ายเทศกิจ</t>
  </si>
  <si>
    <t>งานที่ 1 : บริหารทั่วไปและสอบสวนดำเนินคดี</t>
  </si>
  <si>
    <t>งานที่ 2 : ตรวจและบังคับใช้กฎหมาย</t>
  </si>
  <si>
    <t>ฝ่ายโยธา</t>
  </si>
  <si>
    <t>งานที่ 1 : บริหารทั่วไปฝ่ายโยธา</t>
  </si>
  <si>
    <t>งานที่ 2 : อนุญาตก่อสร้าง ควบคุมอาคารและผังเมือง</t>
  </si>
  <si>
    <t>งานที่ 3 : บำรุงรักษาซ่อมแซม</t>
  </si>
  <si>
    <t>งานที่ 4 : ระบายน้ำและแก้ไขปัญหาน้ำท่วม</t>
  </si>
  <si>
    <t>ฝ่ายพัฒนาชุมชนและสวัสดิการสังคม</t>
  </si>
  <si>
    <t>งานที่ 1 : บริหารทั่วไปฝ่ายพัฒนาชุมชน</t>
  </si>
  <si>
    <t>งานที่ 2 : พัฒนาชุมชนและบริการสังคม</t>
  </si>
  <si>
    <t>ฝ่ายสิ่งแวดล้อมและสุขาภิบาล</t>
  </si>
  <si>
    <t>งานที่ 1 : บริหารทั่วไปฝ่ายสิ่งแวดล้อมและสุขาภิบาล</t>
  </si>
  <si>
    <t>งานที่ 2 : สุขาภิบาลอาหารและอนามัยสิ่งแวดล้อม</t>
  </si>
  <si>
    <t>งานที่ 3 : ป้องกันและควบคุมโรค</t>
  </si>
  <si>
    <t>ฝ่ายการศึกษา</t>
  </si>
  <si>
    <t>งานที่ 1 : บริหารทั่วไปฝ่ายการศึกษา</t>
  </si>
  <si>
    <t>งานที่ 2 : งบประมาณโรงเรียน</t>
  </si>
  <si>
    <t xml:space="preserve">                 3) งบอุดหนุน</t>
  </si>
  <si>
    <t xml:space="preserve">                 4) งบรายจ่ายอื่น</t>
  </si>
  <si>
    <t>รวมงบประมาณตามโครงสร้างงาน</t>
  </si>
  <si>
    <t>รวมงบประมาณสำนักสนับสนุนให้สำนักงานเขต</t>
  </si>
  <si>
    <t xml:space="preserve">  - ค่าบำรุงรักษาซ่อมแซมเครื่องปรับอากาศ</t>
  </si>
  <si>
    <t xml:space="preserve"> - ค่าวัสดุน้ำมันเชื้อเพลิงและน้ำมันหล่อลื่น </t>
  </si>
  <si>
    <t>งบรายจ่ายอื่น</t>
  </si>
  <si>
    <t>(ก.พ. - พ.ค. 2565)</t>
  </si>
  <si>
    <t xml:space="preserve">แบบ สงม .2 </t>
  </si>
  <si>
    <t>(สำนักงานเขต)</t>
  </si>
  <si>
    <t>1) งบบุคลากร</t>
  </si>
  <si>
    <t>2) งบดำเนินงาน</t>
  </si>
  <si>
    <t>3) งบรายจ่ายอื่น</t>
  </si>
  <si>
    <t>(ต.ค. 2564 - ม.ค. 2565)</t>
  </si>
  <si>
    <t>(มิ.ย. - ก.ย. 2565)</t>
  </si>
  <si>
    <t>งาน/โครงการตามแผนยุทธศาสตร์/งบรายจ่าย/รายการ</t>
  </si>
  <si>
    <t>งาน บริหารงานทั่วไปและบริหารการคลัง</t>
  </si>
  <si>
    <t xml:space="preserve">       - ค่าเครื่องแต่งกาย</t>
  </si>
  <si>
    <t>งบประมาณเพื่อชดใช้เงินยืมสะสม</t>
  </si>
  <si>
    <t>ชดใช้เงินยืมเงินสะสมเพื่อทดรองจ่ายเป็นเงินเดือน</t>
  </si>
  <si>
    <t>ค่าจ้าง รวมทั้งเงินอื่นที่เบิกจ่ายในลักษณะเดียวกัน</t>
  </si>
  <si>
    <t>สำหรับงวดเดือนสิงหาคม 2563</t>
  </si>
  <si>
    <t>ประจำปีงบประมาณ 2563</t>
  </si>
  <si>
    <t>งาน บริหารงานทั่วไปและจัดเก็บรายได้</t>
  </si>
  <si>
    <t xml:space="preserve"> -ค่าอาหารทำการนอกเวลา</t>
  </si>
  <si>
    <t>งาน บริหารงานทั่วไปฝ่ายรักษาความสาอาด</t>
  </si>
  <si>
    <t>งาน กวาดและทำความสะอาด</t>
  </si>
  <si>
    <t xml:space="preserve">       - เงินตอบแทนพิเศษลูกจ้างประจำ</t>
  </si>
  <si>
    <t xml:space="preserve"> -ค่าวัสดุในการรักษาความสะอาด</t>
  </si>
  <si>
    <t xml:space="preserve"> -ค่าวัสดุป้องกันอุบัติภัย</t>
  </si>
  <si>
    <t xml:space="preserve"> -ค่าเครื่องแบบชุดปฏิบัติงาน</t>
  </si>
  <si>
    <t>งาน เก็บขยะมูลฝอยและขนถ่ายสิ่งปฏิกูล</t>
  </si>
  <si>
    <t xml:space="preserve"> -ค่าวัสดุอุปกรณ์ในการขนถ่ายสิ่งปฏิกูล</t>
  </si>
  <si>
    <t>งาน ดูแลสวนและพื้นที่สีเขียว</t>
  </si>
  <si>
    <t xml:space="preserve"> - ค่าเครื่องแบบชุดปฏิบัติงาน</t>
  </si>
  <si>
    <t xml:space="preserve"> -ค่าใช้จ่ายในการบำรุงรักษา ปรับปรุง และเพิ่มพื้นที่สีเขียว</t>
  </si>
  <si>
    <t xml:space="preserve"> -ค่าใช้จ่ายจ่ายโครงการอาสาสมัครชักลากมูลฝอย</t>
  </si>
  <si>
    <t>ในชุมชน</t>
  </si>
  <si>
    <t xml:space="preserve"> - ค่าใช้จ่ายในการส่งเสริมการแปรรูปมูลฝอยอินทรีย์</t>
  </si>
  <si>
    <t xml:space="preserve"> - เงินตอบแทนพิเศษลูกจ้างประจำ</t>
  </si>
  <si>
    <t>งาน บริหารทั่วไปและสอบสวนดำเนินคดี</t>
  </si>
  <si>
    <t>งาน ตรวจและบังคับใช้กฎหมาย</t>
  </si>
  <si>
    <t>งาน บริหารทั่วไปฝ่ายโยธา</t>
  </si>
  <si>
    <t xml:space="preserve"> - เงินตอบแทนพิเศษของลูกจ้างประจำ</t>
  </si>
  <si>
    <t>งาน อนุญาตก่อสร้าง ควบคุมอาคารและผังเมือง</t>
  </si>
  <si>
    <t xml:space="preserve"> - ค่าซ่อมแซมถนน ตรอก ซอย สะพานและสิ่ง</t>
  </si>
  <si>
    <t>สาธารณประโยชน์</t>
  </si>
  <si>
    <t>งาน บำรุงรักษาซ่อมแซม</t>
  </si>
  <si>
    <t>งาน ระบายน้ำและแก้ไขปัญหาน้ำท่วม</t>
  </si>
  <si>
    <r>
      <t xml:space="preserve"> </t>
    </r>
    <r>
      <rPr>
        <sz val="15"/>
        <color indexed="8"/>
        <rFont val="TH SarabunPSK"/>
        <family val="2"/>
      </rPr>
      <t xml:space="preserve">  (ฝาท่อ)</t>
    </r>
  </si>
  <si>
    <t>งาน บริหารทั่วไปฝ่ายพัฒนาชุมชน</t>
  </si>
  <si>
    <t>งาน พัฒนาชุมชนและบริการสังคม</t>
  </si>
  <si>
    <t xml:space="preserve"> - ค่าตอบแทนบุคคลภายนอก</t>
  </si>
  <si>
    <t xml:space="preserve"> - ค่าตอบแทนวิทยากรฝึกอาชีพ</t>
  </si>
  <si>
    <t xml:space="preserve"> - ค่าซ่อมแซมอุปกรณ์การเรียนการสอน</t>
  </si>
  <si>
    <t xml:space="preserve"> - ค่าซื้อหนังสือ วารสารฯ</t>
  </si>
  <si>
    <t xml:space="preserve">   -ค่าวัสดุอุปกรณ์ในการอบรมและสาธิต (ศูนย์ฝึกอาชีพวัดธรรมมงคล)</t>
  </si>
  <si>
    <t xml:space="preserve"> -ค่าวัสดุประชาสัมพันธ์</t>
  </si>
  <si>
    <t xml:space="preserve"> -ค่าวัสดุอุปกรณ์การเรียนการสอน</t>
  </si>
  <si>
    <t xml:space="preserve"> -ค่าวัสดุสำหรับบ้านหนังสือ</t>
  </si>
  <si>
    <t xml:space="preserve"> -ค่าอาหารกลางวันและค่าอาหารเสริม (นม)</t>
  </si>
  <si>
    <t xml:space="preserve"> - ค่าตอบแทนอาสาสมัครผู้ดูแลเด็ก</t>
  </si>
  <si>
    <t xml:space="preserve"> - ค่าตอบแทนอาสาสมัครบ้านหนังสือ</t>
  </si>
  <si>
    <t xml:space="preserve"> -ค่าใช้จ่ายในการสนับสนุนเจ้าหน้าที่เพื่อปฏิบัติงานด้านเด็ก </t>
  </si>
  <si>
    <t xml:space="preserve"> -ค่าใช้จ่ายในการบรรพชาสามเณรภาคฤดูร้อน</t>
  </si>
  <si>
    <t xml:space="preserve"> -ค่าใช้จ่ายโครงการรู้ใช้ รู้เก็บ คนกรุงเทพฯชีวิตมั่นคง</t>
  </si>
  <si>
    <t xml:space="preserve"> -ค่าใช้จ่ายในการจ้างอาสาสมัครเจ้าหน้าที่ปฏิบัติ</t>
  </si>
  <si>
    <t xml:space="preserve"> -ค่าใช้จ่ายในการจัดกิจกรรมครอบครัวรักการอ่าน</t>
  </si>
  <si>
    <t xml:space="preserve"> -ค่าใช้จ่ายศูนย์ประสานงานธนาคารสมองของกรุงเทพมหานคร</t>
  </si>
  <si>
    <t xml:space="preserve"> -ค่าใช้จ่ายในการส่งเสริมกิจกรรมสโมสรกีฬาและลานกีฬา</t>
  </si>
  <si>
    <t xml:space="preserve"> -ค่าใช้จ่ายในการบริหารจัดการพิพิธภัณฑ์ท้องถิ่นกรุงเทพมหานคร</t>
  </si>
  <si>
    <t xml:space="preserve"> -ค่าใช้จ่ายในการส่งเสริมกิจการสภาเด็ก</t>
  </si>
  <si>
    <t xml:space="preserve"> -ค่าใช้จ่ายในการสนับสนุนการดำเนินงานของคณะกรรมการชุมชน</t>
  </si>
  <si>
    <t xml:space="preserve"> -ค่าใช้จ่ายในการจัดงานวันสำคัญอนุรักษ์สืบสานวัฒนธรรม</t>
  </si>
  <si>
    <t>งาน บริหารทั่วไปฝ่ายสิ่งแวดล้อมและสุขาภิบาล</t>
  </si>
  <si>
    <t xml:space="preserve"> -เงินค่าตอบแทนพิเศษลูกจ้างประจำ</t>
  </si>
  <si>
    <t xml:space="preserve"> ค่าใช้สอย</t>
  </si>
  <si>
    <t>-ค่าซ่อมแซมเครื่องจักรกลและเครื่องทุ่นแรง</t>
  </si>
  <si>
    <t>งาน สุขาภิบาลและอนามัยสิ่งแวดล้อม</t>
  </si>
  <si>
    <t>- ค่าอาหารทำการนอกเวลา</t>
  </si>
  <si>
    <t>- ค่าจ้างเหมาบริการเป็นรายบุคคล</t>
  </si>
  <si>
    <t>งาน ป้องกันและควบคุมโรค</t>
  </si>
  <si>
    <t>ฝ่าย สิ่งแวดล้อมและสุขาภิบาล</t>
  </si>
  <si>
    <t>ประเพณีไทย</t>
  </si>
  <si>
    <t>หมวดค่าตอบแทนฯ</t>
  </si>
  <si>
    <t>หมวดเงินอุดหนุน</t>
  </si>
  <si>
    <t>หักเงินชดใช้เงินยืมฯ</t>
  </si>
  <si>
    <t>โอนออกวัสดุยานพาหนะ (รถใหญ่)</t>
  </si>
  <si>
    <t>โอนออกค่าน้ำมันเชื้อเพลิง</t>
  </si>
  <si>
    <t>โอนออกค่าวัสดุ กสพ.</t>
  </si>
  <si>
    <t>โอนออกเครื่องจักรกลฯ</t>
  </si>
  <si>
    <t>งบประมาณหลังปรับโอน</t>
  </si>
  <si>
    <t>รวมโอนออก</t>
  </si>
  <si>
    <t>รายการจัดทำ สงม. 1 , สงม.2</t>
  </si>
  <si>
    <t>รายจ่ายอื่น</t>
  </si>
  <si>
    <t>เงินอุดหนุน</t>
  </si>
  <si>
    <t>สรุปผลการดำเนินการ  : งบประมาณรายจ่ายประจำปีงบประมาณ พ.ศ. 2567</t>
  </si>
  <si>
    <t>สรุปผลการเบิกจ่ายภาพรวม</t>
  </si>
  <si>
    <t>งบประมาณ กทม.</t>
  </si>
  <si>
    <t>งบประจำปี</t>
  </si>
  <si>
    <t>งบกลาง</t>
  </si>
  <si>
    <t>รวมงบ กทม.</t>
  </si>
  <si>
    <t>เบิกจ่าย</t>
  </si>
  <si>
    <t>%</t>
  </si>
  <si>
    <t>ก่อหนี้</t>
  </si>
  <si>
    <t>ปัญหาอุปสรรคในการดำเนินงาน</t>
  </si>
  <si>
    <t>สำนักงานเขตบางนา</t>
  </si>
  <si>
    <t>(ตุลาคม 2566 - มีนาคม 2567)</t>
  </si>
  <si>
    <t>งบประมาณ (หลังปรับโอน)</t>
  </si>
  <si>
    <t>สรุปผลการก่อหนี้งบลงทุน</t>
  </si>
  <si>
    <t>สรุปผลการเบิกจ่ายงบลงทุน</t>
  </si>
  <si>
    <t>ผลการใช้จ่ายงบประมาณเมื่อเทียบกับแผนการใช้จ่ายงบประมาณ</t>
  </si>
  <si>
    <t xml:space="preserve">  - มีการโอน/ย้ายข้าราชการบ่อย ไม่มีข้าราชการมาทดแทน ทำให้ขาดอัตรากำลังในการปฏิบัติงาน และอัตรากำลังที่มีอยู่มีงานล้นมือ</t>
  </si>
  <si>
    <t>เงินเดือนและ</t>
  </si>
  <si>
    <t>ค่าจ้างชั่วคราว</t>
  </si>
  <si>
    <t>ค่าสาธารณูปโภค</t>
  </si>
  <si>
    <t>ค่าครุภัณฑ์ ที่ดินและสิ่งก่อสร้าง</t>
  </si>
  <si>
    <t>ค่าจ้างประจำ</t>
  </si>
  <si>
    <t>ใช้สอยและวัสดุ</t>
  </si>
  <si>
    <t>ครุภัณฑ์</t>
  </si>
  <si>
    <t>ที่ดินและสิ่งก่อสร้าง</t>
  </si>
  <si>
    <t>รายงานสรุปการใช้จ่ายเงินงบประมาณรายจ่าย</t>
  </si>
  <si>
    <t>รายการงบประมาณประจำปี พ.ศ. 2567</t>
  </si>
  <si>
    <t>รายการ/งบประมาณรายจ่าย</t>
  </si>
  <si>
    <t>1. งบประมาณอนุมัติ</t>
  </si>
  <si>
    <t>2. โอนก่อน 01/10/66</t>
  </si>
  <si>
    <t xml:space="preserve">   2.1 อนุมัติแล้ว</t>
  </si>
  <si>
    <t xml:space="preserve">       - โอนเพิ่ม (+)</t>
  </si>
  <si>
    <t xml:space="preserve">       - โอนลด (-)</t>
  </si>
  <si>
    <t xml:space="preserve">   2.2 อยู่ระหว่างเสนอขออนุมัติ</t>
  </si>
  <si>
    <t>3. โอนตั้งแต่ 01/10/66 ถึง 31/03/67</t>
  </si>
  <si>
    <t xml:space="preserve">   3.1 อนุมัติแล้ว</t>
  </si>
  <si>
    <t xml:space="preserve">   3.2 อยู่ระหว่างเสนอขออนุมัติ</t>
  </si>
  <si>
    <t>4. โอนทั้งสิ้น (2+3)</t>
  </si>
  <si>
    <t>5. งบประมาณหลังปรับโอน (1+4)</t>
  </si>
  <si>
    <t>6. อนุมัติเงินประจำงวดหลังปรับโอน</t>
  </si>
  <si>
    <t>8. รายจ่ายตั้งแต่ 01/10/66 ถึง 31/03/67</t>
  </si>
  <si>
    <t>9. รายจ่ายทั้งสิ้น (7+8)</t>
  </si>
  <si>
    <t>7. รายจ่ายก่อน 01/10/66</t>
  </si>
  <si>
    <t>10. %รายจ่ายทั้งสิ้น (9/5x100)</t>
  </si>
  <si>
    <t xml:space="preserve">11. งบประมาณคงเหลือ (5-9) </t>
  </si>
  <si>
    <t xml:space="preserve">12. %งบประมาณคงเหลือ (11/5x100) </t>
  </si>
  <si>
    <t>ระบบรายงานงบประมาณ</t>
  </si>
  <si>
    <t>รหัสรายงานงบประมาณ : REP_BUD_016_1_DAY</t>
  </si>
  <si>
    <t>: 1 / 1</t>
  </si>
  <si>
    <t>: 31/03/2567 16:05:55</t>
  </si>
  <si>
    <t>: นางสาวขนิษฐา ภาวิจินดา</t>
  </si>
  <si>
    <t>แบบ ง.401</t>
  </si>
  <si>
    <t>ระหว่างวันที่ 1 ตุลาคม 2566    ถึงวันที่ 31 มีนาคม 2567</t>
  </si>
  <si>
    <t xml:space="preserve">         วันที่พิมพ์</t>
  </si>
  <si>
    <t xml:space="preserve">         หน้าที่</t>
  </si>
  <si>
    <t xml:space="preserve">         ผู้จัดพิมพ์</t>
  </si>
  <si>
    <r>
      <t xml:space="preserve">  </t>
    </r>
    <r>
      <rPr>
        <sz val="16"/>
        <color indexed="8"/>
        <rFont val="Wingdings 2"/>
        <family val="1"/>
      </rPr>
      <t>P</t>
    </r>
    <r>
      <rPr>
        <sz val="16"/>
        <color indexed="8"/>
        <rFont val="TH SarabunPSK"/>
        <family val="2"/>
      </rPr>
      <t>เป็นไปตามแผนการใช้จ่ายงบประมาณ</t>
    </r>
  </si>
  <si>
    <t xml:space="preserve">งบประมาณหลังปรับโอน </t>
  </si>
  <si>
    <t>เงินเดือนและค่าจ้างประจำ</t>
  </si>
  <si>
    <t>คิดเป็น</t>
  </si>
  <si>
    <r>
      <t xml:space="preserve"> -</t>
    </r>
    <r>
      <rPr>
        <sz val="14"/>
        <color indexed="10"/>
        <rFont val="TH SarabunPSK"/>
        <family val="2"/>
      </rPr>
      <t xml:space="preserve"> ค่าวัสดุน้ำมันเชื้อเพลิงและน้ำมันหล่อลื่น โอนออก</t>
    </r>
  </si>
  <si>
    <t xml:space="preserve">แบบ สงม. 2 </t>
  </si>
  <si>
    <t>แผน/ผลการปฏิบัติงานและการใช้จ่ายงบประมาณรายจ่ายประจำปีงบประมาณ พ.ศ. 2567</t>
  </si>
  <si>
    <t>หน่วยงาน : สำนักงานเขตบางนา</t>
  </si>
  <si>
    <t>งานรายจ่ายบุคลากร</t>
  </si>
  <si>
    <t>(ต.ค. 66 - ม.ค. 67)</t>
  </si>
  <si>
    <t xml:space="preserve">(ก.พ. - พ.ค. 67) </t>
  </si>
  <si>
    <t>(มิ.ย. - ก.ย. 67)</t>
  </si>
  <si>
    <t>งบประมาณภารกิจประจำพื้นฐาน</t>
  </si>
  <si>
    <t>ค่าตอบแทน ใช้สอยและวัสดุ</t>
  </si>
  <si>
    <t xml:space="preserve"> - ค่าตอบแทนบุคลากรด้านการแพทย์และสาธารณสุข</t>
  </si>
  <si>
    <t xml:space="preserve"> - เงินสมทบกองทุนเงินทดแทน</t>
  </si>
  <si>
    <t>รวมงบประมาณภารกิจประจำพื้นฐาน</t>
  </si>
  <si>
    <t>รวมงบประมาณภารกิจตามแผนยุทธศาสตร์</t>
  </si>
  <si>
    <t xml:space="preserve">    รวม งบประมาณตามโครงสร้างงานทั้งสิ้น</t>
  </si>
  <si>
    <t>งานอำนวยการและบริหารสำนักงานเขต</t>
  </si>
  <si>
    <t xml:space="preserve"> - ค่าซ่อมแซมเครื่องปรับอากาศ</t>
  </si>
  <si>
    <t xml:space="preserve"> - ค่าจ้างเหมาดูแลทรัพย์สินและรักษาความปลอดภัย</t>
  </si>
  <si>
    <t xml:space="preserve"> - ค่าวัสดุอุปกรณ์คอมพิวเตอร์</t>
  </si>
  <si>
    <t xml:space="preserve"> - ค่าใช้จ่ายในการสัมมนาเพื่อพัฒนาองค์การสำนักงานเขตบางนา</t>
  </si>
  <si>
    <t xml:space="preserve">    รวมทั้งสิ้น</t>
  </si>
  <si>
    <t>งานปกครอง</t>
  </si>
  <si>
    <t xml:space="preserve"> - ค่าตอบแทนอาสาสมัครป้องกันภัยฝ่ายพลเรือน</t>
  </si>
  <si>
    <t xml:space="preserve"> - ค่าวัสดุอุปกรณ์ สำหรับใช้ในศูนย์ อปพร.</t>
  </si>
  <si>
    <t xml:space="preserve"> - ค่าใช้จ่ายในการฝึกอบรมอาสาสมัครป้องกันภัยฝ่ายพลเรือน</t>
  </si>
  <si>
    <t xml:space="preserve">   (หลักสูตรหลัก)</t>
  </si>
  <si>
    <t xml:space="preserve"> - ค่าใช้จ่ายโครงการอบรมอาสาสมัครกรุงเทพมหานครด้านการป้องกัน</t>
  </si>
  <si>
    <t xml:space="preserve">   และแก้ไขปัญหายาและสารเสพติด</t>
  </si>
  <si>
    <t>งานบริหารทั่วไปและบริหารการคลัง</t>
  </si>
  <si>
    <t>งานบริหารทั่วไปและจัดเก็บรายได้</t>
  </si>
  <si>
    <t>งานบริหารทั่วไปฝ่ายรักษาความสะอาด</t>
  </si>
  <si>
    <t>- ค่าวัสดุอุปกรณ์คอมพิวเตอร์</t>
  </si>
  <si>
    <t>- ค่าเครื่องแต่งกาย</t>
  </si>
  <si>
    <t xml:space="preserve"> - ค่าใช้จ่ายในการเพิ่มศักยภาพบุคลากรด้านงานรักษาความสะอาด</t>
  </si>
  <si>
    <t xml:space="preserve">   และอนุรักษ์สิ่งแวดล้อม</t>
  </si>
  <si>
    <t>งานกวาดทำความสะอาดที่และทางสาธารณะ</t>
  </si>
  <si>
    <t xml:space="preserve"> - ค่าวัสดุในการรักษาความสะอาด</t>
  </si>
  <si>
    <t>- ค่าเครื่องแบบชุดปฏิบัติงาน</t>
  </si>
  <si>
    <t>งานเก็บขยะมูลฝอยและขนถ่ายสิ่งปฏิกูล</t>
  </si>
  <si>
    <t xml:space="preserve">  ค่าตอบแทนอาสาสมัครชักลากมูลฝอยในชุมชน</t>
  </si>
  <si>
    <t>- ค่าตอบแทนเจ้าหน้าที่เก็บขนมูลฝอย</t>
  </si>
  <si>
    <t>- ค่าตอบแทนเจ้าหน้าที่เก็บขนสิ่งปฏิกูล</t>
  </si>
  <si>
    <t>- ค่าตอบแทนเจ้าหน้าที่เก็บขนไขมัน</t>
  </si>
  <si>
    <t>- ค่าซ่อมแซมเครื่องจักรกลและเครื่องทุ่นแรง</t>
  </si>
  <si>
    <t>- ค่าวัสดุเครื่องจักรกลและเครื่องทุ่นแรง</t>
  </si>
  <si>
    <t>- ค่าวัสดุในการรักษาความสะอาด</t>
  </si>
  <si>
    <t>- ค่าวัสดุป้องกันอุบัติภัย</t>
  </si>
  <si>
    <t>- ค่าวัสดุอุปกรณ์ในการขนถ่ายสิ่งปฏิกูล</t>
  </si>
  <si>
    <t xml:space="preserve"> -เครื่องแบบชุดปฏิบัติงาน</t>
  </si>
  <si>
    <t>งานดูแลสวนและพื้นที่สีเขียว</t>
  </si>
  <si>
    <t>- ค่าวัสดุอุปกรณ์ในการปลูกและบำรุงรักษาต้นไม้</t>
  </si>
  <si>
    <t>งานบริหารทั่วไปและสอบสวนดำเนินคดี</t>
  </si>
  <si>
    <t xml:space="preserve">  - ค่าเบี้ยประชุม</t>
  </si>
  <si>
    <t xml:space="preserve"> - ค่าใช้จ่ายในการสัมมนาศึกษาดูงานการจัดการความปลอดภัย</t>
  </si>
  <si>
    <t xml:space="preserve">   ด้านการท่องเที่ยว</t>
  </si>
  <si>
    <t>งานตรวจและบังคับใช้กฎหมาย</t>
  </si>
  <si>
    <t>งานบริหารทั่วไปฝ่ายโยธา</t>
  </si>
  <si>
    <t>งานอนุญาตก่อสร้าง ควบคุมอาคารและผังเมือง</t>
  </si>
  <si>
    <t>งานบำรุงรักษาซ่อมแซม</t>
  </si>
  <si>
    <t xml:space="preserve"> - ค่าซ่อมแซมถนน ตรอก ซอย สะพาน และ สิ่งสาธารณประโยชน์</t>
  </si>
  <si>
    <t xml:space="preserve">  - ค่าวัสดุก่อสร้าง</t>
  </si>
  <si>
    <t xml:space="preserve"> - ค่าวัสดุสำหรับหน่วยบริการเร่งด่วนกรุงเทพมหานคร ( BEST) </t>
  </si>
  <si>
    <t>งานระบายน้ำและแก้ไขปัญหาน้ำท่วม</t>
  </si>
  <si>
    <t xml:space="preserve"> - ค่าวัสดุเครื่องจักรกลและเครื่องทุ่นแรง</t>
  </si>
  <si>
    <t xml:space="preserve"> - ค่าวัสดุอุปกรณ์บำรุงรักษาระบบระบายน้ำ (ฝาท่อ)</t>
  </si>
  <si>
    <t>งานบริหารทั่วไปฝ่ายพัฒนาชุมชน</t>
  </si>
  <si>
    <t>1) งบดำเนินงาน</t>
  </si>
  <si>
    <t xml:space="preserve"> - ค่ารับรอง</t>
  </si>
  <si>
    <t>งานพัฒนาชุมชนและบริการสังคม</t>
  </si>
  <si>
    <t xml:space="preserve"> - ค่าตอบแทนอาสาสมัครปฏิบัติงานด้านเด็ก สตรี</t>
  </si>
  <si>
    <t xml:space="preserve">   ผู้สูงอายุ คนพิการ และผู้ด้อยโอกาส</t>
  </si>
  <si>
    <t xml:space="preserve"> - ค่าตอบแทนอาสาสมัครปฏิบัติงานด้านพัฒนาสังคม</t>
  </si>
  <si>
    <t xml:space="preserve"> - ค่าตอบแทนอาสาสมัครห้องสมุด/บ้านหนังสือ</t>
  </si>
  <si>
    <t xml:space="preserve"> - ค่าตอบแทนกรรมการชุมชน</t>
  </si>
  <si>
    <t xml:space="preserve"> - ค่าวัสดุอุปกรณ์การเรียนการสอน</t>
  </si>
  <si>
    <t xml:space="preserve"> - ค่าวัสดุสำหรับห้องสมุด/บ้านหนังสือ และศูนย์เยาวชน</t>
  </si>
  <si>
    <t xml:space="preserve"> - ค่าอาหารกลางวันและอาหารเสริม (นม)</t>
  </si>
  <si>
    <t xml:space="preserve"> - ค่าวัสดุเพื่อพัฒนาศูนย์พัฒนาเด็กก่อนวัยเรียน</t>
  </si>
  <si>
    <t xml:space="preserve">  (งานพัฒนาชุมชนและบริการสังคม)</t>
  </si>
  <si>
    <t xml:space="preserve"> - ค่าใช้จ่ายในการสนับสนุนการดำเนินงานของคณะกรรมการชุมชน</t>
  </si>
  <si>
    <t xml:space="preserve"> - ค่าใช้จ่ายในการสัมมนาและศึกษาดูงานเพื่อสร้างการมีส่วนร่วม</t>
  </si>
  <si>
    <t xml:space="preserve">   ในการพัฒนาท้องถิ่น เขตบางนา</t>
  </si>
  <si>
    <t xml:space="preserve"> - ค่าใช้จ่ายในการส่งเสริมกิจการสภาเด็กและเยาวชนเขต</t>
  </si>
  <si>
    <t xml:space="preserve"> -  ค่าใช้จ่ายในการส่งเสริมกิจกรรมสโมสรกีฬาและลานกีฬา</t>
  </si>
  <si>
    <t xml:space="preserve">แผน </t>
  </si>
  <si>
    <t xml:space="preserve"> - ค่าใช้จ่ายในการบริหารจัดการพิพิธภัณฑ์ท้องถิ่นกรุงเทพมหานคร</t>
  </si>
  <si>
    <t xml:space="preserve"> - ค่าใช้จ่ายในการจัดงานวันสำคัญ อนุรักษ์ สืบสานวัฒนธรรมประเพณี</t>
  </si>
  <si>
    <t xml:space="preserve"> - ค่าใช้จ่ายโครงการรู้ใช้ รู้เก็บ คนกรุงเทพฯ ชีวิตมั่นคง</t>
  </si>
  <si>
    <t>งบประมาณภารกิจตามแผนยุทธศาสตร์</t>
  </si>
  <si>
    <t xml:space="preserve"> - ค่าใช้จ่ายในการจ้างคนพิการเพื่อปฏิบัติงาน</t>
  </si>
  <si>
    <t xml:space="preserve"> - ค่าใช้จ่ายในการจัดกิจกรรมครอบครัวรักการอ่าน</t>
  </si>
  <si>
    <t xml:space="preserve"> - ค่าใช้จ่ายในการจัดสวัสดิการ การสงเคราะห์ช่วยเหลือเด็ก สตรี</t>
  </si>
  <si>
    <t xml:space="preserve">   ครอบครัว ผู้ด้อยโอกาส  ผู้สูงอายุและคนพิการ</t>
  </si>
  <si>
    <t>งานบริหารทั่วไปฝ่ายสิ่งแวดล้อมและสุขาภิบาล</t>
  </si>
  <si>
    <t xml:space="preserve"> -  ค่าอาหารทำการนอกเวลา</t>
  </si>
  <si>
    <t>งานสุขาภิบาลอาหารและอนามัยสิ่งแวดล้อม</t>
  </si>
  <si>
    <t>- ค่าใช้จ่ายโครงการกรุงเทพฯ เมืองอาหารปลอดภัย</t>
  </si>
  <si>
    <t>งานป้องกันและควบคุมโรค</t>
  </si>
  <si>
    <t xml:space="preserve"> - ค่าเบี้ยประชุม</t>
  </si>
  <si>
    <t xml:space="preserve"> - ค่าใช้จ่ายในการป้องกันความเสียหายอันเกิดจากนก</t>
  </si>
  <si>
    <t xml:space="preserve"> - ค่าใช้จ่ายในการควบคุมเฝ้าระวัง ป้องกันโรคอุบัติใหม่และอุบัติซ้ำ</t>
  </si>
  <si>
    <t xml:space="preserve">   ในพื้นที่เขตบางนา</t>
  </si>
  <si>
    <t xml:space="preserve"> - ค่าใช้จ่ายในการสนับสนุนการป้องกันควบคุมโรคไข้เลือดออก</t>
  </si>
  <si>
    <t xml:space="preserve"> - ค่าใช้จ่ายโครงการบูรณาการความร่วมมือในการพัฒนาประสิทธิภาพ</t>
  </si>
  <si>
    <t xml:space="preserve">  การแก้ไขปัญหาโรคไข้เลือดออกในพื้นที่กรุงเทพมหานคร</t>
  </si>
  <si>
    <t>ฝ่ายบริหารการศึกษา</t>
  </si>
  <si>
    <t>งานบริหารทั่วไปฝ่ายการศึกษา</t>
  </si>
  <si>
    <t xml:space="preserve"> ค่าตอบแทน</t>
  </si>
  <si>
    <t xml:space="preserve"> - ค่าจ้างเหมายามดูแลทรัพย์สินและรักษาความปลอดภัย</t>
  </si>
  <si>
    <t xml:space="preserve">   ในโรงเรียนสังกัดกรุงเทพมหานคร</t>
  </si>
  <si>
    <t xml:space="preserve"> - ค่าแบบพิมพ์ของโรงเรียน</t>
  </si>
  <si>
    <t>งบประมาณโรงเรียน</t>
  </si>
  <si>
    <t xml:space="preserve"> - ค่านิตยภัต</t>
  </si>
  <si>
    <t xml:space="preserve"> - ค่าตอบแทนบุคคลภายนอกช่วยปฏิบัติราชการ</t>
  </si>
  <si>
    <t xml:space="preserve">   ด้านการสอนภาษาจีน</t>
  </si>
  <si>
    <t xml:space="preserve">   ด้านการสอนภาษาอังกฤษเพื่อทักษะชีวิต</t>
  </si>
  <si>
    <t xml:space="preserve"> - ค่าซ่อมแซมเครื่องดนตรีและอุปกรณ์</t>
  </si>
  <si>
    <t xml:space="preserve"> - ค่าซ่อมแซมโรงเรียน</t>
  </si>
  <si>
    <t xml:space="preserve"> - ค่าซ่อมแซมครุภัณฑ์ (โรงเรียนขยายโอกาส)</t>
  </si>
  <si>
    <t xml:space="preserve"> - ค่าจ้างเหมาเอกชนทำความสะอาดโรงเรียน</t>
  </si>
  <si>
    <t xml:space="preserve">   สังกัดกรุงเทพมหานคร</t>
  </si>
  <si>
    <t xml:space="preserve"> - ค่าซ่อมแซมเครื่องคอมพิวเตอร์โรงเรียน</t>
  </si>
  <si>
    <t xml:space="preserve">   ค่าจ้างเหมาบริการเป็นรายบุคคล</t>
  </si>
  <si>
    <t xml:space="preserve"> - ค่าจ้างเหมาป้องกันและกำจัดปลวกภายในโรงเรียน</t>
  </si>
  <si>
    <t xml:space="preserve">   ค่าเครื่องแบบนักเรียน</t>
  </si>
  <si>
    <t xml:space="preserve"> - ค่าวัสดุการสอนวิทยาศาสตร์</t>
  </si>
  <si>
    <t xml:space="preserve">  ค่าหนังสือเรียนทุกชั้นเรียน</t>
  </si>
  <si>
    <t xml:space="preserve"> - ค่าวัสดุอุปกรณ์การสอน (โครงการขยายโอกาสฯ)</t>
  </si>
  <si>
    <t xml:space="preserve">   ค่าอุปกรณ์การเรียน</t>
  </si>
  <si>
    <t xml:space="preserve"> - ค่าวัสดุ อุปกรณ์ เครื่องใช้ส่วนตัว ของเด็กอนุบาล</t>
  </si>
  <si>
    <t xml:space="preserve"> - ค่าสารกรองเครื่องกรองน้ำ</t>
  </si>
  <si>
    <t xml:space="preserve"> - ค่าเครื่องหมายวิชาพิเศษลูกเสือ เนตรนารี ยุวกาชาด</t>
  </si>
  <si>
    <t xml:space="preserve"> - ค่าวัสดุในการผลิตสื่อการเรียนการสอนตามโครงการ</t>
  </si>
  <si>
    <t xml:space="preserve">   ศูนย์วิชาการเขต</t>
  </si>
  <si>
    <t xml:space="preserve"> - ค่าเครื่องหมายสัญลักษณ์ของสถานศึกษา</t>
  </si>
  <si>
    <t xml:space="preserve">   ทุนอาหารเสริม (นม)</t>
  </si>
  <si>
    <t xml:space="preserve"> - ทุนอาหารกลางวันนักเรียน</t>
  </si>
  <si>
    <t xml:space="preserve"> - ค่าอาหารเช้านักเรียนในโรงเรียนสังกัดกรุงเทพมหานคร</t>
  </si>
  <si>
    <t xml:space="preserve"> - ค่าใช้จ่ายในการประชุมครู</t>
  </si>
  <si>
    <t xml:space="preserve"> - ค่าใช้จ่ายในการฝึกอบรมนายหมู่ลูกเสือสามัญ สามัญรุ่นใหญ่</t>
  </si>
  <si>
    <t xml:space="preserve">   และหัวหน้าหน่วยยุวกาชาด</t>
  </si>
  <si>
    <t xml:space="preserve"> - ค่าใช้จ่ายในการพัฒนาคุณภาพการดำเนินงานศูนย์วิชาการเขต</t>
  </si>
  <si>
    <t xml:space="preserve"> - ค่าใช้จ่ายในการจัดการเรียนการสอน</t>
  </si>
  <si>
    <t xml:space="preserve"> - ค่าใช้จ่ายในการจัดกิจกรรมพัฒนาคุณภาพผู้เรียน</t>
  </si>
  <si>
    <t xml:space="preserve"> - ค่าใช้จ่ายในการจัดประชุมสัมมนาคณะกรรมการสถานศึกษาขั้นพื้นฐาน</t>
  </si>
  <si>
    <t xml:space="preserve">   โรงเรียนสังกัดกรุงเทพมหานคร</t>
  </si>
  <si>
    <t xml:space="preserve"> - ค่าใช้จ่ายในการสัมมนาประธานกรรมการเครือข่ายผู้ปกครอง
</t>
  </si>
  <si>
    <t xml:space="preserve">  เพื่อพัฒนาโรงเรียนสังกัดกรุงเทพมหานคร</t>
  </si>
  <si>
    <t xml:space="preserve"> - ค่าใช้จ่ายในการส่งเสริมสนับสนุนให้นักเรียนสร้างสรรค์ผลงานเพื่อการเรียนรู้</t>
  </si>
  <si>
    <t xml:space="preserve"> - ค่าใช้จ่ายโครงการเกษตรปลอดสารพิษ</t>
  </si>
  <si>
    <t xml:space="preserve"> - ค่าใช้จ่ายตามโครงการเรียนฟรี เรียนดี อย่างมีคุณภาพ</t>
  </si>
  <si>
    <t xml:space="preserve"> - ค่าใช้จ่ายในการสนับสนุนการสอนในศูนย์ศึกษาพระพุทธศาสนาวันอาทิตย์</t>
  </si>
  <si>
    <t xml:space="preserve"> - ค่าใช้จ่ายในการพัฒนาคุณภาพเครือข่ายโรงเรียนสังกัดกรุงเทพมหานคร</t>
  </si>
  <si>
    <t xml:space="preserve"> - ค่าใช้จ่ายในการเปิดโลกกว้างสร้างเส้นทางสู่อาชีพ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</si>
</sst>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_-;\-* #,##0_-;_-* &quot;-&quot;??_-;_-@_-"/>
    <numFmt numFmtId="177" formatCode="_-* #,##0.0000_-;\-* #,##0.0000_-;_-* &quot;-&quot;??_-;_-@_-"/>
    <numFmt numFmtId="178" formatCode="_-* #,##0.0_-;\-* #,##0.0_-;_-* &quot;-&quot;??_-;_-@_-"/>
    <numFmt numFmtId="179" formatCode="_(* #,##0_);_(* \(#,##0\);_(* &quot;-&quot;??_);_(@_)"/>
    <numFmt numFmtId="180" formatCode="0.0000"/>
    <numFmt numFmtId="181" formatCode="0.000"/>
    <numFmt numFmtId="182" formatCode="&quot;ใช่&quot;;&quot;ใช่&quot;;&quot;ไม่ใช่&quot;"/>
    <numFmt numFmtId="183" formatCode="&quot;จริง&quot;;&quot;จริง&quot;;&quot;เท็จ&quot;"/>
    <numFmt numFmtId="184" formatCode="&quot;เปิด&quot;;&quot;เปิด&quot;;&quot;ปิด&quot;"/>
    <numFmt numFmtId="185" formatCode="[$€-2]\ #,##0.00_);[Red]\([$€-2]\ #,##0.00\)"/>
    <numFmt numFmtId="186" formatCode="0.0000000"/>
    <numFmt numFmtId="187" formatCode="0.000000"/>
    <numFmt numFmtId="188" formatCode="0.00000"/>
    <numFmt numFmtId="189" formatCode="_(* #,##0.00_);_(* \(#,##0.00\);_(* &quot;-&quot;_);_(@_)"/>
    <numFmt numFmtId="190" formatCode="0.0%"/>
    <numFmt numFmtId="191" formatCode="0.000%"/>
    <numFmt numFmtId="192" formatCode="0.0000%"/>
    <numFmt numFmtId="193" formatCode="0.00000%"/>
    <numFmt numFmtId="194" formatCode="#,##0_ ;\-#,##0\ "/>
  </numFmts>
  <fonts count="106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5"/>
      <color indexed="8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5"/>
      <color indexed="10"/>
      <name val="TH SarabunPSK"/>
      <family val="2"/>
    </font>
    <font>
      <sz val="8"/>
      <name val="Tahoma"/>
      <family val="2"/>
    </font>
    <font>
      <b/>
      <u val="single"/>
      <sz val="15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u val="single"/>
      <sz val="14"/>
      <name val="TH SarabunPSK"/>
      <family val="2"/>
    </font>
    <font>
      <sz val="16"/>
      <color indexed="8"/>
      <name val="Wingdings 2"/>
      <family val="1"/>
    </font>
    <font>
      <sz val="9"/>
      <color indexed="8"/>
      <name val="Tahoma"/>
      <family val="0"/>
    </font>
    <font>
      <sz val="12"/>
      <color indexed="8"/>
      <name val="TH SarabunPSK"/>
      <family val="0"/>
    </font>
    <font>
      <sz val="10"/>
      <color indexed="8"/>
      <name val="Tahoma"/>
      <family val="0"/>
    </font>
    <font>
      <sz val="10"/>
      <color indexed="8"/>
      <name val="TH SarabunPSK"/>
      <family val="0"/>
    </font>
    <font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TH SarabunPSK"/>
      <family val="2"/>
    </font>
    <font>
      <sz val="14"/>
      <color indexed="8"/>
      <name val="Calibri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5"/>
      <color indexed="8"/>
      <name val="TH SarabunPSK"/>
      <family val="2"/>
    </font>
    <font>
      <sz val="15"/>
      <color indexed="8"/>
      <name val="Calibri"/>
      <family val="2"/>
    </font>
    <font>
      <sz val="15"/>
      <name val="Calibri"/>
      <family val="2"/>
    </font>
    <font>
      <sz val="15"/>
      <color indexed="9"/>
      <name val="Calibri"/>
      <family val="2"/>
    </font>
    <font>
      <b/>
      <u val="single"/>
      <sz val="14"/>
      <color indexed="8"/>
      <name val="TH SarabunPSK"/>
      <family val="2"/>
    </font>
    <font>
      <b/>
      <u val="single"/>
      <sz val="15"/>
      <color indexed="8"/>
      <name val="TH SarabunPSK"/>
      <family val="2"/>
    </font>
    <font>
      <sz val="16"/>
      <color indexed="8"/>
      <name val="Calibri"/>
      <family val="2"/>
    </font>
    <font>
      <b/>
      <u val="single"/>
      <sz val="16"/>
      <color indexed="8"/>
      <name val="TH SarabunPSK"/>
      <family val="2"/>
    </font>
    <font>
      <sz val="15"/>
      <color indexed="9"/>
      <name val="TH SarabunPSK"/>
      <family val="2"/>
    </font>
    <font>
      <b/>
      <sz val="12"/>
      <color indexed="8"/>
      <name val="TH SarabunPSK"/>
      <family val="0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sz val="16"/>
      <color indexed="10"/>
      <name val="TH SarabunPSK"/>
      <family val="2"/>
    </font>
    <font>
      <b/>
      <sz val="9"/>
      <name val="Tahoma"/>
      <family val="2"/>
    </font>
    <font>
      <sz val="9"/>
      <name val="Tahoma"/>
      <family val="2"/>
    </font>
    <font>
      <b/>
      <u val="single"/>
      <sz val="16"/>
      <name val="TH SarabunPSK"/>
      <family val="2"/>
    </font>
    <font>
      <b/>
      <sz val="14"/>
      <color indexed="8"/>
      <name val="Calibri"/>
      <family val="2"/>
    </font>
    <font>
      <b/>
      <sz val="15"/>
      <color indexed="8"/>
      <name val="Calibri"/>
      <family val="2"/>
    </font>
    <font>
      <b/>
      <sz val="16"/>
      <color indexed="8"/>
      <name val="Angsana New"/>
      <family val="1"/>
    </font>
    <font>
      <b/>
      <sz val="15"/>
      <color indexed="9"/>
      <name val="TH SarabunPSK"/>
      <family val="2"/>
    </font>
    <font>
      <b/>
      <sz val="16"/>
      <name val="Calibri"/>
      <family val="2"/>
    </font>
    <font>
      <b/>
      <sz val="15"/>
      <name val="Calibri"/>
      <family val="2"/>
    </font>
    <font>
      <sz val="11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5"/>
      <color theme="1"/>
      <name val="Calibri"/>
      <family val="2"/>
    </font>
    <font>
      <sz val="15"/>
      <color theme="0"/>
      <name val="Calibri"/>
      <family val="2"/>
    </font>
    <font>
      <sz val="15"/>
      <color rgb="FFFF0000"/>
      <name val="TH SarabunPSK"/>
      <family val="2"/>
    </font>
    <font>
      <b/>
      <u val="single"/>
      <sz val="14"/>
      <color theme="1"/>
      <name val="TH SarabunPSK"/>
      <family val="2"/>
    </font>
    <font>
      <b/>
      <u val="single"/>
      <sz val="15"/>
      <color theme="1"/>
      <name val="TH SarabunPSK"/>
      <family val="2"/>
    </font>
    <font>
      <sz val="16"/>
      <color theme="1"/>
      <name val="Calibri"/>
      <family val="2"/>
    </font>
    <font>
      <b/>
      <u val="single"/>
      <sz val="16"/>
      <color theme="1"/>
      <name val="TH SarabunPSK"/>
      <family val="2"/>
    </font>
    <font>
      <sz val="15"/>
      <color theme="0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sz val="16"/>
      <color rgb="FFFF0000"/>
      <name val="TH SarabunPSK"/>
      <family val="2"/>
    </font>
    <font>
      <b/>
      <sz val="14"/>
      <color theme="1"/>
      <name val="Calibri"/>
      <family val="2"/>
    </font>
    <font>
      <b/>
      <sz val="15"/>
      <color theme="1"/>
      <name val="Calibri"/>
      <family val="2"/>
    </font>
    <font>
      <b/>
      <sz val="16"/>
      <color theme="1"/>
      <name val="Angsana New"/>
      <family val="1"/>
    </font>
    <font>
      <b/>
      <sz val="15"/>
      <color theme="0"/>
      <name val="TH SarabunPSK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/>
      <bottom style="hair"/>
    </border>
    <border>
      <left style="thin"/>
      <right style="thin"/>
      <top/>
      <bottom style="hair"/>
    </border>
    <border>
      <left/>
      <right style="thin"/>
      <top/>
      <bottom style="hair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/>
      <right/>
      <top style="hair"/>
      <bottom style="hair"/>
    </border>
    <border>
      <left/>
      <right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>
        <color indexed="63"/>
      </left>
      <right style="thin"/>
      <top style="hair"/>
      <bottom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67" fillId="20" borderId="1" applyNumberFormat="0" applyAlignment="0" applyProtection="0"/>
    <xf numFmtId="0" fontId="68" fillId="0" borderId="2" applyNumberFormat="0" applyFill="0" applyAlignment="0" applyProtection="0"/>
    <xf numFmtId="9" fontId="0" fillId="0" borderId="0" applyFont="0" applyFill="0" applyBorder="0" applyAlignment="0" applyProtection="0"/>
    <xf numFmtId="0" fontId="69" fillId="21" borderId="0" applyNumberFormat="0" applyBorder="0" applyAlignment="0" applyProtection="0"/>
    <xf numFmtId="0" fontId="70" fillId="22" borderId="3" applyNumberFormat="0" applyAlignment="0" applyProtection="0"/>
    <xf numFmtId="0" fontId="71" fillId="22" borderId="4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6" fillId="24" borderId="4" applyNumberFormat="0" applyAlignment="0" applyProtection="0"/>
    <xf numFmtId="0" fontId="77" fillId="25" borderId="0" applyNumberFormat="0" applyBorder="0" applyAlignment="0" applyProtection="0"/>
    <xf numFmtId="0" fontId="78" fillId="0" borderId="5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9" fillId="26" borderId="0" applyNumberFormat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79" fillId="30" borderId="0" applyNumberFormat="0" applyBorder="0" applyAlignment="0" applyProtection="0"/>
    <xf numFmtId="0" fontId="79" fillId="31" borderId="0" applyNumberFormat="0" applyBorder="0" applyAlignment="0" applyProtection="0"/>
    <xf numFmtId="0" fontId="0" fillId="32" borderId="6" applyNumberFormat="0" applyFont="0" applyAlignment="0" applyProtection="0"/>
    <xf numFmtId="0" fontId="80" fillId="0" borderId="7" applyNumberFormat="0" applyFill="0" applyAlignment="0" applyProtection="0"/>
    <xf numFmtId="0" fontId="81" fillId="0" borderId="8" applyNumberFormat="0" applyFill="0" applyAlignment="0" applyProtection="0"/>
    <xf numFmtId="0" fontId="82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1574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10" xfId="0" applyFont="1" applyBorder="1" applyAlignment="1">
      <alignment horizontal="center" vertical="center"/>
    </xf>
    <xf numFmtId="0" fontId="83" fillId="0" borderId="0" xfId="0" applyFont="1" applyAlignment="1">
      <alignment horizontal="right" vertical="center"/>
    </xf>
    <xf numFmtId="0" fontId="84" fillId="0" borderId="0" xfId="0" applyFont="1" applyAlignment="1">
      <alignment horizontal="left" vertical="center"/>
    </xf>
    <xf numFmtId="0" fontId="83" fillId="33" borderId="10" xfId="0" applyFont="1" applyFill="1" applyBorder="1" applyAlignment="1">
      <alignment horizontal="center" vertical="center"/>
    </xf>
    <xf numFmtId="0" fontId="83" fillId="34" borderId="10" xfId="0" applyFont="1" applyFill="1" applyBorder="1" applyAlignment="1">
      <alignment horizontal="center" vertical="center"/>
    </xf>
    <xf numFmtId="0" fontId="83" fillId="0" borderId="10" xfId="0" applyFont="1" applyBorder="1" applyAlignment="1">
      <alignment horizontal="left" vertical="center" indent="5"/>
    </xf>
    <xf numFmtId="0" fontId="84" fillId="0" borderId="0" xfId="0" applyFont="1" applyAlignment="1">
      <alignment vertical="center"/>
    </xf>
    <xf numFmtId="0" fontId="84" fillId="33" borderId="10" xfId="0" applyFont="1" applyFill="1" applyBorder="1" applyAlignment="1">
      <alignment horizontal="center" vertical="center"/>
    </xf>
    <xf numFmtId="0" fontId="84" fillId="34" borderId="10" xfId="0" applyFont="1" applyFill="1" applyBorder="1" applyAlignment="1">
      <alignment horizontal="center" vertical="center"/>
    </xf>
    <xf numFmtId="0" fontId="83" fillId="0" borderId="11" xfId="0" applyFont="1" applyBorder="1" applyAlignment="1">
      <alignment horizontal="left" vertical="center" indent="5"/>
    </xf>
    <xf numFmtId="0" fontId="84" fillId="34" borderId="12" xfId="0" applyFont="1" applyFill="1" applyBorder="1" applyAlignment="1">
      <alignment horizontal="left" vertical="center" indent="2"/>
    </xf>
    <xf numFmtId="0" fontId="84" fillId="34" borderId="11" xfId="0" applyFont="1" applyFill="1" applyBorder="1" applyAlignment="1">
      <alignment horizontal="left" vertical="center" indent="2"/>
    </xf>
    <xf numFmtId="0" fontId="84" fillId="0" borderId="12" xfId="0" applyFont="1" applyBorder="1" applyAlignment="1">
      <alignment horizontal="left" vertical="center" indent="4"/>
    </xf>
    <xf numFmtId="0" fontId="84" fillId="0" borderId="11" xfId="0" applyFont="1" applyBorder="1" applyAlignment="1">
      <alignment horizontal="left" vertical="center" indent="4"/>
    </xf>
    <xf numFmtId="0" fontId="84" fillId="0" borderId="10" xfId="0" applyFont="1" applyBorder="1" applyAlignment="1">
      <alignment horizontal="center" vertical="center"/>
    </xf>
    <xf numFmtId="0" fontId="84" fillId="0" borderId="13" xfId="0" applyFont="1" applyBorder="1" applyAlignment="1">
      <alignment horizontal="center" vertical="center"/>
    </xf>
    <xf numFmtId="0" fontId="84" fillId="0" borderId="14" xfId="0" applyFont="1" applyBorder="1" applyAlignment="1">
      <alignment horizontal="center" vertical="center"/>
    </xf>
    <xf numFmtId="0" fontId="84" fillId="0" borderId="0" xfId="0" applyFont="1" applyBorder="1" applyAlignment="1">
      <alignment horizontal="left" vertical="center" indent="4"/>
    </xf>
    <xf numFmtId="0" fontId="83" fillId="0" borderId="0" xfId="0" applyFont="1" applyBorder="1" applyAlignment="1">
      <alignment horizontal="center" vertical="center"/>
    </xf>
    <xf numFmtId="0" fontId="84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4" fillId="0" borderId="13" xfId="0" applyFont="1" applyBorder="1" applyAlignment="1">
      <alignment horizontal="left"/>
    </xf>
    <xf numFmtId="49" fontId="4" fillId="0" borderId="15" xfId="0" applyNumberFormat="1" applyFont="1" applyBorder="1" applyAlignment="1">
      <alignment vertical="top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49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/>
    </xf>
    <xf numFmtId="49" fontId="4" fillId="0" borderId="0" xfId="0" applyNumberFormat="1" applyFont="1" applyAlignment="1">
      <alignment vertical="top"/>
    </xf>
    <xf numFmtId="0" fontId="3" fillId="0" borderId="19" xfId="0" applyFont="1" applyBorder="1" applyAlignment="1">
      <alignment horizontal="center"/>
    </xf>
    <xf numFmtId="0" fontId="83" fillId="0" borderId="10" xfId="0" applyFont="1" applyBorder="1" applyAlignment="1">
      <alignment horizontal="center" vertical="center"/>
    </xf>
    <xf numFmtId="0" fontId="83" fillId="0" borderId="10" xfId="0" applyFont="1" applyBorder="1" applyAlignment="1">
      <alignment horizontal="center" vertical="center"/>
    </xf>
    <xf numFmtId="171" fontId="84" fillId="0" borderId="0" xfId="0" applyNumberFormat="1" applyFont="1" applyAlignment="1">
      <alignment vertical="center"/>
    </xf>
    <xf numFmtId="171" fontId="83" fillId="0" borderId="0" xfId="0" applyNumberFormat="1" applyFont="1" applyAlignment="1">
      <alignment horizontal="center" vertical="center"/>
    </xf>
    <xf numFmtId="171" fontId="83" fillId="0" borderId="0" xfId="0" applyNumberFormat="1" applyFont="1" applyAlignment="1">
      <alignment horizontal="right" vertical="center"/>
    </xf>
    <xf numFmtId="171" fontId="84" fillId="0" borderId="10" xfId="0" applyNumberFormat="1" applyFont="1" applyBorder="1" applyAlignment="1">
      <alignment horizontal="center" vertical="center"/>
    </xf>
    <xf numFmtId="171" fontId="83" fillId="0" borderId="10" xfId="0" applyNumberFormat="1" applyFont="1" applyBorder="1" applyAlignment="1">
      <alignment horizontal="center" vertical="center"/>
    </xf>
    <xf numFmtId="0" fontId="84" fillId="0" borderId="10" xfId="0" applyFont="1" applyBorder="1" applyAlignment="1">
      <alignment vertical="center"/>
    </xf>
    <xf numFmtId="0" fontId="84" fillId="0" borderId="10" xfId="0" applyFont="1" applyBorder="1" applyAlignment="1">
      <alignment horizontal="left" vertical="center" indent="5"/>
    </xf>
    <xf numFmtId="171" fontId="83" fillId="0" borderId="11" xfId="0" applyNumberFormat="1" applyFont="1" applyBorder="1" applyAlignment="1">
      <alignment horizontal="center" vertical="center"/>
    </xf>
    <xf numFmtId="0" fontId="83" fillId="0" borderId="0" xfId="0" applyFont="1" applyAlignment="1">
      <alignment/>
    </xf>
    <xf numFmtId="171" fontId="83" fillId="0" borderId="0" xfId="0" applyNumberFormat="1" applyFont="1" applyAlignment="1">
      <alignment/>
    </xf>
    <xf numFmtId="0" fontId="83" fillId="0" borderId="20" xfId="0" applyFont="1" applyBorder="1" applyAlignment="1">
      <alignment/>
    </xf>
    <xf numFmtId="171" fontId="83" fillId="0" borderId="21" xfId="0" applyNumberFormat="1" applyFont="1" applyBorder="1" applyAlignment="1">
      <alignment/>
    </xf>
    <xf numFmtId="0" fontId="83" fillId="0" borderId="22" xfId="0" applyFont="1" applyBorder="1" applyAlignment="1">
      <alignment/>
    </xf>
    <xf numFmtId="171" fontId="83" fillId="0" borderId="23" xfId="0" applyNumberFormat="1" applyFont="1" applyBorder="1" applyAlignment="1">
      <alignment/>
    </xf>
    <xf numFmtId="171" fontId="83" fillId="0" borderId="20" xfId="0" applyNumberFormat="1" applyFont="1" applyBorder="1" applyAlignment="1">
      <alignment/>
    </xf>
    <xf numFmtId="171" fontId="83" fillId="0" borderId="22" xfId="0" applyNumberFormat="1" applyFont="1" applyBorder="1" applyAlignment="1">
      <alignment/>
    </xf>
    <xf numFmtId="171" fontId="83" fillId="0" borderId="24" xfId="0" applyNumberFormat="1" applyFont="1" applyBorder="1" applyAlignment="1">
      <alignment/>
    </xf>
    <xf numFmtId="171" fontId="83" fillId="0" borderId="25" xfId="0" applyNumberFormat="1" applyFont="1" applyBorder="1" applyAlignment="1">
      <alignment/>
    </xf>
    <xf numFmtId="0" fontId="83" fillId="0" borderId="26" xfId="0" applyFont="1" applyBorder="1" applyAlignment="1">
      <alignment/>
    </xf>
    <xf numFmtId="171" fontId="83" fillId="0" borderId="26" xfId="0" applyNumberFormat="1" applyFont="1" applyBorder="1" applyAlignment="1">
      <alignment/>
    </xf>
    <xf numFmtId="171" fontId="83" fillId="0" borderId="27" xfId="0" applyNumberFormat="1" applyFont="1" applyBorder="1" applyAlignment="1">
      <alignment/>
    </xf>
    <xf numFmtId="171" fontId="83" fillId="0" borderId="28" xfId="0" applyNumberFormat="1" applyFont="1" applyBorder="1" applyAlignment="1">
      <alignment/>
    </xf>
    <xf numFmtId="171" fontId="84" fillId="0" borderId="14" xfId="0" applyNumberFormat="1" applyFont="1" applyBorder="1" applyAlignment="1">
      <alignment horizontal="center"/>
    </xf>
    <xf numFmtId="171" fontId="84" fillId="0" borderId="10" xfId="0" applyNumberFormat="1" applyFont="1" applyBorder="1" applyAlignment="1">
      <alignment horizontal="center"/>
    </xf>
    <xf numFmtId="171" fontId="84" fillId="0" borderId="29" xfId="0" applyNumberFormat="1" applyFont="1" applyBorder="1" applyAlignment="1">
      <alignment horizontal="center"/>
    </xf>
    <xf numFmtId="0" fontId="85" fillId="0" borderId="0" xfId="0" applyFont="1" applyAlignment="1">
      <alignment/>
    </xf>
    <xf numFmtId="171" fontId="86" fillId="0" borderId="10" xfId="0" applyNumberFormat="1" applyFont="1" applyBorder="1" applyAlignment="1">
      <alignment horizontal="center" vertical="center"/>
    </xf>
    <xf numFmtId="171" fontId="86" fillId="35" borderId="10" xfId="0" applyNumberFormat="1" applyFont="1" applyFill="1" applyBorder="1" applyAlignment="1">
      <alignment horizontal="center" vertical="center"/>
    </xf>
    <xf numFmtId="171" fontId="84" fillId="33" borderId="10" xfId="0" applyNumberFormat="1" applyFont="1" applyFill="1" applyBorder="1" applyAlignment="1">
      <alignment horizontal="center" vertical="center"/>
    </xf>
    <xf numFmtId="171" fontId="87" fillId="34" borderId="10" xfId="0" applyNumberFormat="1" applyFont="1" applyFill="1" applyBorder="1" applyAlignment="1">
      <alignment horizontal="center" vertical="center"/>
    </xf>
    <xf numFmtId="171" fontId="87" fillId="35" borderId="10" xfId="0" applyNumberFormat="1" applyFont="1" applyFill="1" applyBorder="1" applyAlignment="1">
      <alignment horizontal="center" vertical="center"/>
    </xf>
    <xf numFmtId="171" fontId="83" fillId="0" borderId="10" xfId="0" applyNumberFormat="1" applyFont="1" applyBorder="1" applyAlignment="1">
      <alignment horizontal="center" vertical="center"/>
    </xf>
    <xf numFmtId="171" fontId="83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84" fillId="0" borderId="0" xfId="0" applyFont="1" applyAlignment="1">
      <alignment horizontal="left" vertical="center"/>
    </xf>
    <xf numFmtId="0" fontId="84" fillId="0" borderId="0" xfId="0" applyFont="1" applyAlignment="1">
      <alignment vertical="center"/>
    </xf>
    <xf numFmtId="0" fontId="84" fillId="0" borderId="13" xfId="0" applyFont="1" applyBorder="1" applyAlignment="1">
      <alignment horizontal="center" vertical="center"/>
    </xf>
    <xf numFmtId="0" fontId="84" fillId="0" borderId="14" xfId="0" applyFont="1" applyBorder="1" applyAlignment="1">
      <alignment horizontal="center" vertical="center"/>
    </xf>
    <xf numFmtId="0" fontId="83" fillId="0" borderId="30" xfId="0" applyFont="1" applyBorder="1" applyAlignment="1">
      <alignment horizontal="center" vertical="center"/>
    </xf>
    <xf numFmtId="0" fontId="83" fillId="35" borderId="30" xfId="0" applyFont="1" applyFill="1" applyBorder="1" applyAlignment="1">
      <alignment horizontal="center" vertical="center"/>
    </xf>
    <xf numFmtId="171" fontId="88" fillId="0" borderId="0" xfId="0" applyNumberFormat="1" applyFont="1" applyAlignment="1">
      <alignment vertical="center"/>
    </xf>
    <xf numFmtId="171" fontId="89" fillId="0" borderId="0" xfId="0" applyNumberFormat="1" applyFont="1" applyAlignment="1">
      <alignment horizontal="center" vertical="center"/>
    </xf>
    <xf numFmtId="171" fontId="89" fillId="35" borderId="10" xfId="0" applyNumberFormat="1" applyFont="1" applyFill="1" applyBorder="1" applyAlignment="1">
      <alignment horizontal="center" vertical="center"/>
    </xf>
    <xf numFmtId="171" fontId="89" fillId="0" borderId="10" xfId="0" applyNumberFormat="1" applyFont="1" applyBorder="1" applyAlignment="1">
      <alignment horizontal="center" vertical="center"/>
    </xf>
    <xf numFmtId="0" fontId="84" fillId="0" borderId="0" xfId="0" applyFont="1" applyAlignment="1">
      <alignment horizontal="left" vertical="center" indent="4"/>
    </xf>
    <xf numFmtId="0" fontId="86" fillId="0" borderId="31" xfId="0" applyFont="1" applyBorder="1" applyAlignment="1">
      <alignment vertical="center"/>
    </xf>
    <xf numFmtId="0" fontId="83" fillId="0" borderId="11" xfId="0" applyFont="1" applyBorder="1" applyAlignment="1">
      <alignment vertical="center"/>
    </xf>
    <xf numFmtId="0" fontId="83" fillId="0" borderId="31" xfId="0" applyFont="1" applyBorder="1" applyAlignment="1">
      <alignment vertical="center"/>
    </xf>
    <xf numFmtId="0" fontId="83" fillId="35" borderId="11" xfId="0" applyFont="1" applyFill="1" applyBorder="1" applyAlignment="1">
      <alignment vertical="center"/>
    </xf>
    <xf numFmtId="0" fontId="83" fillId="35" borderId="12" xfId="0" applyFont="1" applyFill="1" applyBorder="1" applyAlignment="1">
      <alignment vertical="center"/>
    </xf>
    <xf numFmtId="0" fontId="84" fillId="0" borderId="12" xfId="0" applyFont="1" applyBorder="1" applyAlignment="1">
      <alignment vertical="center"/>
    </xf>
    <xf numFmtId="0" fontId="83" fillId="0" borderId="12" xfId="0" applyFont="1" applyBorder="1" applyAlignment="1">
      <alignment vertical="center"/>
    </xf>
    <xf numFmtId="171" fontId="86" fillId="36" borderId="10" xfId="0" applyNumberFormat="1" applyFont="1" applyFill="1" applyBorder="1" applyAlignment="1">
      <alignment horizontal="center" vertical="center"/>
    </xf>
    <xf numFmtId="0" fontId="83" fillId="0" borderId="10" xfId="0" applyFont="1" applyBorder="1" applyAlignment="1">
      <alignment horizontal="center" vertical="center"/>
    </xf>
    <xf numFmtId="0" fontId="84" fillId="34" borderId="11" xfId="0" applyFont="1" applyFill="1" applyBorder="1" applyAlignment="1">
      <alignment vertical="center"/>
    </xf>
    <xf numFmtId="0" fontId="84" fillId="35" borderId="11" xfId="0" applyFont="1" applyFill="1" applyBorder="1" applyAlignment="1">
      <alignment vertical="center"/>
    </xf>
    <xf numFmtId="0" fontId="84" fillId="35" borderId="1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0" fillId="34" borderId="0" xfId="0" applyFill="1" applyAlignment="1">
      <alignment/>
    </xf>
    <xf numFmtId="0" fontId="84" fillId="34" borderId="31" xfId="0" applyFont="1" applyFill="1" applyBorder="1" applyAlignment="1">
      <alignment vertical="center"/>
    </xf>
    <xf numFmtId="171" fontId="88" fillId="0" borderId="0" xfId="44" applyFont="1" applyAlignment="1">
      <alignment vertical="center"/>
    </xf>
    <xf numFmtId="171" fontId="89" fillId="0" borderId="0" xfId="44" applyFont="1" applyAlignment="1">
      <alignment horizontal="center" vertical="center"/>
    </xf>
    <xf numFmtId="171" fontId="87" fillId="35" borderId="10" xfId="44" applyFont="1" applyFill="1" applyBorder="1" applyAlignment="1">
      <alignment horizontal="center" vertical="center"/>
    </xf>
    <xf numFmtId="171" fontId="87" fillId="34" borderId="10" xfId="44" applyFont="1" applyFill="1" applyBorder="1" applyAlignment="1">
      <alignment horizontal="center" vertical="center"/>
    </xf>
    <xf numFmtId="171" fontId="86" fillId="0" borderId="10" xfId="44" applyFont="1" applyBorder="1" applyAlignment="1">
      <alignment horizontal="center" vertical="center"/>
    </xf>
    <xf numFmtId="171" fontId="86" fillId="35" borderId="10" xfId="44" applyFont="1" applyFill="1" applyBorder="1" applyAlignment="1">
      <alignment horizontal="center" vertical="center"/>
    </xf>
    <xf numFmtId="171" fontId="86" fillId="0" borderId="10" xfId="44" applyFont="1" applyBorder="1" applyAlignment="1">
      <alignment horizontal="right" vertical="center"/>
    </xf>
    <xf numFmtId="171" fontId="86" fillId="36" borderId="10" xfId="44" applyFont="1" applyFill="1" applyBorder="1" applyAlignment="1">
      <alignment horizontal="right" vertical="center"/>
    </xf>
    <xf numFmtId="171" fontId="86" fillId="36" borderId="10" xfId="44" applyFont="1" applyFill="1" applyBorder="1" applyAlignment="1">
      <alignment horizontal="center" vertical="center"/>
    </xf>
    <xf numFmtId="171" fontId="89" fillId="35" borderId="10" xfId="44" applyFont="1" applyFill="1" applyBorder="1" applyAlignment="1">
      <alignment horizontal="center" vertical="center"/>
    </xf>
    <xf numFmtId="171" fontId="89" fillId="0" borderId="10" xfId="44" applyFont="1" applyBorder="1" applyAlignment="1">
      <alignment horizontal="center" vertical="center"/>
    </xf>
    <xf numFmtId="171" fontId="0" fillId="0" borderId="0" xfId="44" applyFont="1" applyAlignment="1">
      <alignment/>
    </xf>
    <xf numFmtId="0" fontId="88" fillId="0" borderId="0" xfId="0" applyFont="1" applyAlignment="1">
      <alignment vertical="center"/>
    </xf>
    <xf numFmtId="0" fontId="90" fillId="0" borderId="0" xfId="0" applyFont="1" applyAlignment="1">
      <alignment/>
    </xf>
    <xf numFmtId="0" fontId="88" fillId="0" borderId="0" xfId="0" applyFont="1" applyAlignment="1">
      <alignment horizontal="left" vertical="center"/>
    </xf>
    <xf numFmtId="171" fontId="89" fillId="0" borderId="0" xfId="0" applyNumberFormat="1" applyFont="1" applyAlignment="1">
      <alignment horizontal="right" vertical="center"/>
    </xf>
    <xf numFmtId="0" fontId="88" fillId="35" borderId="10" xfId="0" applyFont="1" applyFill="1" applyBorder="1" applyAlignment="1">
      <alignment horizontal="center" vertical="center"/>
    </xf>
    <xf numFmtId="171" fontId="88" fillId="35" borderId="10" xfId="0" applyNumberFormat="1" applyFont="1" applyFill="1" applyBorder="1" applyAlignment="1">
      <alignment horizontal="center" vertical="center"/>
    </xf>
    <xf numFmtId="171" fontId="88" fillId="34" borderId="10" xfId="0" applyNumberFormat="1" applyFont="1" applyFill="1" applyBorder="1" applyAlignment="1">
      <alignment horizontal="center" vertical="center"/>
    </xf>
    <xf numFmtId="0" fontId="89" fillId="34" borderId="10" xfId="0" applyFont="1" applyFill="1" applyBorder="1" applyAlignment="1">
      <alignment horizontal="center" vertical="center"/>
    </xf>
    <xf numFmtId="0" fontId="89" fillId="0" borderId="30" xfId="0" applyFont="1" applyBorder="1" applyAlignment="1">
      <alignment horizontal="center" vertical="center"/>
    </xf>
    <xf numFmtId="0" fontId="89" fillId="35" borderId="30" xfId="0" applyFont="1" applyFill="1" applyBorder="1" applyAlignment="1">
      <alignment horizontal="center" vertical="center"/>
    </xf>
    <xf numFmtId="0" fontId="89" fillId="0" borderId="10" xfId="0" applyFont="1" applyBorder="1" applyAlignment="1">
      <alignment horizontal="center" vertical="center"/>
    </xf>
    <xf numFmtId="0" fontId="89" fillId="0" borderId="0" xfId="0" applyFont="1" applyAlignment="1">
      <alignment/>
    </xf>
    <xf numFmtId="0" fontId="90" fillId="35" borderId="0" xfId="0" applyFont="1" applyFill="1" applyAlignment="1">
      <alignment/>
    </xf>
    <xf numFmtId="0" fontId="88" fillId="0" borderId="0" xfId="0" applyFont="1" applyBorder="1" applyAlignment="1">
      <alignment horizontal="left" vertical="center" indent="4"/>
    </xf>
    <xf numFmtId="171" fontId="89" fillId="0" borderId="0" xfId="0" applyNumberFormat="1" applyFont="1" applyBorder="1" applyAlignment="1">
      <alignment horizontal="center" vertical="center"/>
    </xf>
    <xf numFmtId="0" fontId="88" fillId="0" borderId="0" xfId="0" applyFont="1" applyBorder="1" applyAlignment="1">
      <alignment horizontal="left" vertical="center"/>
    </xf>
    <xf numFmtId="171" fontId="90" fillId="0" borderId="0" xfId="0" applyNumberFormat="1" applyFont="1" applyAlignment="1">
      <alignment/>
    </xf>
    <xf numFmtId="0" fontId="88" fillId="35" borderId="10" xfId="0" applyFont="1" applyFill="1" applyBorder="1" applyAlignment="1">
      <alignment vertical="center"/>
    </xf>
    <xf numFmtId="0" fontId="89" fillId="35" borderId="0" xfId="0" applyFont="1" applyFill="1" applyAlignment="1">
      <alignment/>
    </xf>
    <xf numFmtId="171" fontId="6" fillId="0" borderId="0" xfId="44" applyFont="1" applyAlignment="1">
      <alignment vertical="center"/>
    </xf>
    <xf numFmtId="171" fontId="89" fillId="35" borderId="0" xfId="0" applyNumberFormat="1" applyFont="1" applyFill="1" applyAlignment="1">
      <alignment/>
    </xf>
    <xf numFmtId="171" fontId="6" fillId="0" borderId="0" xfId="44" applyFont="1" applyAlignment="1">
      <alignment horizontal="left" vertical="center"/>
    </xf>
    <xf numFmtId="171" fontId="89" fillId="0" borderId="0" xfId="0" applyNumberFormat="1" applyFont="1" applyAlignment="1">
      <alignment horizontal="right"/>
    </xf>
    <xf numFmtId="0" fontId="89" fillId="0" borderId="11" xfId="0" applyFont="1" applyBorder="1" applyAlignment="1">
      <alignment vertical="center"/>
    </xf>
    <xf numFmtId="0" fontId="89" fillId="0" borderId="31" xfId="0" applyFont="1" applyBorder="1" applyAlignment="1">
      <alignment vertical="center"/>
    </xf>
    <xf numFmtId="0" fontId="89" fillId="0" borderId="12" xfId="0" applyFont="1" applyBorder="1" applyAlignment="1">
      <alignment vertical="center"/>
    </xf>
    <xf numFmtId="0" fontId="89" fillId="35" borderId="11" xfId="0" applyFont="1" applyFill="1" applyBorder="1" applyAlignment="1">
      <alignment vertical="center"/>
    </xf>
    <xf numFmtId="0" fontId="89" fillId="35" borderId="12" xfId="0" applyFont="1" applyFill="1" applyBorder="1" applyAlignment="1">
      <alignment vertical="center"/>
    </xf>
    <xf numFmtId="0" fontId="88" fillId="0" borderId="12" xfId="0" applyFont="1" applyBorder="1" applyAlignment="1">
      <alignment vertical="center"/>
    </xf>
    <xf numFmtId="171" fontId="7" fillId="0" borderId="0" xfId="44" applyFont="1" applyAlignment="1">
      <alignment/>
    </xf>
    <xf numFmtId="171" fontId="89" fillId="0" borderId="0" xfId="0" applyNumberFormat="1" applyFont="1" applyAlignment="1">
      <alignment/>
    </xf>
    <xf numFmtId="0" fontId="83" fillId="0" borderId="10" xfId="0" applyFont="1" applyBorder="1" applyAlignment="1">
      <alignment horizontal="center" vertical="center"/>
    </xf>
    <xf numFmtId="0" fontId="88" fillId="34" borderId="12" xfId="0" applyFont="1" applyFill="1" applyBorder="1" applyAlignment="1">
      <alignment vertical="center"/>
    </xf>
    <xf numFmtId="171" fontId="6" fillId="0" borderId="32" xfId="0" applyNumberFormat="1" applyFont="1" applyBorder="1" applyAlignment="1">
      <alignment horizontal="center" vertical="center"/>
    </xf>
    <xf numFmtId="171" fontId="6" fillId="0" borderId="32" xfId="0" applyNumberFormat="1" applyFont="1" applyBorder="1" applyAlignment="1">
      <alignment vertical="center"/>
    </xf>
    <xf numFmtId="0" fontId="89" fillId="0" borderId="32" xfId="0" applyFont="1" applyBorder="1" applyAlignment="1">
      <alignment/>
    </xf>
    <xf numFmtId="0" fontId="88" fillId="35" borderId="24" xfId="0" applyFont="1" applyFill="1" applyBorder="1" applyAlignment="1">
      <alignment vertical="center"/>
    </xf>
    <xf numFmtId="0" fontId="89" fillId="0" borderId="24" xfId="0" applyFont="1" applyBorder="1" applyAlignment="1">
      <alignment/>
    </xf>
    <xf numFmtId="0" fontId="89" fillId="34" borderId="24" xfId="0" applyFont="1" applyFill="1" applyBorder="1" applyAlignment="1">
      <alignment/>
    </xf>
    <xf numFmtId="0" fontId="89" fillId="0" borderId="24" xfId="0" applyFont="1" applyBorder="1" applyAlignment="1">
      <alignment vertical="center"/>
    </xf>
    <xf numFmtId="0" fontId="89" fillId="0" borderId="24" xfId="0" applyFont="1" applyBorder="1" applyAlignment="1">
      <alignment horizontal="center" vertical="center"/>
    </xf>
    <xf numFmtId="171" fontId="7" fillId="0" borderId="24" xfId="44" applyFont="1" applyBorder="1" applyAlignment="1">
      <alignment horizontal="center" vertical="center"/>
    </xf>
    <xf numFmtId="171" fontId="89" fillId="0" borderId="24" xfId="0" applyNumberFormat="1" applyFont="1" applyBorder="1" applyAlignment="1">
      <alignment horizontal="center" vertical="center"/>
    </xf>
    <xf numFmtId="0" fontId="89" fillId="35" borderId="24" xfId="0" applyFont="1" applyFill="1" applyBorder="1" applyAlignment="1">
      <alignment vertical="center"/>
    </xf>
    <xf numFmtId="0" fontId="89" fillId="35" borderId="24" xfId="0" applyFont="1" applyFill="1" applyBorder="1" applyAlignment="1">
      <alignment horizontal="center" vertical="center"/>
    </xf>
    <xf numFmtId="171" fontId="7" fillId="35" borderId="24" xfId="44" applyFont="1" applyFill="1" applyBorder="1" applyAlignment="1">
      <alignment horizontal="center" vertical="center"/>
    </xf>
    <xf numFmtId="0" fontId="88" fillId="0" borderId="24" xfId="0" applyFont="1" applyBorder="1" applyAlignment="1">
      <alignment vertical="center"/>
    </xf>
    <xf numFmtId="0" fontId="88" fillId="34" borderId="24" xfId="0" applyFont="1" applyFill="1" applyBorder="1" applyAlignment="1">
      <alignment horizontal="center" vertical="center"/>
    </xf>
    <xf numFmtId="0" fontId="88" fillId="34" borderId="25" xfId="0" applyFont="1" applyFill="1" applyBorder="1" applyAlignment="1">
      <alignment horizontal="center" vertical="center"/>
    </xf>
    <xf numFmtId="0" fontId="89" fillId="35" borderId="24" xfId="0" applyFont="1" applyFill="1" applyBorder="1" applyAlignment="1">
      <alignment/>
    </xf>
    <xf numFmtId="171" fontId="88" fillId="0" borderId="24" xfId="0" applyNumberFormat="1" applyFont="1" applyBorder="1" applyAlignment="1">
      <alignment horizontal="center" vertical="center"/>
    </xf>
    <xf numFmtId="171" fontId="88" fillId="35" borderId="24" xfId="0" applyNumberFormat="1" applyFont="1" applyFill="1" applyBorder="1" applyAlignment="1">
      <alignment horizontal="center" vertical="center"/>
    </xf>
    <xf numFmtId="171" fontId="89" fillId="0" borderId="24" xfId="0" applyNumberFormat="1" applyFont="1" applyBorder="1" applyAlignment="1">
      <alignment/>
    </xf>
    <xf numFmtId="0" fontId="88" fillId="35" borderId="0" xfId="0" applyFont="1" applyFill="1" applyAlignment="1">
      <alignment/>
    </xf>
    <xf numFmtId="171" fontId="88" fillId="37" borderId="10" xfId="0" applyNumberFormat="1" applyFont="1" applyFill="1" applyBorder="1" applyAlignment="1">
      <alignment horizontal="center" vertical="center"/>
    </xf>
    <xf numFmtId="171" fontId="7" fillId="35" borderId="24" xfId="44" applyNumberFormat="1" applyFont="1" applyFill="1" applyBorder="1" applyAlignment="1">
      <alignment horizontal="center" vertical="center"/>
    </xf>
    <xf numFmtId="171" fontId="88" fillId="0" borderId="25" xfId="0" applyNumberFormat="1" applyFont="1" applyBorder="1" applyAlignment="1">
      <alignment horizontal="center" vertical="center"/>
    </xf>
    <xf numFmtId="0" fontId="89" fillId="0" borderId="12" xfId="0" applyFont="1" applyBorder="1" applyAlignment="1">
      <alignment/>
    </xf>
    <xf numFmtId="171" fontId="89" fillId="35" borderId="0" xfId="0" applyNumberFormat="1" applyFont="1" applyFill="1" applyBorder="1" applyAlignment="1">
      <alignment horizontal="center" vertical="center"/>
    </xf>
    <xf numFmtId="0" fontId="89" fillId="0" borderId="0" xfId="0" applyFont="1" applyBorder="1" applyAlignment="1">
      <alignment/>
    </xf>
    <xf numFmtId="171" fontId="88" fillId="35" borderId="0" xfId="0" applyNumberFormat="1" applyFont="1" applyFill="1" applyBorder="1" applyAlignment="1">
      <alignment horizontal="center" vertical="center"/>
    </xf>
    <xf numFmtId="0" fontId="88" fillId="0" borderId="0" xfId="0" applyFont="1" applyBorder="1" applyAlignment="1">
      <alignment vertical="center"/>
    </xf>
    <xf numFmtId="171" fontId="88" fillId="35" borderId="32" xfId="0" applyNumberFormat="1" applyFont="1" applyFill="1" applyBorder="1" applyAlignment="1">
      <alignment horizontal="center" vertical="center"/>
    </xf>
    <xf numFmtId="0" fontId="5" fillId="0" borderId="24" xfId="0" applyFont="1" applyBorder="1" applyAlignment="1">
      <alignment vertical="top"/>
    </xf>
    <xf numFmtId="171" fontId="88" fillId="0" borderId="24" xfId="0" applyNumberFormat="1" applyFont="1" applyBorder="1" applyAlignment="1">
      <alignment horizontal="center" vertical="center"/>
    </xf>
    <xf numFmtId="0" fontId="89" fillId="0" borderId="0" xfId="0" applyFont="1" applyBorder="1" applyAlignment="1">
      <alignment horizontal="center" vertical="center"/>
    </xf>
    <xf numFmtId="171" fontId="89" fillId="0" borderId="0" xfId="44" applyFont="1" applyAlignment="1">
      <alignment/>
    </xf>
    <xf numFmtId="171" fontId="89" fillId="0" borderId="24" xfId="44" applyFont="1" applyBorder="1" applyAlignment="1">
      <alignment horizontal="center" vertical="center"/>
    </xf>
    <xf numFmtId="171" fontId="89" fillId="35" borderId="24" xfId="44" applyFont="1" applyFill="1" applyBorder="1" applyAlignment="1">
      <alignment horizontal="center" vertical="center"/>
    </xf>
    <xf numFmtId="0" fontId="89" fillId="35" borderId="24" xfId="0" applyFont="1" applyFill="1" applyBorder="1" applyAlignment="1">
      <alignment vertical="top"/>
    </xf>
    <xf numFmtId="171" fontId="7" fillId="0" borderId="24" xfId="44" applyFont="1" applyBorder="1" applyAlignment="1">
      <alignment/>
    </xf>
    <xf numFmtId="0" fontId="84" fillId="35" borderId="0" xfId="0" applyFont="1" applyFill="1" applyAlignment="1">
      <alignment horizontal="left" vertical="center" indent="4"/>
    </xf>
    <xf numFmtId="171" fontId="89" fillId="35" borderId="0" xfId="44" applyFont="1" applyFill="1" applyAlignment="1">
      <alignment horizontal="center" vertical="center"/>
    </xf>
    <xf numFmtId="0" fontId="84" fillId="35" borderId="0" xfId="0" applyFont="1" applyFill="1" applyAlignment="1">
      <alignment horizontal="left" vertical="center"/>
    </xf>
    <xf numFmtId="171" fontId="0" fillId="35" borderId="0" xfId="44" applyFont="1" applyFill="1" applyAlignment="1">
      <alignment/>
    </xf>
    <xf numFmtId="171" fontId="7" fillId="35" borderId="0" xfId="44" applyFont="1" applyFill="1" applyAlignment="1">
      <alignment/>
    </xf>
    <xf numFmtId="171" fontId="86" fillId="34" borderId="10" xfId="44" applyFont="1" applyFill="1" applyBorder="1" applyAlignment="1">
      <alignment horizontal="center" vertical="center"/>
    </xf>
    <xf numFmtId="0" fontId="89" fillId="35" borderId="10" xfId="0" applyFont="1" applyFill="1" applyBorder="1" applyAlignment="1">
      <alignment horizontal="center" vertical="center"/>
    </xf>
    <xf numFmtId="0" fontId="89" fillId="0" borderId="24" xfId="0" applyFont="1" applyBorder="1" applyAlignment="1">
      <alignment vertical="center" wrapText="1"/>
    </xf>
    <xf numFmtId="0" fontId="89" fillId="0" borderId="0" xfId="0" applyFont="1" applyAlignment="1">
      <alignment/>
    </xf>
    <xf numFmtId="0" fontId="89" fillId="0" borderId="10" xfId="0" applyFont="1" applyBorder="1" applyAlignment="1">
      <alignment vertical="center"/>
    </xf>
    <xf numFmtId="171" fontId="7" fillId="0" borderId="10" xfId="44" applyFont="1" applyBorder="1" applyAlignment="1">
      <alignment horizontal="center" vertical="center"/>
    </xf>
    <xf numFmtId="0" fontId="5" fillId="0" borderId="10" xfId="0" applyFont="1" applyBorder="1" applyAlignment="1">
      <alignment vertical="top"/>
    </xf>
    <xf numFmtId="171" fontId="7" fillId="35" borderId="10" xfId="44" applyFont="1" applyFill="1" applyBorder="1" applyAlignment="1">
      <alignment horizontal="center" vertical="center"/>
    </xf>
    <xf numFmtId="0" fontId="89" fillId="35" borderId="10" xfId="0" applyFont="1" applyFill="1" applyBorder="1" applyAlignment="1">
      <alignment vertical="center"/>
    </xf>
    <xf numFmtId="0" fontId="88" fillId="0" borderId="10" xfId="0" applyFont="1" applyBorder="1" applyAlignment="1">
      <alignment vertical="center"/>
    </xf>
    <xf numFmtId="171" fontId="7" fillId="0" borderId="10" xfId="44" applyFont="1" applyBorder="1" applyAlignment="1">
      <alignment/>
    </xf>
    <xf numFmtId="171" fontId="89" fillId="0" borderId="10" xfId="0" applyNumberFormat="1" applyFont="1" applyBorder="1" applyAlignment="1">
      <alignment/>
    </xf>
    <xf numFmtId="0" fontId="89" fillId="0" borderId="10" xfId="0" applyFont="1" applyBorder="1" applyAlignment="1">
      <alignment/>
    </xf>
    <xf numFmtId="0" fontId="44" fillId="0" borderId="0" xfId="0" applyFont="1" applyAlignment="1">
      <alignment/>
    </xf>
    <xf numFmtId="49" fontId="6" fillId="0" borderId="0" xfId="0" applyNumberFormat="1" applyFont="1" applyAlignment="1">
      <alignment horizontal="left" vertical="center"/>
    </xf>
    <xf numFmtId="0" fontId="44" fillId="35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vertical="center"/>
    </xf>
    <xf numFmtId="49" fontId="7" fillId="0" borderId="11" xfId="0" applyNumberFormat="1" applyFont="1" applyBorder="1" applyAlignment="1">
      <alignment vertical="center"/>
    </xf>
    <xf numFmtId="176" fontId="7" fillId="0" borderId="10" xfId="44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vertical="center"/>
    </xf>
    <xf numFmtId="49" fontId="7" fillId="0" borderId="31" xfId="0" applyNumberFormat="1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176" fontId="7" fillId="35" borderId="10" xfId="44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49" fontId="7" fillId="35" borderId="11" xfId="0" applyNumberFormat="1" applyFont="1" applyFill="1" applyBorder="1" applyAlignment="1">
      <alignment vertical="center"/>
    </xf>
    <xf numFmtId="49" fontId="7" fillId="35" borderId="12" xfId="0" applyNumberFormat="1" applyFont="1" applyFill="1" applyBorder="1" applyAlignment="1">
      <alignment vertical="center"/>
    </xf>
    <xf numFmtId="49" fontId="6" fillId="0" borderId="0" xfId="0" applyNumberFormat="1" applyFont="1" applyAlignment="1">
      <alignment horizontal="left" vertical="center" indent="4"/>
    </xf>
    <xf numFmtId="49" fontId="44" fillId="0" borderId="0" xfId="0" applyNumberFormat="1" applyFont="1" applyAlignment="1">
      <alignment/>
    </xf>
    <xf numFmtId="176" fontId="91" fillId="0" borderId="0" xfId="44" applyNumberFormat="1" applyFont="1" applyAlignment="1">
      <alignment/>
    </xf>
    <xf numFmtId="176" fontId="44" fillId="0" borderId="0" xfId="44" applyNumberFormat="1" applyFont="1" applyAlignment="1">
      <alignment/>
    </xf>
    <xf numFmtId="171" fontId="6" fillId="35" borderId="10" xfId="0" applyNumberFormat="1" applyFont="1" applyFill="1" applyBorder="1" applyAlignment="1">
      <alignment horizontal="center" vertical="center"/>
    </xf>
    <xf numFmtId="0" fontId="88" fillId="34" borderId="10" xfId="0" applyFont="1" applyFill="1" applyBorder="1" applyAlignment="1">
      <alignment horizontal="left" vertical="center"/>
    </xf>
    <xf numFmtId="171" fontId="6" fillId="35" borderId="10" xfId="44" applyFont="1" applyFill="1" applyBorder="1" applyAlignment="1">
      <alignment horizontal="center" vertical="center"/>
    </xf>
    <xf numFmtId="171" fontId="7" fillId="34" borderId="10" xfId="44" applyFont="1" applyFill="1" applyBorder="1" applyAlignment="1">
      <alignment horizontal="center" vertical="center"/>
    </xf>
    <xf numFmtId="171" fontId="6" fillId="34" borderId="10" xfId="44" applyFont="1" applyFill="1" applyBorder="1" applyAlignment="1">
      <alignment horizontal="center" vertical="center"/>
    </xf>
    <xf numFmtId="0" fontId="88" fillId="34" borderId="10" xfId="0" applyFont="1" applyFill="1" applyBorder="1" applyAlignment="1">
      <alignment horizontal="left" vertical="center" indent="2"/>
    </xf>
    <xf numFmtId="0" fontId="89" fillId="0" borderId="10" xfId="0" applyFont="1" applyBorder="1" applyAlignment="1">
      <alignment horizontal="left" vertical="center" indent="4"/>
    </xf>
    <xf numFmtId="0" fontId="89" fillId="35" borderId="10" xfId="0" applyFont="1" applyFill="1" applyBorder="1" applyAlignment="1">
      <alignment horizontal="left" vertical="center" indent="2"/>
    </xf>
    <xf numFmtId="0" fontId="88" fillId="0" borderId="10" xfId="0" applyFont="1" applyBorder="1" applyAlignment="1">
      <alignment horizontal="left" vertical="center" indent="4"/>
    </xf>
    <xf numFmtId="0" fontId="89" fillId="35" borderId="10" xfId="0" applyFont="1" applyFill="1" applyBorder="1" applyAlignment="1">
      <alignment/>
    </xf>
    <xf numFmtId="171" fontId="92" fillId="35" borderId="10" xfId="44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vertical="top"/>
    </xf>
    <xf numFmtId="0" fontId="88" fillId="35" borderId="10" xfId="0" applyFont="1" applyFill="1" applyBorder="1" applyAlignment="1">
      <alignment horizontal="left" vertical="center" indent="4"/>
    </xf>
    <xf numFmtId="171" fontId="89" fillId="35" borderId="10" xfId="0" applyNumberFormat="1" applyFont="1" applyFill="1" applyBorder="1" applyAlignment="1">
      <alignment/>
    </xf>
    <xf numFmtId="171" fontId="6" fillId="35" borderId="10" xfId="0" applyNumberFormat="1" applyFont="1" applyFill="1" applyBorder="1" applyAlignment="1">
      <alignment vertical="center"/>
    </xf>
    <xf numFmtId="0" fontId="83" fillId="0" borderId="10" xfId="0" applyFont="1" applyBorder="1" applyAlignment="1">
      <alignment vertical="center"/>
    </xf>
    <xf numFmtId="0" fontId="83" fillId="35" borderId="10" xfId="0" applyFont="1" applyFill="1" applyBorder="1" applyAlignment="1">
      <alignment vertical="center"/>
    </xf>
    <xf numFmtId="0" fontId="83" fillId="35" borderId="10" xfId="0" applyFont="1" applyFill="1" applyBorder="1" applyAlignment="1">
      <alignment horizontal="center" vertical="center"/>
    </xf>
    <xf numFmtId="0" fontId="86" fillId="0" borderId="10" xfId="0" applyFont="1" applyBorder="1" applyAlignment="1">
      <alignment vertical="center"/>
    </xf>
    <xf numFmtId="2" fontId="86" fillId="36" borderId="10" xfId="0" applyNumberFormat="1" applyFont="1" applyFill="1" applyBorder="1" applyAlignment="1">
      <alignment horizontal="right" vertical="center"/>
    </xf>
    <xf numFmtId="2" fontId="86" fillId="0" borderId="10" xfId="0" applyNumberFormat="1" applyFont="1" applyBorder="1" applyAlignment="1">
      <alignment horizontal="right" vertical="center"/>
    </xf>
    <xf numFmtId="0" fontId="84" fillId="35" borderId="10" xfId="0" applyFont="1" applyFill="1" applyBorder="1" applyAlignment="1">
      <alignment vertical="center"/>
    </xf>
    <xf numFmtId="171" fontId="86" fillId="34" borderId="10" xfId="0" applyNumberFormat="1" applyFont="1" applyFill="1" applyBorder="1" applyAlignment="1">
      <alignment horizontal="center" vertical="center"/>
    </xf>
    <xf numFmtId="0" fontId="89" fillId="0" borderId="31" xfId="0" applyFont="1" applyBorder="1" applyAlignment="1">
      <alignment/>
    </xf>
    <xf numFmtId="0" fontId="89" fillId="35" borderId="0" xfId="0" applyFont="1" applyFill="1" applyBorder="1" applyAlignment="1">
      <alignment horizontal="center" vertical="center"/>
    </xf>
    <xf numFmtId="171" fontId="7" fillId="35" borderId="0" xfId="44" applyFont="1" applyFill="1" applyBorder="1" applyAlignment="1">
      <alignment horizontal="center" vertical="center"/>
    </xf>
    <xf numFmtId="0" fontId="88" fillId="36" borderId="32" xfId="0" applyFont="1" applyFill="1" applyBorder="1" applyAlignment="1">
      <alignment horizontal="center" vertical="center"/>
    </xf>
    <xf numFmtId="0" fontId="88" fillId="35" borderId="0" xfId="0" applyFont="1" applyFill="1" applyBorder="1" applyAlignment="1">
      <alignment horizontal="center" vertical="center"/>
    </xf>
    <xf numFmtId="171" fontId="6" fillId="35" borderId="0" xfId="44" applyFont="1" applyFill="1" applyBorder="1" applyAlignment="1">
      <alignment horizontal="center" vertical="center"/>
    </xf>
    <xf numFmtId="0" fontId="88" fillId="34" borderId="12" xfId="0" applyFont="1" applyFill="1" applyBorder="1" applyAlignment="1">
      <alignment horizontal="left" vertical="center"/>
    </xf>
    <xf numFmtId="0" fontId="88" fillId="34" borderId="12" xfId="0" applyFont="1" applyFill="1" applyBorder="1" applyAlignment="1">
      <alignment horizontal="center" vertical="center"/>
    </xf>
    <xf numFmtId="171" fontId="6" fillId="34" borderId="12" xfId="44" applyFont="1" applyFill="1" applyBorder="1" applyAlignment="1">
      <alignment horizontal="center" vertical="center"/>
    </xf>
    <xf numFmtId="171" fontId="88" fillId="34" borderId="12" xfId="0" applyNumberFormat="1" applyFont="1" applyFill="1" applyBorder="1" applyAlignment="1">
      <alignment horizontal="center" vertical="center"/>
    </xf>
    <xf numFmtId="0" fontId="89" fillId="34" borderId="31" xfId="0" applyFont="1" applyFill="1" applyBorder="1" applyAlignment="1">
      <alignment/>
    </xf>
    <xf numFmtId="0" fontId="88" fillId="34" borderId="31" xfId="0" applyFont="1" applyFill="1" applyBorder="1" applyAlignment="1">
      <alignment/>
    </xf>
    <xf numFmtId="0" fontId="89" fillId="0" borderId="12" xfId="0" applyFont="1" applyBorder="1" applyAlignment="1">
      <alignment horizontal="center" vertical="center"/>
    </xf>
    <xf numFmtId="171" fontId="7" fillId="0" borderId="12" xfId="44" applyFont="1" applyBorder="1" applyAlignment="1">
      <alignment horizontal="center" vertical="center"/>
    </xf>
    <xf numFmtId="0" fontId="88" fillId="34" borderId="0" xfId="0" applyFont="1" applyFill="1" applyAlignment="1">
      <alignment/>
    </xf>
    <xf numFmtId="0" fontId="88" fillId="35" borderId="24" xfId="0" applyFont="1" applyFill="1" applyBorder="1" applyAlignment="1">
      <alignment/>
    </xf>
    <xf numFmtId="171" fontId="7" fillId="0" borderId="0" xfId="44" applyFont="1" applyAlignment="1">
      <alignment vertical="center"/>
    </xf>
    <xf numFmtId="171" fontId="7" fillId="0" borderId="0" xfId="44" applyFont="1" applyAlignment="1">
      <alignment horizontal="left" vertical="center"/>
    </xf>
    <xf numFmtId="171" fontId="7" fillId="0" borderId="32" xfId="44" applyFont="1" applyBorder="1" applyAlignment="1">
      <alignment horizontal="center" vertical="center"/>
    </xf>
    <xf numFmtId="171" fontId="7" fillId="34" borderId="12" xfId="44" applyFont="1" applyFill="1" applyBorder="1" applyAlignment="1">
      <alignment horizontal="center" vertical="center"/>
    </xf>
    <xf numFmtId="171" fontId="88" fillId="35" borderId="12" xfId="0" applyNumberFormat="1" applyFont="1" applyFill="1" applyBorder="1" applyAlignment="1">
      <alignment horizontal="center" vertical="center"/>
    </xf>
    <xf numFmtId="0" fontId="89" fillId="35" borderId="31" xfId="0" applyFont="1" applyFill="1" applyBorder="1" applyAlignment="1">
      <alignment/>
    </xf>
    <xf numFmtId="0" fontId="89" fillId="0" borderId="0" xfId="0" applyFont="1" applyAlignment="1">
      <alignment vertical="center"/>
    </xf>
    <xf numFmtId="0" fontId="89" fillId="0" borderId="0" xfId="0" applyFont="1" applyAlignment="1">
      <alignment horizontal="left" vertical="center"/>
    </xf>
    <xf numFmtId="0" fontId="89" fillId="0" borderId="32" xfId="0" applyFont="1" applyBorder="1" applyAlignment="1">
      <alignment horizontal="center" vertical="center"/>
    </xf>
    <xf numFmtId="0" fontId="89" fillId="34" borderId="12" xfId="0" applyFont="1" applyFill="1" applyBorder="1" applyAlignment="1">
      <alignment horizontal="center" vertical="center"/>
    </xf>
    <xf numFmtId="0" fontId="89" fillId="35" borderId="12" xfId="0" applyFont="1" applyFill="1" applyBorder="1" applyAlignment="1">
      <alignment horizontal="center" vertical="center"/>
    </xf>
    <xf numFmtId="171" fontId="7" fillId="35" borderId="12" xfId="44" applyFont="1" applyFill="1" applyBorder="1" applyAlignment="1">
      <alignment horizontal="center" vertical="center"/>
    </xf>
    <xf numFmtId="0" fontId="89" fillId="35" borderId="25" xfId="0" applyFont="1" applyFill="1" applyBorder="1" applyAlignment="1">
      <alignment/>
    </xf>
    <xf numFmtId="0" fontId="89" fillId="35" borderId="10" xfId="0" applyFont="1" applyFill="1" applyBorder="1" applyAlignment="1">
      <alignment horizontal="left" vertical="center"/>
    </xf>
    <xf numFmtId="0" fontId="89" fillId="35" borderId="0" xfId="0" applyFont="1" applyFill="1" applyBorder="1" applyAlignment="1">
      <alignment/>
    </xf>
    <xf numFmtId="171" fontId="92" fillId="35" borderId="10" xfId="0" applyNumberFormat="1" applyFont="1" applyFill="1" applyBorder="1" applyAlignment="1">
      <alignment horizontal="center" vertical="center"/>
    </xf>
    <xf numFmtId="0" fontId="88" fillId="7" borderId="10" xfId="0" applyFont="1" applyFill="1" applyBorder="1" applyAlignment="1">
      <alignment vertical="center"/>
    </xf>
    <xf numFmtId="171" fontId="88" fillId="7" borderId="10" xfId="0" applyNumberFormat="1" applyFont="1" applyFill="1" applyBorder="1" applyAlignment="1">
      <alignment horizontal="center" vertical="center"/>
    </xf>
    <xf numFmtId="0" fontId="83" fillId="0" borderId="10" xfId="0" applyFont="1" applyBorder="1" applyAlignment="1">
      <alignment horizontal="center" vertical="center"/>
    </xf>
    <xf numFmtId="171" fontId="83" fillId="0" borderId="10" xfId="0" applyNumberFormat="1" applyFont="1" applyBorder="1" applyAlignment="1">
      <alignment horizontal="center" vertical="center"/>
    </xf>
    <xf numFmtId="0" fontId="84" fillId="0" borderId="12" xfId="0" applyFont="1" applyBorder="1" applyAlignment="1">
      <alignment horizontal="center" vertical="center"/>
    </xf>
    <xf numFmtId="0" fontId="88" fillId="34" borderId="10" xfId="0" applyFont="1" applyFill="1" applyBorder="1" applyAlignment="1">
      <alignment horizontal="center" vertical="center"/>
    </xf>
    <xf numFmtId="0" fontId="88" fillId="0" borderId="32" xfId="0" applyFont="1" applyBorder="1" applyAlignment="1">
      <alignment horizontal="center" vertical="center"/>
    </xf>
    <xf numFmtId="0" fontId="88" fillId="0" borderId="12" xfId="0" applyFont="1" applyBorder="1" applyAlignment="1">
      <alignment horizontal="center" vertical="center"/>
    </xf>
    <xf numFmtId="171" fontId="88" fillId="0" borderId="12" xfId="0" applyNumberFormat="1" applyFont="1" applyBorder="1" applyAlignment="1">
      <alignment horizontal="center" vertical="center"/>
    </xf>
    <xf numFmtId="0" fontId="84" fillId="34" borderId="10" xfId="0" applyFont="1" applyFill="1" applyBorder="1" applyAlignment="1">
      <alignment horizontal="center" vertical="center"/>
    </xf>
    <xf numFmtId="0" fontId="84" fillId="34" borderId="12" xfId="0" applyFont="1" applyFill="1" applyBorder="1" applyAlignment="1">
      <alignment horizontal="center" vertical="center"/>
    </xf>
    <xf numFmtId="0" fontId="88" fillId="34" borderId="24" xfId="0" applyFont="1" applyFill="1" applyBorder="1" applyAlignment="1">
      <alignment vertical="center"/>
    </xf>
    <xf numFmtId="0" fontId="88" fillId="34" borderId="10" xfId="0" applyFont="1" applyFill="1" applyBorder="1" applyAlignment="1">
      <alignment vertical="center"/>
    </xf>
    <xf numFmtId="0" fontId="86" fillId="0" borderId="0" xfId="0" applyFont="1" applyAlignment="1">
      <alignment horizontal="center" vertical="center"/>
    </xf>
    <xf numFmtId="0" fontId="87" fillId="0" borderId="0" xfId="0" applyFont="1" applyAlignment="1">
      <alignment horizontal="right" vertical="center"/>
    </xf>
    <xf numFmtId="0" fontId="93" fillId="33" borderId="10" xfId="0" applyFont="1" applyFill="1" applyBorder="1" applyAlignment="1">
      <alignment horizontal="left" vertical="center"/>
    </xf>
    <xf numFmtId="171" fontId="87" fillId="33" borderId="10" xfId="44" applyFont="1" applyFill="1" applyBorder="1" applyAlignment="1">
      <alignment horizontal="center" vertical="center"/>
    </xf>
    <xf numFmtId="0" fontId="87" fillId="37" borderId="10" xfId="0" applyFont="1" applyFill="1" applyBorder="1" applyAlignment="1">
      <alignment horizontal="left" vertical="center"/>
    </xf>
    <xf numFmtId="171" fontId="87" fillId="37" borderId="10" xfId="44" applyFont="1" applyFill="1" applyBorder="1" applyAlignment="1">
      <alignment horizontal="center" vertical="center"/>
    </xf>
    <xf numFmtId="0" fontId="87" fillId="37" borderId="0" xfId="0" applyFont="1" applyFill="1" applyAlignment="1">
      <alignment horizontal="center" vertical="center"/>
    </xf>
    <xf numFmtId="0" fontId="87" fillId="34" borderId="10" xfId="0" applyFont="1" applyFill="1" applyBorder="1" applyAlignment="1">
      <alignment horizontal="left" vertical="center" indent="2"/>
    </xf>
    <xf numFmtId="0" fontId="87" fillId="34" borderId="0" xfId="0" applyFont="1" applyFill="1" applyAlignment="1">
      <alignment horizontal="center" vertical="center"/>
    </xf>
    <xf numFmtId="0" fontId="86" fillId="34" borderId="0" xfId="0" applyFont="1" applyFill="1" applyAlignment="1">
      <alignment horizontal="center" vertical="center"/>
    </xf>
    <xf numFmtId="0" fontId="87" fillId="37" borderId="10" xfId="0" applyFont="1" applyFill="1" applyBorder="1" applyAlignment="1">
      <alignment vertical="center"/>
    </xf>
    <xf numFmtId="0" fontId="87" fillId="33" borderId="10" xfId="0" applyFont="1" applyFill="1" applyBorder="1" applyAlignment="1">
      <alignment horizontal="center" vertical="center"/>
    </xf>
    <xf numFmtId="177" fontId="86" fillId="0" borderId="0" xfId="44" applyNumberFormat="1" applyFont="1" applyAlignment="1">
      <alignment horizontal="center" vertical="center"/>
    </xf>
    <xf numFmtId="0" fontId="88" fillId="6" borderId="10" xfId="0" applyFont="1" applyFill="1" applyBorder="1" applyAlignment="1">
      <alignment vertical="center"/>
    </xf>
    <xf numFmtId="171" fontId="88" fillId="6" borderId="10" xfId="0" applyNumberFormat="1" applyFont="1" applyFill="1" applyBorder="1" applyAlignment="1">
      <alignment horizontal="center" vertical="center"/>
    </xf>
    <xf numFmtId="0" fontId="88" fillId="6" borderId="12" xfId="0" applyFont="1" applyFill="1" applyBorder="1" applyAlignment="1">
      <alignment vertical="center"/>
    </xf>
    <xf numFmtId="171" fontId="88" fillId="6" borderId="12" xfId="0" applyNumberFormat="1" applyFont="1" applyFill="1" applyBorder="1" applyAlignment="1">
      <alignment horizontal="center" vertical="center"/>
    </xf>
    <xf numFmtId="0" fontId="88" fillId="35" borderId="31" xfId="0" applyFont="1" applyFill="1" applyBorder="1" applyAlignment="1">
      <alignment/>
    </xf>
    <xf numFmtId="0" fontId="88" fillId="7" borderId="31" xfId="0" applyFont="1" applyFill="1" applyBorder="1" applyAlignment="1">
      <alignment/>
    </xf>
    <xf numFmtId="0" fontId="88" fillId="6" borderId="31" xfId="0" applyFont="1" applyFill="1" applyBorder="1" applyAlignment="1">
      <alignment/>
    </xf>
    <xf numFmtId="0" fontId="88" fillId="34" borderId="32" xfId="0" applyFont="1" applyFill="1" applyBorder="1" applyAlignment="1">
      <alignment horizontal="left" vertical="center"/>
    </xf>
    <xf numFmtId="171" fontId="88" fillId="34" borderId="32" xfId="0" applyNumberFormat="1" applyFont="1" applyFill="1" applyBorder="1" applyAlignment="1">
      <alignment horizontal="center" vertical="center"/>
    </xf>
    <xf numFmtId="171" fontId="88" fillId="34" borderId="24" xfId="0" applyNumberFormat="1" applyFont="1" applyFill="1" applyBorder="1" applyAlignment="1">
      <alignment horizontal="center" vertical="center"/>
    </xf>
    <xf numFmtId="0" fontId="88" fillId="7" borderId="24" xfId="0" applyFont="1" applyFill="1" applyBorder="1" applyAlignment="1">
      <alignment vertical="center"/>
    </xf>
    <xf numFmtId="171" fontId="88" fillId="7" borderId="24" xfId="0" applyNumberFormat="1" applyFont="1" applyFill="1" applyBorder="1" applyAlignment="1">
      <alignment horizontal="center" vertical="center"/>
    </xf>
    <xf numFmtId="0" fontId="88" fillId="6" borderId="24" xfId="0" applyFont="1" applyFill="1" applyBorder="1" applyAlignment="1">
      <alignment horizontal="left" vertical="center"/>
    </xf>
    <xf numFmtId="0" fontId="88" fillId="6" borderId="24" xfId="0" applyFont="1" applyFill="1" applyBorder="1" applyAlignment="1">
      <alignment horizontal="center" vertical="center"/>
    </xf>
    <xf numFmtId="171" fontId="6" fillId="6" borderId="24" xfId="44" applyFont="1" applyFill="1" applyBorder="1" applyAlignment="1">
      <alignment horizontal="center" vertical="center"/>
    </xf>
    <xf numFmtId="0" fontId="89" fillId="35" borderId="24" xfId="0" applyFont="1" applyFill="1" applyBorder="1" applyAlignment="1">
      <alignment horizontal="left" vertical="center"/>
    </xf>
    <xf numFmtId="0" fontId="89" fillId="6" borderId="24" xfId="0" applyFont="1" applyFill="1" applyBorder="1" applyAlignment="1">
      <alignment horizontal="center" vertical="center"/>
    </xf>
    <xf numFmtId="171" fontId="7" fillId="6" borderId="24" xfId="44" applyFont="1" applyFill="1" applyBorder="1" applyAlignment="1">
      <alignment horizontal="center" vertical="center"/>
    </xf>
    <xf numFmtId="171" fontId="88" fillId="6" borderId="24" xfId="0" applyNumberFormat="1" applyFont="1" applyFill="1" applyBorder="1" applyAlignment="1">
      <alignment horizontal="center" vertical="center"/>
    </xf>
    <xf numFmtId="171" fontId="6" fillId="34" borderId="24" xfId="44" applyFont="1" applyFill="1" applyBorder="1" applyAlignment="1">
      <alignment horizontal="center" vertical="center"/>
    </xf>
    <xf numFmtId="171" fontId="6" fillId="35" borderId="24" xfId="44" applyFont="1" applyFill="1" applyBorder="1" applyAlignment="1">
      <alignment horizontal="center" vertical="center"/>
    </xf>
    <xf numFmtId="0" fontId="88" fillId="34" borderId="24" xfId="0" applyFont="1" applyFill="1" applyBorder="1" applyAlignment="1">
      <alignment horizontal="left" vertical="center"/>
    </xf>
    <xf numFmtId="171" fontId="92" fillId="35" borderId="24" xfId="44" applyFont="1" applyFill="1" applyBorder="1" applyAlignment="1">
      <alignment horizontal="center" vertical="center"/>
    </xf>
    <xf numFmtId="0" fontId="94" fillId="35" borderId="24" xfId="0" applyFont="1" applyFill="1" applyBorder="1" applyAlignment="1">
      <alignment vertical="center"/>
    </xf>
    <xf numFmtId="0" fontId="88" fillId="35" borderId="24" xfId="0" applyFont="1" applyFill="1" applyBorder="1" applyAlignment="1">
      <alignment horizontal="center" vertical="center"/>
    </xf>
    <xf numFmtId="0" fontId="88" fillId="34" borderId="24" xfId="0" applyFont="1" applyFill="1" applyBorder="1" applyAlignment="1">
      <alignment/>
    </xf>
    <xf numFmtId="0" fontId="88" fillId="0" borderId="0" xfId="0" applyFont="1" applyAlignment="1">
      <alignment/>
    </xf>
    <xf numFmtId="0" fontId="88" fillId="7" borderId="24" xfId="0" applyFont="1" applyFill="1" applyBorder="1" applyAlignment="1">
      <alignment horizontal="center" vertical="center"/>
    </xf>
    <xf numFmtId="171" fontId="6" fillId="7" borderId="24" xfId="44" applyFont="1" applyFill="1" applyBorder="1" applyAlignment="1">
      <alignment horizontal="center" vertical="center"/>
    </xf>
    <xf numFmtId="0" fontId="88" fillId="7" borderId="27" xfId="0" applyFont="1" applyFill="1" applyBorder="1" applyAlignment="1">
      <alignment/>
    </xf>
    <xf numFmtId="0" fontId="89" fillId="0" borderId="33" xfId="0" applyFont="1" applyBorder="1" applyAlignment="1">
      <alignment/>
    </xf>
    <xf numFmtId="0" fontId="88" fillId="34" borderId="32" xfId="0" applyFont="1" applyFill="1" applyBorder="1" applyAlignment="1">
      <alignment horizontal="center" vertical="center"/>
    </xf>
    <xf numFmtId="171" fontId="6" fillId="34" borderId="32" xfId="44" applyFont="1" applyFill="1" applyBorder="1" applyAlignment="1">
      <alignment horizontal="center" vertical="center"/>
    </xf>
    <xf numFmtId="171" fontId="7" fillId="35" borderId="0" xfId="44" applyFont="1" applyFill="1" applyBorder="1" applyAlignment="1">
      <alignment horizontal="right" vertical="center"/>
    </xf>
    <xf numFmtId="0" fontId="89" fillId="35" borderId="34" xfId="0" applyFont="1" applyFill="1" applyBorder="1" applyAlignment="1">
      <alignment/>
    </xf>
    <xf numFmtId="0" fontId="88" fillId="6" borderId="24" xfId="0" applyFont="1" applyFill="1" applyBorder="1" applyAlignment="1">
      <alignment/>
    </xf>
    <xf numFmtId="0" fontId="88" fillId="34" borderId="34" xfId="0" applyFont="1" applyFill="1" applyBorder="1" applyAlignment="1">
      <alignment/>
    </xf>
    <xf numFmtId="0" fontId="88" fillId="0" borderId="34" xfId="0" applyFont="1" applyBorder="1" applyAlignment="1">
      <alignment/>
    </xf>
    <xf numFmtId="171" fontId="6" fillId="34" borderId="25" xfId="44" applyFont="1" applyFill="1" applyBorder="1" applyAlignment="1">
      <alignment horizontal="center" vertical="center"/>
    </xf>
    <xf numFmtId="0" fontId="88" fillId="0" borderId="35" xfId="0" applyFont="1" applyBorder="1" applyAlignment="1">
      <alignment/>
    </xf>
    <xf numFmtId="0" fontId="89" fillId="35" borderId="21" xfId="0" applyFont="1" applyFill="1" applyBorder="1" applyAlignment="1">
      <alignment/>
    </xf>
    <xf numFmtId="0" fontId="88" fillId="7" borderId="21" xfId="0" applyFont="1" applyFill="1" applyBorder="1" applyAlignment="1">
      <alignment/>
    </xf>
    <xf numFmtId="0" fontId="88" fillId="34" borderId="21" xfId="0" applyFont="1" applyFill="1" applyBorder="1" applyAlignment="1">
      <alignment/>
    </xf>
    <xf numFmtId="0" fontId="88" fillId="6" borderId="21" xfId="0" applyFont="1" applyFill="1" applyBorder="1" applyAlignment="1">
      <alignment/>
    </xf>
    <xf numFmtId="171" fontId="6" fillId="34" borderId="10" xfId="44" applyNumberFormat="1" applyFont="1" applyFill="1" applyBorder="1" applyAlignment="1">
      <alignment horizontal="center" vertical="center"/>
    </xf>
    <xf numFmtId="0" fontId="88" fillId="7" borderId="10" xfId="0" applyFont="1" applyFill="1" applyBorder="1" applyAlignment="1">
      <alignment horizontal="center" vertical="center"/>
    </xf>
    <xf numFmtId="171" fontId="6" fillId="7" borderId="10" xfId="44" applyFont="1" applyFill="1" applyBorder="1" applyAlignment="1">
      <alignment horizontal="center" vertical="center"/>
    </xf>
    <xf numFmtId="171" fontId="6" fillId="7" borderId="10" xfId="44" applyNumberFormat="1" applyFont="1" applyFill="1" applyBorder="1" applyAlignment="1">
      <alignment horizontal="center" vertical="center"/>
    </xf>
    <xf numFmtId="0" fontId="88" fillId="7" borderId="0" xfId="0" applyFont="1" applyFill="1" applyAlignment="1">
      <alignment/>
    </xf>
    <xf numFmtId="0" fontId="10" fillId="35" borderId="12" xfId="0" applyFont="1" applyFill="1" applyBorder="1" applyAlignment="1">
      <alignment horizontal="left" vertical="center"/>
    </xf>
    <xf numFmtId="0" fontId="10" fillId="35" borderId="10" xfId="0" applyFont="1" applyFill="1" applyBorder="1" applyAlignment="1">
      <alignment vertical="center"/>
    </xf>
    <xf numFmtId="0" fontId="88" fillId="6" borderId="10" xfId="0" applyFont="1" applyFill="1" applyBorder="1" applyAlignment="1">
      <alignment horizontal="center" vertical="center"/>
    </xf>
    <xf numFmtId="171" fontId="88" fillId="6" borderId="10" xfId="0" applyNumberFormat="1" applyFont="1" applyFill="1" applyBorder="1" applyAlignment="1">
      <alignment/>
    </xf>
    <xf numFmtId="0" fontId="88" fillId="6" borderId="0" xfId="0" applyFont="1" applyFill="1" applyAlignment="1">
      <alignment/>
    </xf>
    <xf numFmtId="171" fontId="88" fillId="6" borderId="12" xfId="0" applyNumberFormat="1" applyFont="1" applyFill="1" applyBorder="1" applyAlignment="1">
      <alignment/>
    </xf>
    <xf numFmtId="171" fontId="88" fillId="35" borderId="12" xfId="0" applyNumberFormat="1" applyFont="1" applyFill="1" applyBorder="1" applyAlignment="1">
      <alignment/>
    </xf>
    <xf numFmtId="0" fontId="94" fillId="0" borderId="10" xfId="0" applyFont="1" applyBorder="1" applyAlignment="1">
      <alignment vertical="center"/>
    </xf>
    <xf numFmtId="0" fontId="89" fillId="35" borderId="12" xfId="0" applyFont="1" applyFill="1" applyBorder="1" applyAlignment="1">
      <alignment horizontal="left" vertical="center" indent="2"/>
    </xf>
    <xf numFmtId="171" fontId="86" fillId="0" borderId="12" xfId="0" applyNumberFormat="1" applyFont="1" applyBorder="1" applyAlignment="1">
      <alignment horizontal="center" vertical="center"/>
    </xf>
    <xf numFmtId="171" fontId="89" fillId="35" borderId="12" xfId="0" applyNumberFormat="1" applyFont="1" applyFill="1" applyBorder="1" applyAlignment="1">
      <alignment horizontal="center" vertical="center"/>
    </xf>
    <xf numFmtId="0" fontId="84" fillId="35" borderId="0" xfId="0" applyFont="1" applyFill="1" applyBorder="1" applyAlignment="1">
      <alignment horizontal="center" vertical="center"/>
    </xf>
    <xf numFmtId="0" fontId="83" fillId="35" borderId="0" xfId="0" applyFont="1" applyFill="1" applyBorder="1" applyAlignment="1">
      <alignment horizontal="center" vertical="center"/>
    </xf>
    <xf numFmtId="171" fontId="4" fillId="35" borderId="0" xfId="44" applyFont="1" applyFill="1" applyBorder="1" applyAlignment="1">
      <alignment horizontal="center" vertical="center"/>
    </xf>
    <xf numFmtId="171" fontId="3" fillId="35" borderId="0" xfId="44" applyFont="1" applyFill="1" applyBorder="1" applyAlignment="1">
      <alignment horizontal="center" vertical="center"/>
    </xf>
    <xf numFmtId="171" fontId="4" fillId="35" borderId="0" xfId="44" applyFont="1" applyFill="1" applyBorder="1" applyAlignment="1">
      <alignment horizontal="right" vertical="center"/>
    </xf>
    <xf numFmtId="0" fontId="83" fillId="35" borderId="0" xfId="0" applyFont="1" applyFill="1" applyAlignment="1">
      <alignment/>
    </xf>
    <xf numFmtId="0" fontId="83" fillId="0" borderId="0" xfId="0" applyFont="1" applyAlignment="1">
      <alignment vertical="center"/>
    </xf>
    <xf numFmtId="171" fontId="4" fillId="0" borderId="0" xfId="44" applyFont="1" applyAlignment="1">
      <alignment vertical="center"/>
    </xf>
    <xf numFmtId="171" fontId="3" fillId="0" borderId="0" xfId="44" applyFont="1" applyAlignment="1">
      <alignment vertical="center"/>
    </xf>
    <xf numFmtId="171" fontId="83" fillId="0" borderId="0" xfId="0" applyNumberFormat="1" applyFont="1" applyAlignment="1">
      <alignment horizontal="right"/>
    </xf>
    <xf numFmtId="0" fontId="84" fillId="0" borderId="32" xfId="0" applyFont="1" applyBorder="1" applyAlignment="1">
      <alignment horizontal="center" vertical="center"/>
    </xf>
    <xf numFmtId="0" fontId="83" fillId="0" borderId="32" xfId="0" applyFont="1" applyBorder="1" applyAlignment="1">
      <alignment horizontal="center" vertical="center"/>
    </xf>
    <xf numFmtId="171" fontId="4" fillId="0" borderId="32" xfId="44" applyFont="1" applyBorder="1" applyAlignment="1">
      <alignment horizontal="center" vertical="center"/>
    </xf>
    <xf numFmtId="171" fontId="3" fillId="0" borderId="32" xfId="0" applyNumberFormat="1" applyFont="1" applyBorder="1" applyAlignment="1">
      <alignment horizontal="center" vertical="center"/>
    </xf>
    <xf numFmtId="0" fontId="83" fillId="0" borderId="32" xfId="0" applyFont="1" applyBorder="1" applyAlignment="1">
      <alignment/>
    </xf>
    <xf numFmtId="0" fontId="83" fillId="0" borderId="12" xfId="0" applyFont="1" applyBorder="1" applyAlignment="1">
      <alignment horizontal="center" vertical="center"/>
    </xf>
    <xf numFmtId="171" fontId="4" fillId="0" borderId="12" xfId="44" applyFont="1" applyBorder="1" applyAlignment="1">
      <alignment horizontal="center" vertical="center"/>
    </xf>
    <xf numFmtId="171" fontId="84" fillId="0" borderId="25" xfId="0" applyNumberFormat="1" applyFont="1" applyBorder="1" applyAlignment="1">
      <alignment horizontal="center" vertical="center"/>
    </xf>
    <xf numFmtId="0" fontId="83" fillId="0" borderId="12" xfId="0" applyFont="1" applyBorder="1" applyAlignment="1">
      <alignment/>
    </xf>
    <xf numFmtId="0" fontId="84" fillId="34" borderId="10" xfId="0" applyFont="1" applyFill="1" applyBorder="1" applyAlignment="1">
      <alignment vertical="center"/>
    </xf>
    <xf numFmtId="171" fontId="84" fillId="34" borderId="10" xfId="0" applyNumberFormat="1" applyFont="1" applyFill="1" applyBorder="1" applyAlignment="1">
      <alignment horizontal="center" vertical="center"/>
    </xf>
    <xf numFmtId="171" fontId="3" fillId="34" borderId="10" xfId="44" applyFont="1" applyFill="1" applyBorder="1" applyAlignment="1">
      <alignment horizontal="center" vertical="center"/>
    </xf>
    <xf numFmtId="0" fontId="84" fillId="34" borderId="0" xfId="0" applyFont="1" applyFill="1" applyAlignment="1">
      <alignment/>
    </xf>
    <xf numFmtId="0" fontId="84" fillId="7" borderId="10" xfId="0" applyFont="1" applyFill="1" applyBorder="1" applyAlignment="1">
      <alignment vertical="center"/>
    </xf>
    <xf numFmtId="0" fontId="84" fillId="7" borderId="10" xfId="0" applyFont="1" applyFill="1" applyBorder="1" applyAlignment="1">
      <alignment horizontal="center" vertical="center"/>
    </xf>
    <xf numFmtId="171" fontId="84" fillId="7" borderId="10" xfId="0" applyNumberFormat="1" applyFont="1" applyFill="1" applyBorder="1" applyAlignment="1">
      <alignment horizontal="center" vertical="center"/>
    </xf>
    <xf numFmtId="171" fontId="3" fillId="7" borderId="10" xfId="44" applyFont="1" applyFill="1" applyBorder="1" applyAlignment="1">
      <alignment horizontal="center" vertical="center"/>
    </xf>
    <xf numFmtId="0" fontId="84" fillId="7" borderId="0" xfId="0" applyFont="1" applyFill="1" applyAlignment="1">
      <alignment/>
    </xf>
    <xf numFmtId="0" fontId="84" fillId="34" borderId="12" xfId="0" applyFont="1" applyFill="1" applyBorder="1" applyAlignment="1">
      <alignment horizontal="left" vertical="center"/>
    </xf>
    <xf numFmtId="171" fontId="3" fillId="34" borderId="12" xfId="44" applyFont="1" applyFill="1" applyBorder="1" applyAlignment="1">
      <alignment horizontal="center" vertical="center"/>
    </xf>
    <xf numFmtId="171" fontId="84" fillId="34" borderId="12" xfId="0" applyNumberFormat="1" applyFont="1" applyFill="1" applyBorder="1" applyAlignment="1">
      <alignment horizontal="center" vertical="center"/>
    </xf>
    <xf numFmtId="0" fontId="84" fillId="34" borderId="31" xfId="0" applyFont="1" applyFill="1" applyBorder="1" applyAlignment="1">
      <alignment/>
    </xf>
    <xf numFmtId="0" fontId="84" fillId="6" borderId="10" xfId="0" applyFont="1" applyFill="1" applyBorder="1" applyAlignment="1">
      <alignment vertical="center"/>
    </xf>
    <xf numFmtId="0" fontId="84" fillId="6" borderId="10" xfId="0" applyFont="1" applyFill="1" applyBorder="1" applyAlignment="1">
      <alignment horizontal="center" vertical="center"/>
    </xf>
    <xf numFmtId="171" fontId="84" fillId="6" borderId="10" xfId="0" applyNumberFormat="1" applyFont="1" applyFill="1" applyBorder="1" applyAlignment="1">
      <alignment horizontal="center" vertical="center"/>
    </xf>
    <xf numFmtId="0" fontId="84" fillId="6" borderId="0" xfId="0" applyFont="1" applyFill="1" applyAlignment="1">
      <alignment/>
    </xf>
    <xf numFmtId="0" fontId="84" fillId="6" borderId="12" xfId="0" applyFont="1" applyFill="1" applyBorder="1" applyAlignment="1">
      <alignment vertical="center"/>
    </xf>
    <xf numFmtId="171" fontId="84" fillId="6" borderId="12" xfId="0" applyNumberFormat="1" applyFont="1" applyFill="1" applyBorder="1" applyAlignment="1">
      <alignment horizontal="center" vertical="center"/>
    </xf>
    <xf numFmtId="0" fontId="83" fillId="0" borderId="10" xfId="0" applyFont="1" applyBorder="1" applyAlignment="1">
      <alignment horizontal="left" vertical="center" indent="4"/>
    </xf>
    <xf numFmtId="171" fontId="83" fillId="35" borderId="12" xfId="0" applyNumberFormat="1" applyFont="1" applyFill="1" applyBorder="1" applyAlignment="1">
      <alignment horizontal="center" vertical="center"/>
    </xf>
    <xf numFmtId="171" fontId="84" fillId="35" borderId="12" xfId="0" applyNumberFormat="1" applyFont="1" applyFill="1" applyBorder="1" applyAlignment="1">
      <alignment horizontal="center" vertical="center"/>
    </xf>
    <xf numFmtId="0" fontId="84" fillId="35" borderId="0" xfId="0" applyFont="1" applyFill="1" applyAlignment="1">
      <alignment/>
    </xf>
    <xf numFmtId="0" fontId="84" fillId="35" borderId="12" xfId="0" applyFont="1" applyFill="1" applyBorder="1" applyAlignment="1">
      <alignment vertical="center"/>
    </xf>
    <xf numFmtId="171" fontId="4" fillId="35" borderId="10" xfId="44" applyFont="1" applyFill="1" applyBorder="1" applyAlignment="1">
      <alignment horizontal="center" vertical="center"/>
    </xf>
    <xf numFmtId="0" fontId="95" fillId="0" borderId="0" xfId="0" applyFont="1" applyAlignment="1">
      <alignment/>
    </xf>
    <xf numFmtId="0" fontId="84" fillId="0" borderId="10" xfId="0" applyFont="1" applyBorder="1" applyAlignment="1">
      <alignment horizontal="left" vertical="center" indent="4"/>
    </xf>
    <xf numFmtId="171" fontId="4" fillId="0" borderId="10" xfId="44" applyFont="1" applyBorder="1" applyAlignment="1">
      <alignment horizontal="center" vertical="center"/>
    </xf>
    <xf numFmtId="0" fontId="83" fillId="35" borderId="10" xfId="0" applyFont="1" applyFill="1" applyBorder="1" applyAlignment="1">
      <alignment horizontal="left" vertical="center" indent="2"/>
    </xf>
    <xf numFmtId="0" fontId="83" fillId="35" borderId="12" xfId="0" applyFont="1" applyFill="1" applyBorder="1" applyAlignment="1">
      <alignment horizontal="left" vertical="center" indent="2"/>
    </xf>
    <xf numFmtId="171" fontId="83" fillId="0" borderId="12" xfId="0" applyNumberFormat="1" applyFont="1" applyBorder="1" applyAlignment="1">
      <alignment horizontal="center" vertical="center"/>
    </xf>
    <xf numFmtId="0" fontId="96" fillId="0" borderId="10" xfId="0" applyFont="1" applyBorder="1" applyAlignment="1">
      <alignment vertical="center"/>
    </xf>
    <xf numFmtId="171" fontId="83" fillId="35" borderId="10" xfId="0" applyNumberFormat="1" applyFont="1" applyFill="1" applyBorder="1" applyAlignment="1">
      <alignment horizontal="center" vertical="center"/>
    </xf>
    <xf numFmtId="171" fontId="84" fillId="35" borderId="10" xfId="0" applyNumberFormat="1" applyFont="1" applyFill="1" applyBorder="1" applyAlignment="1">
      <alignment horizontal="center" vertical="center"/>
    </xf>
    <xf numFmtId="0" fontId="84" fillId="34" borderId="24" xfId="0" applyFont="1" applyFill="1" applyBorder="1" applyAlignment="1">
      <alignment/>
    </xf>
    <xf numFmtId="171" fontId="3" fillId="6" borderId="10" xfId="44" applyFont="1" applyFill="1" applyBorder="1" applyAlignment="1">
      <alignment horizontal="center" vertical="center"/>
    </xf>
    <xf numFmtId="0" fontId="84" fillId="6" borderId="24" xfId="0" applyFont="1" applyFill="1" applyBorder="1" applyAlignment="1">
      <alignment/>
    </xf>
    <xf numFmtId="0" fontId="83" fillId="35" borderId="24" xfId="0" applyFont="1" applyFill="1" applyBorder="1" applyAlignment="1">
      <alignment/>
    </xf>
    <xf numFmtId="0" fontId="83" fillId="35" borderId="25" xfId="0" applyFont="1" applyFill="1" applyBorder="1" applyAlignment="1">
      <alignment/>
    </xf>
    <xf numFmtId="0" fontId="84" fillId="34" borderId="10" xfId="0" applyFont="1" applyFill="1" applyBorder="1" applyAlignment="1">
      <alignment horizontal="left" vertical="center"/>
    </xf>
    <xf numFmtId="0" fontId="84" fillId="0" borderId="0" xfId="0" applyFont="1" applyAlignment="1">
      <alignment/>
    </xf>
    <xf numFmtId="171" fontId="95" fillId="0" borderId="0" xfId="0" applyNumberFormat="1" applyFont="1" applyAlignment="1">
      <alignment/>
    </xf>
    <xf numFmtId="171" fontId="4" fillId="0" borderId="0" xfId="44" applyFont="1" applyAlignment="1">
      <alignment/>
    </xf>
    <xf numFmtId="0" fontId="83" fillId="0" borderId="10" xfId="0" applyFont="1" applyBorder="1" applyAlignment="1">
      <alignment horizontal="center" vertical="center"/>
    </xf>
    <xf numFmtId="0" fontId="84" fillId="0" borderId="11" xfId="0" applyFont="1" applyBorder="1" applyAlignment="1">
      <alignment horizontal="center" vertical="center"/>
    </xf>
    <xf numFmtId="0" fontId="84" fillId="0" borderId="12" xfId="0" applyFont="1" applyBorder="1" applyAlignment="1">
      <alignment horizontal="center" vertical="center"/>
    </xf>
    <xf numFmtId="0" fontId="88" fillId="34" borderId="10" xfId="0" applyFont="1" applyFill="1" applyBorder="1" applyAlignment="1">
      <alignment horizontal="center" vertical="center"/>
    </xf>
    <xf numFmtId="0" fontId="88" fillId="37" borderId="10" xfId="0" applyFont="1" applyFill="1" applyBorder="1" applyAlignment="1">
      <alignment horizontal="center" vertical="center"/>
    </xf>
    <xf numFmtId="0" fontId="88" fillId="34" borderId="10" xfId="0" applyFont="1" applyFill="1" applyBorder="1" applyAlignment="1">
      <alignment vertical="center"/>
    </xf>
    <xf numFmtId="0" fontId="84" fillId="0" borderId="11" xfId="0" applyFont="1" applyBorder="1" applyAlignment="1">
      <alignment horizontal="center" vertical="center"/>
    </xf>
    <xf numFmtId="0" fontId="84" fillId="0" borderId="12" xfId="0" applyFont="1" applyBorder="1" applyAlignment="1">
      <alignment horizontal="center" vertical="center"/>
    </xf>
    <xf numFmtId="0" fontId="88" fillId="34" borderId="24" xfId="0" applyFont="1" applyFill="1" applyBorder="1" applyAlignment="1">
      <alignment horizontal="center" vertical="center"/>
    </xf>
    <xf numFmtId="0" fontId="88" fillId="34" borderId="25" xfId="0" applyFont="1" applyFill="1" applyBorder="1" applyAlignment="1">
      <alignment horizontal="center" vertical="center"/>
    </xf>
    <xf numFmtId="0" fontId="88" fillId="34" borderId="10" xfId="0" applyFont="1" applyFill="1" applyBorder="1" applyAlignment="1">
      <alignment horizontal="center" vertical="center"/>
    </xf>
    <xf numFmtId="0" fontId="88" fillId="34" borderId="24" xfId="0" applyFont="1" applyFill="1" applyBorder="1" applyAlignment="1">
      <alignment vertical="center"/>
    </xf>
    <xf numFmtId="0" fontId="94" fillId="35" borderId="12" xfId="0" applyFont="1" applyFill="1" applyBorder="1" applyAlignment="1">
      <alignment vertical="center"/>
    </xf>
    <xf numFmtId="171" fontId="97" fillId="35" borderId="10" xfId="0" applyNumberFormat="1" applyFont="1" applyFill="1" applyBorder="1" applyAlignment="1">
      <alignment horizontal="center" vertical="center"/>
    </xf>
    <xf numFmtId="171" fontId="7" fillId="35" borderId="10" xfId="0" applyNumberFormat="1" applyFont="1" applyFill="1" applyBorder="1" applyAlignment="1">
      <alignment horizontal="center" vertical="center"/>
    </xf>
    <xf numFmtId="171" fontId="7" fillId="0" borderId="10" xfId="0" applyNumberFormat="1" applyFont="1" applyBorder="1" applyAlignment="1">
      <alignment horizontal="center" vertical="center"/>
    </xf>
    <xf numFmtId="171" fontId="3" fillId="35" borderId="0" xfId="44" applyFont="1" applyFill="1" applyBorder="1" applyAlignment="1">
      <alignment horizontal="right" vertical="center"/>
    </xf>
    <xf numFmtId="171" fontId="84" fillId="0" borderId="0" xfId="0" applyNumberFormat="1" applyFont="1" applyAlignment="1">
      <alignment horizontal="right"/>
    </xf>
    <xf numFmtId="171" fontId="84" fillId="0" borderId="0" xfId="0" applyNumberFormat="1" applyFont="1" applyAlignment="1">
      <alignment horizontal="right" vertical="center"/>
    </xf>
    <xf numFmtId="0" fontId="84" fillId="0" borderId="32" xfId="0" applyFont="1" applyBorder="1" applyAlignment="1">
      <alignment/>
    </xf>
    <xf numFmtId="171" fontId="3" fillId="0" borderId="12" xfId="44" applyFont="1" applyBorder="1" applyAlignment="1">
      <alignment horizontal="center" vertical="center"/>
    </xf>
    <xf numFmtId="0" fontId="84" fillId="0" borderId="12" xfId="0" applyFont="1" applyBorder="1" applyAlignment="1">
      <alignment/>
    </xf>
    <xf numFmtId="171" fontId="3" fillId="0" borderId="11" xfId="44" applyFont="1" applyBorder="1" applyAlignment="1">
      <alignment horizontal="center" vertical="center"/>
    </xf>
    <xf numFmtId="171" fontId="3" fillId="0" borderId="11" xfId="0" applyNumberFormat="1" applyFont="1" applyBorder="1" applyAlignment="1">
      <alignment horizontal="center" vertical="center"/>
    </xf>
    <xf numFmtId="171" fontId="84" fillId="0" borderId="12" xfId="0" applyNumberFormat="1" applyFont="1" applyBorder="1" applyAlignment="1">
      <alignment horizontal="center" vertical="center"/>
    </xf>
    <xf numFmtId="0" fontId="84" fillId="6" borderId="32" xfId="0" applyFont="1" applyFill="1" applyBorder="1" applyAlignment="1">
      <alignment vertical="center"/>
    </xf>
    <xf numFmtId="0" fontId="84" fillId="6" borderId="32" xfId="0" applyFont="1" applyFill="1" applyBorder="1" applyAlignment="1">
      <alignment horizontal="center" vertical="center"/>
    </xf>
    <xf numFmtId="171" fontId="84" fillId="6" borderId="32" xfId="0" applyNumberFormat="1" applyFont="1" applyFill="1" applyBorder="1" applyAlignment="1">
      <alignment horizontal="center" vertical="center"/>
    </xf>
    <xf numFmtId="0" fontId="84" fillId="6" borderId="27" xfId="0" applyFont="1" applyFill="1" applyBorder="1" applyAlignment="1">
      <alignment/>
    </xf>
    <xf numFmtId="0" fontId="84" fillId="6" borderId="24" xfId="0" applyFont="1" applyFill="1" applyBorder="1" applyAlignment="1">
      <alignment vertical="center"/>
    </xf>
    <xf numFmtId="0" fontId="84" fillId="6" borderId="24" xfId="0" applyFont="1" applyFill="1" applyBorder="1" applyAlignment="1">
      <alignment horizontal="center" vertical="center"/>
    </xf>
    <xf numFmtId="171" fontId="84" fillId="6" borderId="24" xfId="0" applyNumberFormat="1" applyFont="1" applyFill="1" applyBorder="1" applyAlignment="1">
      <alignment horizontal="center" vertical="center"/>
    </xf>
    <xf numFmtId="0" fontId="83" fillId="0" borderId="24" xfId="0" applyFont="1" applyBorder="1" applyAlignment="1">
      <alignment horizontal="left" vertical="center" indent="4"/>
    </xf>
    <xf numFmtId="0" fontId="83" fillId="35" borderId="24" xfId="0" applyFont="1" applyFill="1" applyBorder="1" applyAlignment="1">
      <alignment horizontal="center" vertical="center"/>
    </xf>
    <xf numFmtId="171" fontId="83" fillId="35" borderId="24" xfId="0" applyNumberFormat="1" applyFont="1" applyFill="1" applyBorder="1" applyAlignment="1">
      <alignment horizontal="center" vertical="center"/>
    </xf>
    <xf numFmtId="171" fontId="84" fillId="35" borderId="24" xfId="0" applyNumberFormat="1" applyFont="1" applyFill="1" applyBorder="1" applyAlignment="1">
      <alignment horizontal="center" vertical="center"/>
    </xf>
    <xf numFmtId="0" fontId="84" fillId="35" borderId="24" xfId="0" applyFont="1" applyFill="1" applyBorder="1" applyAlignment="1">
      <alignment/>
    </xf>
    <xf numFmtId="0" fontId="84" fillId="35" borderId="24" xfId="0" applyFont="1" applyFill="1" applyBorder="1" applyAlignment="1">
      <alignment vertical="center"/>
    </xf>
    <xf numFmtId="171" fontId="83" fillId="0" borderId="24" xfId="0" applyNumberFormat="1" applyFont="1" applyBorder="1" applyAlignment="1">
      <alignment horizontal="center" vertical="center"/>
    </xf>
    <xf numFmtId="171" fontId="4" fillId="35" borderId="24" xfId="44" applyFont="1" applyFill="1" applyBorder="1" applyAlignment="1">
      <alignment horizontal="center" vertical="center"/>
    </xf>
    <xf numFmtId="0" fontId="95" fillId="0" borderId="24" xfId="0" applyFont="1" applyBorder="1" applyAlignment="1">
      <alignment/>
    </xf>
    <xf numFmtId="0" fontId="84" fillId="0" borderId="24" xfId="0" applyFont="1" applyBorder="1" applyAlignment="1">
      <alignment horizontal="left" vertical="center" indent="4"/>
    </xf>
    <xf numFmtId="171" fontId="4" fillId="0" borderId="24" xfId="44" applyFont="1" applyBorder="1" applyAlignment="1">
      <alignment horizontal="center" vertical="center"/>
    </xf>
    <xf numFmtId="0" fontId="83" fillId="35" borderId="24" xfId="0" applyFont="1" applyFill="1" applyBorder="1" applyAlignment="1">
      <alignment horizontal="left" vertical="center" indent="2"/>
    </xf>
    <xf numFmtId="0" fontId="5" fillId="0" borderId="10" xfId="0" applyFont="1" applyBorder="1" applyAlignment="1">
      <alignment vertical="top"/>
    </xf>
    <xf numFmtId="0" fontId="5" fillId="35" borderId="10" xfId="0" applyFont="1" applyFill="1" applyBorder="1" applyAlignment="1">
      <alignment vertical="top"/>
    </xf>
    <xf numFmtId="0" fontId="5" fillId="0" borderId="0" xfId="0" applyFont="1" applyBorder="1" applyAlignment="1">
      <alignment vertical="top"/>
    </xf>
    <xf numFmtId="0" fontId="96" fillId="0" borderId="12" xfId="0" applyFont="1" applyBorder="1" applyAlignment="1">
      <alignment vertical="center"/>
    </xf>
    <xf numFmtId="171" fontId="86" fillId="35" borderId="10" xfId="44" applyFont="1" applyFill="1" applyBorder="1" applyAlignment="1">
      <alignment horizontal="right" vertical="center"/>
    </xf>
    <xf numFmtId="171" fontId="86" fillId="6" borderId="10" xfId="44" applyFont="1" applyFill="1" applyBorder="1" applyAlignment="1">
      <alignment horizontal="right" vertical="center"/>
    </xf>
    <xf numFmtId="171" fontId="86" fillId="6" borderId="10" xfId="44" applyFont="1" applyFill="1" applyBorder="1" applyAlignment="1">
      <alignment horizontal="center" vertical="center"/>
    </xf>
    <xf numFmtId="0" fontId="5" fillId="0" borderId="0" xfId="0" applyFont="1" applyBorder="1" applyAlignment="1">
      <alignment vertical="top"/>
    </xf>
    <xf numFmtId="0" fontId="84" fillId="0" borderId="31" xfId="0" applyFont="1" applyBorder="1" applyAlignment="1">
      <alignment horizontal="left" vertical="center" indent="4"/>
    </xf>
    <xf numFmtId="0" fontId="83" fillId="35" borderId="31" xfId="0" applyFont="1" applyFill="1" applyBorder="1" applyAlignment="1">
      <alignment horizontal="center" vertical="center"/>
    </xf>
    <xf numFmtId="171" fontId="83" fillId="0" borderId="31" xfId="0" applyNumberFormat="1" applyFont="1" applyBorder="1" applyAlignment="1">
      <alignment horizontal="center" vertical="center"/>
    </xf>
    <xf numFmtId="171" fontId="4" fillId="0" borderId="31" xfId="44" applyFont="1" applyBorder="1" applyAlignment="1">
      <alignment horizontal="center" vertical="center"/>
    </xf>
    <xf numFmtId="0" fontId="95" fillId="0" borderId="31" xfId="0" applyFont="1" applyBorder="1" applyAlignment="1">
      <alignment/>
    </xf>
    <xf numFmtId="0" fontId="83" fillId="0" borderId="24" xfId="0" applyFont="1" applyBorder="1" applyAlignment="1">
      <alignment vertical="center"/>
    </xf>
    <xf numFmtId="0" fontId="88" fillId="6" borderId="32" xfId="0" applyFont="1" applyFill="1" applyBorder="1" applyAlignment="1">
      <alignment vertical="center"/>
    </xf>
    <xf numFmtId="0" fontId="88" fillId="6" borderId="32" xfId="0" applyFont="1" applyFill="1" applyBorder="1" applyAlignment="1">
      <alignment horizontal="center" vertical="center"/>
    </xf>
    <xf numFmtId="171" fontId="88" fillId="6" borderId="32" xfId="0" applyNumberFormat="1" applyFont="1" applyFill="1" applyBorder="1" applyAlignment="1">
      <alignment horizontal="center" vertical="center"/>
    </xf>
    <xf numFmtId="0" fontId="88" fillId="6" borderId="24" xfId="0" applyFont="1" applyFill="1" applyBorder="1" applyAlignment="1">
      <alignment vertical="center"/>
    </xf>
    <xf numFmtId="171" fontId="89" fillId="35" borderId="24" xfId="0" applyNumberFormat="1" applyFont="1" applyFill="1" applyBorder="1" applyAlignment="1">
      <alignment horizontal="center" vertical="center"/>
    </xf>
    <xf numFmtId="0" fontId="89" fillId="0" borderId="24" xfId="0" applyFont="1" applyBorder="1" applyAlignment="1">
      <alignment horizontal="left" vertical="center"/>
    </xf>
    <xf numFmtId="0" fontId="88" fillId="35" borderId="24" xfId="0" applyFont="1" applyFill="1" applyBorder="1" applyAlignment="1">
      <alignment horizontal="left" vertical="center"/>
    </xf>
    <xf numFmtId="0" fontId="88" fillId="0" borderId="24" xfId="0" applyFont="1" applyBorder="1" applyAlignment="1">
      <alignment horizontal="left" vertical="center"/>
    </xf>
    <xf numFmtId="0" fontId="84" fillId="0" borderId="31" xfId="0" applyFont="1" applyBorder="1" applyAlignment="1">
      <alignment horizontal="left" vertical="center"/>
    </xf>
    <xf numFmtId="0" fontId="94" fillId="0" borderId="31" xfId="0" applyFont="1" applyBorder="1" applyAlignment="1">
      <alignment vertical="center"/>
    </xf>
    <xf numFmtId="0" fontId="84" fillId="35" borderId="31" xfId="0" applyFont="1" applyFill="1" applyBorder="1" applyAlignment="1">
      <alignment vertical="center"/>
    </xf>
    <xf numFmtId="171" fontId="84" fillId="35" borderId="31" xfId="0" applyNumberFormat="1" applyFont="1" applyFill="1" applyBorder="1" applyAlignment="1">
      <alignment horizontal="center" vertical="center"/>
    </xf>
    <xf numFmtId="0" fontId="84" fillId="35" borderId="31" xfId="0" applyFont="1" applyFill="1" applyBorder="1" applyAlignment="1">
      <alignment/>
    </xf>
    <xf numFmtId="0" fontId="88" fillId="6" borderId="27" xfId="0" applyFont="1" applyFill="1" applyBorder="1" applyAlignment="1">
      <alignment/>
    </xf>
    <xf numFmtId="0" fontId="90" fillId="0" borderId="24" xfId="0" applyFont="1" applyBorder="1" applyAlignment="1">
      <alignment/>
    </xf>
    <xf numFmtId="171" fontId="7" fillId="0" borderId="31" xfId="44" applyFont="1" applyBorder="1" applyAlignment="1">
      <alignment horizontal="center" vertical="center"/>
    </xf>
    <xf numFmtId="0" fontId="90" fillId="0" borderId="31" xfId="0" applyFont="1" applyBorder="1" applyAlignment="1">
      <alignment/>
    </xf>
    <xf numFmtId="171" fontId="88" fillId="34" borderId="10" xfId="44" applyFont="1" applyFill="1" applyBorder="1" applyAlignment="1">
      <alignment horizontal="center" vertical="center"/>
    </xf>
    <xf numFmtId="171" fontId="88" fillId="7" borderId="10" xfId="44" applyFont="1" applyFill="1" applyBorder="1" applyAlignment="1">
      <alignment horizontal="center" vertical="center"/>
    </xf>
    <xf numFmtId="171" fontId="88" fillId="6" borderId="32" xfId="44" applyFont="1" applyFill="1" applyBorder="1" applyAlignment="1">
      <alignment horizontal="center" vertical="center"/>
    </xf>
    <xf numFmtId="171" fontId="88" fillId="6" borderId="24" xfId="44" applyFont="1" applyFill="1" applyBorder="1" applyAlignment="1">
      <alignment horizontal="center" vertical="center"/>
    </xf>
    <xf numFmtId="171" fontId="88" fillId="35" borderId="24" xfId="44" applyFont="1" applyFill="1" applyBorder="1" applyAlignment="1">
      <alignment horizontal="center" vertical="center"/>
    </xf>
    <xf numFmtId="171" fontId="89" fillId="0" borderId="31" xfId="44" applyFont="1" applyBorder="1" applyAlignment="1">
      <alignment horizontal="center" vertical="center"/>
    </xf>
    <xf numFmtId="171" fontId="88" fillId="6" borderId="10" xfId="44" applyFont="1" applyFill="1" applyBorder="1" applyAlignment="1">
      <alignment horizontal="center" vertical="center"/>
    </xf>
    <xf numFmtId="171" fontId="88" fillId="6" borderId="12" xfId="44" applyFont="1" applyFill="1" applyBorder="1" applyAlignment="1">
      <alignment horizontal="center" vertical="center"/>
    </xf>
    <xf numFmtId="171" fontId="88" fillId="35" borderId="10" xfId="44" applyFont="1" applyFill="1" applyBorder="1" applyAlignment="1">
      <alignment horizontal="center" vertical="center"/>
    </xf>
    <xf numFmtId="171" fontId="89" fillId="36" borderId="10" xfId="44" applyFont="1" applyFill="1" applyBorder="1" applyAlignment="1">
      <alignment horizontal="right" vertical="center"/>
    </xf>
    <xf numFmtId="171" fontId="89" fillId="36" borderId="10" xfId="44" applyFont="1" applyFill="1" applyBorder="1" applyAlignment="1">
      <alignment horizontal="center" vertical="center"/>
    </xf>
    <xf numFmtId="171" fontId="89" fillId="0" borderId="10" xfId="44" applyFont="1" applyBorder="1" applyAlignment="1">
      <alignment horizontal="right" vertical="center"/>
    </xf>
    <xf numFmtId="0" fontId="84" fillId="0" borderId="11" xfId="0" applyFont="1" applyBorder="1" applyAlignment="1">
      <alignment horizontal="center" vertical="center"/>
    </xf>
    <xf numFmtId="0" fontId="84" fillId="0" borderId="12" xfId="0" applyFont="1" applyBorder="1" applyAlignment="1">
      <alignment horizontal="center" vertical="center"/>
    </xf>
    <xf numFmtId="0" fontId="88" fillId="34" borderId="24" xfId="0" applyFont="1" applyFill="1" applyBorder="1" applyAlignment="1">
      <alignment horizontal="center" vertical="center"/>
    </xf>
    <xf numFmtId="0" fontId="88" fillId="34" borderId="25" xfId="0" applyFont="1" applyFill="1" applyBorder="1" applyAlignment="1">
      <alignment horizontal="center" vertical="center"/>
    </xf>
    <xf numFmtId="0" fontId="88" fillId="34" borderId="10" xfId="0" applyFont="1" applyFill="1" applyBorder="1" applyAlignment="1">
      <alignment horizontal="center" vertical="center"/>
    </xf>
    <xf numFmtId="0" fontId="88" fillId="0" borderId="31" xfId="0" applyFont="1" applyBorder="1" applyAlignment="1">
      <alignment vertical="center"/>
    </xf>
    <xf numFmtId="0" fontId="5" fillId="0" borderId="24" xfId="0" applyFont="1" applyBorder="1" applyAlignment="1">
      <alignment vertical="top" wrapText="1"/>
    </xf>
    <xf numFmtId="0" fontId="5" fillId="0" borderId="24" xfId="0" applyFont="1" applyBorder="1" applyAlignment="1">
      <alignment vertical="top"/>
    </xf>
    <xf numFmtId="0" fontId="88" fillId="34" borderId="27" xfId="0" applyFont="1" applyFill="1" applyBorder="1" applyAlignment="1">
      <alignment/>
    </xf>
    <xf numFmtId="0" fontId="88" fillId="34" borderId="33" xfId="0" applyFont="1" applyFill="1" applyBorder="1" applyAlignment="1">
      <alignment/>
    </xf>
    <xf numFmtId="0" fontId="88" fillId="34" borderId="25" xfId="0" applyFont="1" applyFill="1" applyBorder="1" applyAlignment="1">
      <alignment/>
    </xf>
    <xf numFmtId="49" fontId="10" fillId="0" borderId="31" xfId="0" applyNumberFormat="1" applyFont="1" applyBorder="1" applyAlignment="1">
      <alignment vertical="center"/>
    </xf>
    <xf numFmtId="49" fontId="10" fillId="0" borderId="11" xfId="0" applyNumberFormat="1" applyFont="1" applyBorder="1" applyAlignment="1">
      <alignment vertical="center"/>
    </xf>
    <xf numFmtId="171" fontId="86" fillId="0" borderId="0" xfId="44" applyFont="1" applyAlignment="1">
      <alignment horizontal="center" vertical="center"/>
    </xf>
    <xf numFmtId="171" fontId="86" fillId="0" borderId="0" xfId="0" applyNumberFormat="1" applyFont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171" fontId="87" fillId="33" borderId="0" xfId="44" applyFont="1" applyFill="1" applyBorder="1" applyAlignment="1">
      <alignment horizontal="center" vertical="center"/>
    </xf>
    <xf numFmtId="171" fontId="87" fillId="37" borderId="0" xfId="44" applyFont="1" applyFill="1" applyBorder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87" fillId="0" borderId="10" xfId="0" applyFont="1" applyBorder="1" applyAlignment="1">
      <alignment horizontal="center" vertical="center"/>
    </xf>
    <xf numFmtId="171" fontId="86" fillId="36" borderId="0" xfId="44" applyFont="1" applyFill="1" applyAlignment="1">
      <alignment horizontal="center" vertical="center"/>
    </xf>
    <xf numFmtId="171" fontId="86" fillId="36" borderId="0" xfId="0" applyNumberFormat="1" applyFont="1" applyFill="1" applyAlignment="1">
      <alignment horizontal="center" vertical="center"/>
    </xf>
    <xf numFmtId="171" fontId="87" fillId="12" borderId="0" xfId="0" applyNumberFormat="1" applyFont="1" applyFill="1" applyAlignment="1">
      <alignment horizontal="center" vertical="center"/>
    </xf>
    <xf numFmtId="0" fontId="83" fillId="0" borderId="0" xfId="51" applyFont="1" applyAlignment="1">
      <alignment vertical="top"/>
      <protection/>
    </xf>
    <xf numFmtId="0" fontId="83" fillId="0" borderId="0" xfId="51" applyFont="1" applyAlignment="1">
      <alignment vertical="top" shrinkToFit="1"/>
      <protection/>
    </xf>
    <xf numFmtId="0" fontId="83" fillId="0" borderId="0" xfId="51" applyFont="1">
      <alignment/>
      <protection/>
    </xf>
    <xf numFmtId="171" fontId="83" fillId="0" borderId="0" xfId="51" applyNumberFormat="1" applyFont="1" applyAlignment="1">
      <alignment vertical="center"/>
      <protection/>
    </xf>
    <xf numFmtId="0" fontId="84" fillId="0" borderId="0" xfId="51" applyFont="1">
      <alignment/>
      <protection/>
    </xf>
    <xf numFmtId="0" fontId="84" fillId="0" borderId="0" xfId="51" applyFont="1" applyAlignment="1">
      <alignment vertical="center"/>
      <protection/>
    </xf>
    <xf numFmtId="0" fontId="83" fillId="0" borderId="0" xfId="51" applyFont="1" applyAlignment="1">
      <alignment vertical="center"/>
      <protection/>
    </xf>
    <xf numFmtId="0" fontId="84" fillId="0" borderId="0" xfId="51" applyFont="1" applyAlignment="1">
      <alignment horizontal="center" vertical="center"/>
      <protection/>
    </xf>
    <xf numFmtId="0" fontId="84" fillId="0" borderId="10" xfId="51" applyFont="1" applyBorder="1" applyAlignment="1">
      <alignment horizontal="center" vertical="center"/>
      <protection/>
    </xf>
    <xf numFmtId="171" fontId="4" fillId="0" borderId="10" xfId="51" applyNumberFormat="1" applyFont="1" applyBorder="1" applyAlignment="1">
      <alignment vertical="center"/>
      <protection/>
    </xf>
    <xf numFmtId="2" fontId="83" fillId="0" borderId="10" xfId="51" applyNumberFormat="1" applyFont="1" applyBorder="1" applyAlignment="1">
      <alignment horizontal="center" vertical="center"/>
      <protection/>
    </xf>
    <xf numFmtId="171" fontId="83" fillId="0" borderId="10" xfId="51" applyNumberFormat="1" applyFont="1" applyBorder="1" applyAlignment="1">
      <alignment vertical="center"/>
      <protection/>
    </xf>
    <xf numFmtId="171" fontId="83" fillId="0" borderId="10" xfId="51" applyNumberFormat="1" applyFont="1" applyBorder="1" applyAlignment="1">
      <alignment vertical="center" shrinkToFit="1"/>
      <protection/>
    </xf>
    <xf numFmtId="171" fontId="83" fillId="0" borderId="0" xfId="35" applyFont="1" applyAlignment="1">
      <alignment vertical="center"/>
    </xf>
    <xf numFmtId="0" fontId="83" fillId="0" borderId="0" xfId="51" applyFont="1" applyAlignment="1">
      <alignment horizontal="center"/>
      <protection/>
    </xf>
    <xf numFmtId="171" fontId="83" fillId="0" borderId="0" xfId="51" applyNumberFormat="1" applyFont="1" applyAlignment="1">
      <alignment horizontal="center"/>
      <protection/>
    </xf>
    <xf numFmtId="0" fontId="83" fillId="0" borderId="0" xfId="51" applyFont="1" applyAlignment="1">
      <alignment horizontal="center" shrinkToFit="1"/>
      <protection/>
    </xf>
    <xf numFmtId="171" fontId="83" fillId="0" borderId="0" xfId="51" applyNumberFormat="1" applyFont="1">
      <alignment/>
      <protection/>
    </xf>
    <xf numFmtId="0" fontId="83" fillId="0" borderId="0" xfId="51" applyFont="1" applyAlignment="1">
      <alignment shrinkToFit="1"/>
      <protection/>
    </xf>
    <xf numFmtId="2" fontId="83" fillId="0" borderId="0" xfId="51" applyNumberFormat="1" applyFont="1" applyAlignment="1">
      <alignment horizontal="center" vertical="center"/>
      <protection/>
    </xf>
    <xf numFmtId="171" fontId="83" fillId="0" borderId="0" xfId="51" applyNumberFormat="1" applyFont="1" applyAlignment="1">
      <alignment vertical="center" shrinkToFit="1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176" fontId="11" fillId="0" borderId="0" xfId="44" applyNumberFormat="1" applyFont="1" applyBorder="1" applyAlignment="1">
      <alignment/>
    </xf>
    <xf numFmtId="49" fontId="13" fillId="0" borderId="0" xfId="44" applyNumberFormat="1" applyFont="1" applyBorder="1" applyAlignment="1">
      <alignment horizontal="left"/>
    </xf>
    <xf numFmtId="171" fontId="85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31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171" fontId="11" fillId="0" borderId="11" xfId="44" applyFont="1" applyFill="1" applyBorder="1" applyAlignment="1">
      <alignment/>
    </xf>
    <xf numFmtId="2" fontId="11" fillId="0" borderId="31" xfId="44" applyNumberFormat="1" applyFont="1" applyFill="1" applyBorder="1" applyAlignment="1">
      <alignment/>
    </xf>
    <xf numFmtId="171" fontId="11" fillId="0" borderId="31" xfId="44" applyFont="1" applyFill="1" applyBorder="1" applyAlignment="1">
      <alignment/>
    </xf>
    <xf numFmtId="0" fontId="11" fillId="0" borderId="31" xfId="0" applyFont="1" applyBorder="1" applyAlignment="1">
      <alignment/>
    </xf>
    <xf numFmtId="171" fontId="11" fillId="0" borderId="31" xfId="0" applyNumberFormat="1" applyFont="1" applyBorder="1" applyAlignment="1">
      <alignment/>
    </xf>
    <xf numFmtId="171" fontId="11" fillId="0" borderId="31" xfId="44" applyFont="1" applyBorder="1" applyAlignment="1">
      <alignment/>
    </xf>
    <xf numFmtId="10" fontId="11" fillId="0" borderId="31" xfId="38" applyNumberFormat="1" applyFont="1" applyFill="1" applyBorder="1" applyAlignment="1">
      <alignment/>
    </xf>
    <xf numFmtId="0" fontId="11" fillId="0" borderId="12" xfId="0" applyFont="1" applyBorder="1" applyAlignment="1">
      <alignment/>
    </xf>
    <xf numFmtId="10" fontId="11" fillId="0" borderId="12" xfId="38" applyNumberFormat="1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86" fillId="0" borderId="10" xfId="0" applyFont="1" applyBorder="1" applyAlignment="1">
      <alignment/>
    </xf>
    <xf numFmtId="171" fontId="86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87" fillId="0" borderId="10" xfId="0" applyFont="1" applyBorder="1" applyAlignment="1">
      <alignment horizontal="center"/>
    </xf>
    <xf numFmtId="10" fontId="86" fillId="0" borderId="10" xfId="38" applyNumberFormat="1" applyFont="1" applyBorder="1" applyAlignment="1">
      <alignment/>
    </xf>
    <xf numFmtId="171" fontId="86" fillId="0" borderId="10" xfId="38" applyNumberFormat="1" applyFont="1" applyBorder="1" applyAlignment="1">
      <alignment/>
    </xf>
    <xf numFmtId="0" fontId="84" fillId="0" borderId="0" xfId="0" applyFont="1" applyAlignment="1">
      <alignment horizontal="center" vertical="center"/>
    </xf>
    <xf numFmtId="0" fontId="84" fillId="33" borderId="11" xfId="0" applyFont="1" applyFill="1" applyBorder="1" applyAlignment="1">
      <alignment horizontal="center" vertical="center"/>
    </xf>
    <xf numFmtId="0" fontId="84" fillId="33" borderId="12" xfId="0" applyFont="1" applyFill="1" applyBorder="1" applyAlignment="1">
      <alignment horizontal="center" vertical="center"/>
    </xf>
    <xf numFmtId="0" fontId="84" fillId="0" borderId="11" xfId="0" applyFont="1" applyBorder="1" applyAlignment="1">
      <alignment horizontal="center" vertical="center"/>
    </xf>
    <xf numFmtId="0" fontId="84" fillId="0" borderId="12" xfId="0" applyFont="1" applyBorder="1" applyAlignment="1">
      <alignment horizontal="center" vertical="center"/>
    </xf>
    <xf numFmtId="0" fontId="88" fillId="34" borderId="24" xfId="0" applyFont="1" applyFill="1" applyBorder="1" applyAlignment="1">
      <alignment horizontal="center" vertical="center"/>
    </xf>
    <xf numFmtId="0" fontId="88" fillId="34" borderId="25" xfId="0" applyFont="1" applyFill="1" applyBorder="1" applyAlignment="1">
      <alignment horizontal="center" vertical="center"/>
    </xf>
    <xf numFmtId="0" fontId="88" fillId="0" borderId="0" xfId="0" applyFont="1" applyAlignment="1">
      <alignment horizontal="center" vertical="center"/>
    </xf>
    <xf numFmtId="0" fontId="84" fillId="34" borderId="11" xfId="0" applyFont="1" applyFill="1" applyBorder="1" applyAlignment="1">
      <alignment horizontal="center" vertical="center"/>
    </xf>
    <xf numFmtId="0" fontId="84" fillId="34" borderId="12" xfId="0" applyFont="1" applyFill="1" applyBorder="1" applyAlignment="1">
      <alignment horizontal="center" vertical="center"/>
    </xf>
    <xf numFmtId="0" fontId="86" fillId="0" borderId="0" xfId="0" applyFont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87" fillId="0" borderId="10" xfId="0" applyFont="1" applyBorder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83" fillId="0" borderId="10" xfId="0" applyFont="1" applyBorder="1" applyAlignment="1">
      <alignment horizontal="center" vertical="center"/>
    </xf>
    <xf numFmtId="171" fontId="83" fillId="0" borderId="10" xfId="0" applyNumberFormat="1" applyFont="1" applyBorder="1" applyAlignment="1">
      <alignment horizontal="center" vertical="center"/>
    </xf>
    <xf numFmtId="171" fontId="84" fillId="0" borderId="36" xfId="0" applyNumberFormat="1" applyFont="1" applyBorder="1" applyAlignment="1">
      <alignment horizontal="center"/>
    </xf>
    <xf numFmtId="171" fontId="84" fillId="0" borderId="37" xfId="0" applyNumberFormat="1" applyFont="1" applyBorder="1" applyAlignment="1">
      <alignment horizontal="center"/>
    </xf>
    <xf numFmtId="171" fontId="84" fillId="0" borderId="30" xfId="0" applyNumberFormat="1" applyFont="1" applyBorder="1" applyAlignment="1">
      <alignment horizontal="center"/>
    </xf>
    <xf numFmtId="0" fontId="84" fillId="0" borderId="0" xfId="0" applyFont="1" applyAlignment="1">
      <alignment horizontal="center"/>
    </xf>
    <xf numFmtId="0" fontId="84" fillId="0" borderId="38" xfId="0" applyFont="1" applyBorder="1" applyAlignment="1">
      <alignment horizontal="center" vertical="center"/>
    </xf>
    <xf numFmtId="0" fontId="84" fillId="0" borderId="22" xfId="0" applyFont="1" applyBorder="1" applyAlignment="1">
      <alignment horizontal="center" vertical="center"/>
    </xf>
    <xf numFmtId="0" fontId="84" fillId="0" borderId="36" xfId="0" applyFont="1" applyBorder="1" applyAlignment="1">
      <alignment horizontal="center" vertical="center"/>
    </xf>
    <xf numFmtId="0" fontId="84" fillId="0" borderId="37" xfId="0" applyFont="1" applyBorder="1" applyAlignment="1">
      <alignment horizontal="center" vertical="center"/>
    </xf>
    <xf numFmtId="0" fontId="84" fillId="0" borderId="30" xfId="0" applyFont="1" applyBorder="1" applyAlignment="1">
      <alignment horizontal="center" vertical="center"/>
    </xf>
    <xf numFmtId="0" fontId="84" fillId="33" borderId="11" xfId="0" applyFont="1" applyFill="1" applyBorder="1" applyAlignment="1">
      <alignment horizontal="center" vertical="center"/>
    </xf>
    <xf numFmtId="0" fontId="84" fillId="33" borderId="12" xfId="0" applyFont="1" applyFill="1" applyBorder="1" applyAlignment="1">
      <alignment horizontal="center" vertical="center"/>
    </xf>
    <xf numFmtId="0" fontId="84" fillId="0" borderId="11" xfId="0" applyFont="1" applyBorder="1" applyAlignment="1">
      <alignment horizontal="center" vertical="center"/>
    </xf>
    <xf numFmtId="0" fontId="8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4" fillId="0" borderId="1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4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7" xfId="0" applyFont="1" applyBorder="1" applyAlignment="1">
      <alignment horizontal="left" indent="7"/>
    </xf>
    <xf numFmtId="0" fontId="4" fillId="0" borderId="0" xfId="0" applyFont="1" applyBorder="1" applyAlignment="1">
      <alignment horizontal="left" indent="7"/>
    </xf>
    <xf numFmtId="0" fontId="4" fillId="0" borderId="18" xfId="0" applyFont="1" applyBorder="1" applyAlignment="1">
      <alignment horizontal="left" indent="7"/>
    </xf>
    <xf numFmtId="0" fontId="4" fillId="0" borderId="13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88" fillId="34" borderId="24" xfId="0" applyFont="1" applyFill="1" applyBorder="1" applyAlignment="1">
      <alignment horizontal="center" vertical="center"/>
    </xf>
    <xf numFmtId="0" fontId="88" fillId="34" borderId="25" xfId="0" applyFont="1" applyFill="1" applyBorder="1" applyAlignment="1">
      <alignment horizontal="center" vertical="center"/>
    </xf>
    <xf numFmtId="0" fontId="88" fillId="34" borderId="10" xfId="0" applyFont="1" applyFill="1" applyBorder="1" applyAlignment="1">
      <alignment horizontal="center" vertical="center"/>
    </xf>
    <xf numFmtId="0" fontId="88" fillId="0" borderId="0" xfId="0" applyFont="1" applyAlignment="1">
      <alignment horizontal="center" vertical="center"/>
    </xf>
    <xf numFmtId="0" fontId="3" fillId="0" borderId="0" xfId="51" applyFont="1" applyAlignment="1">
      <alignment horizontal="center"/>
      <protection/>
    </xf>
    <xf numFmtId="0" fontId="84" fillId="0" borderId="0" xfId="51" applyFont="1" applyAlignment="1">
      <alignment horizontal="center" vertical="center"/>
      <protection/>
    </xf>
    <xf numFmtId="0" fontId="96" fillId="0" borderId="19" xfId="51" applyFont="1" applyBorder="1" applyAlignment="1">
      <alignment horizontal="center" vertical="center"/>
      <protection/>
    </xf>
    <xf numFmtId="0" fontId="84" fillId="0" borderId="36" xfId="51" applyFont="1" applyBorder="1" applyAlignment="1">
      <alignment horizontal="center" vertical="center"/>
      <protection/>
    </xf>
    <xf numFmtId="0" fontId="84" fillId="0" borderId="37" xfId="51" applyFont="1" applyBorder="1" applyAlignment="1">
      <alignment horizontal="center" vertical="center"/>
      <protection/>
    </xf>
    <xf numFmtId="0" fontId="84" fillId="0" borderId="30" xfId="51" applyFont="1" applyBorder="1" applyAlignment="1">
      <alignment horizontal="center" vertical="center"/>
      <protection/>
    </xf>
    <xf numFmtId="0" fontId="84" fillId="0" borderId="0" xfId="51" applyFont="1" applyAlignment="1">
      <alignment horizontal="left" vertical="top"/>
      <protection/>
    </xf>
    <xf numFmtId="0" fontId="83" fillId="0" borderId="0" xfId="51" applyFont="1" applyAlignment="1">
      <alignment horizontal="left" vertical="top"/>
      <protection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0" fontId="84" fillId="34" borderId="11" xfId="0" applyFont="1" applyFill="1" applyBorder="1" applyAlignment="1">
      <alignment horizontal="center" vertical="center"/>
    </xf>
    <xf numFmtId="0" fontId="84" fillId="34" borderId="12" xfId="0" applyFont="1" applyFill="1" applyBorder="1" applyAlignment="1">
      <alignment horizontal="center" vertical="center"/>
    </xf>
    <xf numFmtId="0" fontId="88" fillId="37" borderId="10" xfId="0" applyFont="1" applyFill="1" applyBorder="1" applyAlignment="1">
      <alignment horizontal="center" vertical="center"/>
    </xf>
    <xf numFmtId="171" fontId="6" fillId="0" borderId="38" xfId="0" applyNumberFormat="1" applyFont="1" applyBorder="1" applyAlignment="1">
      <alignment horizontal="center" vertical="center"/>
    </xf>
    <xf numFmtId="171" fontId="6" fillId="0" borderId="39" xfId="0" applyNumberFormat="1" applyFont="1" applyBorder="1" applyAlignment="1">
      <alignment horizontal="center" vertical="center"/>
    </xf>
    <xf numFmtId="171" fontId="6" fillId="0" borderId="40" xfId="0" applyNumberFormat="1" applyFont="1" applyBorder="1" applyAlignment="1">
      <alignment horizontal="center" vertical="center"/>
    </xf>
    <xf numFmtId="0" fontId="84" fillId="34" borderId="10" xfId="0" applyFont="1" applyFill="1" applyBorder="1" applyAlignment="1">
      <alignment horizontal="center" vertical="center"/>
    </xf>
    <xf numFmtId="171" fontId="88" fillId="0" borderId="11" xfId="0" applyNumberFormat="1" applyFont="1" applyBorder="1" applyAlignment="1">
      <alignment horizontal="center" vertical="center"/>
    </xf>
    <xf numFmtId="171" fontId="88" fillId="0" borderId="12" xfId="0" applyNumberFormat="1" applyFont="1" applyBorder="1" applyAlignment="1">
      <alignment horizontal="center" vertical="center"/>
    </xf>
    <xf numFmtId="171" fontId="88" fillId="0" borderId="11" xfId="44" applyFont="1" applyBorder="1" applyAlignment="1">
      <alignment horizontal="center" vertical="center"/>
    </xf>
    <xf numFmtId="171" fontId="88" fillId="0" borderId="12" xfId="44" applyFont="1" applyBorder="1" applyAlignment="1">
      <alignment horizontal="center" vertical="center"/>
    </xf>
    <xf numFmtId="0" fontId="88" fillId="34" borderId="24" xfId="0" applyFont="1" applyFill="1" applyBorder="1" applyAlignment="1">
      <alignment vertical="center" wrapText="1"/>
    </xf>
    <xf numFmtId="176" fontId="86" fillId="35" borderId="0" xfId="0" applyNumberFormat="1" applyFont="1" applyFill="1" applyAlignment="1">
      <alignment/>
    </xf>
    <xf numFmtId="0" fontId="98" fillId="35" borderId="0" xfId="0" applyFont="1" applyFill="1" applyAlignment="1">
      <alignment/>
    </xf>
    <xf numFmtId="0" fontId="86" fillId="35" borderId="0" xfId="0" applyFont="1" applyFill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176" fontId="11" fillId="0" borderId="0" xfId="44" applyNumberFormat="1" applyFont="1" applyAlignment="1">
      <alignment vertical="center"/>
    </xf>
    <xf numFmtId="176" fontId="87" fillId="0" borderId="0" xfId="0" applyNumberFormat="1" applyFont="1" applyAlignment="1">
      <alignment vertical="center"/>
    </xf>
    <xf numFmtId="176" fontId="12" fillId="0" borderId="0" xfId="44" applyNumberFormat="1" applyFont="1" applyAlignment="1">
      <alignment vertical="center"/>
    </xf>
    <xf numFmtId="176" fontId="86" fillId="0" borderId="0" xfId="0" applyNumberFormat="1" applyFont="1" applyAlignment="1">
      <alignment horizontal="right"/>
    </xf>
    <xf numFmtId="0" fontId="87" fillId="0" borderId="0" xfId="0" applyFont="1" applyAlignment="1">
      <alignment horizontal="left" vertical="center"/>
    </xf>
    <xf numFmtId="0" fontId="86" fillId="0" borderId="0" xfId="0" applyFont="1" applyAlignment="1">
      <alignment horizontal="left" vertical="center"/>
    </xf>
    <xf numFmtId="176" fontId="11" fillId="0" borderId="0" xfId="44" applyNumberFormat="1" applyFont="1" applyAlignment="1">
      <alignment horizontal="left" vertical="center"/>
    </xf>
    <xf numFmtId="176" fontId="86" fillId="0" borderId="0" xfId="0" applyNumberFormat="1" applyFont="1" applyAlignment="1">
      <alignment horizontal="center" vertical="center"/>
    </xf>
    <xf numFmtId="176" fontId="12" fillId="0" borderId="0" xfId="44" applyNumberFormat="1" applyFont="1" applyAlignment="1">
      <alignment horizontal="left" vertical="center"/>
    </xf>
    <xf numFmtId="176" fontId="86" fillId="0" borderId="0" xfId="0" applyNumberFormat="1" applyFont="1" applyAlignment="1">
      <alignment horizontal="right" vertical="center"/>
    </xf>
    <xf numFmtId="0" fontId="87" fillId="36" borderId="32" xfId="0" applyFont="1" applyFill="1" applyBorder="1" applyAlignment="1">
      <alignment horizontal="center" vertical="center"/>
    </xf>
    <xf numFmtId="0" fontId="86" fillId="0" borderId="32" xfId="0" applyFont="1" applyBorder="1" applyAlignment="1">
      <alignment horizontal="center" vertical="center"/>
    </xf>
    <xf numFmtId="176" fontId="11" fillId="0" borderId="32" xfId="44" applyNumberFormat="1" applyFont="1" applyBorder="1" applyAlignment="1">
      <alignment horizontal="center" vertical="center"/>
    </xf>
    <xf numFmtId="176" fontId="12" fillId="0" borderId="32" xfId="0" applyNumberFormat="1" applyFont="1" applyBorder="1" applyAlignment="1">
      <alignment horizontal="center" vertical="center"/>
    </xf>
    <xf numFmtId="176" fontId="12" fillId="0" borderId="32" xfId="0" applyNumberFormat="1" applyFont="1" applyBorder="1" applyAlignment="1">
      <alignment vertical="center"/>
    </xf>
    <xf numFmtId="176" fontId="86" fillId="0" borderId="32" xfId="0" applyNumberFormat="1" applyFont="1" applyBorder="1" applyAlignment="1">
      <alignment/>
    </xf>
    <xf numFmtId="176" fontId="86" fillId="35" borderId="17" xfId="0" applyNumberFormat="1" applyFont="1" applyFill="1" applyBorder="1" applyAlignment="1">
      <alignment/>
    </xf>
    <xf numFmtId="0" fontId="86" fillId="0" borderId="32" xfId="0" applyFont="1" applyBorder="1" applyAlignment="1">
      <alignment/>
    </xf>
    <xf numFmtId="0" fontId="87" fillId="0" borderId="12" xfId="0" applyFont="1" applyBorder="1" applyAlignment="1">
      <alignment horizontal="center" vertical="center"/>
    </xf>
    <xf numFmtId="0" fontId="86" fillId="0" borderId="12" xfId="0" applyFont="1" applyBorder="1" applyAlignment="1">
      <alignment horizontal="center" vertical="center"/>
    </xf>
    <xf numFmtId="176" fontId="11" fillId="0" borderId="12" xfId="44" applyNumberFormat="1" applyFont="1" applyBorder="1" applyAlignment="1">
      <alignment horizontal="center" vertical="center"/>
    </xf>
    <xf numFmtId="176" fontId="87" fillId="0" borderId="25" xfId="0" applyNumberFormat="1" applyFont="1" applyBorder="1" applyAlignment="1">
      <alignment horizontal="center" vertical="center"/>
    </xf>
    <xf numFmtId="0" fontId="86" fillId="0" borderId="12" xfId="0" applyFont="1" applyBorder="1" applyAlignment="1">
      <alignment/>
    </xf>
    <xf numFmtId="0" fontId="87" fillId="34" borderId="10" xfId="0" applyFont="1" applyFill="1" applyBorder="1" applyAlignment="1">
      <alignment vertical="center"/>
    </xf>
    <xf numFmtId="0" fontId="86" fillId="34" borderId="10" xfId="0" applyFont="1" applyFill="1" applyBorder="1" applyAlignment="1">
      <alignment horizontal="center" vertical="center"/>
    </xf>
    <xf numFmtId="176" fontId="11" fillId="34" borderId="10" xfId="44" applyNumberFormat="1" applyFont="1" applyFill="1" applyBorder="1" applyAlignment="1">
      <alignment horizontal="center" vertical="center"/>
    </xf>
    <xf numFmtId="0" fontId="86" fillId="34" borderId="0" xfId="0" applyFont="1" applyFill="1" applyAlignment="1">
      <alignment/>
    </xf>
    <xf numFmtId="0" fontId="86" fillId="34" borderId="24" xfId="0" applyFont="1" applyFill="1" applyBorder="1" applyAlignment="1">
      <alignment/>
    </xf>
    <xf numFmtId="0" fontId="87" fillId="34" borderId="12" xfId="0" applyFont="1" applyFill="1" applyBorder="1" applyAlignment="1">
      <alignment horizontal="left" vertical="center"/>
    </xf>
    <xf numFmtId="176" fontId="11" fillId="34" borderId="12" xfId="44" applyNumberFormat="1" applyFont="1" applyFill="1" applyBorder="1" applyAlignment="1">
      <alignment horizontal="center" vertical="center"/>
    </xf>
    <xf numFmtId="176" fontId="87" fillId="34" borderId="12" xfId="0" applyNumberFormat="1" applyFont="1" applyFill="1" applyBorder="1" applyAlignment="1">
      <alignment horizontal="center" vertical="center"/>
    </xf>
    <xf numFmtId="0" fontId="86" fillId="34" borderId="31" xfId="0" applyFont="1" applyFill="1" applyBorder="1" applyAlignment="1">
      <alignment/>
    </xf>
    <xf numFmtId="0" fontId="86" fillId="0" borderId="12" xfId="0" applyFont="1" applyBorder="1" applyAlignment="1">
      <alignment vertical="center"/>
    </xf>
    <xf numFmtId="176" fontId="87" fillId="0" borderId="12" xfId="0" applyNumberFormat="1" applyFont="1" applyBorder="1" applyAlignment="1">
      <alignment horizontal="center" vertical="center"/>
    </xf>
    <xf numFmtId="0" fontId="86" fillId="0" borderId="31" xfId="0" applyFont="1" applyBorder="1" applyAlignment="1">
      <alignment/>
    </xf>
    <xf numFmtId="0" fontId="86" fillId="34" borderId="12" xfId="0" applyFont="1" applyFill="1" applyBorder="1" applyAlignment="1">
      <alignment horizontal="center" vertical="center"/>
    </xf>
    <xf numFmtId="0" fontId="86" fillId="35" borderId="10" xfId="0" applyFont="1" applyFill="1" applyBorder="1" applyAlignment="1">
      <alignment vertical="center"/>
    </xf>
    <xf numFmtId="0" fontId="86" fillId="35" borderId="10" xfId="0" applyFont="1" applyFill="1" applyBorder="1" applyAlignment="1">
      <alignment horizontal="center" vertical="center"/>
    </xf>
    <xf numFmtId="176" fontId="11" fillId="35" borderId="10" xfId="44" applyNumberFormat="1" applyFont="1" applyFill="1" applyBorder="1" applyAlignment="1">
      <alignment horizontal="center" vertical="center"/>
    </xf>
    <xf numFmtId="0" fontId="86" fillId="35" borderId="24" xfId="0" applyFont="1" applyFill="1" applyBorder="1" applyAlignment="1">
      <alignment/>
    </xf>
    <xf numFmtId="0" fontId="87" fillId="35" borderId="10" xfId="0" applyFont="1" applyFill="1" applyBorder="1" applyAlignment="1">
      <alignment vertical="center"/>
    </xf>
    <xf numFmtId="176" fontId="98" fillId="35" borderId="10" xfId="44" applyNumberFormat="1" applyFont="1" applyFill="1" applyBorder="1" applyAlignment="1">
      <alignment horizontal="center" vertical="center"/>
    </xf>
    <xf numFmtId="176" fontId="86" fillId="0" borderId="0" xfId="0" applyNumberFormat="1" applyFont="1" applyAlignment="1">
      <alignment/>
    </xf>
    <xf numFmtId="0" fontId="86" fillId="0" borderId="24" xfId="0" applyFont="1" applyBorder="1" applyAlignment="1">
      <alignment/>
    </xf>
    <xf numFmtId="0" fontId="86" fillId="0" borderId="10" xfId="0" applyFont="1" applyBorder="1" applyAlignment="1">
      <alignment horizontal="center" vertical="center"/>
    </xf>
    <xf numFmtId="176" fontId="11" fillId="0" borderId="10" xfId="44" applyNumberFormat="1" applyFont="1" applyBorder="1" applyAlignment="1">
      <alignment horizontal="center" vertical="center"/>
    </xf>
    <xf numFmtId="176" fontId="86" fillId="0" borderId="10" xfId="0" applyNumberFormat="1" applyFont="1" applyBorder="1" applyAlignment="1">
      <alignment horizontal="center" vertical="center"/>
    </xf>
    <xf numFmtId="176" fontId="86" fillId="0" borderId="10" xfId="0" applyNumberFormat="1" applyFont="1" applyBorder="1" applyAlignment="1">
      <alignment/>
    </xf>
    <xf numFmtId="0" fontId="87" fillId="0" borderId="10" xfId="0" applyFont="1" applyBorder="1" applyAlignment="1">
      <alignment vertical="center"/>
    </xf>
    <xf numFmtId="176" fontId="12" fillId="35" borderId="10" xfId="44" applyNumberFormat="1" applyFont="1" applyFill="1" applyBorder="1" applyAlignment="1">
      <alignment horizontal="center" vertical="center"/>
    </xf>
    <xf numFmtId="176" fontId="87" fillId="35" borderId="17" xfId="0" applyNumberFormat="1" applyFont="1" applyFill="1" applyBorder="1" applyAlignment="1">
      <alignment/>
    </xf>
    <xf numFmtId="0" fontId="99" fillId="35" borderId="0" xfId="0" applyFont="1" applyFill="1" applyAlignment="1">
      <alignment/>
    </xf>
    <xf numFmtId="0" fontId="87" fillId="35" borderId="0" xfId="0" applyFont="1" applyFill="1" applyAlignment="1">
      <alignment/>
    </xf>
    <xf numFmtId="0" fontId="87" fillId="35" borderId="24" xfId="0" applyFont="1" applyFill="1" applyBorder="1" applyAlignment="1">
      <alignment/>
    </xf>
    <xf numFmtId="0" fontId="86" fillId="35" borderId="25" xfId="0" applyFont="1" applyFill="1" applyBorder="1" applyAlignment="1">
      <alignment/>
    </xf>
    <xf numFmtId="176" fontId="12" fillId="34" borderId="10" xfId="44" applyNumberFormat="1" applyFont="1" applyFill="1" applyBorder="1" applyAlignment="1">
      <alignment horizontal="center" vertical="center"/>
    </xf>
    <xf numFmtId="176" fontId="87" fillId="35" borderId="0" xfId="0" applyNumberFormat="1" applyFont="1" applyFill="1" applyAlignment="1">
      <alignment/>
    </xf>
    <xf numFmtId="0" fontId="87" fillId="34" borderId="0" xfId="0" applyFont="1" applyFill="1" applyAlignment="1">
      <alignment/>
    </xf>
    <xf numFmtId="0" fontId="86" fillId="35" borderId="10" xfId="0" applyFont="1" applyFill="1" applyBorder="1" applyAlignment="1">
      <alignment horizontal="left" vertical="center"/>
    </xf>
    <xf numFmtId="0" fontId="87" fillId="34" borderId="10" xfId="0" applyFont="1" applyFill="1" applyBorder="1" applyAlignment="1">
      <alignment horizontal="center" vertical="center"/>
    </xf>
    <xf numFmtId="0" fontId="87" fillId="35" borderId="0" xfId="0" applyFont="1" applyFill="1" applyAlignment="1">
      <alignment horizontal="center" vertical="center"/>
    </xf>
    <xf numFmtId="0" fontId="86" fillId="35" borderId="0" xfId="0" applyFont="1" applyFill="1" applyAlignment="1">
      <alignment horizontal="center" vertical="center"/>
    </xf>
    <xf numFmtId="176" fontId="11" fillId="35" borderId="0" xfId="44" applyNumberFormat="1" applyFont="1" applyFill="1" applyBorder="1" applyAlignment="1">
      <alignment horizontal="center" vertical="center"/>
    </xf>
    <xf numFmtId="176" fontId="12" fillId="35" borderId="0" xfId="44" applyNumberFormat="1" applyFont="1" applyFill="1" applyBorder="1" applyAlignment="1">
      <alignment horizontal="center" vertical="center"/>
    </xf>
    <xf numFmtId="176" fontId="12" fillId="35" borderId="0" xfId="44" applyNumberFormat="1" applyFont="1" applyFill="1" applyBorder="1" applyAlignment="1">
      <alignment horizontal="right" vertical="center"/>
    </xf>
    <xf numFmtId="176" fontId="87" fillId="0" borderId="0" xfId="0" applyNumberFormat="1" applyFont="1" applyAlignment="1">
      <alignment/>
    </xf>
    <xf numFmtId="176" fontId="87" fillId="0" borderId="0" xfId="0" applyNumberFormat="1" applyFont="1" applyAlignment="1">
      <alignment horizontal="right"/>
    </xf>
    <xf numFmtId="176" fontId="87" fillId="0" borderId="0" xfId="0" applyNumberFormat="1" applyFont="1" applyAlignment="1">
      <alignment horizontal="right" vertical="center"/>
    </xf>
    <xf numFmtId="0" fontId="87" fillId="0" borderId="11" xfId="0" applyFont="1" applyBorder="1" applyAlignment="1">
      <alignment horizontal="center" vertical="center"/>
    </xf>
    <xf numFmtId="176" fontId="12" fillId="0" borderId="11" xfId="44" applyNumberFormat="1" applyFont="1" applyFill="1" applyBorder="1" applyAlignment="1">
      <alignment horizontal="center" vertical="center"/>
    </xf>
    <xf numFmtId="176" fontId="12" fillId="0" borderId="13" xfId="0" applyNumberFormat="1" applyFont="1" applyBorder="1" applyAlignment="1">
      <alignment horizontal="center" vertical="center"/>
    </xf>
    <xf numFmtId="176" fontId="12" fillId="0" borderId="11" xfId="0" applyNumberFormat="1" applyFont="1" applyBorder="1" applyAlignment="1">
      <alignment horizontal="center" vertical="center"/>
    </xf>
    <xf numFmtId="0" fontId="87" fillId="38" borderId="0" xfId="0" applyFont="1" applyFill="1" applyAlignment="1">
      <alignment/>
    </xf>
    <xf numFmtId="0" fontId="87" fillId="38" borderId="32" xfId="0" applyFont="1" applyFill="1" applyBorder="1" applyAlignment="1">
      <alignment/>
    </xf>
    <xf numFmtId="176" fontId="12" fillId="0" borderId="12" xfId="44" applyNumberFormat="1" applyFont="1" applyFill="1" applyBorder="1" applyAlignment="1">
      <alignment horizontal="center" vertical="center"/>
    </xf>
    <xf numFmtId="176" fontId="84" fillId="0" borderId="12" xfId="0" applyNumberFormat="1" applyFont="1" applyBorder="1" applyAlignment="1">
      <alignment horizontal="center" vertical="center"/>
    </xf>
    <xf numFmtId="0" fontId="87" fillId="38" borderId="12" xfId="0" applyFont="1" applyFill="1" applyBorder="1" applyAlignment="1">
      <alignment/>
    </xf>
    <xf numFmtId="0" fontId="88" fillId="37" borderId="32" xfId="0" applyFont="1" applyFill="1" applyBorder="1" applyAlignment="1">
      <alignment vertical="top"/>
    </xf>
    <xf numFmtId="0" fontId="87" fillId="37" borderId="32" xfId="0" applyFont="1" applyFill="1" applyBorder="1" applyAlignment="1">
      <alignment horizontal="center" vertical="center"/>
    </xf>
    <xf numFmtId="176" fontId="12" fillId="37" borderId="32" xfId="44" applyNumberFormat="1" applyFont="1" applyFill="1" applyBorder="1" applyAlignment="1">
      <alignment horizontal="center" vertical="center"/>
    </xf>
    <xf numFmtId="0" fontId="87" fillId="34" borderId="31" xfId="0" applyFont="1" applyFill="1" applyBorder="1" applyAlignment="1">
      <alignment/>
    </xf>
    <xf numFmtId="0" fontId="88" fillId="37" borderId="24" xfId="0" applyFont="1" applyFill="1" applyBorder="1" applyAlignment="1">
      <alignment vertical="top"/>
    </xf>
    <xf numFmtId="0" fontId="87" fillId="37" borderId="24" xfId="0" applyFont="1" applyFill="1" applyBorder="1" applyAlignment="1">
      <alignment horizontal="center" vertical="center"/>
    </xf>
    <xf numFmtId="176" fontId="12" fillId="37" borderId="24" xfId="44" applyNumberFormat="1" applyFont="1" applyFill="1" applyBorder="1" applyAlignment="1">
      <alignment horizontal="center" vertical="center"/>
    </xf>
    <xf numFmtId="176" fontId="87" fillId="37" borderId="24" xfId="0" applyNumberFormat="1" applyFont="1" applyFill="1" applyBorder="1" applyAlignment="1">
      <alignment horizontal="center" vertical="center"/>
    </xf>
    <xf numFmtId="0" fontId="87" fillId="34" borderId="24" xfId="0" applyFont="1" applyFill="1" applyBorder="1" applyAlignment="1">
      <alignment vertical="center"/>
    </xf>
    <xf numFmtId="0" fontId="87" fillId="34" borderId="24" xfId="0" applyFont="1" applyFill="1" applyBorder="1" applyAlignment="1">
      <alignment horizontal="center" vertical="center"/>
    </xf>
    <xf numFmtId="176" fontId="12" fillId="34" borderId="24" xfId="44" applyNumberFormat="1" applyFont="1" applyFill="1" applyBorder="1" applyAlignment="1">
      <alignment horizontal="center" vertical="center"/>
    </xf>
    <xf numFmtId="0" fontId="87" fillId="7" borderId="0" xfId="0" applyFont="1" applyFill="1" applyAlignment="1">
      <alignment/>
    </xf>
    <xf numFmtId="0" fontId="87" fillId="7" borderId="27" xfId="0" applyFont="1" applyFill="1" applyBorder="1" applyAlignment="1">
      <alignment/>
    </xf>
    <xf numFmtId="176" fontId="87" fillId="34" borderId="24" xfId="0" applyNumberFormat="1" applyFont="1" applyFill="1" applyBorder="1" applyAlignment="1">
      <alignment horizontal="center" vertical="center"/>
    </xf>
    <xf numFmtId="0" fontId="87" fillId="7" borderId="31" xfId="0" applyFont="1" applyFill="1" applyBorder="1" applyAlignment="1">
      <alignment/>
    </xf>
    <xf numFmtId="0" fontId="87" fillId="34" borderId="24" xfId="0" applyFont="1" applyFill="1" applyBorder="1" applyAlignment="1">
      <alignment horizontal="left" vertical="center"/>
    </xf>
    <xf numFmtId="0" fontId="87" fillId="6" borderId="0" xfId="0" applyFont="1" applyFill="1" applyAlignment="1">
      <alignment/>
    </xf>
    <xf numFmtId="0" fontId="87" fillId="6" borderId="31" xfId="0" applyFont="1" applyFill="1" applyBorder="1" applyAlignment="1">
      <alignment/>
    </xf>
    <xf numFmtId="0" fontId="86" fillId="34" borderId="24" xfId="0" applyFont="1" applyFill="1" applyBorder="1" applyAlignment="1">
      <alignment horizontal="left" vertical="center"/>
    </xf>
    <xf numFmtId="176" fontId="11" fillId="34" borderId="24" xfId="44" applyNumberFormat="1" applyFont="1" applyFill="1" applyBorder="1" applyAlignment="1">
      <alignment horizontal="center" vertical="center"/>
    </xf>
    <xf numFmtId="176" fontId="86" fillId="34" borderId="24" xfId="0" applyNumberFormat="1" applyFont="1" applyFill="1" applyBorder="1" applyAlignment="1">
      <alignment horizontal="center" vertical="center"/>
    </xf>
    <xf numFmtId="0" fontId="86" fillId="35" borderId="31" xfId="0" applyFont="1" applyFill="1" applyBorder="1" applyAlignment="1">
      <alignment/>
    </xf>
    <xf numFmtId="0" fontId="93" fillId="0" borderId="24" xfId="0" applyFont="1" applyBorder="1" applyAlignment="1">
      <alignment vertical="center"/>
    </xf>
    <xf numFmtId="0" fontId="87" fillId="0" borderId="24" xfId="0" applyFont="1" applyBorder="1" applyAlignment="1">
      <alignment horizontal="center" vertical="center"/>
    </xf>
    <xf numFmtId="176" fontId="12" fillId="0" borderId="24" xfId="44" applyNumberFormat="1" applyFont="1" applyFill="1" applyBorder="1" applyAlignment="1">
      <alignment horizontal="center" vertical="center"/>
    </xf>
    <xf numFmtId="0" fontId="87" fillId="35" borderId="24" xfId="0" applyFont="1" applyFill="1" applyBorder="1" applyAlignment="1">
      <alignment horizontal="center" vertical="center"/>
    </xf>
    <xf numFmtId="176" fontId="11" fillId="0" borderId="24" xfId="44" applyNumberFormat="1" applyFont="1" applyFill="1" applyBorder="1" applyAlignment="1">
      <alignment horizontal="center" vertical="center"/>
    </xf>
    <xf numFmtId="171" fontId="11" fillId="0" borderId="24" xfId="44" applyFont="1" applyFill="1" applyBorder="1" applyAlignment="1">
      <alignment horizontal="center" vertical="center"/>
    </xf>
    <xf numFmtId="0" fontId="87" fillId="0" borderId="24" xfId="0" applyFont="1" applyBorder="1" applyAlignment="1">
      <alignment horizontal="left" vertical="center"/>
    </xf>
    <xf numFmtId="176" fontId="86" fillId="0" borderId="24" xfId="0" applyNumberFormat="1" applyFont="1" applyBorder="1" applyAlignment="1">
      <alignment horizontal="center" vertical="center"/>
    </xf>
    <xf numFmtId="0" fontId="93" fillId="35" borderId="24" xfId="0" applyFont="1" applyFill="1" applyBorder="1" applyAlignment="1">
      <alignment/>
    </xf>
    <xf numFmtId="176" fontId="11" fillId="0" borderId="24" xfId="44" applyNumberFormat="1" applyFont="1" applyBorder="1" applyAlignment="1">
      <alignment horizontal="center" vertical="center"/>
    </xf>
    <xf numFmtId="0" fontId="86" fillId="35" borderId="24" xfId="0" applyFont="1" applyFill="1" applyBorder="1" applyAlignment="1">
      <alignment vertical="center"/>
    </xf>
    <xf numFmtId="176" fontId="11" fillId="35" borderId="24" xfId="44" applyNumberFormat="1" applyFont="1" applyFill="1" applyBorder="1" applyAlignment="1">
      <alignment horizontal="center" vertical="center"/>
    </xf>
    <xf numFmtId="171" fontId="11" fillId="35" borderId="24" xfId="44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87" fillId="34" borderId="32" xfId="0" applyFont="1" applyFill="1" applyBorder="1" applyAlignment="1">
      <alignment horizontal="center" vertical="center"/>
    </xf>
    <xf numFmtId="176" fontId="12" fillId="34" borderId="32" xfId="44" applyNumberFormat="1" applyFont="1" applyFill="1" applyBorder="1" applyAlignment="1">
      <alignment horizontal="center" vertical="center"/>
    </xf>
    <xf numFmtId="0" fontId="88" fillId="34" borderId="12" xfId="0" applyFont="1" applyFill="1" applyBorder="1" applyAlignment="1">
      <alignment horizontal="center" vertical="center"/>
    </xf>
    <xf numFmtId="0" fontId="87" fillId="34" borderId="12" xfId="0" applyFont="1" applyFill="1" applyBorder="1" applyAlignment="1">
      <alignment horizontal="center" vertical="center"/>
    </xf>
    <xf numFmtId="176" fontId="12" fillId="34" borderId="12" xfId="44" applyNumberFormat="1" applyFont="1" applyFill="1" applyBorder="1" applyAlignment="1">
      <alignment horizontal="center" vertical="center"/>
    </xf>
    <xf numFmtId="176" fontId="11" fillId="0" borderId="0" xfId="44" applyNumberFormat="1" applyFont="1" applyAlignment="1">
      <alignment/>
    </xf>
    <xf numFmtId="176" fontId="6" fillId="35" borderId="0" xfId="44" applyNumberFormat="1" applyFont="1" applyFill="1" applyBorder="1" applyAlignment="1">
      <alignment horizontal="right" vertical="center"/>
    </xf>
    <xf numFmtId="176" fontId="3" fillId="0" borderId="0" xfId="44" applyNumberFormat="1" applyFont="1" applyAlignment="1">
      <alignment vertical="center"/>
    </xf>
    <xf numFmtId="176" fontId="84" fillId="0" borderId="0" xfId="0" applyNumberFormat="1" applyFont="1" applyAlignment="1">
      <alignment vertical="center"/>
    </xf>
    <xf numFmtId="176" fontId="84" fillId="0" borderId="0" xfId="0" applyNumberFormat="1" applyFont="1" applyAlignment="1">
      <alignment/>
    </xf>
    <xf numFmtId="0" fontId="84" fillId="35" borderId="0" xfId="0" applyFont="1" applyFill="1" applyAlignment="1">
      <alignment horizontal="center" vertical="center"/>
    </xf>
    <xf numFmtId="176" fontId="3" fillId="35" borderId="0" xfId="44" applyNumberFormat="1" applyFont="1" applyFill="1" applyBorder="1" applyAlignment="1">
      <alignment horizontal="center" vertical="center"/>
    </xf>
    <xf numFmtId="176" fontId="84" fillId="0" borderId="0" xfId="0" applyNumberFormat="1" applyFont="1" applyAlignment="1">
      <alignment horizontal="right"/>
    </xf>
    <xf numFmtId="176" fontId="3" fillId="0" borderId="11" xfId="44" applyNumberFormat="1" applyFont="1" applyFill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2" xfId="44" applyNumberFormat="1" applyFont="1" applyFill="1" applyBorder="1" applyAlignment="1">
      <alignment horizontal="center" vertical="center"/>
    </xf>
    <xf numFmtId="0" fontId="84" fillId="37" borderId="32" xfId="0" applyFont="1" applyFill="1" applyBorder="1" applyAlignment="1">
      <alignment vertical="top"/>
    </xf>
    <xf numFmtId="0" fontId="84" fillId="37" borderId="32" xfId="0" applyFont="1" applyFill="1" applyBorder="1" applyAlignment="1">
      <alignment horizontal="center" vertical="center"/>
    </xf>
    <xf numFmtId="176" fontId="3" fillId="37" borderId="32" xfId="44" applyNumberFormat="1" applyFont="1" applyFill="1" applyBorder="1" applyAlignment="1">
      <alignment horizontal="center" vertical="center"/>
    </xf>
    <xf numFmtId="0" fontId="84" fillId="37" borderId="24" xfId="0" applyFont="1" applyFill="1" applyBorder="1" applyAlignment="1">
      <alignment vertical="top"/>
    </xf>
    <xf numFmtId="0" fontId="84" fillId="37" borderId="24" xfId="0" applyFont="1" applyFill="1" applyBorder="1" applyAlignment="1">
      <alignment horizontal="center" vertical="center"/>
    </xf>
    <xf numFmtId="176" fontId="3" fillId="37" borderId="24" xfId="44" applyNumberFormat="1" applyFont="1" applyFill="1" applyBorder="1" applyAlignment="1">
      <alignment horizontal="center" vertical="center"/>
    </xf>
    <xf numFmtId="0" fontId="84" fillId="34" borderId="24" xfId="0" applyFont="1" applyFill="1" applyBorder="1" applyAlignment="1">
      <alignment vertical="center"/>
    </xf>
    <xf numFmtId="0" fontId="84" fillId="34" borderId="24" xfId="0" applyFont="1" applyFill="1" applyBorder="1" applyAlignment="1">
      <alignment horizontal="center" vertical="center"/>
    </xf>
    <xf numFmtId="176" fontId="3" fillId="34" borderId="24" xfId="44" applyNumberFormat="1" applyFont="1" applyFill="1" applyBorder="1" applyAlignment="1">
      <alignment horizontal="center" vertical="center"/>
    </xf>
    <xf numFmtId="176" fontId="99" fillId="35" borderId="0" xfId="0" applyNumberFormat="1" applyFont="1" applyFill="1" applyAlignment="1">
      <alignment/>
    </xf>
    <xf numFmtId="176" fontId="84" fillId="34" borderId="24" xfId="0" applyNumberFormat="1" applyFont="1" applyFill="1" applyBorder="1" applyAlignment="1">
      <alignment horizontal="center" vertical="center"/>
    </xf>
    <xf numFmtId="0" fontId="84" fillId="34" borderId="24" xfId="0" applyFont="1" applyFill="1" applyBorder="1" applyAlignment="1">
      <alignment horizontal="left" vertical="center"/>
    </xf>
    <xf numFmtId="0" fontId="96" fillId="0" borderId="33" xfId="0" applyFont="1" applyBorder="1" applyAlignment="1">
      <alignment vertical="center"/>
    </xf>
    <xf numFmtId="0" fontId="84" fillId="0" borderId="24" xfId="0" applyFont="1" applyBorder="1" applyAlignment="1">
      <alignment horizontal="center" vertical="center"/>
    </xf>
    <xf numFmtId="176" fontId="3" fillId="0" borderId="33" xfId="44" applyNumberFormat="1" applyFont="1" applyFill="1" applyBorder="1" applyAlignment="1">
      <alignment horizontal="center" vertical="center"/>
    </xf>
    <xf numFmtId="176" fontId="3" fillId="0" borderId="24" xfId="44" applyNumberFormat="1" applyFont="1" applyFill="1" applyBorder="1" applyAlignment="1">
      <alignment horizontal="center" vertical="center"/>
    </xf>
    <xf numFmtId="0" fontId="83" fillId="35" borderId="24" xfId="0" applyFont="1" applyFill="1" applyBorder="1" applyAlignment="1">
      <alignment vertical="center"/>
    </xf>
    <xf numFmtId="0" fontId="84" fillId="35" borderId="24" xfId="0" applyFont="1" applyFill="1" applyBorder="1" applyAlignment="1">
      <alignment horizontal="center" vertical="center"/>
    </xf>
    <xf numFmtId="176" fontId="4" fillId="0" borderId="24" xfId="44" applyNumberFormat="1" applyFont="1" applyFill="1" applyBorder="1" applyAlignment="1">
      <alignment horizontal="center" vertical="center"/>
    </xf>
    <xf numFmtId="0" fontId="84" fillId="0" borderId="24" xfId="0" applyFont="1" applyBorder="1" applyAlignment="1">
      <alignment horizontal="left" vertical="center"/>
    </xf>
    <xf numFmtId="176" fontId="4" fillId="0" borderId="27" xfId="44" applyNumberFormat="1" applyFont="1" applyFill="1" applyBorder="1" applyAlignment="1">
      <alignment horizontal="center" vertical="center"/>
    </xf>
    <xf numFmtId="176" fontId="83" fillId="0" borderId="24" xfId="0" applyNumberFormat="1" applyFont="1" applyBorder="1" applyAlignment="1">
      <alignment horizontal="center" vertical="center"/>
    </xf>
    <xf numFmtId="0" fontId="96" fillId="35" borderId="24" xfId="0" applyFont="1" applyFill="1" applyBorder="1" applyAlignment="1">
      <alignment/>
    </xf>
    <xf numFmtId="0" fontId="84" fillId="35" borderId="24" xfId="0" applyFont="1" applyFill="1" applyBorder="1" applyAlignment="1">
      <alignment horizontal="center"/>
    </xf>
    <xf numFmtId="176" fontId="3" fillId="35" borderId="31" xfId="44" applyNumberFormat="1" applyFont="1" applyFill="1" applyBorder="1" applyAlignment="1">
      <alignment horizontal="center"/>
    </xf>
    <xf numFmtId="176" fontId="3" fillId="35" borderId="24" xfId="44" applyNumberFormat="1" applyFont="1" applyFill="1" applyBorder="1" applyAlignment="1">
      <alignment horizontal="center"/>
    </xf>
    <xf numFmtId="176" fontId="4" fillId="0" borderId="24" xfId="44" applyNumberFormat="1" applyFont="1" applyBorder="1" applyAlignment="1">
      <alignment horizontal="center" vertical="center"/>
    </xf>
    <xf numFmtId="176" fontId="4" fillId="35" borderId="24" xfId="44" applyNumberFormat="1" applyFont="1" applyFill="1" applyBorder="1" applyAlignment="1">
      <alignment horizontal="center" vertical="center"/>
    </xf>
    <xf numFmtId="176" fontId="100" fillId="0" borderId="24" xfId="44" applyNumberFormat="1" applyFont="1" applyBorder="1" applyAlignment="1">
      <alignment horizontal="center" vertical="center"/>
    </xf>
    <xf numFmtId="0" fontId="83" fillId="35" borderId="27" xfId="0" applyFont="1" applyFill="1" applyBorder="1" applyAlignment="1">
      <alignment vertical="center"/>
    </xf>
    <xf numFmtId="0" fontId="84" fillId="35" borderId="27" xfId="0" applyFont="1" applyFill="1" applyBorder="1" applyAlignment="1">
      <alignment horizontal="center" vertical="center"/>
    </xf>
    <xf numFmtId="176" fontId="4" fillId="0" borderId="27" xfId="44" applyNumberFormat="1" applyFont="1" applyBorder="1" applyAlignment="1">
      <alignment horizontal="center" vertical="center"/>
    </xf>
    <xf numFmtId="176" fontId="4" fillId="35" borderId="27" xfId="44" applyNumberFormat="1" applyFont="1" applyFill="1" applyBorder="1" applyAlignment="1">
      <alignment horizontal="center" vertical="center"/>
    </xf>
    <xf numFmtId="0" fontId="83" fillId="35" borderId="25" xfId="0" applyFont="1" applyFill="1" applyBorder="1" applyAlignment="1">
      <alignment vertical="center"/>
    </xf>
    <xf numFmtId="0" fontId="84" fillId="35" borderId="25" xfId="0" applyFont="1" applyFill="1" applyBorder="1" applyAlignment="1">
      <alignment horizontal="center" vertical="center"/>
    </xf>
    <xf numFmtId="176" fontId="4" fillId="0" borderId="25" xfId="44" applyNumberFormat="1" applyFont="1" applyFill="1" applyBorder="1" applyAlignment="1">
      <alignment horizontal="center" vertical="center"/>
    </xf>
    <xf numFmtId="176" fontId="4" fillId="0" borderId="25" xfId="44" applyNumberFormat="1" applyFont="1" applyBorder="1" applyAlignment="1">
      <alignment horizontal="center" vertical="center"/>
    </xf>
    <xf numFmtId="176" fontId="4" fillId="35" borderId="25" xfId="44" applyNumberFormat="1" applyFont="1" applyFill="1" applyBorder="1" applyAlignment="1">
      <alignment horizontal="center" vertical="center"/>
    </xf>
    <xf numFmtId="0" fontId="96" fillId="35" borderId="27" xfId="0" applyFont="1" applyFill="1" applyBorder="1" applyAlignment="1">
      <alignment vertical="center"/>
    </xf>
    <xf numFmtId="176" fontId="3" fillId="35" borderId="27" xfId="44" applyNumberFormat="1" applyFont="1" applyFill="1" applyBorder="1" applyAlignment="1">
      <alignment horizontal="center" vertical="center"/>
    </xf>
    <xf numFmtId="0" fontId="83" fillId="35" borderId="24" xfId="0" applyFont="1" applyFill="1" applyBorder="1" applyAlignment="1">
      <alignment horizontal="left" vertical="center"/>
    </xf>
    <xf numFmtId="0" fontId="98" fillId="35" borderId="0" xfId="0" applyFont="1" applyFill="1" applyAlignment="1">
      <alignment horizontal="left"/>
    </xf>
    <xf numFmtId="0" fontId="86" fillId="35" borderId="0" xfId="0" applyFont="1" applyFill="1" applyAlignment="1">
      <alignment horizontal="left"/>
    </xf>
    <xf numFmtId="0" fontId="86" fillId="35" borderId="24" xfId="0" applyFont="1" applyFill="1" applyBorder="1" applyAlignment="1">
      <alignment horizontal="left"/>
    </xf>
    <xf numFmtId="176" fontId="4" fillId="35" borderId="24" xfId="44" applyNumberFormat="1" applyFont="1" applyFill="1" applyBorder="1" applyAlignment="1">
      <alignment horizontal="left" vertical="center"/>
    </xf>
    <xf numFmtId="0" fontId="83" fillId="35" borderId="27" xfId="0" applyFont="1" applyFill="1" applyBorder="1" applyAlignment="1">
      <alignment horizontal="left" vertical="center"/>
    </xf>
    <xf numFmtId="0" fontId="86" fillId="35" borderId="33" xfId="0" applyFont="1" applyFill="1" applyBorder="1" applyAlignment="1">
      <alignment/>
    </xf>
    <xf numFmtId="0" fontId="83" fillId="35" borderId="33" xfId="0" applyFont="1" applyFill="1" applyBorder="1" applyAlignment="1">
      <alignment vertical="center"/>
    </xf>
    <xf numFmtId="0" fontId="84" fillId="35" borderId="33" xfId="0" applyFont="1" applyFill="1" applyBorder="1" applyAlignment="1">
      <alignment horizontal="center" vertical="center"/>
    </xf>
    <xf numFmtId="176" fontId="4" fillId="35" borderId="33" xfId="44" applyNumberFormat="1" applyFont="1" applyFill="1" applyBorder="1" applyAlignment="1">
      <alignment horizontal="center" vertical="center"/>
    </xf>
    <xf numFmtId="176" fontId="4" fillId="34" borderId="24" xfId="44" applyNumberFormat="1" applyFont="1" applyFill="1" applyBorder="1" applyAlignment="1">
      <alignment horizontal="center" vertical="center"/>
    </xf>
    <xf numFmtId="0" fontId="84" fillId="0" borderId="27" xfId="0" applyFont="1" applyBorder="1" applyAlignment="1">
      <alignment horizontal="center" vertical="center"/>
    </xf>
    <xf numFmtId="176" fontId="3" fillId="0" borderId="27" xfId="44" applyNumberFormat="1" applyFont="1" applyFill="1" applyBorder="1" applyAlignment="1">
      <alignment horizontal="center" vertical="center"/>
    </xf>
    <xf numFmtId="0" fontId="84" fillId="0" borderId="25" xfId="0" applyFont="1" applyBorder="1" applyAlignment="1">
      <alignment horizontal="center" vertical="center"/>
    </xf>
    <xf numFmtId="176" fontId="3" fillId="0" borderId="25" xfId="44" applyNumberFormat="1" applyFont="1" applyFill="1" applyBorder="1" applyAlignment="1">
      <alignment horizontal="center" vertical="center"/>
    </xf>
    <xf numFmtId="0" fontId="84" fillId="34" borderId="31" xfId="0" applyFont="1" applyFill="1" applyBorder="1" applyAlignment="1">
      <alignment horizontal="center" vertical="center"/>
    </xf>
    <xf numFmtId="0" fontId="84" fillId="34" borderId="27" xfId="0" applyFont="1" applyFill="1" applyBorder="1" applyAlignment="1">
      <alignment horizontal="center" vertical="center"/>
    </xf>
    <xf numFmtId="0" fontId="84" fillId="34" borderId="25" xfId="0" applyFont="1" applyFill="1" applyBorder="1" applyAlignment="1">
      <alignment horizontal="center" vertical="center"/>
    </xf>
    <xf numFmtId="0" fontId="84" fillId="34" borderId="32" xfId="0" applyFont="1" applyFill="1" applyBorder="1" applyAlignment="1">
      <alignment horizontal="center" vertical="center"/>
    </xf>
    <xf numFmtId="176" fontId="3" fillId="0" borderId="32" xfId="44" applyNumberFormat="1" applyFont="1" applyFill="1" applyBorder="1" applyAlignment="1">
      <alignment horizontal="center" vertical="center"/>
    </xf>
    <xf numFmtId="176" fontId="3" fillId="34" borderId="32" xfId="44" applyNumberFormat="1" applyFont="1" applyFill="1" applyBorder="1" applyAlignment="1">
      <alignment horizontal="center" vertical="center"/>
    </xf>
    <xf numFmtId="176" fontId="3" fillId="34" borderId="12" xfId="44" applyNumberFormat="1" applyFont="1" applyFill="1" applyBorder="1" applyAlignment="1">
      <alignment horizontal="center" vertical="center"/>
    </xf>
    <xf numFmtId="176" fontId="3" fillId="0" borderId="0" xfId="44" applyNumberFormat="1" applyFont="1" applyFill="1" applyBorder="1" applyAlignment="1">
      <alignment horizontal="center" vertical="center"/>
    </xf>
    <xf numFmtId="176" fontId="4" fillId="0" borderId="0" xfId="44" applyNumberFormat="1" applyFont="1" applyAlignment="1">
      <alignment/>
    </xf>
    <xf numFmtId="176" fontId="83" fillId="0" borderId="0" xfId="0" applyNumberFormat="1" applyFont="1" applyAlignment="1">
      <alignment/>
    </xf>
    <xf numFmtId="176" fontId="84" fillId="0" borderId="0" xfId="0" applyNumberFormat="1" applyFont="1" applyAlignment="1">
      <alignment horizontal="right" vertical="top"/>
    </xf>
    <xf numFmtId="0" fontId="84" fillId="34" borderId="11" xfId="0" applyFont="1" applyFill="1" applyBorder="1" applyAlignment="1">
      <alignment vertical="top"/>
    </xf>
    <xf numFmtId="176" fontId="3" fillId="34" borderId="11" xfId="44" applyNumberFormat="1" applyFont="1" applyFill="1" applyBorder="1" applyAlignment="1">
      <alignment horizontal="center" vertical="center"/>
    </xf>
    <xf numFmtId="0" fontId="84" fillId="34" borderId="24" xfId="0" applyFont="1" applyFill="1" applyBorder="1" applyAlignment="1">
      <alignment vertical="top"/>
    </xf>
    <xf numFmtId="176" fontId="3" fillId="34" borderId="24" xfId="44" applyNumberFormat="1" applyFont="1" applyFill="1" applyBorder="1" applyAlignment="1" quotePrefix="1">
      <alignment horizontal="center" vertical="center"/>
    </xf>
    <xf numFmtId="0" fontId="84" fillId="0" borderId="33" xfId="0" applyFont="1" applyBorder="1" applyAlignment="1">
      <alignment horizontal="center" vertical="center"/>
    </xf>
    <xf numFmtId="0" fontId="96" fillId="0" borderId="24" xfId="0" applyFont="1" applyBorder="1" applyAlignment="1">
      <alignment vertical="center"/>
    </xf>
    <xf numFmtId="0" fontId="87" fillId="34" borderId="24" xfId="0" applyFont="1" applyFill="1" applyBorder="1" applyAlignment="1">
      <alignment/>
    </xf>
    <xf numFmtId="0" fontId="83" fillId="0" borderId="25" xfId="0" applyFont="1" applyBorder="1" applyAlignment="1">
      <alignment vertical="center"/>
    </xf>
    <xf numFmtId="0" fontId="84" fillId="34" borderId="32" xfId="0" applyFont="1" applyFill="1" applyBorder="1" applyAlignment="1">
      <alignment vertical="center"/>
    </xf>
    <xf numFmtId="176" fontId="3" fillId="34" borderId="25" xfId="44" applyNumberFormat="1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176" fontId="4" fillId="0" borderId="32" xfId="44" applyNumberFormat="1" applyFont="1" applyBorder="1" applyAlignment="1">
      <alignment horizontal="center" vertical="center"/>
    </xf>
    <xf numFmtId="176" fontId="4" fillId="0" borderId="32" xfId="44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88" fillId="35" borderId="0" xfId="0" applyFont="1" applyFill="1" applyAlignment="1">
      <alignment horizontal="center" vertical="center"/>
    </xf>
    <xf numFmtId="176" fontId="6" fillId="35" borderId="0" xfId="44" applyNumberFormat="1" applyFont="1" applyFill="1" applyBorder="1" applyAlignment="1">
      <alignment horizontal="center" vertical="center"/>
    </xf>
    <xf numFmtId="176" fontId="3" fillId="0" borderId="11" xfId="44" applyNumberFormat="1" applyFont="1" applyBorder="1" applyAlignment="1">
      <alignment horizontal="center" vertical="center"/>
    </xf>
    <xf numFmtId="0" fontId="88" fillId="0" borderId="32" xfId="0" applyFont="1" applyBorder="1" applyAlignment="1">
      <alignment/>
    </xf>
    <xf numFmtId="176" fontId="3" fillId="0" borderId="12" xfId="44" applyNumberFormat="1" applyFont="1" applyBorder="1" applyAlignment="1">
      <alignment horizontal="center" vertical="center"/>
    </xf>
    <xf numFmtId="0" fontId="88" fillId="0" borderId="12" xfId="0" applyFont="1" applyBorder="1" applyAlignment="1">
      <alignment/>
    </xf>
    <xf numFmtId="0" fontId="84" fillId="34" borderId="32" xfId="0" applyFont="1" applyFill="1" applyBorder="1" applyAlignment="1">
      <alignment vertical="top"/>
    </xf>
    <xf numFmtId="176" fontId="84" fillId="34" borderId="32" xfId="0" applyNumberFormat="1" applyFont="1" applyFill="1" applyBorder="1" applyAlignment="1">
      <alignment horizontal="center" vertical="center"/>
    </xf>
    <xf numFmtId="0" fontId="84" fillId="34" borderId="27" xfId="0" applyFont="1" applyFill="1" applyBorder="1" applyAlignment="1">
      <alignment vertical="center"/>
    </xf>
    <xf numFmtId="176" fontId="84" fillId="34" borderId="27" xfId="0" applyNumberFormat="1" applyFont="1" applyFill="1" applyBorder="1" applyAlignment="1">
      <alignment horizontal="center" vertical="center"/>
    </xf>
    <xf numFmtId="0" fontId="57" fillId="35" borderId="24" xfId="0" applyFont="1" applyFill="1" applyBorder="1" applyAlignment="1">
      <alignment horizontal="left" vertical="center"/>
    </xf>
    <xf numFmtId="176" fontId="3" fillId="35" borderId="24" xfId="44" applyNumberFormat="1" applyFont="1" applyFill="1" applyBorder="1" applyAlignment="1">
      <alignment horizontal="center" vertical="center"/>
    </xf>
    <xf numFmtId="176" fontId="83" fillId="35" borderId="24" xfId="0" applyNumberFormat="1" applyFont="1" applyFill="1" applyBorder="1" applyAlignment="1">
      <alignment horizontal="center" vertical="center"/>
    </xf>
    <xf numFmtId="176" fontId="83" fillId="35" borderId="24" xfId="0" applyNumberFormat="1" applyFont="1" applyFill="1" applyBorder="1" applyAlignment="1">
      <alignment/>
    </xf>
    <xf numFmtId="0" fontId="57" fillId="35" borderId="24" xfId="0" applyFont="1" applyFill="1" applyBorder="1" applyAlignment="1">
      <alignment vertical="center"/>
    </xf>
    <xf numFmtId="176" fontId="84" fillId="35" borderId="24" xfId="0" applyNumberFormat="1" applyFont="1" applyFill="1" applyBorder="1" applyAlignment="1">
      <alignment horizontal="center" vertical="center"/>
    </xf>
    <xf numFmtId="0" fontId="57" fillId="35" borderId="27" xfId="0" applyFont="1" applyFill="1" applyBorder="1" applyAlignment="1">
      <alignment vertical="center"/>
    </xf>
    <xf numFmtId="176" fontId="84" fillId="35" borderId="27" xfId="0" applyNumberFormat="1" applyFont="1" applyFill="1" applyBorder="1" applyAlignment="1">
      <alignment horizontal="center" vertical="center"/>
    </xf>
    <xf numFmtId="176" fontId="83" fillId="35" borderId="25" xfId="0" applyNumberFormat="1" applyFont="1" applyFill="1" applyBorder="1" applyAlignment="1">
      <alignment horizontal="center" vertical="center"/>
    </xf>
    <xf numFmtId="176" fontId="83" fillId="35" borderId="25" xfId="0" applyNumberFormat="1" applyFont="1" applyFill="1" applyBorder="1" applyAlignment="1">
      <alignment/>
    </xf>
    <xf numFmtId="0" fontId="83" fillId="35" borderId="32" xfId="0" applyFont="1" applyFill="1" applyBorder="1" applyAlignment="1">
      <alignment vertical="center"/>
    </xf>
    <xf numFmtId="0" fontId="84" fillId="35" borderId="32" xfId="0" applyFont="1" applyFill="1" applyBorder="1" applyAlignment="1">
      <alignment horizontal="center" vertical="center"/>
    </xf>
    <xf numFmtId="176" fontId="83" fillId="35" borderId="32" xfId="0" applyNumberFormat="1" applyFont="1" applyFill="1" applyBorder="1" applyAlignment="1">
      <alignment horizontal="center" vertical="center"/>
    </xf>
    <xf numFmtId="176" fontId="83" fillId="35" borderId="32" xfId="0" applyNumberFormat="1" applyFont="1" applyFill="1" applyBorder="1" applyAlignment="1">
      <alignment/>
    </xf>
    <xf numFmtId="176" fontId="84" fillId="34" borderId="25" xfId="0" applyNumberFormat="1" applyFont="1" applyFill="1" applyBorder="1" applyAlignment="1">
      <alignment horizontal="center" vertical="center"/>
    </xf>
    <xf numFmtId="176" fontId="84" fillId="34" borderId="25" xfId="0" applyNumberFormat="1" applyFont="1" applyFill="1" applyBorder="1" applyAlignment="1">
      <alignment/>
    </xf>
    <xf numFmtId="0" fontId="84" fillId="0" borderId="0" xfId="0" applyFont="1" applyAlignment="1">
      <alignment horizontal="left"/>
    </xf>
    <xf numFmtId="176" fontId="6" fillId="0" borderId="0" xfId="44" applyNumberFormat="1" applyFont="1" applyFill="1" applyBorder="1" applyAlignment="1">
      <alignment horizontal="center" vertical="center"/>
    </xf>
    <xf numFmtId="176" fontId="89" fillId="0" borderId="0" xfId="0" applyNumberFormat="1" applyFont="1" applyAlignment="1">
      <alignment/>
    </xf>
    <xf numFmtId="176" fontId="7" fillId="0" borderId="0" xfId="44" applyNumberFormat="1" applyFont="1" applyFill="1" applyAlignment="1">
      <alignment/>
    </xf>
    <xf numFmtId="176" fontId="7" fillId="0" borderId="0" xfId="44" applyNumberFormat="1" applyFont="1" applyAlignment="1">
      <alignment/>
    </xf>
    <xf numFmtId="0" fontId="88" fillId="0" borderId="11" xfId="0" applyFont="1" applyBorder="1" applyAlignment="1">
      <alignment horizontal="center" vertical="center"/>
    </xf>
    <xf numFmtId="176" fontId="12" fillId="0" borderId="11" xfId="44" applyNumberFormat="1" applyFont="1" applyBorder="1" applyAlignment="1">
      <alignment horizontal="center" vertical="center"/>
    </xf>
    <xf numFmtId="0" fontId="88" fillId="0" borderId="40" xfId="0" applyFont="1" applyBorder="1" applyAlignment="1">
      <alignment/>
    </xf>
    <xf numFmtId="176" fontId="12" fillId="0" borderId="12" xfId="44" applyNumberFormat="1" applyFont="1" applyBorder="1" applyAlignment="1">
      <alignment horizontal="center" vertical="center"/>
    </xf>
    <xf numFmtId="0" fontId="88" fillId="0" borderId="29" xfId="0" applyFont="1" applyBorder="1" applyAlignment="1">
      <alignment/>
    </xf>
    <xf numFmtId="0" fontId="88" fillId="34" borderId="32" xfId="0" applyFont="1" applyFill="1" applyBorder="1" applyAlignment="1">
      <alignment vertical="center" wrapText="1"/>
    </xf>
    <xf numFmtId="0" fontId="88" fillId="34" borderId="40" xfId="0" applyFont="1" applyFill="1" applyBorder="1" applyAlignment="1">
      <alignment horizontal="center" vertical="center"/>
    </xf>
    <xf numFmtId="176" fontId="87" fillId="34" borderId="32" xfId="0" applyNumberFormat="1" applyFont="1" applyFill="1" applyBorder="1" applyAlignment="1">
      <alignment horizontal="center" vertical="center"/>
    </xf>
    <xf numFmtId="176" fontId="88" fillId="0" borderId="0" xfId="0" applyNumberFormat="1" applyFont="1" applyAlignment="1">
      <alignment/>
    </xf>
    <xf numFmtId="0" fontId="88" fillId="34" borderId="21" xfId="0" applyFont="1" applyFill="1" applyBorder="1" applyAlignment="1">
      <alignment horizontal="center" vertical="center"/>
    </xf>
    <xf numFmtId="0" fontId="88" fillId="34" borderId="18" xfId="0" applyFont="1" applyFill="1" applyBorder="1" applyAlignment="1">
      <alignment/>
    </xf>
    <xf numFmtId="0" fontId="94" fillId="0" borderId="24" xfId="0" applyFont="1" applyBorder="1" applyAlignment="1">
      <alignment vertical="center"/>
    </xf>
    <xf numFmtId="0" fontId="87" fillId="0" borderId="21" xfId="0" applyFont="1" applyBorder="1" applyAlignment="1">
      <alignment horizontal="center" vertical="center"/>
    </xf>
    <xf numFmtId="176" fontId="87" fillId="0" borderId="24" xfId="0" applyNumberFormat="1" applyFont="1" applyBorder="1" applyAlignment="1">
      <alignment horizontal="center" vertical="center"/>
    </xf>
    <xf numFmtId="0" fontId="101" fillId="0" borderId="0" xfId="0" applyFont="1" applyAlignment="1">
      <alignment/>
    </xf>
    <xf numFmtId="0" fontId="86" fillId="0" borderId="21" xfId="0" applyFont="1" applyBorder="1" applyAlignment="1">
      <alignment horizontal="center" vertical="center"/>
    </xf>
    <xf numFmtId="176" fontId="85" fillId="0" borderId="0" xfId="0" applyNumberFormat="1" applyFont="1" applyAlignment="1">
      <alignment/>
    </xf>
    <xf numFmtId="176" fontId="86" fillId="0" borderId="24" xfId="0" applyNumberFormat="1" applyFont="1" applyBorder="1" applyAlignment="1">
      <alignment/>
    </xf>
    <xf numFmtId="171" fontId="11" fillId="0" borderId="24" xfId="44" applyFont="1" applyBorder="1" applyAlignment="1">
      <alignment horizontal="center" vertical="center"/>
    </xf>
    <xf numFmtId="176" fontId="87" fillId="35" borderId="24" xfId="0" applyNumberFormat="1" applyFont="1" applyFill="1" applyBorder="1" applyAlignment="1">
      <alignment horizontal="center" vertical="center"/>
    </xf>
    <xf numFmtId="176" fontId="86" fillId="35" borderId="24" xfId="0" applyNumberFormat="1" applyFont="1" applyFill="1" applyBorder="1" applyAlignment="1">
      <alignment horizontal="center" vertical="center"/>
    </xf>
    <xf numFmtId="0" fontId="89" fillId="0" borderId="25" xfId="0" applyFont="1" applyBorder="1" applyAlignment="1">
      <alignment vertical="center"/>
    </xf>
    <xf numFmtId="0" fontId="86" fillId="0" borderId="23" xfId="0" applyFont="1" applyBorder="1" applyAlignment="1">
      <alignment horizontal="center" vertical="center"/>
    </xf>
    <xf numFmtId="176" fontId="86" fillId="0" borderId="25" xfId="0" applyNumberFormat="1" applyFont="1" applyBorder="1" applyAlignment="1">
      <alignment horizontal="center" vertical="center"/>
    </xf>
    <xf numFmtId="176" fontId="11" fillId="0" borderId="25" xfId="44" applyNumberFormat="1" applyFont="1" applyBorder="1" applyAlignment="1">
      <alignment horizontal="center" vertical="center"/>
    </xf>
    <xf numFmtId="176" fontId="86" fillId="0" borderId="25" xfId="0" applyNumberFormat="1" applyFont="1" applyBorder="1" applyAlignment="1">
      <alignment/>
    </xf>
    <xf numFmtId="0" fontId="88" fillId="34" borderId="31" xfId="0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176" fontId="87" fillId="34" borderId="27" xfId="0" applyNumberFormat="1" applyFont="1" applyFill="1" applyBorder="1" applyAlignment="1">
      <alignment horizontal="center" vertical="center"/>
    </xf>
    <xf numFmtId="176" fontId="87" fillId="34" borderId="25" xfId="0" applyNumberFormat="1" applyFont="1" applyFill="1" applyBorder="1" applyAlignment="1">
      <alignment horizontal="center" vertical="center"/>
    </xf>
    <xf numFmtId="176" fontId="87" fillId="34" borderId="32" xfId="0" applyNumberFormat="1" applyFont="1" applyFill="1" applyBorder="1" applyAlignment="1">
      <alignment/>
    </xf>
    <xf numFmtId="176" fontId="12" fillId="34" borderId="25" xfId="44" applyNumberFormat="1" applyFont="1" applyFill="1" applyBorder="1" applyAlignment="1">
      <alignment horizontal="center" vertical="center"/>
    </xf>
    <xf numFmtId="176" fontId="87" fillId="34" borderId="25" xfId="0" applyNumberFormat="1" applyFont="1" applyFill="1" applyBorder="1" applyAlignment="1">
      <alignment/>
    </xf>
    <xf numFmtId="0" fontId="87" fillId="34" borderId="11" xfId="0" applyFont="1" applyFill="1" applyBorder="1" applyAlignment="1">
      <alignment horizontal="center" vertical="center"/>
    </xf>
    <xf numFmtId="0" fontId="87" fillId="34" borderId="12" xfId="0" applyFont="1" applyFill="1" applyBorder="1" applyAlignment="1">
      <alignment horizontal="center" vertical="center"/>
    </xf>
    <xf numFmtId="176" fontId="6" fillId="0" borderId="0" xfId="44" applyNumberFormat="1" applyFont="1" applyAlignment="1">
      <alignment vertical="center"/>
    </xf>
    <xf numFmtId="176" fontId="88" fillId="0" borderId="0" xfId="0" applyNumberFormat="1" applyFont="1" applyAlignment="1">
      <alignment vertical="center"/>
    </xf>
    <xf numFmtId="176" fontId="88" fillId="0" borderId="0" xfId="0" applyNumberFormat="1" applyFont="1" applyAlignment="1">
      <alignment horizontal="right"/>
    </xf>
    <xf numFmtId="176" fontId="6" fillId="0" borderId="11" xfId="44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0" fontId="88" fillId="0" borderId="17" xfId="0" applyFont="1" applyBorder="1" applyAlignment="1">
      <alignment/>
    </xf>
    <xf numFmtId="176" fontId="6" fillId="0" borderId="12" xfId="44" applyNumberFormat="1" applyFont="1" applyBorder="1" applyAlignment="1">
      <alignment horizontal="center" vertical="center"/>
    </xf>
    <xf numFmtId="176" fontId="88" fillId="34" borderId="32" xfId="0" applyNumberFormat="1" applyFont="1" applyFill="1" applyBorder="1" applyAlignment="1">
      <alignment horizontal="center" vertical="center"/>
    </xf>
    <xf numFmtId="176" fontId="88" fillId="34" borderId="24" xfId="0" applyNumberFormat="1" applyFont="1" applyFill="1" applyBorder="1" applyAlignment="1">
      <alignment horizontal="center" vertical="center"/>
    </xf>
    <xf numFmtId="171" fontId="88" fillId="0" borderId="17" xfId="0" applyNumberFormat="1" applyFont="1" applyBorder="1" applyAlignment="1">
      <alignment/>
    </xf>
    <xf numFmtId="176" fontId="6" fillId="34" borderId="24" xfId="44" applyNumberFormat="1" applyFont="1" applyFill="1" applyBorder="1" applyAlignment="1">
      <alignment horizontal="center" vertical="center"/>
    </xf>
    <xf numFmtId="171" fontId="88" fillId="34" borderId="24" xfId="44" applyFont="1" applyFill="1" applyBorder="1" applyAlignment="1">
      <alignment horizontal="center" vertical="center"/>
    </xf>
    <xf numFmtId="176" fontId="88" fillId="35" borderId="24" xfId="0" applyNumberFormat="1" applyFont="1" applyFill="1" applyBorder="1" applyAlignment="1">
      <alignment horizontal="center" vertical="center"/>
    </xf>
    <xf numFmtId="0" fontId="88" fillId="0" borderId="24" xfId="0" applyFont="1" applyBorder="1" applyAlignment="1">
      <alignment horizontal="center" vertical="center"/>
    </xf>
    <xf numFmtId="176" fontId="7" fillId="0" borderId="24" xfId="44" applyNumberFormat="1" applyFont="1" applyBorder="1" applyAlignment="1">
      <alignment horizontal="center" vertical="center"/>
    </xf>
    <xf numFmtId="176" fontId="7" fillId="35" borderId="24" xfId="44" applyNumberFormat="1" applyFont="1" applyFill="1" applyBorder="1" applyAlignment="1">
      <alignment horizontal="center" vertical="center"/>
    </xf>
    <xf numFmtId="176" fontId="89" fillId="0" borderId="24" xfId="0" applyNumberFormat="1" applyFont="1" applyBorder="1" applyAlignment="1">
      <alignment/>
    </xf>
    <xf numFmtId="0" fontId="89" fillId="0" borderId="24" xfId="0" applyFont="1" applyBorder="1" applyAlignment="1">
      <alignment horizontal="left" vertical="center" indent="4"/>
    </xf>
    <xf numFmtId="176" fontId="89" fillId="0" borderId="24" xfId="0" applyNumberFormat="1" applyFont="1" applyBorder="1" applyAlignment="1">
      <alignment horizontal="center" vertical="center"/>
    </xf>
    <xf numFmtId="176" fontId="89" fillId="35" borderId="24" xfId="0" applyNumberFormat="1" applyFont="1" applyFill="1" applyBorder="1" applyAlignment="1">
      <alignment horizontal="center" vertical="center"/>
    </xf>
    <xf numFmtId="176" fontId="88" fillId="0" borderId="24" xfId="0" applyNumberFormat="1" applyFont="1" applyBorder="1" applyAlignment="1">
      <alignment horizontal="center" vertical="center"/>
    </xf>
    <xf numFmtId="0" fontId="102" fillId="0" borderId="0" xfId="0" applyFont="1" applyAlignment="1">
      <alignment/>
    </xf>
    <xf numFmtId="176" fontId="7" fillId="0" borderId="24" xfId="44" applyNumberFormat="1" applyFont="1" applyFill="1" applyBorder="1" applyAlignment="1">
      <alignment horizontal="center" vertical="center"/>
    </xf>
    <xf numFmtId="176" fontId="11" fillId="35" borderId="24" xfId="0" applyNumberFormat="1" applyFont="1" applyFill="1" applyBorder="1" applyAlignment="1">
      <alignment horizontal="center" vertical="center"/>
    </xf>
    <xf numFmtId="0" fontId="89" fillId="0" borderId="27" xfId="0" applyFont="1" applyBorder="1" applyAlignment="1">
      <alignment vertical="center"/>
    </xf>
    <xf numFmtId="0" fontId="88" fillId="0" borderId="27" xfId="0" applyFont="1" applyBorder="1" applyAlignment="1">
      <alignment horizontal="center" vertical="center"/>
    </xf>
    <xf numFmtId="176" fontId="7" fillId="0" borderId="27" xfId="44" applyNumberFormat="1" applyFont="1" applyBorder="1" applyAlignment="1">
      <alignment horizontal="center" vertical="center"/>
    </xf>
    <xf numFmtId="176" fontId="7" fillId="35" borderId="27" xfId="44" applyNumberFormat="1" applyFont="1" applyFill="1" applyBorder="1" applyAlignment="1">
      <alignment horizontal="center" vertical="center"/>
    </xf>
    <xf numFmtId="176" fontId="11" fillId="35" borderId="27" xfId="44" applyNumberFormat="1" applyFont="1" applyFill="1" applyBorder="1" applyAlignment="1">
      <alignment horizontal="center" vertical="center"/>
    </xf>
    <xf numFmtId="0" fontId="88" fillId="0" borderId="24" xfId="0" applyFont="1" applyBorder="1" applyAlignment="1">
      <alignment horizontal="left" vertical="center" indent="4"/>
    </xf>
    <xf numFmtId="176" fontId="7" fillId="35" borderId="24" xfId="0" applyNumberFormat="1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176" fontId="89" fillId="0" borderId="25" xfId="0" applyNumberFormat="1" applyFont="1" applyBorder="1" applyAlignment="1">
      <alignment horizontal="center" vertical="center"/>
    </xf>
    <xf numFmtId="176" fontId="7" fillId="0" borderId="25" xfId="44" applyNumberFormat="1" applyFont="1" applyBorder="1" applyAlignment="1">
      <alignment horizontal="center" vertical="center"/>
    </xf>
    <xf numFmtId="176" fontId="89" fillId="0" borderId="25" xfId="0" applyNumberFormat="1" applyFont="1" applyBorder="1" applyAlignment="1">
      <alignment/>
    </xf>
    <xf numFmtId="0" fontId="89" fillId="35" borderId="32" xfId="0" applyFont="1" applyFill="1" applyBorder="1" applyAlignment="1">
      <alignment vertical="center"/>
    </xf>
    <xf numFmtId="176" fontId="7" fillId="0" borderId="32" xfId="0" applyNumberFormat="1" applyFont="1" applyBorder="1" applyAlignment="1">
      <alignment horizontal="center" vertical="center"/>
    </xf>
    <xf numFmtId="176" fontId="89" fillId="0" borderId="32" xfId="0" applyNumberFormat="1" applyFont="1" applyBorder="1" applyAlignment="1">
      <alignment horizontal="center" vertical="center"/>
    </xf>
    <xf numFmtId="176" fontId="7" fillId="0" borderId="32" xfId="44" applyNumberFormat="1" applyFont="1" applyBorder="1" applyAlignment="1">
      <alignment horizontal="center" vertical="center"/>
    </xf>
    <xf numFmtId="176" fontId="89" fillId="0" borderId="32" xfId="0" applyNumberFormat="1" applyFont="1" applyBorder="1" applyAlignment="1">
      <alignment/>
    </xf>
    <xf numFmtId="0" fontId="89" fillId="0" borderId="25" xfId="0" applyFont="1" applyBorder="1" applyAlignment="1">
      <alignment horizontal="left" vertical="center" indent="4"/>
    </xf>
    <xf numFmtId="176" fontId="89" fillId="34" borderId="12" xfId="0" applyNumberFormat="1" applyFont="1" applyFill="1" applyBorder="1" applyAlignment="1">
      <alignment horizontal="center" vertical="center"/>
    </xf>
    <xf numFmtId="176" fontId="6" fillId="34" borderId="32" xfId="44" applyNumberFormat="1" applyFont="1" applyFill="1" applyBorder="1" applyAlignment="1">
      <alignment horizontal="center" vertical="center"/>
    </xf>
    <xf numFmtId="176" fontId="88" fillId="34" borderId="32" xfId="0" applyNumberFormat="1" applyFont="1" applyFill="1" applyBorder="1" applyAlignment="1">
      <alignment/>
    </xf>
    <xf numFmtId="176" fontId="88" fillId="34" borderId="12" xfId="0" applyNumberFormat="1" applyFont="1" applyFill="1" applyBorder="1" applyAlignment="1">
      <alignment horizontal="center" vertical="center"/>
    </xf>
    <xf numFmtId="176" fontId="6" fillId="34" borderId="12" xfId="44" applyNumberFormat="1" applyFont="1" applyFill="1" applyBorder="1" applyAlignment="1">
      <alignment horizontal="center" vertical="center"/>
    </xf>
    <xf numFmtId="176" fontId="88" fillId="34" borderId="12" xfId="0" applyNumberFormat="1" applyFont="1" applyFill="1" applyBorder="1" applyAlignment="1">
      <alignment/>
    </xf>
    <xf numFmtId="171" fontId="88" fillId="0" borderId="0" xfId="0" applyNumberFormat="1" applyFont="1" applyAlignment="1">
      <alignment/>
    </xf>
    <xf numFmtId="0" fontId="88" fillId="0" borderId="0" xfId="0" applyFont="1" applyAlignment="1">
      <alignment horizontal="left"/>
    </xf>
    <xf numFmtId="176" fontId="90" fillId="0" borderId="0" xfId="0" applyNumberFormat="1" applyFont="1" applyAlignment="1">
      <alignment/>
    </xf>
    <xf numFmtId="171" fontId="88" fillId="0" borderId="0" xfId="44" applyFont="1" applyFill="1" applyBorder="1" applyAlignment="1">
      <alignment/>
    </xf>
    <xf numFmtId="176" fontId="84" fillId="0" borderId="0" xfId="44" applyNumberFormat="1" applyFont="1" applyAlignment="1">
      <alignment vertical="center"/>
    </xf>
    <xf numFmtId="176" fontId="84" fillId="0" borderId="0" xfId="44" applyNumberFormat="1" applyFont="1" applyAlignment="1">
      <alignment/>
    </xf>
    <xf numFmtId="176" fontId="84" fillId="0" borderId="0" xfId="44" applyNumberFormat="1" applyFont="1" applyAlignment="1">
      <alignment horizontal="right"/>
    </xf>
    <xf numFmtId="176" fontId="84" fillId="0" borderId="0" xfId="44" applyNumberFormat="1" applyFont="1" applyAlignment="1">
      <alignment horizontal="right" vertical="center"/>
    </xf>
    <xf numFmtId="0" fontId="84" fillId="0" borderId="11" xfId="0" applyFont="1" applyBorder="1" applyAlignment="1">
      <alignment horizontal="center" vertical="top"/>
    </xf>
    <xf numFmtId="0" fontId="84" fillId="0" borderId="16" xfId="0" applyFont="1" applyBorder="1" applyAlignment="1">
      <alignment horizontal="center" vertical="center"/>
    </xf>
    <xf numFmtId="176" fontId="3" fillId="0" borderId="13" xfId="44" applyNumberFormat="1" applyFont="1" applyBorder="1" applyAlignment="1">
      <alignment horizontal="center" vertical="center"/>
    </xf>
    <xf numFmtId="171" fontId="88" fillId="0" borderId="17" xfId="44" applyFont="1" applyFill="1" applyBorder="1" applyAlignment="1">
      <alignment/>
    </xf>
    <xf numFmtId="0" fontId="84" fillId="0" borderId="12" xfId="0" applyFont="1" applyBorder="1" applyAlignment="1">
      <alignment horizontal="center" vertical="top"/>
    </xf>
    <xf numFmtId="0" fontId="84" fillId="0" borderId="29" xfId="0" applyFont="1" applyBorder="1" applyAlignment="1">
      <alignment horizontal="center" vertical="center"/>
    </xf>
    <xf numFmtId="0" fontId="84" fillId="34" borderId="32" xfId="0" applyFont="1" applyFill="1" applyBorder="1" applyAlignment="1">
      <alignment vertical="center" wrapText="1"/>
    </xf>
    <xf numFmtId="169" fontId="84" fillId="34" borderId="32" xfId="44" applyNumberFormat="1" applyFont="1" applyFill="1" applyBorder="1" applyAlignment="1">
      <alignment horizontal="center" vertical="center"/>
    </xf>
    <xf numFmtId="171" fontId="87" fillId="0" borderId="0" xfId="44" applyFont="1" applyFill="1" applyBorder="1" applyAlignment="1">
      <alignment/>
    </xf>
    <xf numFmtId="0" fontId="87" fillId="0" borderId="0" xfId="0" applyFont="1" applyAlignment="1">
      <alignment/>
    </xf>
    <xf numFmtId="0" fontId="84" fillId="34" borderId="27" xfId="0" applyFont="1" applyFill="1" applyBorder="1" applyAlignment="1">
      <alignment horizontal="left" vertical="center" indent="2"/>
    </xf>
    <xf numFmtId="169" fontId="84" fillId="34" borderId="24" xfId="44" applyNumberFormat="1" applyFont="1" applyFill="1" applyBorder="1" applyAlignment="1">
      <alignment horizontal="center" vertical="center"/>
    </xf>
    <xf numFmtId="171" fontId="90" fillId="0" borderId="0" xfId="44" applyFont="1" applyFill="1" applyBorder="1" applyAlignment="1">
      <alignment/>
    </xf>
    <xf numFmtId="169" fontId="3" fillId="34" borderId="24" xfId="44" applyNumberFormat="1" applyFont="1" applyFill="1" applyBorder="1" applyAlignment="1">
      <alignment horizontal="center" vertical="center"/>
    </xf>
    <xf numFmtId="0" fontId="88" fillId="10" borderId="0" xfId="0" applyFont="1" applyFill="1" applyAlignment="1">
      <alignment/>
    </xf>
    <xf numFmtId="0" fontId="88" fillId="10" borderId="18" xfId="0" applyFont="1" applyFill="1" applyBorder="1" applyAlignment="1">
      <alignment/>
    </xf>
    <xf numFmtId="0" fontId="88" fillId="10" borderId="31" xfId="0" applyFont="1" applyFill="1" applyBorder="1" applyAlignment="1">
      <alignment/>
    </xf>
    <xf numFmtId="176" fontId="84" fillId="34" borderId="24" xfId="44" applyNumberFormat="1" applyFont="1" applyFill="1" applyBorder="1" applyAlignment="1">
      <alignment horizontal="center" vertical="center"/>
    </xf>
    <xf numFmtId="0" fontId="96" fillId="35" borderId="24" xfId="0" applyFont="1" applyFill="1" applyBorder="1" applyAlignment="1">
      <alignment vertical="center"/>
    </xf>
    <xf numFmtId="169" fontId="84" fillId="35" borderId="24" xfId="44" applyNumberFormat="1" applyFont="1" applyFill="1" applyBorder="1" applyAlignment="1">
      <alignment horizontal="center" vertical="center"/>
    </xf>
    <xf numFmtId="176" fontId="84" fillId="35" borderId="24" xfId="44" applyNumberFormat="1" applyFont="1" applyFill="1" applyBorder="1" applyAlignment="1">
      <alignment horizontal="center" vertical="center"/>
    </xf>
    <xf numFmtId="9" fontId="83" fillId="0" borderId="24" xfId="38" applyFont="1" applyBorder="1" applyAlignment="1" quotePrefix="1">
      <alignment vertical="top"/>
    </xf>
    <xf numFmtId="0" fontId="84" fillId="0" borderId="24" xfId="0" applyFont="1" applyBorder="1" applyAlignment="1">
      <alignment horizontal="center" vertical="top"/>
    </xf>
    <xf numFmtId="169" fontId="83" fillId="0" borderId="24" xfId="44" applyNumberFormat="1" applyFont="1" applyBorder="1" applyAlignment="1">
      <alignment horizontal="center" vertical="top"/>
    </xf>
    <xf numFmtId="176" fontId="83" fillId="0" borderId="24" xfId="44" applyNumberFormat="1" applyFont="1" applyBorder="1" applyAlignment="1">
      <alignment horizontal="center" vertical="top"/>
    </xf>
    <xf numFmtId="0" fontId="0" fillId="0" borderId="0" xfId="0" applyAlignment="1">
      <alignment vertical="top"/>
    </xf>
    <xf numFmtId="169" fontId="4" fillId="0" borderId="24" xfId="44" applyNumberFormat="1" applyFont="1" applyBorder="1" applyAlignment="1">
      <alignment horizontal="center" vertical="center"/>
    </xf>
    <xf numFmtId="176" fontId="83" fillId="0" borderId="24" xfId="44" applyNumberFormat="1" applyFont="1" applyBorder="1" applyAlignment="1">
      <alignment horizontal="center" vertical="center"/>
    </xf>
    <xf numFmtId="176" fontId="83" fillId="35" borderId="24" xfId="44" applyNumberFormat="1" applyFont="1" applyFill="1" applyBorder="1" applyAlignment="1">
      <alignment horizontal="center" vertical="center"/>
    </xf>
    <xf numFmtId="0" fontId="89" fillId="0" borderId="21" xfId="0" applyFont="1" applyBorder="1" applyAlignment="1">
      <alignment/>
    </xf>
    <xf numFmtId="169" fontId="84" fillId="0" borderId="24" xfId="44" applyNumberFormat="1" applyFont="1" applyBorder="1" applyAlignment="1">
      <alignment horizontal="center" vertical="center"/>
    </xf>
    <xf numFmtId="176" fontId="84" fillId="0" borderId="24" xfId="44" applyNumberFormat="1" applyFont="1" applyBorder="1" applyAlignment="1">
      <alignment horizontal="center" vertical="center"/>
    </xf>
    <xf numFmtId="0" fontId="88" fillId="0" borderId="21" xfId="0" applyFont="1" applyBorder="1" applyAlignment="1">
      <alignment/>
    </xf>
    <xf numFmtId="0" fontId="88" fillId="0" borderId="24" xfId="0" applyFont="1" applyBorder="1" applyAlignment="1">
      <alignment/>
    </xf>
    <xf numFmtId="0" fontId="84" fillId="35" borderId="24" xfId="0" applyFont="1" applyFill="1" applyBorder="1" applyAlignment="1">
      <alignment horizontal="left" vertical="center" indent="4"/>
    </xf>
    <xf numFmtId="176" fontId="84" fillId="0" borderId="24" xfId="44" applyNumberFormat="1" applyFont="1" applyBorder="1" applyAlignment="1">
      <alignment horizontal="center" vertical="top"/>
    </xf>
    <xf numFmtId="0" fontId="2" fillId="0" borderId="24" xfId="0" applyFont="1" applyBorder="1" applyAlignment="1">
      <alignment vertical="top"/>
    </xf>
    <xf numFmtId="171" fontId="84" fillId="0" borderId="24" xfId="44" applyFont="1" applyBorder="1" applyAlignment="1">
      <alignment horizontal="center" vertical="center"/>
    </xf>
    <xf numFmtId="0" fontId="88" fillId="0" borderId="41" xfId="0" applyFont="1" applyBorder="1" applyAlignment="1">
      <alignment/>
    </xf>
    <xf numFmtId="0" fontId="88" fillId="0" borderId="33" xfId="0" applyFont="1" applyBorder="1" applyAlignment="1">
      <alignment/>
    </xf>
    <xf numFmtId="169" fontId="83" fillId="35" borderId="24" xfId="44" applyNumberFormat="1" applyFont="1" applyFill="1" applyBorder="1" applyAlignment="1">
      <alignment horizontal="center" vertical="center"/>
    </xf>
    <xf numFmtId="0" fontId="83" fillId="35" borderId="25" xfId="0" applyFont="1" applyFill="1" applyBorder="1" applyAlignment="1">
      <alignment horizontal="left" vertical="center" indent="2"/>
    </xf>
    <xf numFmtId="169" fontId="4" fillId="0" borderId="25" xfId="44" applyNumberFormat="1" applyFont="1" applyBorder="1" applyAlignment="1">
      <alignment horizontal="center" vertical="center"/>
    </xf>
    <xf numFmtId="176" fontId="83" fillId="0" borderId="25" xfId="44" applyNumberFormat="1" applyFont="1" applyBorder="1" applyAlignment="1">
      <alignment horizontal="center" vertical="center"/>
    </xf>
    <xf numFmtId="176" fontId="83" fillId="35" borderId="25" xfId="44" applyNumberFormat="1" applyFont="1" applyFill="1" applyBorder="1" applyAlignment="1">
      <alignment horizontal="center" vertical="center"/>
    </xf>
    <xf numFmtId="0" fontId="84" fillId="34" borderId="32" xfId="0" applyFont="1" applyFill="1" applyBorder="1" applyAlignment="1">
      <alignment horizontal="left" vertical="center"/>
    </xf>
    <xf numFmtId="0" fontId="84" fillId="34" borderId="32" xfId="0" applyFont="1" applyFill="1" applyBorder="1" applyAlignment="1">
      <alignment horizontal="center" vertical="top"/>
    </xf>
    <xf numFmtId="169" fontId="84" fillId="34" borderId="32" xfId="44" applyNumberFormat="1" applyFont="1" applyFill="1" applyBorder="1" applyAlignment="1">
      <alignment horizontal="center" vertical="top"/>
    </xf>
    <xf numFmtId="0" fontId="84" fillId="34" borderId="24" xfId="0" applyFont="1" applyFill="1" applyBorder="1" applyAlignment="1">
      <alignment horizontal="center" vertical="top"/>
    </xf>
    <xf numFmtId="169" fontId="84" fillId="34" borderId="24" xfId="44" applyNumberFormat="1" applyFont="1" applyFill="1" applyBorder="1" applyAlignment="1">
      <alignment horizontal="center" vertical="top"/>
    </xf>
    <xf numFmtId="0" fontId="84" fillId="0" borderId="27" xfId="0" applyFont="1" applyBorder="1" applyAlignment="1">
      <alignment horizontal="center" vertical="top"/>
    </xf>
    <xf numFmtId="169" fontId="83" fillId="0" borderId="27" xfId="44" applyNumberFormat="1" applyFont="1" applyBorder="1" applyAlignment="1">
      <alignment horizontal="center" vertical="top"/>
    </xf>
    <xf numFmtId="176" fontId="83" fillId="0" borderId="31" xfId="44" applyNumberFormat="1" applyFont="1" applyFill="1" applyBorder="1" applyAlignment="1">
      <alignment horizontal="center" vertical="center"/>
    </xf>
    <xf numFmtId="0" fontId="83" fillId="35" borderId="25" xfId="0" applyFont="1" applyFill="1" applyBorder="1" applyAlignment="1">
      <alignment horizontal="left" vertical="center"/>
    </xf>
    <xf numFmtId="0" fontId="84" fillId="0" borderId="25" xfId="0" applyFont="1" applyBorder="1" applyAlignment="1">
      <alignment horizontal="center" vertical="top"/>
    </xf>
    <xf numFmtId="176" fontId="84" fillId="0" borderId="25" xfId="44" applyNumberFormat="1" applyFont="1" applyFill="1" applyBorder="1" applyAlignment="1">
      <alignment horizontal="center" vertical="center"/>
    </xf>
    <xf numFmtId="176" fontId="83" fillId="34" borderId="12" xfId="0" applyNumberFormat="1" applyFont="1" applyFill="1" applyBorder="1" applyAlignment="1">
      <alignment horizontal="center" vertical="center"/>
    </xf>
    <xf numFmtId="176" fontId="84" fillId="34" borderId="27" xfId="44" applyNumberFormat="1" applyFont="1" applyFill="1" applyBorder="1" applyAlignment="1">
      <alignment horizontal="center" vertical="center"/>
    </xf>
    <xf numFmtId="176" fontId="84" fillId="34" borderId="12" xfId="0" applyNumberFormat="1" applyFont="1" applyFill="1" applyBorder="1" applyAlignment="1">
      <alignment horizontal="center" vertical="center"/>
    </xf>
    <xf numFmtId="176" fontId="84" fillId="34" borderId="25" xfId="44" applyNumberFormat="1" applyFont="1" applyFill="1" applyBorder="1" applyAlignment="1">
      <alignment horizontal="center" vertical="center"/>
    </xf>
    <xf numFmtId="0" fontId="88" fillId="39" borderId="0" xfId="0" applyFont="1" applyFill="1" applyAlignment="1">
      <alignment/>
    </xf>
    <xf numFmtId="171" fontId="83" fillId="0" borderId="0" xfId="44" applyFont="1" applyBorder="1" applyAlignment="1">
      <alignment horizontal="center" vertical="center"/>
    </xf>
    <xf numFmtId="176" fontId="83" fillId="0" borderId="0" xfId="44" applyNumberFormat="1" applyFont="1" applyBorder="1" applyAlignment="1">
      <alignment horizontal="center" vertical="center"/>
    </xf>
    <xf numFmtId="176" fontId="83" fillId="0" borderId="0" xfId="44" applyNumberFormat="1" applyFont="1" applyFill="1" applyAlignment="1">
      <alignment/>
    </xf>
    <xf numFmtId="176" fontId="83" fillId="0" borderId="0" xfId="44" applyNumberFormat="1" applyFont="1" applyAlignment="1">
      <alignment/>
    </xf>
    <xf numFmtId="176" fontId="89" fillId="0" borderId="0" xfId="44" applyNumberFormat="1" applyFont="1" applyAlignment="1">
      <alignment/>
    </xf>
    <xf numFmtId="176" fontId="89" fillId="0" borderId="0" xfId="44" applyNumberFormat="1" applyFont="1" applyFill="1" applyAlignment="1">
      <alignment/>
    </xf>
    <xf numFmtId="171" fontId="89" fillId="0" borderId="0" xfId="44" applyFont="1" applyFill="1" applyBorder="1" applyAlignment="1">
      <alignment/>
    </xf>
    <xf numFmtId="176" fontId="89" fillId="35" borderId="0" xfId="44" applyNumberFormat="1" applyFont="1" applyFill="1" applyAlignment="1">
      <alignment/>
    </xf>
    <xf numFmtId="171" fontId="84" fillId="34" borderId="32" xfId="44" applyFont="1" applyFill="1" applyBorder="1" applyAlignment="1">
      <alignment horizontal="center" vertical="center"/>
    </xf>
    <xf numFmtId="171" fontId="84" fillId="34" borderId="24" xfId="44" applyFont="1" applyFill="1" applyBorder="1" applyAlignment="1">
      <alignment horizontal="center" vertical="center"/>
    </xf>
    <xf numFmtId="171" fontId="3" fillId="34" borderId="24" xfId="44" applyFont="1" applyFill="1" applyBorder="1" applyAlignment="1">
      <alignment horizontal="center" vertical="center"/>
    </xf>
    <xf numFmtId="169" fontId="84" fillId="34" borderId="24" xfId="44" applyNumberFormat="1" applyFont="1" applyFill="1" applyBorder="1" applyAlignment="1">
      <alignment horizontal="right" vertical="center"/>
    </xf>
    <xf numFmtId="171" fontId="84" fillId="34" borderId="24" xfId="44" applyFont="1" applyFill="1" applyBorder="1" applyAlignment="1">
      <alignment horizontal="right" vertical="center"/>
    </xf>
    <xf numFmtId="0" fontId="83" fillId="0" borderId="24" xfId="0" applyFont="1" applyBorder="1" applyAlignment="1">
      <alignment horizontal="center" vertical="center"/>
    </xf>
    <xf numFmtId="169" fontId="84" fillId="0" borderId="24" xfId="44" applyNumberFormat="1" applyFont="1" applyBorder="1" applyAlignment="1">
      <alignment horizontal="right" vertical="center"/>
    </xf>
    <xf numFmtId="0" fontId="4" fillId="0" borderId="24" xfId="0" applyFont="1" applyBorder="1" applyAlignment="1">
      <alignment vertical="top"/>
    </xf>
    <xf numFmtId="169" fontId="83" fillId="0" borderId="24" xfId="44" applyNumberFormat="1" applyFont="1" applyBorder="1" applyAlignment="1">
      <alignment horizontal="center" vertical="center"/>
    </xf>
    <xf numFmtId="9" fontId="83" fillId="0" borderId="31" xfId="38" applyFont="1" applyBorder="1" applyAlignment="1" quotePrefix="1">
      <alignment vertical="top"/>
    </xf>
    <xf numFmtId="169" fontId="83" fillId="0" borderId="25" xfId="44" applyNumberFormat="1" applyFont="1" applyBorder="1" applyAlignment="1">
      <alignment horizontal="center" vertical="center"/>
    </xf>
    <xf numFmtId="169" fontId="84" fillId="34" borderId="31" xfId="44" applyNumberFormat="1" applyFont="1" applyFill="1" applyBorder="1" applyAlignment="1">
      <alignment horizontal="center" vertical="center"/>
    </xf>
    <xf numFmtId="169" fontId="84" fillId="34" borderId="25" xfId="44" applyNumberFormat="1" applyFont="1" applyFill="1" applyBorder="1" applyAlignment="1">
      <alignment horizontal="center" vertical="center"/>
    </xf>
    <xf numFmtId="176" fontId="83" fillId="34" borderId="31" xfId="44" applyNumberFormat="1" applyFont="1" applyFill="1" applyBorder="1" applyAlignment="1">
      <alignment horizontal="center" vertical="center"/>
    </xf>
    <xf numFmtId="169" fontId="3" fillId="34" borderId="27" xfId="44" applyNumberFormat="1" applyFont="1" applyFill="1" applyBorder="1" applyAlignment="1">
      <alignment horizontal="center" vertical="center"/>
    </xf>
    <xf numFmtId="169" fontId="3" fillId="34" borderId="25" xfId="44" applyNumberFormat="1" applyFont="1" applyFill="1" applyBorder="1" applyAlignment="1">
      <alignment horizontal="center" vertical="center"/>
    </xf>
    <xf numFmtId="171" fontId="3" fillId="0" borderId="0" xfId="44" applyFont="1" applyFill="1" applyBorder="1" applyAlignment="1">
      <alignment horizontal="center" vertical="center"/>
    </xf>
    <xf numFmtId="9" fontId="4" fillId="0" borderId="24" xfId="38" applyFont="1" applyBorder="1" applyAlignment="1" quotePrefix="1">
      <alignment vertical="top"/>
    </xf>
    <xf numFmtId="176" fontId="0" fillId="0" borderId="0" xfId="0" applyNumberFormat="1" applyAlignment="1">
      <alignment vertical="top"/>
    </xf>
    <xf numFmtId="171" fontId="83" fillId="0" borderId="24" xfId="44" applyFont="1" applyBorder="1" applyAlignment="1">
      <alignment horizontal="center" vertical="top"/>
    </xf>
    <xf numFmtId="171" fontId="89" fillId="0" borderId="0" xfId="44" applyFont="1" applyFill="1" applyBorder="1" applyAlignment="1">
      <alignment/>
    </xf>
    <xf numFmtId="9" fontId="4" fillId="0" borderId="31" xfId="38" applyFont="1" applyBorder="1" applyAlignment="1" quotePrefix="1">
      <alignment vertical="top"/>
    </xf>
    <xf numFmtId="171" fontId="84" fillId="35" borderId="24" xfId="44" applyFont="1" applyFill="1" applyBorder="1" applyAlignment="1">
      <alignment horizontal="center" vertical="center"/>
    </xf>
    <xf numFmtId="171" fontId="83" fillId="35" borderId="24" xfId="44" applyFont="1" applyFill="1" applyBorder="1" applyAlignment="1">
      <alignment horizontal="center" vertical="center"/>
    </xf>
    <xf numFmtId="0" fontId="78" fillId="0" borderId="0" xfId="0" applyFont="1" applyAlignment="1">
      <alignment/>
    </xf>
    <xf numFmtId="169" fontId="84" fillId="35" borderId="27" xfId="44" applyNumberFormat="1" applyFont="1" applyFill="1" applyBorder="1" applyAlignment="1">
      <alignment horizontal="center" vertical="center"/>
    </xf>
    <xf numFmtId="9" fontId="83" fillId="0" borderId="25" xfId="38" applyFont="1" applyBorder="1" applyAlignment="1" quotePrefix="1">
      <alignment vertical="top"/>
    </xf>
    <xf numFmtId="169" fontId="83" fillId="35" borderId="25" xfId="44" applyNumberFormat="1" applyFont="1" applyFill="1" applyBorder="1" applyAlignment="1">
      <alignment horizontal="center" vertical="center"/>
    </xf>
    <xf numFmtId="171" fontId="84" fillId="0" borderId="25" xfId="44" applyFont="1" applyBorder="1" applyAlignment="1">
      <alignment horizontal="center" vertical="top"/>
    </xf>
    <xf numFmtId="169" fontId="84" fillId="0" borderId="25" xfId="44" applyNumberFormat="1" applyFont="1" applyBorder="1" applyAlignment="1">
      <alignment horizontal="center" vertical="top"/>
    </xf>
    <xf numFmtId="9" fontId="83" fillId="0" borderId="32" xfId="38" applyFont="1" applyBorder="1" applyAlignment="1" quotePrefix="1">
      <alignment vertical="top"/>
    </xf>
    <xf numFmtId="0" fontId="84" fillId="0" borderId="32" xfId="0" applyFont="1" applyBorder="1" applyAlignment="1">
      <alignment horizontal="center" vertical="top"/>
    </xf>
    <xf numFmtId="169" fontId="83" fillId="0" borderId="32" xfId="44" applyNumberFormat="1" applyFont="1" applyBorder="1" applyAlignment="1">
      <alignment horizontal="center" vertical="top"/>
    </xf>
    <xf numFmtId="171" fontId="83" fillId="0" borderId="32" xfId="44" applyFont="1" applyBorder="1" applyAlignment="1">
      <alignment horizontal="center" vertical="top"/>
    </xf>
    <xf numFmtId="169" fontId="84" fillId="0" borderId="24" xfId="44" applyNumberFormat="1" applyFont="1" applyBorder="1" applyAlignment="1">
      <alignment horizontal="center" vertical="top"/>
    </xf>
    <xf numFmtId="9" fontId="83" fillId="0" borderId="24" xfId="38" applyFont="1" applyBorder="1" applyAlignment="1">
      <alignment vertical="top"/>
    </xf>
    <xf numFmtId="169" fontId="83" fillId="0" borderId="24" xfId="44" applyNumberFormat="1" applyFont="1" applyFill="1" applyBorder="1" applyAlignment="1">
      <alignment horizontal="center" vertical="top"/>
    </xf>
    <xf numFmtId="171" fontId="83" fillId="0" borderId="24" xfId="44" applyFont="1" applyFill="1" applyBorder="1" applyAlignment="1">
      <alignment horizontal="center" vertical="top"/>
    </xf>
    <xf numFmtId="169" fontId="84" fillId="0" borderId="25" xfId="44" applyNumberFormat="1" applyFont="1" applyFill="1" applyBorder="1" applyAlignment="1">
      <alignment horizontal="center" vertical="top"/>
    </xf>
    <xf numFmtId="176" fontId="83" fillId="35" borderId="0" xfId="44" applyNumberFormat="1" applyFont="1" applyFill="1" applyAlignment="1">
      <alignment/>
    </xf>
    <xf numFmtId="169" fontId="84" fillId="34" borderId="27" xfId="44" applyNumberFormat="1" applyFont="1" applyFill="1" applyBorder="1" applyAlignment="1">
      <alignment horizontal="center" vertical="center"/>
    </xf>
    <xf numFmtId="169" fontId="4" fillId="0" borderId="24" xfId="44" applyNumberFormat="1" applyFont="1" applyBorder="1" applyAlignment="1">
      <alignment horizontal="center" vertical="top"/>
    </xf>
    <xf numFmtId="0" fontId="84" fillId="0" borderId="24" xfId="0" applyFont="1" applyBorder="1" applyAlignment="1">
      <alignment vertical="center"/>
    </xf>
    <xf numFmtId="0" fontId="96" fillId="0" borderId="31" xfId="0" applyFont="1" applyBorder="1" applyAlignment="1">
      <alignment vertical="center"/>
    </xf>
    <xf numFmtId="176" fontId="84" fillId="0" borderId="25" xfId="44" applyNumberFormat="1" applyFont="1" applyBorder="1" applyAlignment="1">
      <alignment horizontal="center" vertical="top"/>
    </xf>
    <xf numFmtId="176" fontId="83" fillId="0" borderId="32" xfId="44" applyNumberFormat="1" applyFont="1" applyBorder="1" applyAlignment="1">
      <alignment horizontal="center" vertical="top"/>
    </xf>
    <xf numFmtId="176" fontId="84" fillId="0" borderId="32" xfId="44" applyNumberFormat="1" applyFont="1" applyBorder="1" applyAlignment="1">
      <alignment horizontal="center" vertical="top"/>
    </xf>
    <xf numFmtId="176" fontId="83" fillId="0" borderId="15" xfId="44" applyNumberFormat="1" applyFont="1" applyFill="1" applyBorder="1" applyAlignment="1">
      <alignment/>
    </xf>
    <xf numFmtId="176" fontId="83" fillId="0" borderId="0" xfId="44" applyNumberFormat="1" applyFont="1" applyFill="1" applyAlignment="1">
      <alignment/>
    </xf>
    <xf numFmtId="43" fontId="84" fillId="0" borderId="17" xfId="0" applyNumberFormat="1" applyFont="1" applyBorder="1" applyAlignment="1">
      <alignment/>
    </xf>
    <xf numFmtId="0" fontId="84" fillId="34" borderId="24" xfId="0" applyFont="1" applyFill="1" applyBorder="1" applyAlignment="1">
      <alignment horizontal="left" vertical="center" indent="2"/>
    </xf>
    <xf numFmtId="0" fontId="84" fillId="7" borderId="42" xfId="0" applyFont="1" applyFill="1" applyBorder="1" applyAlignment="1">
      <alignment/>
    </xf>
    <xf numFmtId="0" fontId="88" fillId="7" borderId="34" xfId="0" applyFont="1" applyFill="1" applyBorder="1" applyAlignment="1">
      <alignment/>
    </xf>
    <xf numFmtId="0" fontId="88" fillId="39" borderId="21" xfId="0" applyFont="1" applyFill="1" applyBorder="1" applyAlignment="1">
      <alignment/>
    </xf>
    <xf numFmtId="0" fontId="88" fillId="39" borderId="24" xfId="0" applyFont="1" applyFill="1" applyBorder="1" applyAlignment="1">
      <alignment/>
    </xf>
    <xf numFmtId="0" fontId="88" fillId="6" borderId="34" xfId="0" applyFont="1" applyFill="1" applyBorder="1" applyAlignment="1">
      <alignment/>
    </xf>
    <xf numFmtId="0" fontId="88" fillId="6" borderId="35" xfId="0" applyFont="1" applyFill="1" applyBorder="1" applyAlignment="1">
      <alignment/>
    </xf>
    <xf numFmtId="0" fontId="88" fillId="35" borderId="42" xfId="0" applyFont="1" applyFill="1" applyBorder="1" applyAlignment="1">
      <alignment/>
    </xf>
    <xf numFmtId="0" fontId="84" fillId="0" borderId="21" xfId="0" applyFont="1" applyBorder="1" applyAlignment="1">
      <alignment horizontal="center" vertical="center"/>
    </xf>
    <xf numFmtId="0" fontId="89" fillId="0" borderId="34" xfId="0" applyFont="1" applyBorder="1" applyAlignment="1">
      <alignment/>
    </xf>
    <xf numFmtId="176" fontId="84" fillId="0" borderId="24" xfId="0" applyNumberFormat="1" applyFont="1" applyBorder="1" applyAlignment="1">
      <alignment horizontal="center" vertical="center"/>
    </xf>
    <xf numFmtId="0" fontId="84" fillId="35" borderId="21" xfId="0" applyFont="1" applyFill="1" applyBorder="1" applyAlignment="1">
      <alignment horizontal="center" vertical="center"/>
    </xf>
    <xf numFmtId="176" fontId="83" fillId="0" borderId="25" xfId="0" applyNumberFormat="1" applyFont="1" applyBorder="1" applyAlignment="1">
      <alignment horizontal="center" vertical="center"/>
    </xf>
    <xf numFmtId="0" fontId="83" fillId="0" borderId="32" xfId="0" applyFont="1" applyBorder="1" applyAlignment="1">
      <alignment vertical="center"/>
    </xf>
    <xf numFmtId="176" fontId="83" fillId="35" borderId="32" xfId="44" applyNumberFormat="1" applyFont="1" applyFill="1" applyBorder="1" applyAlignment="1">
      <alignment horizontal="center" vertical="center"/>
    </xf>
    <xf numFmtId="0" fontId="84" fillId="0" borderId="24" xfId="0" applyFont="1" applyBorder="1" applyAlignment="1">
      <alignment horizontal="left" vertical="center" indent="2"/>
    </xf>
    <xf numFmtId="176" fontId="84" fillId="0" borderId="24" xfId="44" applyNumberFormat="1" applyFont="1" applyFill="1" applyBorder="1" applyAlignment="1">
      <alignment horizontal="center" vertical="center"/>
    </xf>
    <xf numFmtId="0" fontId="90" fillId="0" borderId="34" xfId="0" applyFont="1" applyBorder="1" applyAlignment="1">
      <alignment/>
    </xf>
    <xf numFmtId="176" fontId="83" fillId="0" borderId="27" xfId="0" applyNumberFormat="1" applyFont="1" applyBorder="1" applyAlignment="1">
      <alignment horizontal="center" vertical="center"/>
    </xf>
    <xf numFmtId="176" fontId="84" fillId="0" borderId="27" xfId="0" applyNumberFormat="1" applyFont="1" applyBorder="1" applyAlignment="1">
      <alignment horizontal="center" vertical="center"/>
    </xf>
    <xf numFmtId="176" fontId="83" fillId="0" borderId="25" xfId="44" applyNumberFormat="1" applyFont="1" applyFill="1" applyBorder="1" applyAlignment="1">
      <alignment horizontal="center" vertical="center"/>
    </xf>
    <xf numFmtId="176" fontId="83" fillId="0" borderId="0" xfId="0" applyNumberFormat="1" applyFont="1" applyAlignment="1">
      <alignment horizontal="center" vertical="center"/>
    </xf>
    <xf numFmtId="0" fontId="84" fillId="39" borderId="21" xfId="0" applyFont="1" applyFill="1" applyBorder="1" applyAlignment="1">
      <alignment/>
    </xf>
    <xf numFmtId="0" fontId="84" fillId="39" borderId="24" xfId="0" applyFont="1" applyFill="1" applyBorder="1" applyAlignment="1">
      <alignment/>
    </xf>
    <xf numFmtId="0" fontId="88" fillId="35" borderId="34" xfId="0" applyFont="1" applyFill="1" applyBorder="1" applyAlignment="1">
      <alignment/>
    </xf>
    <xf numFmtId="0" fontId="84" fillId="37" borderId="11" xfId="0" applyFont="1" applyFill="1" applyBorder="1" applyAlignment="1">
      <alignment horizontal="center" vertical="center"/>
    </xf>
    <xf numFmtId="176" fontId="84" fillId="37" borderId="27" xfId="0" applyNumberFormat="1" applyFont="1" applyFill="1" applyBorder="1" applyAlignment="1">
      <alignment horizontal="center" vertical="center"/>
    </xf>
    <xf numFmtId="0" fontId="84" fillId="37" borderId="12" xfId="0" applyFont="1" applyFill="1" applyBorder="1" applyAlignment="1">
      <alignment horizontal="center" vertical="center"/>
    </xf>
    <xf numFmtId="0" fontId="84" fillId="37" borderId="12" xfId="0" applyFont="1" applyFill="1" applyBorder="1" applyAlignment="1">
      <alignment horizontal="center" vertical="center"/>
    </xf>
    <xf numFmtId="176" fontId="84" fillId="37" borderId="25" xfId="0" applyNumberFormat="1" applyFont="1" applyFill="1" applyBorder="1" applyAlignment="1">
      <alignment horizontal="center" vertical="center"/>
    </xf>
    <xf numFmtId="176" fontId="84" fillId="37" borderId="25" xfId="44" applyNumberFormat="1" applyFont="1" applyFill="1" applyBorder="1" applyAlignment="1">
      <alignment horizontal="center" vertical="center"/>
    </xf>
    <xf numFmtId="176" fontId="3" fillId="37" borderId="12" xfId="44" applyNumberFormat="1" applyFont="1" applyFill="1" applyBorder="1" applyAlignment="1">
      <alignment horizontal="center" vertical="center"/>
    </xf>
    <xf numFmtId="171" fontId="6" fillId="35" borderId="0" xfId="44" applyFont="1" applyFill="1" applyBorder="1" applyAlignment="1">
      <alignment horizontal="right" vertical="center"/>
    </xf>
    <xf numFmtId="171" fontId="6" fillId="0" borderId="0" xfId="44" applyFont="1" applyFill="1" applyAlignment="1">
      <alignment vertical="center"/>
    </xf>
    <xf numFmtId="171" fontId="88" fillId="0" borderId="0" xfId="44" applyFont="1" applyAlignment="1">
      <alignment/>
    </xf>
    <xf numFmtId="171" fontId="6" fillId="0" borderId="0" xfId="44" applyFont="1" applyFill="1" applyBorder="1" applyAlignment="1">
      <alignment horizontal="center" vertical="center"/>
    </xf>
    <xf numFmtId="171" fontId="88" fillId="0" borderId="0" xfId="44" applyFont="1" applyAlignment="1">
      <alignment horizontal="right"/>
    </xf>
    <xf numFmtId="171" fontId="88" fillId="0" borderId="0" xfId="44" applyFont="1" applyAlignment="1">
      <alignment horizontal="right" vertical="center"/>
    </xf>
    <xf numFmtId="0" fontId="88" fillId="0" borderId="16" xfId="0" applyFont="1" applyBorder="1" applyAlignment="1">
      <alignment horizontal="center" vertical="center"/>
    </xf>
    <xf numFmtId="171" fontId="6" fillId="0" borderId="11" xfId="44" applyFont="1" applyBorder="1" applyAlignment="1">
      <alignment horizontal="center" vertical="center"/>
    </xf>
    <xf numFmtId="171" fontId="6" fillId="0" borderId="13" xfId="0" applyNumberFormat="1" applyFont="1" applyBorder="1" applyAlignment="1">
      <alignment horizontal="center" vertical="center"/>
    </xf>
    <xf numFmtId="171" fontId="6" fillId="0" borderId="13" xfId="44" applyFont="1" applyBorder="1" applyAlignment="1">
      <alignment horizontal="center" vertical="center"/>
    </xf>
    <xf numFmtId="0" fontId="88" fillId="0" borderId="29" xfId="0" applyFont="1" applyBorder="1" applyAlignment="1">
      <alignment horizontal="center" vertical="center"/>
    </xf>
    <xf numFmtId="171" fontId="6" fillId="0" borderId="12" xfId="44" applyFont="1" applyBorder="1" applyAlignment="1">
      <alignment horizontal="center" vertical="center"/>
    </xf>
    <xf numFmtId="176" fontId="87" fillId="0" borderId="17" xfId="0" applyNumberFormat="1" applyFont="1" applyBorder="1" applyAlignment="1">
      <alignment horizontal="center" vertical="center"/>
    </xf>
    <xf numFmtId="176" fontId="87" fillId="0" borderId="0" xfId="0" applyNumberFormat="1" applyFont="1" applyAlignment="1">
      <alignment horizontal="center" vertical="center"/>
    </xf>
    <xf numFmtId="169" fontId="88" fillId="34" borderId="32" xfId="44" applyNumberFormat="1" applyFont="1" applyFill="1" applyBorder="1" applyAlignment="1">
      <alignment horizontal="center" vertical="center"/>
    </xf>
    <xf numFmtId="169" fontId="88" fillId="34" borderId="24" xfId="44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vertical="center"/>
    </xf>
    <xf numFmtId="169" fontId="88" fillId="34" borderId="27" xfId="44" applyNumberFormat="1" applyFont="1" applyFill="1" applyBorder="1" applyAlignment="1">
      <alignment horizontal="center" vertical="center"/>
    </xf>
    <xf numFmtId="169" fontId="6" fillId="34" borderId="24" xfId="44" applyNumberFormat="1" applyFont="1" applyFill="1" applyBorder="1" applyAlignment="1">
      <alignment horizontal="center" vertical="center"/>
    </xf>
    <xf numFmtId="171" fontId="89" fillId="0" borderId="0" xfId="0" applyNumberFormat="1" applyFont="1" applyAlignment="1">
      <alignment/>
    </xf>
    <xf numFmtId="169" fontId="88" fillId="34" borderId="24" xfId="0" applyNumberFormat="1" applyFont="1" applyFill="1" applyBorder="1" applyAlignment="1">
      <alignment horizontal="center" vertical="center"/>
    </xf>
    <xf numFmtId="0" fontId="88" fillId="35" borderId="21" xfId="0" applyFont="1" applyFill="1" applyBorder="1" applyAlignment="1">
      <alignment horizontal="center" vertical="center"/>
    </xf>
    <xf numFmtId="169" fontId="88" fillId="35" borderId="24" xfId="44" applyNumberFormat="1" applyFont="1" applyFill="1" applyBorder="1" applyAlignment="1">
      <alignment horizontal="center" vertical="center"/>
    </xf>
    <xf numFmtId="169" fontId="89" fillId="35" borderId="24" xfId="44" applyNumberFormat="1" applyFont="1" applyFill="1" applyBorder="1" applyAlignment="1">
      <alignment horizontal="center" vertical="center"/>
    </xf>
    <xf numFmtId="169" fontId="89" fillId="35" borderId="24" xfId="0" applyNumberFormat="1" applyFont="1" applyFill="1" applyBorder="1" applyAlignment="1">
      <alignment horizontal="center" vertical="center"/>
    </xf>
    <xf numFmtId="0" fontId="88" fillId="0" borderId="21" xfId="0" applyFont="1" applyBorder="1" applyAlignment="1">
      <alignment horizontal="center" vertical="center"/>
    </xf>
    <xf numFmtId="169" fontId="88" fillId="0" borderId="24" xfId="44" applyNumberFormat="1" applyFont="1" applyBorder="1" applyAlignment="1">
      <alignment horizontal="center" vertical="center"/>
    </xf>
    <xf numFmtId="171" fontId="88" fillId="0" borderId="24" xfId="44" applyFont="1" applyBorder="1" applyAlignment="1">
      <alignment horizontal="center" vertical="center"/>
    </xf>
    <xf numFmtId="169" fontId="89" fillId="0" borderId="24" xfId="44" applyNumberFormat="1" applyFont="1" applyBorder="1" applyAlignment="1">
      <alignment horizontal="center" vertical="center"/>
    </xf>
    <xf numFmtId="169" fontId="89" fillId="0" borderId="24" xfId="44" applyNumberFormat="1" applyFont="1" applyBorder="1" applyAlignment="1">
      <alignment/>
    </xf>
    <xf numFmtId="169" fontId="89" fillId="0" borderId="24" xfId="0" applyNumberFormat="1" applyFont="1" applyBorder="1" applyAlignment="1">
      <alignment horizontal="center" vertical="center"/>
    </xf>
    <xf numFmtId="169" fontId="7" fillId="35" borderId="24" xfId="44" applyNumberFormat="1" applyFont="1" applyFill="1" applyBorder="1" applyAlignment="1">
      <alignment horizontal="center" vertical="center"/>
    </xf>
    <xf numFmtId="171" fontId="89" fillId="0" borderId="24" xfId="44" applyFont="1" applyBorder="1" applyAlignment="1">
      <alignment/>
    </xf>
    <xf numFmtId="169" fontId="88" fillId="34" borderId="25" xfId="44" applyNumberFormat="1" applyFont="1" applyFill="1" applyBorder="1" applyAlignment="1">
      <alignment horizontal="center" vertical="center"/>
    </xf>
    <xf numFmtId="169" fontId="88" fillId="34" borderId="25" xfId="0" applyNumberFormat="1" applyFont="1" applyFill="1" applyBorder="1" applyAlignment="1">
      <alignment horizontal="center" vertical="center"/>
    </xf>
    <xf numFmtId="169" fontId="6" fillId="34" borderId="25" xfId="44" applyNumberFormat="1" applyFont="1" applyFill="1" applyBorder="1" applyAlignment="1">
      <alignment horizontal="center" vertical="center"/>
    </xf>
    <xf numFmtId="169" fontId="88" fillId="34" borderId="25" xfId="44" applyNumberFormat="1" applyFont="1" applyFill="1" applyBorder="1" applyAlignment="1">
      <alignment/>
    </xf>
    <xf numFmtId="169" fontId="6" fillId="34" borderId="32" xfId="44" applyNumberFormat="1" applyFont="1" applyFill="1" applyBorder="1" applyAlignment="1">
      <alignment horizontal="center" vertical="center"/>
    </xf>
    <xf numFmtId="0" fontId="88" fillId="9" borderId="0" xfId="0" applyFont="1" applyFill="1" applyAlignment="1">
      <alignment/>
    </xf>
    <xf numFmtId="0" fontId="88" fillId="0" borderId="0" xfId="0" applyFont="1" applyAlignment="1">
      <alignment horizontal="left" vertical="center" indent="4"/>
    </xf>
    <xf numFmtId="171" fontId="7" fillId="0" borderId="0" xfId="44" applyFont="1" applyFill="1" applyAlignment="1">
      <alignment/>
    </xf>
    <xf numFmtId="171" fontId="89" fillId="0" borderId="0" xfId="44" applyFont="1" applyFill="1" applyAlignment="1">
      <alignment/>
    </xf>
    <xf numFmtId="171" fontId="89" fillId="35" borderId="0" xfId="44" applyFont="1" applyFill="1" applyAlignment="1">
      <alignment/>
    </xf>
    <xf numFmtId="171" fontId="3" fillId="0" borderId="13" xfId="0" applyNumberFormat="1" applyFont="1" applyBorder="1" applyAlignment="1">
      <alignment horizontal="center" vertical="center"/>
    </xf>
    <xf numFmtId="171" fontId="3" fillId="0" borderId="13" xfId="44" applyFont="1" applyBorder="1" applyAlignment="1">
      <alignment horizontal="center" vertical="center"/>
    </xf>
    <xf numFmtId="171" fontId="84" fillId="34" borderId="27" xfId="44" applyFont="1" applyFill="1" applyBorder="1" applyAlignment="1">
      <alignment horizontal="center" vertical="center"/>
    </xf>
    <xf numFmtId="169" fontId="84" fillId="34" borderId="24" xfId="0" applyNumberFormat="1" applyFont="1" applyFill="1" applyBorder="1" applyAlignment="1">
      <alignment horizontal="center" vertical="center"/>
    </xf>
    <xf numFmtId="169" fontId="83" fillId="0" borderId="24" xfId="0" applyNumberFormat="1" applyFont="1" applyBorder="1" applyAlignment="1">
      <alignment horizontal="center" vertical="center"/>
    </xf>
    <xf numFmtId="171" fontId="83" fillId="0" borderId="24" xfId="44" applyFont="1" applyBorder="1" applyAlignment="1">
      <alignment/>
    </xf>
    <xf numFmtId="169" fontId="84" fillId="34" borderId="25" xfId="0" applyNumberFormat="1" applyFont="1" applyFill="1" applyBorder="1" applyAlignment="1">
      <alignment horizontal="center" vertical="center"/>
    </xf>
    <xf numFmtId="171" fontId="3" fillId="34" borderId="25" xfId="44" applyFont="1" applyFill="1" applyBorder="1" applyAlignment="1">
      <alignment horizontal="center" vertical="center"/>
    </xf>
    <xf numFmtId="171" fontId="84" fillId="34" borderId="25" xfId="44" applyFont="1" applyFill="1" applyBorder="1" applyAlignment="1">
      <alignment/>
    </xf>
    <xf numFmtId="169" fontId="3" fillId="34" borderId="32" xfId="44" applyNumberFormat="1" applyFont="1" applyFill="1" applyBorder="1" applyAlignment="1">
      <alignment horizontal="center" vertical="center"/>
    </xf>
    <xf numFmtId="171" fontId="3" fillId="34" borderId="32" xfId="44" applyFont="1" applyFill="1" applyBorder="1" applyAlignment="1">
      <alignment horizontal="center" vertical="center"/>
    </xf>
    <xf numFmtId="171" fontId="83" fillId="0" borderId="0" xfId="44" applyFont="1" applyAlignment="1">
      <alignment/>
    </xf>
    <xf numFmtId="171" fontId="83" fillId="0" borderId="0" xfId="44" applyFont="1" applyFill="1" applyAlignment="1">
      <alignment/>
    </xf>
    <xf numFmtId="171" fontId="4" fillId="0" borderId="0" xfId="44" applyFont="1" applyFill="1" applyAlignment="1">
      <alignment/>
    </xf>
    <xf numFmtId="169" fontId="4" fillId="35" borderId="24" xfId="44" applyNumberFormat="1" applyFont="1" applyFill="1" applyBorder="1" applyAlignment="1">
      <alignment horizontal="center" vertical="center"/>
    </xf>
    <xf numFmtId="171" fontId="83" fillId="0" borderId="24" xfId="44" applyFont="1" applyBorder="1" applyAlignment="1">
      <alignment horizontal="center" vertical="center"/>
    </xf>
    <xf numFmtId="0" fontId="84" fillId="35" borderId="28" xfId="0" applyFont="1" applyFill="1" applyBorder="1" applyAlignment="1">
      <alignment horizontal="center" vertical="center"/>
    </xf>
    <xf numFmtId="169" fontId="83" fillId="35" borderId="27" xfId="44" applyNumberFormat="1" applyFont="1" applyFill="1" applyBorder="1" applyAlignment="1">
      <alignment horizontal="center" vertical="center"/>
    </xf>
    <xf numFmtId="171" fontId="83" fillId="0" borderId="27" xfId="44" applyFont="1" applyBorder="1" applyAlignment="1">
      <alignment horizontal="center" vertical="center"/>
    </xf>
    <xf numFmtId="169" fontId="4" fillId="35" borderId="27" xfId="44" applyNumberFormat="1" applyFont="1" applyFill="1" applyBorder="1" applyAlignment="1">
      <alignment horizontal="center" vertical="center"/>
    </xf>
    <xf numFmtId="171" fontId="83" fillId="0" borderId="27" xfId="44" applyFont="1" applyBorder="1" applyAlignment="1">
      <alignment/>
    </xf>
    <xf numFmtId="169" fontId="83" fillId="0" borderId="24" xfId="44" applyNumberFormat="1" applyFont="1" applyBorder="1" applyAlignment="1">
      <alignment/>
    </xf>
    <xf numFmtId="0" fontId="84" fillId="35" borderId="23" xfId="0" applyFont="1" applyFill="1" applyBorder="1" applyAlignment="1">
      <alignment horizontal="center" vertical="center"/>
    </xf>
    <xf numFmtId="169" fontId="83" fillId="0" borderId="25" xfId="0" applyNumberFormat="1" applyFont="1" applyBorder="1" applyAlignment="1">
      <alignment horizontal="center" vertical="center"/>
    </xf>
    <xf numFmtId="169" fontId="4" fillId="35" borderId="25" xfId="44" applyNumberFormat="1" applyFont="1" applyFill="1" applyBorder="1" applyAlignment="1">
      <alignment horizontal="center" vertical="center"/>
    </xf>
    <xf numFmtId="169" fontId="83" fillId="0" borderId="25" xfId="44" applyNumberFormat="1" applyFont="1" applyBorder="1" applyAlignment="1">
      <alignment/>
    </xf>
    <xf numFmtId="169" fontId="84" fillId="34" borderId="25" xfId="44" applyNumberFormat="1" applyFont="1" applyFill="1" applyBorder="1" applyAlignment="1">
      <alignment/>
    </xf>
    <xf numFmtId="0" fontId="83" fillId="0" borderId="21" xfId="0" applyFont="1" applyBorder="1" applyAlignment="1">
      <alignment horizontal="center" vertical="center"/>
    </xf>
    <xf numFmtId="169" fontId="83" fillId="0" borderId="24" xfId="44" applyNumberFormat="1" applyFont="1" applyBorder="1" applyAlignment="1">
      <alignment horizontal="right" vertical="center"/>
    </xf>
    <xf numFmtId="169" fontId="83" fillId="0" borderId="27" xfId="44" applyNumberFormat="1" applyFont="1" applyBorder="1" applyAlignment="1">
      <alignment/>
    </xf>
    <xf numFmtId="0" fontId="84" fillId="35" borderId="27" xfId="0" applyFont="1" applyFill="1" applyBorder="1" applyAlignment="1">
      <alignment vertical="center"/>
    </xf>
    <xf numFmtId="0" fontId="83" fillId="0" borderId="27" xfId="0" applyFont="1" applyBorder="1" applyAlignment="1">
      <alignment vertical="center"/>
    </xf>
    <xf numFmtId="169" fontId="83" fillId="0" borderId="27" xfId="44" applyNumberFormat="1" applyFont="1" applyBorder="1" applyAlignment="1">
      <alignment horizontal="center" vertical="center"/>
    </xf>
    <xf numFmtId="0" fontId="96" fillId="0" borderId="25" xfId="0" applyFont="1" applyBorder="1" applyAlignment="1">
      <alignment vertical="center"/>
    </xf>
    <xf numFmtId="176" fontId="7" fillId="0" borderId="0" xfId="44" applyNumberFormat="1" applyFont="1" applyFill="1" applyBorder="1" applyAlignment="1">
      <alignment horizontal="center" vertical="center"/>
    </xf>
    <xf numFmtId="176" fontId="6" fillId="0" borderId="0" xfId="44" applyNumberFormat="1" applyFont="1" applyFill="1" applyBorder="1" applyAlignment="1">
      <alignment horizontal="right" vertical="center"/>
    </xf>
    <xf numFmtId="176" fontId="4" fillId="0" borderId="0" xfId="44" applyNumberFormat="1" applyFont="1" applyFill="1" applyAlignment="1">
      <alignment vertical="center"/>
    </xf>
    <xf numFmtId="176" fontId="84" fillId="0" borderId="0" xfId="44" applyNumberFormat="1" applyFont="1" applyFill="1" applyAlignment="1">
      <alignment vertical="center"/>
    </xf>
    <xf numFmtId="176" fontId="3" fillId="0" borderId="0" xfId="44" applyNumberFormat="1" applyFont="1" applyFill="1" applyAlignment="1">
      <alignment vertical="center"/>
    </xf>
    <xf numFmtId="176" fontId="84" fillId="0" borderId="0" xfId="44" applyNumberFormat="1" applyFont="1" applyFill="1" applyAlignment="1">
      <alignment/>
    </xf>
    <xf numFmtId="176" fontId="4" fillId="0" borderId="0" xfId="44" applyNumberFormat="1" applyFont="1" applyFill="1" applyBorder="1" applyAlignment="1">
      <alignment horizontal="center" vertical="center"/>
    </xf>
    <xf numFmtId="176" fontId="84" fillId="0" borderId="0" xfId="44" applyNumberFormat="1" applyFont="1" applyFill="1" applyAlignment="1">
      <alignment horizontal="right"/>
    </xf>
    <xf numFmtId="176" fontId="84" fillId="0" borderId="0" xfId="44" applyNumberFormat="1" applyFont="1" applyFill="1" applyAlignment="1">
      <alignment horizontal="right" vertical="center"/>
    </xf>
    <xf numFmtId="176" fontId="3" fillId="0" borderId="13" xfId="44" applyNumberFormat="1" applyFont="1" applyFill="1" applyBorder="1" applyAlignment="1">
      <alignment horizontal="center" vertical="center"/>
    </xf>
    <xf numFmtId="176" fontId="4" fillId="0" borderId="12" xfId="44" applyNumberFormat="1" applyFont="1" applyFill="1" applyBorder="1" applyAlignment="1">
      <alignment horizontal="center" vertical="center"/>
    </xf>
    <xf numFmtId="176" fontId="84" fillId="34" borderId="32" xfId="44" applyNumberFormat="1" applyFont="1" applyFill="1" applyBorder="1" applyAlignment="1">
      <alignment horizontal="center" vertical="center"/>
    </xf>
    <xf numFmtId="0" fontId="88" fillId="0" borderId="42" xfId="0" applyFont="1" applyBorder="1" applyAlignment="1">
      <alignment/>
    </xf>
    <xf numFmtId="176" fontId="83" fillId="34" borderId="24" xfId="44" applyNumberFormat="1" applyFont="1" applyFill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176" fontId="4" fillId="0" borderId="24" xfId="44" applyNumberFormat="1" applyFont="1" applyFill="1" applyBorder="1" applyAlignment="1">
      <alignment/>
    </xf>
    <xf numFmtId="171" fontId="6" fillId="0" borderId="0" xfId="44" applyFont="1" applyFill="1" applyBorder="1" applyAlignment="1">
      <alignment/>
    </xf>
    <xf numFmtId="171" fontId="7" fillId="0" borderId="0" xfId="44" applyFont="1" applyFill="1" applyBorder="1" applyAlignment="1">
      <alignment/>
    </xf>
    <xf numFmtId="0" fontId="7" fillId="0" borderId="0" xfId="0" applyFont="1" applyAlignment="1">
      <alignment/>
    </xf>
    <xf numFmtId="0" fontId="7" fillId="0" borderId="34" xfId="0" applyFont="1" applyBorder="1" applyAlignment="1">
      <alignment/>
    </xf>
    <xf numFmtId="176" fontId="83" fillId="0" borderId="24" xfId="44" applyNumberFormat="1" applyFont="1" applyFill="1" applyBorder="1" applyAlignment="1">
      <alignment horizontal="center" vertical="center"/>
    </xf>
    <xf numFmtId="176" fontId="83" fillId="0" borderId="24" xfId="44" applyNumberFormat="1" applyFont="1" applyFill="1" applyBorder="1" applyAlignment="1">
      <alignment/>
    </xf>
    <xf numFmtId="0" fontId="83" fillId="0" borderId="24" xfId="0" applyFont="1" applyBorder="1" applyAlignment="1">
      <alignment vertical="center" wrapText="1"/>
    </xf>
    <xf numFmtId="0" fontId="83" fillId="0" borderId="25" xfId="0" applyFont="1" applyBorder="1" applyAlignment="1">
      <alignment vertical="center" wrapText="1"/>
    </xf>
    <xf numFmtId="0" fontId="83" fillId="0" borderId="25" xfId="0" applyFont="1" applyBorder="1" applyAlignment="1">
      <alignment horizontal="center" vertical="center"/>
    </xf>
    <xf numFmtId="176" fontId="83" fillId="0" borderId="25" xfId="44" applyNumberFormat="1" applyFont="1" applyFill="1" applyBorder="1" applyAlignment="1">
      <alignment/>
    </xf>
    <xf numFmtId="0" fontId="84" fillId="0" borderId="25" xfId="0" applyFont="1" applyBorder="1" applyAlignment="1">
      <alignment vertical="center"/>
    </xf>
    <xf numFmtId="0" fontId="84" fillId="37" borderId="31" xfId="0" applyFont="1" applyFill="1" applyBorder="1" applyAlignment="1">
      <alignment horizontal="center" vertical="center"/>
    </xf>
    <xf numFmtId="0" fontId="84" fillId="37" borderId="27" xfId="0" applyFont="1" applyFill="1" applyBorder="1" applyAlignment="1">
      <alignment horizontal="center" vertical="center"/>
    </xf>
    <xf numFmtId="176" fontId="3" fillId="37" borderId="27" xfId="44" applyNumberFormat="1" applyFont="1" applyFill="1" applyBorder="1" applyAlignment="1">
      <alignment horizontal="center" vertical="center"/>
    </xf>
    <xf numFmtId="0" fontId="84" fillId="37" borderId="31" xfId="0" applyFont="1" applyFill="1" applyBorder="1" applyAlignment="1">
      <alignment horizontal="center" vertical="center"/>
    </xf>
    <xf numFmtId="176" fontId="3" fillId="37" borderId="31" xfId="44" applyNumberFormat="1" applyFont="1" applyFill="1" applyBorder="1" applyAlignment="1">
      <alignment horizontal="center" vertical="center"/>
    </xf>
    <xf numFmtId="0" fontId="84" fillId="37" borderId="25" xfId="0" applyFont="1" applyFill="1" applyBorder="1" applyAlignment="1">
      <alignment horizontal="center" vertical="center"/>
    </xf>
    <xf numFmtId="176" fontId="3" fillId="37" borderId="25" xfId="44" applyNumberFormat="1" applyFont="1" applyFill="1" applyBorder="1" applyAlignment="1">
      <alignment horizontal="center" vertical="center"/>
    </xf>
    <xf numFmtId="176" fontId="4" fillId="37" borderId="25" xfId="44" applyNumberFormat="1" applyFont="1" applyFill="1" applyBorder="1" applyAlignment="1">
      <alignment horizontal="center" vertical="center"/>
    </xf>
    <xf numFmtId="176" fontId="83" fillId="0" borderId="0" xfId="44" applyNumberFormat="1" applyFont="1" applyFill="1" applyBorder="1" applyAlignment="1">
      <alignment horizontal="center" vertical="center"/>
    </xf>
    <xf numFmtId="176" fontId="4" fillId="0" borderId="0" xfId="44" applyNumberFormat="1" applyFont="1" applyFill="1" applyAlignment="1">
      <alignment/>
    </xf>
    <xf numFmtId="176" fontId="7" fillId="0" borderId="0" xfId="44" applyNumberFormat="1" applyFont="1" applyFill="1" applyAlignment="1">
      <alignment vertical="center"/>
    </xf>
    <xf numFmtId="176" fontId="88" fillId="0" borderId="0" xfId="44" applyNumberFormat="1" applyFont="1" applyFill="1" applyAlignment="1">
      <alignment vertical="center"/>
    </xf>
    <xf numFmtId="176" fontId="6" fillId="0" borderId="0" xfId="44" applyNumberFormat="1" applyFont="1" applyFill="1" applyAlignment="1">
      <alignment vertical="center"/>
    </xf>
    <xf numFmtId="176" fontId="88" fillId="0" borderId="0" xfId="44" applyNumberFormat="1" applyFont="1" applyFill="1" applyAlignment="1">
      <alignment/>
    </xf>
    <xf numFmtId="176" fontId="88" fillId="0" borderId="0" xfId="44" applyNumberFormat="1" applyFont="1" applyFill="1" applyAlignment="1">
      <alignment horizontal="right"/>
    </xf>
    <xf numFmtId="176" fontId="88" fillId="0" borderId="0" xfId="44" applyNumberFormat="1" applyFont="1" applyFill="1" applyAlignment="1">
      <alignment horizontal="right" vertical="center"/>
    </xf>
    <xf numFmtId="0" fontId="84" fillId="0" borderId="11" xfId="0" applyFont="1" applyBorder="1" applyAlignment="1">
      <alignment horizontal="center" vertical="center"/>
    </xf>
    <xf numFmtId="0" fontId="84" fillId="0" borderId="16" xfId="0" applyFont="1" applyBorder="1" applyAlignment="1">
      <alignment horizontal="center" vertical="center"/>
    </xf>
    <xf numFmtId="176" fontId="3" fillId="0" borderId="11" xfId="44" applyNumberFormat="1" applyFont="1" applyFill="1" applyBorder="1" applyAlignment="1">
      <alignment horizontal="center" vertical="center"/>
    </xf>
    <xf numFmtId="176" fontId="3" fillId="0" borderId="13" xfId="44" applyNumberFormat="1" applyFont="1" applyFill="1" applyBorder="1" applyAlignment="1">
      <alignment horizontal="center" vertical="center"/>
    </xf>
    <xf numFmtId="0" fontId="84" fillId="0" borderId="12" xfId="0" applyFont="1" applyBorder="1" applyAlignment="1">
      <alignment horizontal="center" vertical="center"/>
    </xf>
    <xf numFmtId="0" fontId="84" fillId="0" borderId="29" xfId="0" applyFont="1" applyBorder="1" applyAlignment="1">
      <alignment horizontal="center" vertical="center"/>
    </xf>
    <xf numFmtId="176" fontId="4" fillId="0" borderId="12" xfId="44" applyNumberFormat="1" applyFont="1" applyFill="1" applyBorder="1" applyAlignment="1">
      <alignment horizontal="center" vertical="center"/>
    </xf>
    <xf numFmtId="176" fontId="84" fillId="0" borderId="12" xfId="0" applyNumberFormat="1" applyFont="1" applyBorder="1" applyAlignment="1">
      <alignment horizontal="center" vertical="center"/>
    </xf>
    <xf numFmtId="0" fontId="84" fillId="34" borderId="32" xfId="0" applyFont="1" applyFill="1" applyBorder="1" applyAlignment="1">
      <alignment vertical="center" wrapText="1"/>
    </xf>
    <xf numFmtId="0" fontId="84" fillId="34" borderId="24" xfId="0" applyFont="1" applyFill="1" applyBorder="1" applyAlignment="1">
      <alignment horizontal="center" vertical="center"/>
    </xf>
    <xf numFmtId="176" fontId="84" fillId="34" borderId="11" xfId="44" applyNumberFormat="1" applyFont="1" applyFill="1" applyBorder="1" applyAlignment="1">
      <alignment horizontal="center" vertical="center"/>
    </xf>
    <xf numFmtId="0" fontId="84" fillId="34" borderId="33" xfId="0" applyFont="1" applyFill="1" applyBorder="1" applyAlignment="1">
      <alignment vertical="center"/>
    </xf>
    <xf numFmtId="176" fontId="84" fillId="34" borderId="33" xfId="44" applyNumberFormat="1" applyFont="1" applyFill="1" applyBorder="1" applyAlignment="1">
      <alignment horizontal="center" vertical="center"/>
    </xf>
    <xf numFmtId="0" fontId="84" fillId="34" borderId="24" xfId="0" applyFont="1" applyFill="1" applyBorder="1" applyAlignment="1">
      <alignment vertical="center"/>
    </xf>
    <xf numFmtId="176" fontId="84" fillId="34" borderId="24" xfId="44" applyNumberFormat="1" applyFont="1" applyFill="1" applyBorder="1" applyAlignment="1">
      <alignment horizontal="center" vertical="center"/>
    </xf>
    <xf numFmtId="176" fontId="3" fillId="34" borderId="24" xfId="44" applyNumberFormat="1" applyFont="1" applyFill="1" applyBorder="1" applyAlignment="1">
      <alignment horizontal="center" vertical="center"/>
    </xf>
    <xf numFmtId="0" fontId="84" fillId="34" borderId="24" xfId="0" applyFont="1" applyFill="1" applyBorder="1" applyAlignment="1">
      <alignment horizontal="left" vertical="center"/>
    </xf>
    <xf numFmtId="176" fontId="83" fillId="34" borderId="24" xfId="44" applyNumberFormat="1" applyFont="1" applyFill="1" applyBorder="1" applyAlignment="1">
      <alignment horizontal="center" vertical="center"/>
    </xf>
    <xf numFmtId="0" fontId="96" fillId="0" borderId="24" xfId="0" applyFont="1" applyBorder="1" applyAlignment="1">
      <alignment vertical="center"/>
    </xf>
    <xf numFmtId="0" fontId="84" fillId="0" borderId="21" xfId="0" applyFont="1" applyBorder="1" applyAlignment="1">
      <alignment horizontal="center" vertical="center"/>
    </xf>
    <xf numFmtId="176" fontId="84" fillId="0" borderId="24" xfId="44" applyNumberFormat="1" applyFont="1" applyFill="1" applyBorder="1" applyAlignment="1">
      <alignment horizontal="center" vertical="center"/>
    </xf>
    <xf numFmtId="0" fontId="83" fillId="0" borderId="24" xfId="0" applyFont="1" applyBorder="1" applyAlignment="1">
      <alignment vertical="center"/>
    </xf>
    <xf numFmtId="0" fontId="84" fillId="0" borderId="24" xfId="0" applyFont="1" applyBorder="1" applyAlignment="1">
      <alignment horizontal="center" vertical="center"/>
    </xf>
    <xf numFmtId="176" fontId="83" fillId="0" borderId="24" xfId="44" applyNumberFormat="1" applyFont="1" applyBorder="1" applyAlignment="1">
      <alignment horizontal="center" vertical="center"/>
    </xf>
    <xf numFmtId="176" fontId="4" fillId="0" borderId="24" xfId="44" applyNumberFormat="1" applyFont="1" applyFill="1" applyBorder="1" applyAlignment="1">
      <alignment horizontal="center" vertical="center"/>
    </xf>
    <xf numFmtId="176" fontId="83" fillId="0" borderId="24" xfId="44" applyNumberFormat="1" applyFont="1" applyFill="1" applyBorder="1" applyAlignment="1">
      <alignment horizontal="center" vertical="center"/>
    </xf>
    <xf numFmtId="171" fontId="4" fillId="0" borderId="24" xfId="44" applyFont="1" applyFill="1" applyBorder="1" applyAlignment="1">
      <alignment horizontal="center" vertical="center"/>
    </xf>
    <xf numFmtId="176" fontId="83" fillId="0" borderId="24" xfId="44" applyNumberFormat="1" applyFont="1" applyFill="1" applyBorder="1" applyAlignment="1">
      <alignment/>
    </xf>
    <xf numFmtId="0" fontId="96" fillId="0" borderId="27" xfId="0" applyFont="1" applyBorder="1" applyAlignment="1">
      <alignment vertical="center"/>
    </xf>
    <xf numFmtId="0" fontId="84" fillId="0" borderId="28" xfId="0" applyFont="1" applyBorder="1" applyAlignment="1">
      <alignment horizontal="center" vertical="center"/>
    </xf>
    <xf numFmtId="176" fontId="84" fillId="0" borderId="27" xfId="44" applyNumberFormat="1" applyFont="1" applyBorder="1" applyAlignment="1">
      <alignment horizontal="center" vertical="center"/>
    </xf>
    <xf numFmtId="0" fontId="84" fillId="35" borderId="24" xfId="0" applyFont="1" applyFill="1" applyBorder="1" applyAlignment="1">
      <alignment horizontal="center" vertical="center"/>
    </xf>
    <xf numFmtId="176" fontId="83" fillId="35" borderId="24" xfId="44" applyNumberFormat="1" applyFont="1" applyFill="1" applyBorder="1" applyAlignment="1">
      <alignment horizontal="center" vertical="center"/>
    </xf>
    <xf numFmtId="0" fontId="83" fillId="35" borderId="24" xfId="0" applyFont="1" applyFill="1" applyBorder="1" applyAlignment="1">
      <alignment vertical="center"/>
    </xf>
    <xf numFmtId="0" fontId="84" fillId="0" borderId="24" xfId="0" applyFont="1" applyBorder="1" applyAlignment="1">
      <alignment vertical="center"/>
    </xf>
    <xf numFmtId="0" fontId="84" fillId="0" borderId="25" xfId="0" applyFont="1" applyBorder="1" applyAlignment="1">
      <alignment vertical="center"/>
    </xf>
    <xf numFmtId="0" fontId="84" fillId="0" borderId="25" xfId="0" applyFont="1" applyBorder="1" applyAlignment="1">
      <alignment horizontal="center" vertical="center"/>
    </xf>
    <xf numFmtId="176" fontId="83" fillId="0" borderId="25" xfId="44" applyNumberFormat="1" applyFont="1" applyBorder="1" applyAlignment="1">
      <alignment horizontal="center" vertical="center"/>
    </xf>
    <xf numFmtId="171" fontId="83" fillId="0" borderId="25" xfId="44" applyFont="1" applyFill="1" applyBorder="1" applyAlignment="1">
      <alignment horizontal="center" vertical="center"/>
    </xf>
    <xf numFmtId="176" fontId="4" fillId="0" borderId="25" xfId="44" applyNumberFormat="1" applyFont="1" applyFill="1" applyBorder="1" applyAlignment="1">
      <alignment/>
    </xf>
    <xf numFmtId="176" fontId="83" fillId="0" borderId="25" xfId="44" applyNumberFormat="1" applyFont="1" applyFill="1" applyBorder="1" applyAlignment="1">
      <alignment/>
    </xf>
    <xf numFmtId="0" fontId="84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vertical="top" wrapText="1"/>
    </xf>
    <xf numFmtId="176" fontId="4" fillId="0" borderId="24" xfId="44" applyNumberFormat="1" applyFont="1" applyFill="1" applyBorder="1" applyAlignment="1">
      <alignment/>
    </xf>
    <xf numFmtId="0" fontId="83" fillId="0" borderId="24" xfId="0" applyFont="1" applyBorder="1" applyAlignment="1">
      <alignment vertical="center" wrapText="1"/>
    </xf>
    <xf numFmtId="0" fontId="84" fillId="35" borderId="24" xfId="0" applyFont="1" applyFill="1" applyBorder="1" applyAlignment="1">
      <alignment vertical="center"/>
    </xf>
    <xf numFmtId="0" fontId="83" fillId="0" borderId="27" xfId="0" applyFont="1" applyBorder="1" applyAlignment="1">
      <alignment vertical="center" wrapText="1"/>
    </xf>
    <xf numFmtId="176" fontId="83" fillId="0" borderId="27" xfId="44" applyNumberFormat="1" applyFont="1" applyBorder="1" applyAlignment="1">
      <alignment horizontal="center" vertical="center"/>
    </xf>
    <xf numFmtId="176" fontId="83" fillId="0" borderId="26" xfId="44" applyNumberFormat="1" applyFont="1" applyFill="1" applyBorder="1" applyAlignment="1">
      <alignment/>
    </xf>
    <xf numFmtId="176" fontId="4" fillId="0" borderId="27" xfId="44" applyNumberFormat="1" applyFont="1" applyFill="1" applyBorder="1" applyAlignment="1">
      <alignment/>
    </xf>
    <xf numFmtId="176" fontId="83" fillId="0" borderId="27" xfId="44" applyNumberFormat="1" applyFont="1" applyFill="1" applyBorder="1" applyAlignment="1">
      <alignment/>
    </xf>
    <xf numFmtId="176" fontId="83" fillId="0" borderId="20" xfId="44" applyNumberFormat="1" applyFont="1" applyFill="1" applyBorder="1" applyAlignment="1">
      <alignment/>
    </xf>
    <xf numFmtId="176" fontId="84" fillId="0" borderId="27" xfId="44" applyNumberFormat="1" applyFont="1" applyFill="1" applyBorder="1" applyAlignment="1">
      <alignment horizontal="center" vertical="center"/>
    </xf>
    <xf numFmtId="9" fontId="84" fillId="34" borderId="27" xfId="38" applyFont="1" applyFill="1" applyBorder="1" applyAlignment="1">
      <alignment vertical="center"/>
    </xf>
    <xf numFmtId="0" fontId="84" fillId="34" borderId="27" xfId="0" applyFont="1" applyFill="1" applyBorder="1" applyAlignment="1">
      <alignment horizontal="center" vertical="center"/>
    </xf>
    <xf numFmtId="176" fontId="84" fillId="34" borderId="27" xfId="44" applyNumberFormat="1" applyFont="1" applyFill="1" applyBorder="1" applyAlignment="1">
      <alignment horizontal="center" vertical="center"/>
    </xf>
    <xf numFmtId="9" fontId="83" fillId="0" borderId="27" xfId="38" applyFont="1" applyFill="1" applyBorder="1" applyAlignment="1">
      <alignment vertical="center"/>
    </xf>
    <xf numFmtId="0" fontId="103" fillId="0" borderId="27" xfId="0" applyFont="1" applyBorder="1" applyAlignment="1">
      <alignment horizontal="center" vertical="center"/>
    </xf>
    <xf numFmtId="176" fontId="83" fillId="0" borderId="27" xfId="44" applyNumberFormat="1" applyFont="1" applyFill="1" applyBorder="1" applyAlignment="1">
      <alignment horizontal="center" vertical="center"/>
    </xf>
    <xf numFmtId="176" fontId="83" fillId="0" borderId="31" xfId="44" applyNumberFormat="1" applyFont="1" applyFill="1" applyBorder="1" applyAlignment="1">
      <alignment horizontal="center" vertical="center"/>
    </xf>
    <xf numFmtId="0" fontId="103" fillId="0" borderId="24" xfId="0" applyFont="1" applyBorder="1" applyAlignment="1">
      <alignment horizontal="center" vertical="center"/>
    </xf>
    <xf numFmtId="171" fontId="83" fillId="0" borderId="27" xfId="44" applyFont="1" applyFill="1" applyBorder="1" applyAlignment="1">
      <alignment horizontal="center" vertical="center"/>
    </xf>
    <xf numFmtId="176" fontId="4" fillId="0" borderId="27" xfId="44" applyNumberFormat="1" applyFont="1" applyFill="1" applyBorder="1" applyAlignment="1">
      <alignment horizontal="center" vertical="center"/>
    </xf>
    <xf numFmtId="176" fontId="83" fillId="0" borderId="27" xfId="44" applyNumberFormat="1" applyFont="1" applyFill="1" applyBorder="1" applyAlignment="1">
      <alignment horizontal="center" vertical="center"/>
    </xf>
    <xf numFmtId="9" fontId="83" fillId="0" borderId="24" xfId="38" applyFont="1" applyFill="1" applyBorder="1" applyAlignment="1">
      <alignment vertical="center"/>
    </xf>
    <xf numFmtId="9" fontId="83" fillId="0" borderId="25" xfId="38" applyFont="1" applyFill="1" applyBorder="1" applyAlignment="1">
      <alignment vertical="center"/>
    </xf>
    <xf numFmtId="0" fontId="103" fillId="0" borderId="25" xfId="0" applyFont="1" applyBorder="1" applyAlignment="1">
      <alignment horizontal="center" vertical="center"/>
    </xf>
    <xf numFmtId="176" fontId="83" fillId="0" borderId="25" xfId="44" applyNumberFormat="1" applyFont="1" applyFill="1" applyBorder="1" applyAlignment="1">
      <alignment horizontal="center" vertical="center"/>
    </xf>
    <xf numFmtId="171" fontId="83" fillId="0" borderId="27" xfId="44" applyFont="1" applyFill="1" applyBorder="1" applyAlignment="1">
      <alignment horizontal="center" vertical="center"/>
    </xf>
    <xf numFmtId="176" fontId="83" fillId="34" borderId="27" xfId="44" applyNumberFormat="1" applyFont="1" applyFill="1" applyBorder="1" applyAlignment="1">
      <alignment horizontal="center" vertical="center"/>
    </xf>
    <xf numFmtId="176" fontId="83" fillId="34" borderId="27" xfId="44" applyNumberFormat="1" applyFont="1" applyFill="1" applyBorder="1" applyAlignment="1">
      <alignment horizontal="center" vertical="center"/>
    </xf>
    <xf numFmtId="9" fontId="84" fillId="0" borderId="27" xfId="38" applyFont="1" applyFill="1" applyBorder="1" applyAlignment="1">
      <alignment vertical="center"/>
    </xf>
    <xf numFmtId="0" fontId="84" fillId="37" borderId="11" xfId="0" applyFont="1" applyFill="1" applyBorder="1" applyAlignment="1">
      <alignment horizontal="center" vertical="center"/>
    </xf>
    <xf numFmtId="0" fontId="84" fillId="37" borderId="32" xfId="0" applyFont="1" applyFill="1" applyBorder="1" applyAlignment="1">
      <alignment horizontal="center" vertical="center"/>
    </xf>
    <xf numFmtId="176" fontId="3" fillId="37" borderId="32" xfId="44" applyNumberFormat="1" applyFont="1" applyFill="1" applyBorder="1" applyAlignment="1">
      <alignment horizontal="center" vertical="center"/>
    </xf>
    <xf numFmtId="0" fontId="84" fillId="37" borderId="12" xfId="0" applyFont="1" applyFill="1" applyBorder="1" applyAlignment="1">
      <alignment horizontal="center" vertical="center"/>
    </xf>
    <xf numFmtId="0" fontId="84" fillId="37" borderId="12" xfId="0" applyFont="1" applyFill="1" applyBorder="1" applyAlignment="1">
      <alignment horizontal="center" vertical="center"/>
    </xf>
    <xf numFmtId="176" fontId="3" fillId="37" borderId="25" xfId="44" applyNumberFormat="1" applyFont="1" applyFill="1" applyBorder="1" applyAlignment="1">
      <alignment horizontal="center" vertical="center"/>
    </xf>
    <xf numFmtId="0" fontId="84" fillId="37" borderId="25" xfId="0" applyFont="1" applyFill="1" applyBorder="1" applyAlignment="1">
      <alignment horizontal="center" vertical="center"/>
    </xf>
    <xf numFmtId="176" fontId="84" fillId="37" borderId="25" xfId="44" applyNumberFormat="1" applyFont="1" applyFill="1" applyBorder="1" applyAlignment="1">
      <alignment horizontal="center" vertical="center"/>
    </xf>
    <xf numFmtId="0" fontId="84" fillId="0" borderId="0" xfId="0" applyFont="1" applyAlignment="1">
      <alignment horizontal="left" vertical="center"/>
    </xf>
    <xf numFmtId="0" fontId="84" fillId="0" borderId="0" xfId="0" applyFont="1" applyAlignment="1">
      <alignment horizontal="center" vertical="center"/>
    </xf>
    <xf numFmtId="176" fontId="4" fillId="0" borderId="0" xfId="44" applyNumberFormat="1" applyFont="1" applyFill="1" applyBorder="1" applyAlignment="1">
      <alignment horizontal="center" vertical="center"/>
    </xf>
    <xf numFmtId="0" fontId="84" fillId="0" borderId="0" xfId="0" applyFont="1" applyAlignment="1">
      <alignment vertical="center"/>
    </xf>
    <xf numFmtId="0" fontId="84" fillId="0" borderId="0" xfId="0" applyFont="1" applyAlignment="1">
      <alignment horizontal="left" vertical="center" indent="4"/>
    </xf>
    <xf numFmtId="176" fontId="83" fillId="0" borderId="0" xfId="44" applyNumberFormat="1" applyFont="1" applyFill="1" applyBorder="1" applyAlignment="1">
      <alignment horizontal="center" vertical="center"/>
    </xf>
    <xf numFmtId="176" fontId="83" fillId="0" borderId="0" xfId="44" applyNumberFormat="1" applyFont="1" applyFill="1" applyAlignment="1">
      <alignment/>
    </xf>
    <xf numFmtId="176" fontId="4" fillId="0" borderId="0" xfId="44" applyNumberFormat="1" applyFont="1" applyFill="1" applyAlignment="1">
      <alignment/>
    </xf>
    <xf numFmtId="171" fontId="6" fillId="0" borderId="0" xfId="44" applyFont="1" applyFill="1" applyBorder="1" applyAlignment="1">
      <alignment horizontal="right" vertical="center"/>
    </xf>
    <xf numFmtId="171" fontId="88" fillId="0" borderId="0" xfId="44" applyFont="1" applyFill="1" applyAlignment="1">
      <alignment vertical="center"/>
    </xf>
    <xf numFmtId="171" fontId="88" fillId="0" borderId="0" xfId="44" applyFont="1" applyFill="1" applyAlignment="1">
      <alignment/>
    </xf>
    <xf numFmtId="171" fontId="88" fillId="0" borderId="0" xfId="44" applyFont="1" applyFill="1" applyAlignment="1">
      <alignment horizontal="right"/>
    </xf>
    <xf numFmtId="171" fontId="84" fillId="0" borderId="0" xfId="44" applyFont="1" applyFill="1" applyAlignment="1">
      <alignment horizontal="right" vertical="center"/>
    </xf>
    <xf numFmtId="171" fontId="3" fillId="0" borderId="11" xfId="44" applyFont="1" applyFill="1" applyBorder="1" applyAlignment="1">
      <alignment horizontal="center" vertical="center"/>
    </xf>
    <xf numFmtId="171" fontId="3" fillId="0" borderId="13" xfId="44" applyFont="1" applyFill="1" applyBorder="1" applyAlignment="1">
      <alignment horizontal="center" vertical="center"/>
    </xf>
    <xf numFmtId="171" fontId="3" fillId="0" borderId="12" xfId="44" applyFont="1" applyFill="1" applyBorder="1" applyAlignment="1">
      <alignment horizontal="center" vertical="center"/>
    </xf>
    <xf numFmtId="41" fontId="84" fillId="34" borderId="32" xfId="44" applyNumberFormat="1" applyFont="1" applyFill="1" applyBorder="1" applyAlignment="1">
      <alignment horizontal="center" vertical="center"/>
    </xf>
    <xf numFmtId="41" fontId="84" fillId="34" borderId="27" xfId="44" applyNumberFormat="1" applyFont="1" applyFill="1" applyBorder="1" applyAlignment="1">
      <alignment horizontal="center" vertical="center"/>
    </xf>
    <xf numFmtId="41" fontId="84" fillId="34" borderId="24" xfId="44" applyNumberFormat="1" applyFont="1" applyFill="1" applyBorder="1" applyAlignment="1">
      <alignment horizontal="center" vertical="center"/>
    </xf>
    <xf numFmtId="41" fontId="3" fillId="34" borderId="24" xfId="44" applyNumberFormat="1" applyFont="1" applyFill="1" applyBorder="1" applyAlignment="1">
      <alignment horizontal="center" vertical="center"/>
    </xf>
    <xf numFmtId="171" fontId="6" fillId="0" borderId="17" xfId="44" applyFont="1" applyFill="1" applyBorder="1" applyAlignment="1">
      <alignment horizontal="center" vertical="center"/>
    </xf>
    <xf numFmtId="0" fontId="88" fillId="0" borderId="18" xfId="0" applyFont="1" applyBorder="1" applyAlignment="1">
      <alignment/>
    </xf>
    <xf numFmtId="0" fontId="88" fillId="0" borderId="31" xfId="0" applyFont="1" applyBorder="1" applyAlignment="1">
      <alignment/>
    </xf>
    <xf numFmtId="41" fontId="84" fillId="0" borderId="24" xfId="44" applyNumberFormat="1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vertical="center"/>
    </xf>
    <xf numFmtId="0" fontId="4" fillId="35" borderId="24" xfId="0" applyFont="1" applyFill="1" applyBorder="1" applyAlignment="1">
      <alignment horizontal="center" vertical="center"/>
    </xf>
    <xf numFmtId="41" fontId="4" fillId="35" borderId="24" xfId="44" applyNumberFormat="1" applyFont="1" applyFill="1" applyBorder="1" applyAlignment="1">
      <alignment horizontal="center" vertical="center"/>
    </xf>
    <xf numFmtId="41" fontId="4" fillId="0" borderId="24" xfId="44" applyNumberFormat="1" applyFont="1" applyFill="1" applyBorder="1" applyAlignment="1">
      <alignment horizontal="center" vertical="center"/>
    </xf>
    <xf numFmtId="171" fontId="7" fillId="0" borderId="0" xfId="0" applyNumberFormat="1" applyFont="1" applyAlignment="1">
      <alignment/>
    </xf>
    <xf numFmtId="41" fontId="83" fillId="35" borderId="24" xfId="44" applyNumberFormat="1" applyFont="1" applyFill="1" applyBorder="1" applyAlignment="1">
      <alignment horizontal="center" vertical="center"/>
    </xf>
    <xf numFmtId="41" fontId="83" fillId="0" borderId="24" xfId="44" applyNumberFormat="1" applyFont="1" applyFill="1" applyBorder="1" applyAlignment="1">
      <alignment horizontal="center" vertical="center"/>
    </xf>
    <xf numFmtId="49" fontId="57" fillId="0" borderId="24" xfId="0" applyNumberFormat="1" applyFont="1" applyBorder="1" applyAlignment="1">
      <alignment vertical="center"/>
    </xf>
    <xf numFmtId="41" fontId="3" fillId="0" borderId="24" xfId="44" applyNumberFormat="1" applyFont="1" applyBorder="1" applyAlignment="1">
      <alignment horizontal="center" vertical="center"/>
    </xf>
    <xf numFmtId="171" fontId="3" fillId="0" borderId="24" xfId="44" applyFont="1" applyBorder="1" applyAlignment="1">
      <alignment horizontal="center" vertical="center"/>
    </xf>
    <xf numFmtId="49" fontId="4" fillId="0" borderId="24" xfId="0" applyNumberFormat="1" applyFont="1" applyBorder="1" applyAlignment="1">
      <alignment vertical="center"/>
    </xf>
    <xf numFmtId="41" fontId="4" fillId="0" borderId="24" xfId="44" applyNumberFormat="1" applyFont="1" applyBorder="1" applyAlignment="1">
      <alignment horizontal="center" vertical="center"/>
    </xf>
    <xf numFmtId="171" fontId="83" fillId="0" borderId="24" xfId="44" applyFont="1" applyFill="1" applyBorder="1" applyAlignment="1">
      <alignment horizontal="center" vertical="center"/>
    </xf>
    <xf numFmtId="41" fontId="83" fillId="0" borderId="24" xfId="44" applyNumberFormat="1" applyFont="1" applyFill="1" applyBorder="1" applyAlignment="1">
      <alignment/>
    </xf>
    <xf numFmtId="49" fontId="3" fillId="0" borderId="24" xfId="0" applyNumberFormat="1" applyFont="1" applyBorder="1" applyAlignment="1">
      <alignment vertical="center"/>
    </xf>
    <xf numFmtId="41" fontId="3" fillId="35" borderId="24" xfId="44" applyNumberFormat="1" applyFont="1" applyFill="1" applyBorder="1" applyAlignment="1">
      <alignment horizontal="center" vertical="center"/>
    </xf>
    <xf numFmtId="171" fontId="3" fillId="35" borderId="24" xfId="44" applyFont="1" applyFill="1" applyBorder="1" applyAlignment="1">
      <alignment horizontal="center" vertical="center"/>
    </xf>
    <xf numFmtId="171" fontId="83" fillId="0" borderId="24" xfId="44" applyFont="1" applyFill="1" applyBorder="1" applyAlignment="1">
      <alignment/>
    </xf>
    <xf numFmtId="171" fontId="4" fillId="0" borderId="24" xfId="44" applyFont="1" applyFill="1" applyBorder="1" applyAlignment="1">
      <alignment horizontal="center" vertical="center"/>
    </xf>
    <xf numFmtId="49" fontId="3" fillId="0" borderId="25" xfId="0" applyNumberFormat="1" applyFont="1" applyBorder="1" applyAlignment="1">
      <alignment vertical="center"/>
    </xf>
    <xf numFmtId="41" fontId="83" fillId="35" borderId="25" xfId="44" applyNumberFormat="1" applyFont="1" applyFill="1" applyBorder="1" applyAlignment="1">
      <alignment horizontal="center" vertical="center"/>
    </xf>
    <xf numFmtId="41" fontId="83" fillId="0" borderId="25" xfId="44" applyNumberFormat="1" applyFont="1" applyFill="1" applyBorder="1" applyAlignment="1">
      <alignment horizontal="center" vertical="center"/>
    </xf>
    <xf numFmtId="41" fontId="4" fillId="0" borderId="25" xfId="44" applyNumberFormat="1" applyFont="1" applyFill="1" applyBorder="1" applyAlignment="1">
      <alignment horizontal="center" vertical="center"/>
    </xf>
    <xf numFmtId="41" fontId="83" fillId="0" borderId="25" xfId="44" applyNumberFormat="1" applyFont="1" applyFill="1" applyBorder="1" applyAlignment="1">
      <alignment/>
    </xf>
    <xf numFmtId="0" fontId="3" fillId="37" borderId="31" xfId="0" applyFont="1" applyFill="1" applyBorder="1" applyAlignment="1">
      <alignment horizontal="center" vertical="center"/>
    </xf>
    <xf numFmtId="41" fontId="3" fillId="37" borderId="31" xfId="44" applyNumberFormat="1" applyFont="1" applyFill="1" applyBorder="1" applyAlignment="1">
      <alignment horizontal="center" vertical="center"/>
    </xf>
    <xf numFmtId="0" fontId="3" fillId="37" borderId="25" xfId="0" applyFont="1" applyFill="1" applyBorder="1" applyAlignment="1">
      <alignment horizontal="center" vertical="center"/>
    </xf>
    <xf numFmtId="41" fontId="3" fillId="37" borderId="25" xfId="44" applyNumberFormat="1" applyFont="1" applyFill="1" applyBorder="1" applyAlignment="1">
      <alignment horizontal="center" vertical="center"/>
    </xf>
    <xf numFmtId="41" fontId="84" fillId="37" borderId="25" xfId="44" applyNumberFormat="1" applyFont="1" applyFill="1" applyBorder="1" applyAlignment="1">
      <alignment horizontal="center" vertical="center"/>
    </xf>
    <xf numFmtId="171" fontId="3" fillId="37" borderId="31" xfId="44" applyFont="1" applyFill="1" applyBorder="1" applyAlignment="1">
      <alignment horizontal="center" vertical="center"/>
    </xf>
    <xf numFmtId="41" fontId="3" fillId="37" borderId="27" xfId="44" applyNumberFormat="1" applyFont="1" applyFill="1" applyBorder="1" applyAlignment="1">
      <alignment horizontal="center" vertical="center"/>
    </xf>
    <xf numFmtId="169" fontId="3" fillId="37" borderId="25" xfId="44" applyNumberFormat="1" applyFont="1" applyFill="1" applyBorder="1" applyAlignment="1">
      <alignment horizontal="center" vertical="center"/>
    </xf>
    <xf numFmtId="169" fontId="3" fillId="0" borderId="0" xfId="44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 indent="4"/>
    </xf>
    <xf numFmtId="176" fontId="3" fillId="0" borderId="0" xfId="44" applyNumberFormat="1" applyFont="1" applyFill="1" applyAlignment="1">
      <alignment/>
    </xf>
    <xf numFmtId="171" fontId="84" fillId="0" borderId="0" xfId="44" applyFont="1" applyFill="1" applyAlignment="1">
      <alignment/>
    </xf>
    <xf numFmtId="171" fontId="3" fillId="0" borderId="0" xfId="44" applyFont="1" applyFill="1" applyAlignment="1">
      <alignment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/>
    </xf>
    <xf numFmtId="176" fontId="104" fillId="0" borderId="0" xfId="44" applyNumberFormat="1" applyFont="1" applyFill="1" applyAlignment="1">
      <alignment/>
    </xf>
    <xf numFmtId="49" fontId="7" fillId="0" borderId="0" xfId="0" applyNumberFormat="1" applyFont="1" applyAlignment="1">
      <alignment/>
    </xf>
    <xf numFmtId="176" fontId="6" fillId="0" borderId="0" xfId="44" applyNumberFormat="1" applyFont="1" applyFill="1" applyAlignment="1">
      <alignment/>
    </xf>
    <xf numFmtId="171" fontId="6" fillId="0" borderId="0" xfId="44" applyFont="1" applyFill="1" applyAlignment="1">
      <alignment/>
    </xf>
    <xf numFmtId="41" fontId="3" fillId="0" borderId="24" xfId="44" applyNumberFormat="1" applyFont="1" applyFill="1" applyBorder="1" applyAlignment="1">
      <alignment horizontal="center" vertical="center"/>
    </xf>
    <xf numFmtId="171" fontId="3" fillId="0" borderId="24" xfId="44" applyFont="1" applyFill="1" applyBorder="1" applyAlignment="1">
      <alignment horizontal="center" vertical="center"/>
    </xf>
    <xf numFmtId="171" fontId="3" fillId="0" borderId="24" xfId="44" applyFont="1" applyFill="1" applyBorder="1" applyAlignment="1">
      <alignment/>
    </xf>
    <xf numFmtId="171" fontId="6" fillId="0" borderId="0" xfId="0" applyNumberFormat="1" applyFont="1" applyAlignment="1">
      <alignment/>
    </xf>
    <xf numFmtId="9" fontId="84" fillId="34" borderId="24" xfId="38" applyFont="1" applyFill="1" applyBorder="1" applyAlignment="1" quotePrefix="1">
      <alignment vertical="center"/>
    </xf>
    <xf numFmtId="9" fontId="84" fillId="34" borderId="27" xfId="38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41" fontId="3" fillId="33" borderId="11" xfId="44" applyNumberFormat="1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41" fontId="3" fillId="33" borderId="25" xfId="44" applyNumberFormat="1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41" fontId="3" fillId="33" borderId="31" xfId="44" applyNumberFormat="1" applyFont="1" applyFill="1" applyBorder="1" applyAlignment="1">
      <alignment horizontal="center" vertical="center"/>
    </xf>
    <xf numFmtId="41" fontId="84" fillId="33" borderId="25" xfId="44" applyNumberFormat="1" applyFont="1" applyFill="1" applyBorder="1" applyAlignment="1">
      <alignment horizontal="center" vertical="center"/>
    </xf>
    <xf numFmtId="0" fontId="84" fillId="33" borderId="27" xfId="0" applyFont="1" applyFill="1" applyBorder="1" applyAlignment="1">
      <alignment horizontal="center" vertical="center"/>
    </xf>
    <xf numFmtId="41" fontId="3" fillId="33" borderId="27" xfId="44" applyNumberFormat="1" applyFont="1" applyFill="1" applyBorder="1" applyAlignment="1">
      <alignment horizontal="center" vertical="center"/>
    </xf>
    <xf numFmtId="0" fontId="84" fillId="33" borderId="25" xfId="0" applyFont="1" applyFill="1" applyBorder="1" applyAlignment="1">
      <alignment horizontal="center" vertical="center"/>
    </xf>
    <xf numFmtId="169" fontId="3" fillId="33" borderId="25" xfId="44" applyNumberFormat="1" applyFont="1" applyFill="1" applyBorder="1" applyAlignment="1">
      <alignment horizontal="center" vertical="center"/>
    </xf>
    <xf numFmtId="0" fontId="84" fillId="34" borderId="33" xfId="0" applyFont="1" applyFill="1" applyBorder="1" applyAlignment="1">
      <alignment vertical="center"/>
    </xf>
    <xf numFmtId="0" fontId="84" fillId="34" borderId="31" xfId="0" applyFont="1" applyFill="1" applyBorder="1" applyAlignment="1">
      <alignment horizontal="center" vertical="center"/>
    </xf>
    <xf numFmtId="41" fontId="84" fillId="34" borderId="31" xfId="44" applyNumberFormat="1" applyFont="1" applyFill="1" applyBorder="1" applyAlignment="1">
      <alignment horizontal="center" vertical="center"/>
    </xf>
    <xf numFmtId="0" fontId="83" fillId="34" borderId="24" xfId="0" applyFont="1" applyFill="1" applyBorder="1" applyAlignment="1">
      <alignment vertical="center"/>
    </xf>
    <xf numFmtId="41" fontId="84" fillId="34" borderId="24" xfId="44" applyNumberFormat="1" applyFont="1" applyFill="1" applyBorder="1" applyAlignment="1">
      <alignment/>
    </xf>
    <xf numFmtId="171" fontId="84" fillId="0" borderId="24" xfId="44" applyFont="1" applyFill="1" applyBorder="1" applyAlignment="1">
      <alignment horizontal="center" vertical="center"/>
    </xf>
    <xf numFmtId="41" fontId="83" fillId="0" borderId="24" xfId="44" applyNumberFormat="1" applyFont="1" applyBorder="1" applyAlignment="1">
      <alignment horizontal="center" vertical="center"/>
    </xf>
    <xf numFmtId="41" fontId="84" fillId="0" borderId="24" xfId="44" applyNumberFormat="1" applyFont="1" applyFill="1" applyBorder="1" applyAlignment="1">
      <alignment/>
    </xf>
    <xf numFmtId="41" fontId="84" fillId="0" borderId="24" xfId="44" applyNumberFormat="1" applyFont="1" applyBorder="1" applyAlignment="1">
      <alignment horizontal="center" vertical="center"/>
    </xf>
    <xf numFmtId="171" fontId="84" fillId="0" borderId="24" xfId="44" applyFont="1" applyFill="1" applyBorder="1" applyAlignment="1">
      <alignment/>
    </xf>
    <xf numFmtId="169" fontId="83" fillId="0" borderId="24" xfId="44" applyNumberFormat="1" applyFont="1" applyFill="1" applyBorder="1" applyAlignment="1">
      <alignment/>
    </xf>
    <xf numFmtId="41" fontId="3" fillId="34" borderId="27" xfId="44" applyNumberFormat="1" applyFont="1" applyFill="1" applyBorder="1" applyAlignment="1">
      <alignment horizontal="center" vertical="center"/>
    </xf>
    <xf numFmtId="171" fontId="3" fillId="34" borderId="27" xfId="44" applyFont="1" applyFill="1" applyBorder="1" applyAlignment="1">
      <alignment horizontal="center" vertical="center"/>
    </xf>
    <xf numFmtId="49" fontId="4" fillId="35" borderId="24" xfId="0" applyNumberFormat="1" applyFont="1" applyFill="1" applyBorder="1" applyAlignment="1">
      <alignment vertical="center"/>
    </xf>
    <xf numFmtId="0" fontId="3" fillId="35" borderId="24" xfId="0" applyFont="1" applyFill="1" applyBorder="1" applyAlignment="1">
      <alignment horizontal="center" vertical="center"/>
    </xf>
    <xf numFmtId="41" fontId="83" fillId="0" borderId="31" xfId="44" applyNumberFormat="1" applyFont="1" applyFill="1" applyBorder="1" applyAlignment="1">
      <alignment horizontal="center" vertical="center"/>
    </xf>
    <xf numFmtId="171" fontId="83" fillId="0" borderId="31" xfId="44" applyFont="1" applyFill="1" applyBorder="1" applyAlignment="1">
      <alignment horizontal="center" vertical="center"/>
    </xf>
    <xf numFmtId="49" fontId="4" fillId="35" borderId="25" xfId="0" applyNumberFormat="1" applyFont="1" applyFill="1" applyBorder="1" applyAlignment="1">
      <alignment vertical="center"/>
    </xf>
    <xf numFmtId="0" fontId="3" fillId="35" borderId="25" xfId="0" applyFont="1" applyFill="1" applyBorder="1" applyAlignment="1">
      <alignment horizontal="center" vertical="center"/>
    </xf>
    <xf numFmtId="41" fontId="83" fillId="0" borderId="25" xfId="44" applyNumberFormat="1" applyFont="1" applyBorder="1" applyAlignment="1">
      <alignment horizontal="center" vertical="center"/>
    </xf>
    <xf numFmtId="171" fontId="83" fillId="0" borderId="25" xfId="44" applyFont="1" applyFill="1" applyBorder="1" applyAlignment="1">
      <alignment horizontal="center" vertical="center"/>
    </xf>
    <xf numFmtId="49" fontId="4" fillId="35" borderId="32" xfId="0" applyNumberFormat="1" applyFont="1" applyFill="1" applyBorder="1" applyAlignment="1">
      <alignment vertical="center"/>
    </xf>
    <xf numFmtId="0" fontId="3" fillId="35" borderId="32" xfId="0" applyFont="1" applyFill="1" applyBorder="1" applyAlignment="1">
      <alignment horizontal="center" vertical="center"/>
    </xf>
    <xf numFmtId="41" fontId="4" fillId="35" borderId="32" xfId="44" applyNumberFormat="1" applyFont="1" applyFill="1" applyBorder="1" applyAlignment="1">
      <alignment horizontal="center" vertical="center"/>
    </xf>
    <xf numFmtId="41" fontId="83" fillId="0" borderId="32" xfId="44" applyNumberFormat="1" applyFont="1" applyFill="1" applyBorder="1" applyAlignment="1">
      <alignment horizontal="center" vertical="center"/>
    </xf>
    <xf numFmtId="171" fontId="83" fillId="0" borderId="32" xfId="44" applyFont="1" applyFill="1" applyBorder="1" applyAlignment="1">
      <alignment horizontal="center" vertical="center"/>
    </xf>
    <xf numFmtId="49" fontId="4" fillId="35" borderId="27" xfId="0" applyNumberFormat="1" applyFont="1" applyFill="1" applyBorder="1" applyAlignment="1">
      <alignment vertical="center"/>
    </xf>
    <xf numFmtId="41" fontId="84" fillId="0" borderId="33" xfId="44" applyNumberFormat="1" applyFont="1" applyFill="1" applyBorder="1" applyAlignment="1">
      <alignment horizontal="center" vertical="center"/>
    </xf>
    <xf numFmtId="41" fontId="83" fillId="0" borderId="33" xfId="44" applyNumberFormat="1" applyFont="1" applyFill="1" applyBorder="1" applyAlignment="1">
      <alignment horizontal="center" vertical="center"/>
    </xf>
    <xf numFmtId="0" fontId="3" fillId="34" borderId="33" xfId="0" applyFont="1" applyFill="1" applyBorder="1" applyAlignment="1">
      <alignment horizontal="center" vertical="center"/>
    </xf>
    <xf numFmtId="41" fontId="3" fillId="34" borderId="33" xfId="44" applyNumberFormat="1" applyFont="1" applyFill="1" applyBorder="1" applyAlignment="1">
      <alignment horizontal="center" vertical="center"/>
    </xf>
    <xf numFmtId="41" fontId="84" fillId="34" borderId="33" xfId="44" applyNumberFormat="1" applyFont="1" applyFill="1" applyBorder="1" applyAlignment="1">
      <alignment horizontal="center" vertical="center"/>
    </xf>
    <xf numFmtId="0" fontId="3" fillId="35" borderId="33" xfId="0" applyFont="1" applyFill="1" applyBorder="1" applyAlignment="1">
      <alignment horizontal="center" vertical="center"/>
    </xf>
    <xf numFmtId="41" fontId="4" fillId="35" borderId="33" xfId="44" applyNumberFormat="1" applyFont="1" applyFill="1" applyBorder="1" applyAlignment="1">
      <alignment horizontal="center" vertical="center"/>
    </xf>
    <xf numFmtId="49" fontId="4" fillId="35" borderId="31" xfId="0" applyNumberFormat="1" applyFont="1" applyFill="1" applyBorder="1" applyAlignment="1">
      <alignment vertical="center"/>
    </xf>
    <xf numFmtId="0" fontId="4" fillId="35" borderId="31" xfId="0" applyFont="1" applyFill="1" applyBorder="1" applyAlignment="1">
      <alignment horizontal="center" vertical="center"/>
    </xf>
    <xf numFmtId="41" fontId="3" fillId="35" borderId="31" xfId="44" applyNumberFormat="1" applyFont="1" applyFill="1" applyBorder="1" applyAlignment="1">
      <alignment horizontal="center" vertical="center"/>
    </xf>
    <xf numFmtId="41" fontId="84" fillId="0" borderId="31" xfId="44" applyNumberFormat="1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/>
    </xf>
    <xf numFmtId="41" fontId="3" fillId="37" borderId="11" xfId="44" applyNumberFormat="1" applyFont="1" applyFill="1" applyBorder="1" applyAlignment="1">
      <alignment horizontal="center" vertical="center"/>
    </xf>
    <xf numFmtId="171" fontId="88" fillId="0" borderId="0" xfId="44" applyFont="1" applyFill="1" applyBorder="1" applyAlignment="1">
      <alignment horizontal="center" vertical="center"/>
    </xf>
    <xf numFmtId="171" fontId="84" fillId="0" borderId="0" xfId="44" applyFont="1" applyFill="1" applyBorder="1" applyAlignment="1">
      <alignment horizontal="center" vertical="center"/>
    </xf>
    <xf numFmtId="171" fontId="84" fillId="0" borderId="16" xfId="44" applyFont="1" applyFill="1" applyBorder="1" applyAlignment="1">
      <alignment horizontal="center" vertical="center"/>
    </xf>
    <xf numFmtId="171" fontId="84" fillId="0" borderId="29" xfId="44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34" borderId="39" xfId="0" applyFont="1" applyFill="1" applyBorder="1" applyAlignment="1">
      <alignment/>
    </xf>
    <xf numFmtId="0" fontId="102" fillId="0" borderId="34" xfId="0" applyFont="1" applyBorder="1" applyAlignment="1">
      <alignment/>
    </xf>
    <xf numFmtId="171" fontId="88" fillId="0" borderId="0" xfId="0" applyNumberFormat="1" applyFont="1" applyAlignment="1">
      <alignment/>
    </xf>
    <xf numFmtId="0" fontId="88" fillId="39" borderId="34" xfId="0" applyFont="1" applyFill="1" applyBorder="1" applyAlignment="1">
      <alignment/>
    </xf>
    <xf numFmtId="0" fontId="88" fillId="10" borderId="21" xfId="0" applyFont="1" applyFill="1" applyBorder="1" applyAlignment="1">
      <alignment/>
    </xf>
    <xf numFmtId="0" fontId="88" fillId="10" borderId="24" xfId="0" applyFont="1" applyFill="1" applyBorder="1" applyAlignment="1">
      <alignment/>
    </xf>
    <xf numFmtId="0" fontId="88" fillId="2" borderId="34" xfId="0" applyFont="1" applyFill="1" applyBorder="1" applyAlignment="1">
      <alignment/>
    </xf>
    <xf numFmtId="0" fontId="62" fillId="0" borderId="0" xfId="0" applyFont="1" applyAlignment="1">
      <alignment/>
    </xf>
    <xf numFmtId="0" fontId="62" fillId="0" borderId="34" xfId="0" applyFont="1" applyBorder="1" applyAlignment="1">
      <alignment/>
    </xf>
    <xf numFmtId="171" fontId="0" fillId="0" borderId="0" xfId="0" applyNumberFormat="1" applyAlignment="1">
      <alignment/>
    </xf>
    <xf numFmtId="171" fontId="83" fillId="0" borderId="24" xfId="44" applyFont="1" applyBorder="1" applyAlignment="1">
      <alignment horizontal="center"/>
    </xf>
    <xf numFmtId="0" fontId="89" fillId="0" borderId="0" xfId="0" applyFont="1" applyAlignment="1">
      <alignment horizontal="center" vertical="center"/>
    </xf>
    <xf numFmtId="0" fontId="89" fillId="0" borderId="34" xfId="0" applyFont="1" applyBorder="1" applyAlignment="1">
      <alignment horizontal="center" vertical="center"/>
    </xf>
    <xf numFmtId="0" fontId="96" fillId="0" borderId="24" xfId="0" applyFont="1" applyBorder="1" applyAlignment="1">
      <alignment vertical="center" wrapText="1"/>
    </xf>
    <xf numFmtId="171" fontId="84" fillId="0" borderId="24" xfId="44" applyFont="1" applyBorder="1" applyAlignment="1">
      <alignment horizontal="center"/>
    </xf>
    <xf numFmtId="0" fontId="88" fillId="0" borderId="34" xfId="0" applyFont="1" applyBorder="1" applyAlignment="1">
      <alignment horizontal="center" vertical="center"/>
    </xf>
    <xf numFmtId="0" fontId="96" fillId="0" borderId="27" xfId="0" applyFont="1" applyBorder="1" applyAlignment="1">
      <alignment vertical="center" wrapText="1"/>
    </xf>
    <xf numFmtId="171" fontId="83" fillId="0" borderId="27" xfId="44" applyFont="1" applyBorder="1" applyAlignment="1">
      <alignment horizontal="center"/>
    </xf>
    <xf numFmtId="41" fontId="84" fillId="0" borderId="27" xfId="44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171" fontId="84" fillId="0" borderId="25" xfId="44" applyFont="1" applyFill="1" applyBorder="1" applyAlignment="1">
      <alignment horizontal="center" vertical="center"/>
    </xf>
    <xf numFmtId="41" fontId="84" fillId="0" borderId="25" xfId="44" applyNumberFormat="1" applyFont="1" applyFill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171" fontId="84" fillId="0" borderId="32" xfId="44" applyFont="1" applyFill="1" applyBorder="1" applyAlignment="1">
      <alignment horizontal="center" vertical="center"/>
    </xf>
    <xf numFmtId="41" fontId="4" fillId="0" borderId="32" xfId="44" applyNumberFormat="1" applyFont="1" applyFill="1" applyBorder="1" applyAlignment="1">
      <alignment horizontal="center" vertical="center"/>
    </xf>
    <xf numFmtId="41" fontId="84" fillId="0" borderId="32" xfId="44" applyNumberFormat="1" applyFont="1" applyFill="1" applyBorder="1" applyAlignment="1">
      <alignment horizontal="center" vertical="center"/>
    </xf>
    <xf numFmtId="171" fontId="84" fillId="37" borderId="27" xfId="44" applyFont="1" applyFill="1" applyBorder="1" applyAlignment="1">
      <alignment horizontal="center" vertical="center"/>
    </xf>
    <xf numFmtId="41" fontId="84" fillId="37" borderId="27" xfId="44" applyNumberFormat="1" applyFont="1" applyFill="1" applyBorder="1" applyAlignment="1">
      <alignment horizontal="center" vertical="center"/>
    </xf>
    <xf numFmtId="0" fontId="89" fillId="0" borderId="42" xfId="0" applyFont="1" applyBorder="1" applyAlignment="1">
      <alignment horizontal="center" vertical="center"/>
    </xf>
    <xf numFmtId="171" fontId="84" fillId="37" borderId="25" xfId="44" applyFont="1" applyFill="1" applyBorder="1" applyAlignment="1">
      <alignment horizontal="center" vertical="center"/>
    </xf>
    <xf numFmtId="0" fontId="88" fillId="39" borderId="28" xfId="0" applyFont="1" applyFill="1" applyBorder="1" applyAlignment="1">
      <alignment/>
    </xf>
    <xf numFmtId="0" fontId="88" fillId="39" borderId="27" xfId="0" applyFont="1" applyFill="1" applyBorder="1" applyAlignment="1">
      <alignment/>
    </xf>
    <xf numFmtId="171" fontId="89" fillId="0" borderId="0" xfId="44" applyFont="1" applyFill="1" applyAlignment="1">
      <alignment horizontal="center" vertical="center"/>
    </xf>
    <xf numFmtId="0" fontId="89" fillId="35" borderId="0" xfId="0" applyFont="1" applyFill="1" applyAlignment="1">
      <alignment horizontal="center" vertical="center"/>
    </xf>
    <xf numFmtId="171" fontId="89" fillId="40" borderId="0" xfId="44" applyFont="1" applyFill="1" applyAlignment="1">
      <alignment horizontal="center" vertical="center"/>
    </xf>
    <xf numFmtId="171" fontId="88" fillId="7" borderId="0" xfId="0" applyNumberFormat="1" applyFont="1" applyFill="1" applyAlignment="1">
      <alignment/>
    </xf>
    <xf numFmtId="171" fontId="88" fillId="35" borderId="0" xfId="44" applyFont="1" applyFill="1" applyBorder="1" applyAlignment="1">
      <alignment horizontal="center" vertical="center"/>
    </xf>
    <xf numFmtId="0" fontId="84" fillId="35" borderId="0" xfId="0" applyFont="1" applyFill="1" applyAlignment="1">
      <alignment horizontal="center" vertical="center"/>
    </xf>
    <xf numFmtId="0" fontId="84" fillId="35" borderId="0" xfId="0" applyFont="1" applyFill="1" applyAlignment="1">
      <alignment vertical="center"/>
    </xf>
    <xf numFmtId="171" fontId="88" fillId="35" borderId="0" xfId="44" applyFont="1" applyFill="1" applyAlignment="1">
      <alignment vertical="center"/>
    </xf>
    <xf numFmtId="171" fontId="6" fillId="35" borderId="0" xfId="44" applyFont="1" applyFill="1" applyAlignment="1">
      <alignment vertical="center"/>
    </xf>
    <xf numFmtId="171" fontId="88" fillId="35" borderId="0" xfId="44" applyFont="1" applyFill="1" applyAlignment="1">
      <alignment/>
    </xf>
    <xf numFmtId="171" fontId="88" fillId="35" borderId="0" xfId="44" applyFont="1" applyFill="1" applyAlignment="1">
      <alignment horizontal="right"/>
    </xf>
    <xf numFmtId="171" fontId="84" fillId="35" borderId="0" xfId="44" applyFont="1" applyFill="1" applyBorder="1" applyAlignment="1">
      <alignment horizontal="center" vertical="center"/>
    </xf>
    <xf numFmtId="171" fontId="84" fillId="35" borderId="0" xfId="44" applyFont="1" applyFill="1" applyAlignment="1">
      <alignment horizontal="right" vertical="center"/>
    </xf>
    <xf numFmtId="0" fontId="88" fillId="39" borderId="34" xfId="0" applyFont="1" applyFill="1" applyBorder="1" applyAlignment="1">
      <alignment/>
    </xf>
    <xf numFmtId="0" fontId="63" fillId="0" borderId="0" xfId="0" applyFont="1" applyAlignment="1">
      <alignment/>
    </xf>
    <xf numFmtId="0" fontId="63" fillId="0" borderId="34" xfId="0" applyFont="1" applyBorder="1" applyAlignment="1">
      <alignment/>
    </xf>
    <xf numFmtId="169" fontId="4" fillId="0" borderId="24" xfId="44" applyNumberFormat="1" applyFont="1" applyFill="1" applyBorder="1" applyAlignment="1">
      <alignment horizontal="center" vertical="center"/>
    </xf>
    <xf numFmtId="171" fontId="4" fillId="0" borderId="25" xfId="44" applyFont="1" applyFill="1" applyBorder="1" applyAlignment="1">
      <alignment horizontal="center" vertical="center"/>
    </xf>
    <xf numFmtId="169" fontId="83" fillId="0" borderId="32" xfId="44" applyNumberFormat="1" applyFont="1" applyFill="1" applyBorder="1" applyAlignment="1">
      <alignment horizontal="center" vertical="center"/>
    </xf>
    <xf numFmtId="171" fontId="84" fillId="0" borderId="27" xfId="44" applyFont="1" applyFill="1" applyBorder="1" applyAlignment="1">
      <alignment horizontal="center" vertical="center"/>
    </xf>
    <xf numFmtId="41" fontId="83" fillId="0" borderId="27" xfId="44" applyNumberFormat="1" applyFont="1" applyFill="1" applyBorder="1" applyAlignment="1">
      <alignment horizontal="center" vertical="center"/>
    </xf>
    <xf numFmtId="41" fontId="4" fillId="0" borderId="27" xfId="44" applyNumberFormat="1" applyFont="1" applyFill="1" applyBorder="1" applyAlignment="1">
      <alignment horizontal="center" vertical="center"/>
    </xf>
    <xf numFmtId="171" fontId="4" fillId="0" borderId="32" xfId="44" applyFont="1" applyFill="1" applyBorder="1" applyAlignment="1">
      <alignment horizontal="center" vertical="center"/>
    </xf>
    <xf numFmtId="41" fontId="3" fillId="0" borderId="25" xfId="44" applyNumberFormat="1" applyFont="1" applyFill="1" applyBorder="1" applyAlignment="1">
      <alignment horizontal="center" vertical="center"/>
    </xf>
    <xf numFmtId="0" fontId="84" fillId="34" borderId="27" xfId="0" applyFont="1" applyFill="1" applyBorder="1" applyAlignment="1">
      <alignment horizontal="left" vertical="center"/>
    </xf>
    <xf numFmtId="171" fontId="84" fillId="34" borderId="27" xfId="44" applyFont="1" applyFill="1" applyBorder="1" applyAlignment="1">
      <alignment horizontal="center"/>
    </xf>
    <xf numFmtId="0" fontId="88" fillId="10" borderId="34" xfId="0" applyFont="1" applyFill="1" applyBorder="1" applyAlignment="1">
      <alignment horizontal="center" vertical="center"/>
    </xf>
    <xf numFmtId="171" fontId="84" fillId="34" borderId="24" xfId="44" applyFont="1" applyFill="1" applyBorder="1" applyAlignment="1">
      <alignment horizontal="center"/>
    </xf>
    <xf numFmtId="41" fontId="83" fillId="34" borderId="24" xfId="44" applyNumberFormat="1" applyFont="1" applyFill="1" applyBorder="1" applyAlignment="1">
      <alignment horizontal="center" vertical="center"/>
    </xf>
    <xf numFmtId="0" fontId="89" fillId="10" borderId="34" xfId="0" applyFont="1" applyFill="1" applyBorder="1" applyAlignment="1">
      <alignment horizontal="center" vertical="center"/>
    </xf>
    <xf numFmtId="0" fontId="83" fillId="0" borderId="24" xfId="0" applyFont="1" applyBorder="1" applyAlignment="1">
      <alignment horizontal="left" vertical="center"/>
    </xf>
    <xf numFmtId="0" fontId="89" fillId="10" borderId="0" xfId="0" applyFont="1" applyFill="1" applyAlignment="1">
      <alignment horizontal="center" vertical="center"/>
    </xf>
    <xf numFmtId="0" fontId="83" fillId="0" borderId="24" xfId="0" applyFont="1" applyBorder="1" applyAlignment="1">
      <alignment horizontal="left" vertical="center" wrapText="1"/>
    </xf>
    <xf numFmtId="194" fontId="4" fillId="0" borderId="24" xfId="44" applyNumberFormat="1" applyFont="1" applyFill="1" applyBorder="1" applyAlignment="1">
      <alignment horizontal="right" vertical="center"/>
    </xf>
    <xf numFmtId="171" fontId="64" fillId="0" borderId="0" xfId="0" applyNumberFormat="1" applyFont="1" applyAlignment="1">
      <alignment/>
    </xf>
    <xf numFmtId="0" fontId="64" fillId="0" borderId="0" xfId="0" applyFont="1" applyAlignment="1">
      <alignment/>
    </xf>
    <xf numFmtId="194" fontId="4" fillId="0" borderId="24" xfId="44" applyNumberFormat="1" applyFont="1" applyFill="1" applyBorder="1" applyAlignment="1">
      <alignment horizontal="right" vertical="top"/>
    </xf>
    <xf numFmtId="41" fontId="4" fillId="0" borderId="24" xfId="44" applyNumberFormat="1" applyFont="1" applyFill="1" applyBorder="1" applyAlignment="1">
      <alignment horizontal="center" vertical="top"/>
    </xf>
    <xf numFmtId="0" fontId="3" fillId="0" borderId="24" xfId="0" applyFont="1" applyBorder="1" applyAlignment="1">
      <alignment horizontal="left" vertical="center" indent="4"/>
    </xf>
    <xf numFmtId="0" fontId="84" fillId="34" borderId="24" xfId="0" applyFont="1" applyFill="1" applyBorder="1" applyAlignment="1">
      <alignment vertical="center" wrapText="1"/>
    </xf>
    <xf numFmtId="0" fontId="84" fillId="34" borderId="24" xfId="0" applyFont="1" applyFill="1" applyBorder="1" applyAlignment="1">
      <alignment horizontal="left" vertical="center" wrapText="1" indent="4"/>
    </xf>
    <xf numFmtId="171" fontId="84" fillId="0" borderId="24" xfId="44" applyFont="1" applyBorder="1" applyAlignment="1">
      <alignment horizontal="center" vertical="top"/>
    </xf>
    <xf numFmtId="0" fontId="83" fillId="0" borderId="32" xfId="0" applyFont="1" applyBorder="1" applyAlignment="1">
      <alignment vertical="center" wrapText="1"/>
    </xf>
    <xf numFmtId="171" fontId="84" fillId="0" borderId="32" xfId="44" applyFont="1" applyBorder="1" applyAlignment="1">
      <alignment horizontal="center" vertical="center"/>
    </xf>
    <xf numFmtId="0" fontId="83" fillId="0" borderId="24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171" fontId="84" fillId="0" borderId="25" xfId="44" applyFont="1" applyFill="1" applyBorder="1" applyAlignment="1">
      <alignment horizontal="center" vertical="top"/>
    </xf>
    <xf numFmtId="41" fontId="84" fillId="37" borderId="32" xfId="44" applyNumberFormat="1" applyFont="1" applyFill="1" applyBorder="1" applyAlignment="1">
      <alignment horizontal="center" vertical="center"/>
    </xf>
    <xf numFmtId="171" fontId="83" fillId="0" borderId="0" xfId="44" applyFont="1" applyFill="1" applyAlignment="1">
      <alignment horizontal="center" vertical="center"/>
    </xf>
  </cellXfs>
  <cellStyles count="5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เครื่องหมายจุลภาค 10" xfId="35"/>
    <cellStyle name="เซลล์ตรวจสอบ" xfId="36"/>
    <cellStyle name="เซลล์ที่มีลิงก์" xfId="37"/>
    <cellStyle name="Percent" xfId="38"/>
    <cellStyle name="แย่" xfId="39"/>
    <cellStyle name="แสดงผล" xfId="40"/>
    <cellStyle name="การคำนวณ" xfId="41"/>
    <cellStyle name="ข้อความเตือน" xfId="42"/>
    <cellStyle name="ข้อความอธิบาย" xfId="43"/>
    <cellStyle name="Comma" xfId="44"/>
    <cellStyle name="Comma [0]" xfId="45"/>
    <cellStyle name="จุลภาค 2" xfId="46"/>
    <cellStyle name="จุลภาค 2 2" xfId="47"/>
    <cellStyle name="จุลภาค 3" xfId="48"/>
    <cellStyle name="ชื่อเรื่อง" xfId="49"/>
    <cellStyle name="ดี" xfId="50"/>
    <cellStyle name="ปกติ 3" xfId="51"/>
    <cellStyle name="ปกติ 5 2" xfId="52"/>
    <cellStyle name="ป้อนค่า" xfId="53"/>
    <cellStyle name="ปานกลาง" xfId="54"/>
    <cellStyle name="ผลรวม" xfId="55"/>
    <cellStyle name="Currency" xfId="56"/>
    <cellStyle name="Currency [0]" xfId="57"/>
    <cellStyle name="ส่วนที่ถูกเน้น1" xfId="58"/>
    <cellStyle name="ส่วนที่ถูกเน้น2" xfId="59"/>
    <cellStyle name="ส่วนที่ถูกเน้น3" xfId="60"/>
    <cellStyle name="ส่วนที่ถูกเน้น4" xfId="61"/>
    <cellStyle name="ส่วนที่ถูกเน้น5" xfId="62"/>
    <cellStyle name="ส่วนที่ถูกเน้น6" xfId="63"/>
    <cellStyle name="หมายเหตุ" xfId="64"/>
    <cellStyle name="หัวเรื่อง 1" xfId="65"/>
    <cellStyle name="หัวเรื่อง 2" xfId="66"/>
    <cellStyle name="หัวเรื่อง 3" xfId="67"/>
    <cellStyle name="หัวเรื่อง 4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externalLink" Target="externalLinks/externalLink1.xml" /><Relationship Id="rId4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งบประมาณที่ได้รับจัดสรรหลังปรับโอน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ระหว่างวันที่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ตุลาคม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2566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ถึงวันที่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31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มีนาคม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2567</a:t>
            </a:r>
          </a:p>
        </c:rich>
      </c:tx>
      <c:layout>
        <c:manualLayout>
          <c:xMode val="factor"/>
          <c:yMode val="factor"/>
          <c:x val="-0.0037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685"/>
          <c:y val="0.2495"/>
          <c:w val="0.257"/>
          <c:h val="0.430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กราฟ!$B$1:$H$1</c:f>
              <c:strCache/>
            </c:strRef>
          </c:cat>
          <c:val>
            <c:numRef>
              <c:f>กราฟ!$B$2:$H$2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55"/>
          <c:y val="0.74775"/>
          <c:w val="0.9945"/>
          <c:h val="0.2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ผลการเบิกจ่ายในภาพรวม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ระหว่างวันที่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ตุลาคม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2566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ถึงวันที่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31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มีนาคม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2567</a:t>
            </a:r>
          </a:p>
        </c:rich>
      </c:tx>
      <c:layout>
        <c:manualLayout>
          <c:xMode val="factor"/>
          <c:yMode val="factor"/>
          <c:x val="-0.0037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315"/>
          <c:y val="0.25875"/>
          <c:w val="0.33475"/>
          <c:h val="0.5605"/>
        </c:manualLayout>
      </c:layout>
      <c:pieChart>
        <c:varyColors val="1"/>
        <c:ser>
          <c:idx val="0"/>
          <c:order val="0"/>
          <c:tx>
            <c:strRef>
              <c:f>กราฟ!$B$4:$C$4</c:f>
              <c:strCache>
                <c:ptCount val="1"/>
                <c:pt idx="0">
                  <c:v>เบิกจ่าย คงเหลือ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46C0A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35.51%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(124,900,848.65)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64.49%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(226,850,133.35)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กราฟ!$B$4:$C$4</c:f>
              <c:strCache/>
            </c:strRef>
          </c:cat>
          <c:val>
            <c:numRef>
              <c:f>กราฟ!$B$5:$C$5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1"/>
          <c:y val="0.90875"/>
          <c:w val="0.21275"/>
          <c:h val="0.0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0</xdr:row>
      <xdr:rowOff>9525</xdr:rowOff>
    </xdr:from>
    <xdr:to>
      <xdr:col>5</xdr:col>
      <xdr:colOff>0</xdr:colOff>
      <xdr:row>2</xdr:row>
      <xdr:rowOff>95250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667375" y="9525"/>
          <a:ext cx="800100" cy="600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แบบ สงม. 1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(สำนักงานเขต)</a:t>
          </a:r>
        </a:p>
      </xdr:txBody>
    </xdr:sp>
    <xdr:clientData/>
  </xdr:twoCellAnchor>
  <xdr:twoCellAnchor>
    <xdr:from>
      <xdr:col>4</xdr:col>
      <xdr:colOff>171450</xdr:colOff>
      <xdr:row>0</xdr:row>
      <xdr:rowOff>9525</xdr:rowOff>
    </xdr:from>
    <xdr:to>
      <xdr:col>5</xdr:col>
      <xdr:colOff>0</xdr:colOff>
      <xdr:row>2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667375" y="9525"/>
          <a:ext cx="800100" cy="600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แบบ สงม. 1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(สำนักงานเขต)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38100</xdr:rowOff>
    </xdr:from>
    <xdr:to>
      <xdr:col>9</xdr:col>
      <xdr:colOff>114300</xdr:colOff>
      <xdr:row>1</xdr:row>
      <xdr:rowOff>152400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0448925" y="38100"/>
          <a:ext cx="8953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สงม. 1</a:t>
          </a:r>
        </a:p>
      </xdr:txBody>
    </xdr:sp>
    <xdr:clientData/>
  </xdr:twoCellAnchor>
  <xdr:twoCellAnchor>
    <xdr:from>
      <xdr:col>8</xdr:col>
      <xdr:colOff>114300</xdr:colOff>
      <xdr:row>42</xdr:row>
      <xdr:rowOff>47625</xdr:rowOff>
    </xdr:from>
    <xdr:to>
      <xdr:col>9</xdr:col>
      <xdr:colOff>133350</xdr:colOff>
      <xdr:row>43</xdr:row>
      <xdr:rowOff>152400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0448925" y="8848725"/>
          <a:ext cx="9144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สงม.  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285750</xdr:colOff>
      <xdr:row>0</xdr:row>
      <xdr:rowOff>76200</xdr:rowOff>
    </xdr:from>
    <xdr:to>
      <xdr:col>17</xdr:col>
      <xdr:colOff>561975</xdr:colOff>
      <xdr:row>1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782425" y="76200"/>
          <a:ext cx="8382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สงม. 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571500</xdr:colOff>
      <xdr:row>21</xdr:row>
      <xdr:rowOff>257175</xdr:rowOff>
    </xdr:from>
    <xdr:to>
      <xdr:col>9</xdr:col>
      <xdr:colOff>381000</xdr:colOff>
      <xdr:row>25</xdr:row>
      <xdr:rowOff>180975</xdr:rowOff>
    </xdr:to>
    <xdr:sp>
      <xdr:nvSpPr>
        <xdr:cNvPr id="1" name="กล่องข้อความ 1"/>
        <xdr:cNvSpPr txBox="1">
          <a:spLocks noChangeArrowheads="1"/>
        </xdr:cNvSpPr>
      </xdr:nvSpPr>
      <xdr:spPr>
        <a:xfrm>
          <a:off x="6762750" y="5857875"/>
          <a:ext cx="2276475" cy="990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เป้าหมายการเบิกจ่ายงบประมาณภาพรวมรายไตรมาส 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ไตรมาสที่ 1    (ตุลาคม - ธันวาคม 2566)      ร้อยละ 15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ไตรมาสที่ 2    (มกราคม - มีนาคม 2567)      ร้อยละ 35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ไตรมาสที่ 3    (เมษายน - มิถุนายน 2567)     ร้อยละ 55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ไตรมาสที่ 4    (กรกฎาคม - กันยายน 2567)   ร้อยละ 100</a:t>
          </a:r>
          <a:r>
            <a:rPr lang="en-US" cap="none" sz="1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13</xdr:row>
      <xdr:rowOff>76200</xdr:rowOff>
    </xdr:from>
    <xdr:to>
      <xdr:col>5</xdr:col>
      <xdr:colOff>19050</xdr:colOff>
      <xdr:row>30</xdr:row>
      <xdr:rowOff>57150</xdr:rowOff>
    </xdr:to>
    <xdr:grpSp>
      <xdr:nvGrpSpPr>
        <xdr:cNvPr id="1" name="กลุ่ม 4"/>
        <xdr:cNvGrpSpPr>
          <a:grpSpLocks/>
        </xdr:cNvGrpSpPr>
      </xdr:nvGrpSpPr>
      <xdr:grpSpPr>
        <a:xfrm>
          <a:off x="219075" y="2838450"/>
          <a:ext cx="5314950" cy="3219450"/>
          <a:chOff x="300036" y="871536"/>
          <a:chExt cx="6005514" cy="3052764"/>
        </a:xfrm>
        <a:solidFill>
          <a:srgbClr val="FFFFFF"/>
        </a:solidFill>
      </xdr:grpSpPr>
      <xdr:graphicFrame>
        <xdr:nvGraphicFramePr>
          <xdr:cNvPr id="2" name="แผนภูมิ 2"/>
          <xdr:cNvGraphicFramePr/>
        </xdr:nvGraphicFramePr>
        <xdr:xfrm>
          <a:off x="300036" y="871536"/>
          <a:ext cx="6005514" cy="305276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กล่องข้อความ 3"/>
          <xdr:cNvSpPr txBox="1">
            <a:spLocks noChangeArrowheads="1"/>
          </xdr:cNvSpPr>
        </xdr:nvSpPr>
        <xdr:spPr>
          <a:xfrm>
            <a:off x="4691568" y="2207883"/>
            <a:ext cx="1474354" cy="7944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รวมงบประมาณทั้งหมด</a:t>
            </a:r>
            <a:r>
              <a:rPr lang="en-US" cap="none" sz="16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
</a:t>
            </a:r>
            <a:r>
              <a:rPr lang="en-US" cap="none" sz="16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351,750,982.00  บาท</a:t>
            </a:r>
          </a:p>
        </xdr:txBody>
      </xdr:sp>
    </xdr:grpSp>
    <xdr:clientData/>
  </xdr:twoCellAnchor>
  <xdr:twoCellAnchor>
    <xdr:from>
      <xdr:col>5</xdr:col>
      <xdr:colOff>161925</xdr:colOff>
      <xdr:row>13</xdr:row>
      <xdr:rowOff>85725</xdr:rowOff>
    </xdr:from>
    <xdr:to>
      <xdr:col>10</xdr:col>
      <xdr:colOff>590550</xdr:colOff>
      <xdr:row>30</xdr:row>
      <xdr:rowOff>66675</xdr:rowOff>
    </xdr:to>
    <xdr:grpSp>
      <xdr:nvGrpSpPr>
        <xdr:cNvPr id="4" name="กลุ่ม 4"/>
        <xdr:cNvGrpSpPr>
          <a:grpSpLocks/>
        </xdr:cNvGrpSpPr>
      </xdr:nvGrpSpPr>
      <xdr:grpSpPr>
        <a:xfrm>
          <a:off x="5676900" y="2847975"/>
          <a:ext cx="5334000" cy="3219450"/>
          <a:chOff x="6503690" y="2752725"/>
          <a:chExt cx="6077510" cy="3028950"/>
        </a:xfrm>
        <a:solidFill>
          <a:srgbClr val="FFFFFF"/>
        </a:solidFill>
      </xdr:grpSpPr>
      <xdr:graphicFrame>
        <xdr:nvGraphicFramePr>
          <xdr:cNvPr id="5" name="แผนภูมิ 5"/>
          <xdr:cNvGraphicFramePr/>
        </xdr:nvGraphicFramePr>
        <xdr:xfrm>
          <a:off x="6503690" y="2752725"/>
          <a:ext cx="6077510" cy="302895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6" name="กล่องข้อความ 1"/>
          <xdr:cNvSpPr txBox="1">
            <a:spLocks noChangeArrowheads="1"/>
          </xdr:cNvSpPr>
        </xdr:nvSpPr>
        <xdr:spPr>
          <a:xfrm>
            <a:off x="11017761" y="4150585"/>
            <a:ext cx="1378075" cy="7261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เป้าหมายไตรมาสที่</a:t>
            </a:r>
            <a:r>
              <a:rPr lang="en-US" cap="none" sz="16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2</a:t>
            </a:r>
            <a:r>
              <a:rPr lang="en-US" cap="none" sz="16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= </a:t>
            </a:r>
            <a:r>
              <a:rPr lang="en-US" cap="none" sz="16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ร้อยละ 35</a:t>
            </a:r>
            <a:r>
              <a:rPr lang="en-US" cap="none" sz="16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25"/>
  <sheetViews>
    <sheetView view="pageBreakPreview" zoomScaleSheetLayoutView="100" zoomScalePageLayoutView="0" workbookViewId="0" topLeftCell="A110">
      <selection activeCell="A114" sqref="A114:E125"/>
    </sheetView>
  </sheetViews>
  <sheetFormatPr defaultColWidth="9.00390625" defaultRowHeight="15" outlineLevelRow="1"/>
  <cols>
    <col min="1" max="1" width="40.28125" style="283" bestFit="1" customWidth="1"/>
    <col min="2" max="2" width="11.8515625" style="283" customWidth="1"/>
    <col min="3" max="3" width="15.00390625" style="283" bestFit="1" customWidth="1"/>
    <col min="4" max="4" width="15.28125" style="283" bestFit="1" customWidth="1"/>
    <col min="5" max="6" width="14.57421875" style="283" customWidth="1"/>
    <col min="7" max="7" width="9.00390625" style="283" customWidth="1"/>
    <col min="8" max="8" width="11.7109375" style="283" bestFit="1" customWidth="1"/>
    <col min="9" max="16384" width="9.00390625" style="283" customWidth="1"/>
  </cols>
  <sheetData>
    <row r="2" spans="1:6" ht="18.75">
      <c r="A2" s="591" t="s">
        <v>224</v>
      </c>
      <c r="B2" s="591"/>
      <c r="C2" s="591"/>
      <c r="D2" s="591"/>
      <c r="E2" s="591"/>
      <c r="F2" s="523"/>
    </row>
    <row r="3" spans="1:6" ht="18.75">
      <c r="A3" s="591" t="s">
        <v>40</v>
      </c>
      <c r="B3" s="591"/>
      <c r="C3" s="591"/>
      <c r="D3" s="591"/>
      <c r="E3" s="591"/>
      <c r="F3" s="523"/>
    </row>
    <row r="4" ht="19.5" customHeight="1"/>
    <row r="5" spans="5:6" ht="19.5" customHeight="1">
      <c r="E5" s="284" t="s">
        <v>38</v>
      </c>
      <c r="F5" s="284"/>
    </row>
    <row r="6" spans="1:6" ht="18.75">
      <c r="A6" s="592" t="s">
        <v>225</v>
      </c>
      <c r="B6" s="524" t="s">
        <v>0</v>
      </c>
      <c r="C6" s="524" t="s">
        <v>6</v>
      </c>
      <c r="D6" s="524" t="s">
        <v>7</v>
      </c>
      <c r="E6" s="524" t="s">
        <v>8</v>
      </c>
      <c r="F6" s="520"/>
    </row>
    <row r="7" spans="1:6" ht="18.75">
      <c r="A7" s="592"/>
      <c r="B7" s="524" t="s">
        <v>1</v>
      </c>
      <c r="C7" s="524" t="s">
        <v>1</v>
      </c>
      <c r="D7" s="524" t="s">
        <v>1</v>
      </c>
      <c r="E7" s="524" t="s">
        <v>1</v>
      </c>
      <c r="F7" s="520"/>
    </row>
    <row r="8" spans="1:6" s="523" customFormat="1" ht="18.75">
      <c r="A8" s="285" t="s">
        <v>200</v>
      </c>
      <c r="B8" s="286"/>
      <c r="C8" s="286"/>
      <c r="D8" s="286"/>
      <c r="E8" s="286"/>
      <c r="F8" s="521"/>
    </row>
    <row r="9" spans="1:6" s="289" customFormat="1" ht="18.75">
      <c r="A9" s="287" t="s">
        <v>208</v>
      </c>
      <c r="B9" s="288">
        <v>3263200</v>
      </c>
      <c r="C9" s="288" t="e">
        <f>C10+C13</f>
        <v>#REF!</v>
      </c>
      <c r="D9" s="288" t="e">
        <f>D10+D13</f>
        <v>#REF!</v>
      </c>
      <c r="E9" s="288" t="e">
        <f>E10+E13</f>
        <v>#REF!</v>
      </c>
      <c r="F9" s="522" t="e">
        <f>SUM(B9-C9-D9-E9)</f>
        <v>#REF!</v>
      </c>
    </row>
    <row r="10" spans="1:6" s="291" customFormat="1" ht="18.75">
      <c r="A10" s="290" t="s">
        <v>226</v>
      </c>
      <c r="B10" s="99">
        <v>1833444</v>
      </c>
      <c r="C10" s="99" t="e">
        <f>SUM(C11:C12)</f>
        <v>#REF!</v>
      </c>
      <c r="D10" s="99" t="e">
        <f>SUM(D11:D12)</f>
        <v>#REF!</v>
      </c>
      <c r="E10" s="99" t="e">
        <f>SUM(E11:E12)</f>
        <v>#REF!</v>
      </c>
      <c r="F10" s="522" t="e">
        <f aca="true" t="shared" si="0" ref="F10:F73">SUM(B10-C10-D10-E10)</f>
        <v>#REF!</v>
      </c>
    </row>
    <row r="11" spans="1:6" ht="18.75">
      <c r="A11" s="233" t="s">
        <v>227</v>
      </c>
      <c r="B11" s="100">
        <v>48152</v>
      </c>
      <c r="C11" s="100" t="e">
        <f>#REF!</f>
        <v>#REF!</v>
      </c>
      <c r="D11" s="100" t="e">
        <f>#REF!</f>
        <v>#REF!</v>
      </c>
      <c r="E11" s="100" t="e">
        <f>#REF!</f>
        <v>#REF!</v>
      </c>
      <c r="F11" s="522" t="e">
        <f t="shared" si="0"/>
        <v>#REF!</v>
      </c>
    </row>
    <row r="12" spans="1:6" ht="18.75" outlineLevel="1">
      <c r="A12" s="233" t="s">
        <v>228</v>
      </c>
      <c r="B12" s="100">
        <v>1785292</v>
      </c>
      <c r="C12" s="100" t="e">
        <f>#REF!</f>
        <v>#REF!</v>
      </c>
      <c r="D12" s="100" t="e">
        <f>#REF!</f>
        <v>#REF!</v>
      </c>
      <c r="E12" s="100" t="e">
        <f>#REF!</f>
        <v>#REF!</v>
      </c>
      <c r="F12" s="522" t="e">
        <f t="shared" si="0"/>
        <v>#REF!</v>
      </c>
    </row>
    <row r="13" spans="1:6" s="292" customFormat="1" ht="18.75" outlineLevel="1">
      <c r="A13" s="290" t="s">
        <v>229</v>
      </c>
      <c r="B13" s="99">
        <v>1429756</v>
      </c>
      <c r="C13" s="99" t="e">
        <f>SUM(C14:C16)</f>
        <v>#REF!</v>
      </c>
      <c r="D13" s="99" t="e">
        <f>SUM(D14:D17)</f>
        <v>#REF!</v>
      </c>
      <c r="E13" s="99" t="e">
        <f>SUM(E14:E16)</f>
        <v>#REF!</v>
      </c>
      <c r="F13" s="522" t="e">
        <f t="shared" si="0"/>
        <v>#REF!</v>
      </c>
    </row>
    <row r="14" spans="1:6" ht="18.75" outlineLevel="1">
      <c r="A14" s="233" t="s">
        <v>227</v>
      </c>
      <c r="B14" s="100">
        <v>35048</v>
      </c>
      <c r="C14" s="100" t="e">
        <f>#REF!</f>
        <v>#REF!</v>
      </c>
      <c r="D14" s="100" t="e">
        <f>#REF!</f>
        <v>#REF!</v>
      </c>
      <c r="E14" s="100" t="e">
        <f>#REF!</f>
        <v>#REF!</v>
      </c>
      <c r="F14" s="522" t="e">
        <f t="shared" si="0"/>
        <v>#REF!</v>
      </c>
    </row>
    <row r="15" spans="1:6" ht="18.75" outlineLevel="1">
      <c r="A15" s="233" t="s">
        <v>228</v>
      </c>
      <c r="B15" s="100">
        <v>1001208</v>
      </c>
      <c r="C15" s="100" t="e">
        <f>#REF!</f>
        <v>#REF!</v>
      </c>
      <c r="D15" s="100" t="e">
        <f>#REF!</f>
        <v>#REF!</v>
      </c>
      <c r="E15" s="100" t="e">
        <f>#REF!</f>
        <v>#REF!</v>
      </c>
      <c r="F15" s="522" t="e">
        <f t="shared" si="0"/>
        <v>#REF!</v>
      </c>
    </row>
    <row r="16" spans="1:6" ht="18.75" outlineLevel="1">
      <c r="A16" s="233" t="s">
        <v>230</v>
      </c>
      <c r="B16" s="100">
        <v>393500</v>
      </c>
      <c r="C16" s="100" t="e">
        <f>#REF!</f>
        <v>#REF!</v>
      </c>
      <c r="D16" s="100" t="e">
        <f>#REF!</f>
        <v>#REF!</v>
      </c>
      <c r="E16" s="100" t="e">
        <f>#REF!</f>
        <v>#REF!</v>
      </c>
      <c r="F16" s="522" t="e">
        <f t="shared" si="0"/>
        <v>#REF!</v>
      </c>
    </row>
    <row r="17" spans="1:6" s="289" customFormat="1" ht="18.75" outlineLevel="1">
      <c r="A17" s="293" t="s">
        <v>207</v>
      </c>
      <c r="B17" s="288">
        <v>3957100</v>
      </c>
      <c r="C17" s="288" t="e">
        <f>#REF!</f>
        <v>#REF!</v>
      </c>
      <c r="D17" s="288" t="e">
        <f>#REF!</f>
        <v>#REF!</v>
      </c>
      <c r="E17" s="288" t="e">
        <f>#REF!</f>
        <v>#REF!</v>
      </c>
      <c r="F17" s="522" t="e">
        <f t="shared" si="0"/>
        <v>#REF!</v>
      </c>
    </row>
    <row r="18" spans="1:6" ht="18.75" outlineLevel="1">
      <c r="A18" s="285" t="s">
        <v>221</v>
      </c>
      <c r="B18" s="286"/>
      <c r="C18" s="286"/>
      <c r="D18" s="286"/>
      <c r="E18" s="286"/>
      <c r="F18" s="522">
        <f t="shared" si="0"/>
        <v>0</v>
      </c>
    </row>
    <row r="19" spans="1:6" s="289" customFormat="1" ht="18.75">
      <c r="A19" s="287" t="s">
        <v>208</v>
      </c>
      <c r="B19" s="288">
        <v>1641500</v>
      </c>
      <c r="C19" s="288" t="e">
        <f>C20</f>
        <v>#REF!</v>
      </c>
      <c r="D19" s="288" t="e">
        <f>D20</f>
        <v>#REF!</v>
      </c>
      <c r="E19" s="288" t="e">
        <f>E20</f>
        <v>#REF!</v>
      </c>
      <c r="F19" s="522" t="e">
        <f t="shared" si="0"/>
        <v>#REF!</v>
      </c>
    </row>
    <row r="20" spans="1:6" s="292" customFormat="1" ht="18.75" outlineLevel="1">
      <c r="A20" s="290" t="s">
        <v>231</v>
      </c>
      <c r="B20" s="99">
        <v>1641500</v>
      </c>
      <c r="C20" s="99" t="e">
        <f>SUM(C21:C22)</f>
        <v>#REF!</v>
      </c>
      <c r="D20" s="99" t="e">
        <f>SUM(D21:D22)</f>
        <v>#REF!</v>
      </c>
      <c r="E20" s="99" t="e">
        <f>SUM(E21:E22)</f>
        <v>#REF!</v>
      </c>
      <c r="F20" s="522" t="e">
        <f t="shared" si="0"/>
        <v>#REF!</v>
      </c>
    </row>
    <row r="21" spans="1:6" ht="18.75" outlineLevel="1">
      <c r="A21" s="233" t="s">
        <v>227</v>
      </c>
      <c r="B21" s="100">
        <v>1300</v>
      </c>
      <c r="C21" s="100" t="e">
        <f>#REF!</f>
        <v>#REF!</v>
      </c>
      <c r="D21" s="100" t="e">
        <f>#REF!</f>
        <v>#REF!</v>
      </c>
      <c r="E21" s="100" t="e">
        <f>#REF!</f>
        <v>#REF!</v>
      </c>
      <c r="F21" s="522" t="e">
        <f t="shared" si="0"/>
        <v>#REF!</v>
      </c>
    </row>
    <row r="22" spans="1:6" ht="18.75" outlineLevel="1">
      <c r="A22" s="233" t="s">
        <v>228</v>
      </c>
      <c r="B22" s="100">
        <v>1640200</v>
      </c>
      <c r="C22" s="100" t="e">
        <f>#REF!</f>
        <v>#REF!</v>
      </c>
      <c r="D22" s="100" t="e">
        <f>#REF!</f>
        <v>#REF!</v>
      </c>
      <c r="E22" s="100" t="e">
        <f>#REF!</f>
        <v>#REF!</v>
      </c>
      <c r="F22" s="522" t="e">
        <f t="shared" si="0"/>
        <v>#REF!</v>
      </c>
    </row>
    <row r="23" spans="1:6" ht="18.75" outlineLevel="1">
      <c r="A23" s="285" t="s">
        <v>232</v>
      </c>
      <c r="B23" s="286"/>
      <c r="C23" s="286"/>
      <c r="D23" s="286"/>
      <c r="E23" s="286"/>
      <c r="F23" s="522">
        <f t="shared" si="0"/>
        <v>0</v>
      </c>
    </row>
    <row r="24" spans="1:6" s="289" customFormat="1" ht="18.75">
      <c r="A24" s="287" t="s">
        <v>208</v>
      </c>
      <c r="B24" s="288">
        <v>716000</v>
      </c>
      <c r="C24" s="288" t="e">
        <f>C25</f>
        <v>#REF!</v>
      </c>
      <c r="D24" s="288" t="e">
        <f>D25</f>
        <v>#REF!</v>
      </c>
      <c r="E24" s="288" t="e">
        <f>E25</f>
        <v>#REF!</v>
      </c>
      <c r="F24" s="522" t="e">
        <f t="shared" si="0"/>
        <v>#REF!</v>
      </c>
    </row>
    <row r="25" spans="1:6" s="292" customFormat="1" ht="18.75" outlineLevel="1">
      <c r="A25" s="290" t="s">
        <v>233</v>
      </c>
      <c r="B25" s="99">
        <v>716000</v>
      </c>
      <c r="C25" s="99" t="e">
        <f>SUM(C26:C27)</f>
        <v>#REF!</v>
      </c>
      <c r="D25" s="99" t="e">
        <f>SUM(D26:D27)</f>
        <v>#REF!</v>
      </c>
      <c r="E25" s="99" t="e">
        <f>SUM(E26:E27)</f>
        <v>#REF!</v>
      </c>
      <c r="F25" s="522" t="e">
        <f t="shared" si="0"/>
        <v>#REF!</v>
      </c>
    </row>
    <row r="26" spans="1:6" ht="18.75" outlineLevel="1">
      <c r="A26" s="233" t="s">
        <v>227</v>
      </c>
      <c r="B26" s="100">
        <v>64200</v>
      </c>
      <c r="C26" s="100" t="e">
        <f>#REF!</f>
        <v>#REF!</v>
      </c>
      <c r="D26" s="100" t="e">
        <f>#REF!</f>
        <v>#REF!</v>
      </c>
      <c r="E26" s="100" t="e">
        <f>#REF!</f>
        <v>#REF!</v>
      </c>
      <c r="F26" s="522" t="e">
        <f t="shared" si="0"/>
        <v>#REF!</v>
      </c>
    </row>
    <row r="27" spans="1:6" ht="18.75" outlineLevel="1">
      <c r="A27" s="233" t="s">
        <v>228</v>
      </c>
      <c r="B27" s="100">
        <v>651800</v>
      </c>
      <c r="C27" s="100" t="e">
        <f>#REF!</f>
        <v>#REF!</v>
      </c>
      <c r="D27" s="100" t="e">
        <f>#REF!</f>
        <v>#REF!</v>
      </c>
      <c r="E27" s="100" t="e">
        <f>#REF!</f>
        <v>#REF!</v>
      </c>
      <c r="F27" s="522" t="e">
        <f t="shared" si="0"/>
        <v>#REF!</v>
      </c>
    </row>
    <row r="28" spans="1:6" ht="18.75" outlineLevel="1">
      <c r="A28" s="285" t="s">
        <v>234</v>
      </c>
      <c r="B28" s="286"/>
      <c r="C28" s="286"/>
      <c r="D28" s="286"/>
      <c r="E28" s="286"/>
      <c r="F28" s="522">
        <f t="shared" si="0"/>
        <v>0</v>
      </c>
    </row>
    <row r="29" spans="1:6" s="289" customFormat="1" ht="18.75">
      <c r="A29" s="287" t="s">
        <v>208</v>
      </c>
      <c r="B29" s="288">
        <v>409600</v>
      </c>
      <c r="C29" s="288" t="e">
        <f>C30</f>
        <v>#REF!</v>
      </c>
      <c r="D29" s="288" t="e">
        <f>D30</f>
        <v>#REF!</v>
      </c>
      <c r="E29" s="288" t="e">
        <f>E30</f>
        <v>#REF!</v>
      </c>
      <c r="F29" s="522" t="e">
        <f t="shared" si="0"/>
        <v>#REF!</v>
      </c>
    </row>
    <row r="30" spans="1:6" s="292" customFormat="1" ht="18.75" outlineLevel="1">
      <c r="A30" s="290" t="s">
        <v>235</v>
      </c>
      <c r="B30" s="99">
        <v>409600</v>
      </c>
      <c r="C30" s="99" t="e">
        <f>SUM(C31:C32)</f>
        <v>#REF!</v>
      </c>
      <c r="D30" s="99" t="e">
        <f>SUM(D31:D32)</f>
        <v>#REF!</v>
      </c>
      <c r="E30" s="99" t="e">
        <f>SUM(E31:E32)</f>
        <v>#REF!</v>
      </c>
      <c r="F30" s="522" t="e">
        <f t="shared" si="0"/>
        <v>#REF!</v>
      </c>
    </row>
    <row r="31" spans="1:6" ht="18.75" outlineLevel="1">
      <c r="A31" s="233" t="s">
        <v>227</v>
      </c>
      <c r="B31" s="100">
        <v>3900</v>
      </c>
      <c r="C31" s="100" t="e">
        <f>#REF!</f>
        <v>#REF!</v>
      </c>
      <c r="D31" s="100" t="e">
        <f>#REF!</f>
        <v>#REF!</v>
      </c>
      <c r="E31" s="100" t="e">
        <f>#REF!</f>
        <v>#REF!</v>
      </c>
      <c r="F31" s="522" t="e">
        <f t="shared" si="0"/>
        <v>#REF!</v>
      </c>
    </row>
    <row r="32" spans="1:6" ht="18.75" outlineLevel="1">
      <c r="A32" s="233" t="s">
        <v>228</v>
      </c>
      <c r="B32" s="100">
        <v>405700</v>
      </c>
      <c r="C32" s="100" t="e">
        <f>#REF!</f>
        <v>#REF!</v>
      </c>
      <c r="D32" s="100" t="e">
        <f>#REF!</f>
        <v>#REF!</v>
      </c>
      <c r="E32" s="100" t="e">
        <f>#REF!</f>
        <v>#REF!</v>
      </c>
      <c r="F32" s="522" t="e">
        <f t="shared" si="0"/>
        <v>#REF!</v>
      </c>
    </row>
    <row r="33" spans="1:6" ht="18.75" outlineLevel="1">
      <c r="A33" s="285" t="s">
        <v>236</v>
      </c>
      <c r="B33" s="286"/>
      <c r="C33" s="286"/>
      <c r="D33" s="286"/>
      <c r="E33" s="286"/>
      <c r="F33" s="522">
        <f t="shared" si="0"/>
        <v>0</v>
      </c>
    </row>
    <row r="34" spans="1:6" s="289" customFormat="1" ht="18.75">
      <c r="A34" s="287" t="s">
        <v>208</v>
      </c>
      <c r="B34" s="288">
        <v>16657200</v>
      </c>
      <c r="C34" s="288" t="e">
        <f>C35+C38+C41+C45</f>
        <v>#REF!</v>
      </c>
      <c r="D34" s="288" t="e">
        <f>D35+D38+D41+D45</f>
        <v>#REF!</v>
      </c>
      <c r="E34" s="288" t="e">
        <f>E35+E38+E41+E45</f>
        <v>#REF!</v>
      </c>
      <c r="F34" s="522" t="e">
        <f t="shared" si="0"/>
        <v>#REF!</v>
      </c>
    </row>
    <row r="35" spans="1:6" s="292" customFormat="1" ht="18.75" outlineLevel="1">
      <c r="A35" s="290" t="s">
        <v>237</v>
      </c>
      <c r="B35" s="99">
        <v>2439795</v>
      </c>
      <c r="C35" s="99" t="e">
        <f>SUM(C36:C37)</f>
        <v>#REF!</v>
      </c>
      <c r="D35" s="99" t="e">
        <f>SUM(D36:D37)</f>
        <v>#REF!</v>
      </c>
      <c r="E35" s="99" t="e">
        <f>SUM(E36:E37)</f>
        <v>#REF!</v>
      </c>
      <c r="F35" s="522" t="e">
        <f t="shared" si="0"/>
        <v>#REF!</v>
      </c>
    </row>
    <row r="36" spans="1:6" ht="18.75" outlineLevel="1">
      <c r="A36" s="233" t="s">
        <v>227</v>
      </c>
      <c r="B36" s="100">
        <v>58020</v>
      </c>
      <c r="C36" s="100" t="e">
        <f>#REF!</f>
        <v>#REF!</v>
      </c>
      <c r="D36" s="100" t="e">
        <f>#REF!</f>
        <v>#REF!</v>
      </c>
      <c r="E36" s="100" t="e">
        <f>#REF!</f>
        <v>#REF!</v>
      </c>
      <c r="F36" s="522" t="e">
        <f t="shared" si="0"/>
        <v>#REF!</v>
      </c>
    </row>
    <row r="37" spans="1:6" ht="18.75" outlineLevel="1">
      <c r="A37" s="233" t="s">
        <v>228</v>
      </c>
      <c r="B37" s="100">
        <v>2381775</v>
      </c>
      <c r="C37" s="100" t="e">
        <f>#REF!</f>
        <v>#REF!</v>
      </c>
      <c r="D37" s="100" t="e">
        <f>#REF!</f>
        <v>#REF!</v>
      </c>
      <c r="E37" s="100" t="e">
        <f>#REF!</f>
        <v>#REF!</v>
      </c>
      <c r="F37" s="522" t="e">
        <f t="shared" si="0"/>
        <v>#REF!</v>
      </c>
    </row>
    <row r="38" spans="1:6" s="292" customFormat="1" ht="18.75" outlineLevel="1">
      <c r="A38" s="290" t="s">
        <v>238</v>
      </c>
      <c r="B38" s="99">
        <v>4576405</v>
      </c>
      <c r="C38" s="99" t="e">
        <f>SUM(C39:C40)</f>
        <v>#REF!</v>
      </c>
      <c r="D38" s="99" t="e">
        <f>SUM(D39:D40)</f>
        <v>#REF!</v>
      </c>
      <c r="E38" s="99" t="e">
        <f>SUM(E39:E40)</f>
        <v>#REF!</v>
      </c>
      <c r="F38" s="522" t="e">
        <f t="shared" si="0"/>
        <v>#REF!</v>
      </c>
    </row>
    <row r="39" spans="1:6" ht="18.75" outlineLevel="1">
      <c r="A39" s="233" t="s">
        <v>227</v>
      </c>
      <c r="B39" s="100">
        <v>685320</v>
      </c>
      <c r="C39" s="100" t="e">
        <f>#REF!</f>
        <v>#REF!</v>
      </c>
      <c r="D39" s="100" t="e">
        <f>#REF!</f>
        <v>#REF!</v>
      </c>
      <c r="E39" s="100" t="e">
        <f>#REF!</f>
        <v>#REF!</v>
      </c>
      <c r="F39" s="522" t="e">
        <f t="shared" si="0"/>
        <v>#REF!</v>
      </c>
    </row>
    <row r="40" spans="1:6" ht="18.75" outlineLevel="1">
      <c r="A40" s="233" t="s">
        <v>228</v>
      </c>
      <c r="B40" s="100">
        <v>3891085</v>
      </c>
      <c r="C40" s="100" t="e">
        <f>#REF!</f>
        <v>#REF!</v>
      </c>
      <c r="D40" s="100" t="e">
        <f>#REF!</f>
        <v>#REF!</v>
      </c>
      <c r="E40" s="100" t="e">
        <f>#REF!</f>
        <v>#REF!</v>
      </c>
      <c r="F40" s="522" t="e">
        <f t="shared" si="0"/>
        <v>#REF!</v>
      </c>
    </row>
    <row r="41" spans="1:6" s="292" customFormat="1" ht="18.75" outlineLevel="1">
      <c r="A41" s="290" t="s">
        <v>239</v>
      </c>
      <c r="B41" s="99">
        <v>7513800</v>
      </c>
      <c r="C41" s="99" t="e">
        <f>SUM(C42:C43)</f>
        <v>#REF!</v>
      </c>
      <c r="D41" s="99" t="e">
        <f>SUM(D42:D43)</f>
        <v>#REF!</v>
      </c>
      <c r="E41" s="99" t="e">
        <f>SUM(E42:E43)</f>
        <v>#REF!</v>
      </c>
      <c r="F41" s="522" t="e">
        <f t="shared" si="0"/>
        <v>#REF!</v>
      </c>
    </row>
    <row r="42" spans="1:6" ht="18.75" outlineLevel="1">
      <c r="A42" s="233" t="s">
        <v>227</v>
      </c>
      <c r="B42" s="100">
        <v>743560</v>
      </c>
      <c r="C42" s="100" t="e">
        <f>#REF!</f>
        <v>#REF!</v>
      </c>
      <c r="D42" s="100" t="e">
        <f>#REF!</f>
        <v>#REF!</v>
      </c>
      <c r="E42" s="100" t="e">
        <f>#REF!</f>
        <v>#REF!</v>
      </c>
      <c r="F42" s="522" t="e">
        <f t="shared" si="0"/>
        <v>#REF!</v>
      </c>
    </row>
    <row r="43" spans="1:6" ht="18.75" outlineLevel="1">
      <c r="A43" s="233" t="s">
        <v>228</v>
      </c>
      <c r="B43" s="100">
        <v>6770240</v>
      </c>
      <c r="C43" s="100" t="e">
        <f>#REF!</f>
        <v>#REF!</v>
      </c>
      <c r="D43" s="100" t="e">
        <f>#REF!</f>
        <v>#REF!</v>
      </c>
      <c r="E43" s="100" t="e">
        <f>#REF!</f>
        <v>#REF!</v>
      </c>
      <c r="F43" s="522" t="e">
        <f t="shared" si="0"/>
        <v>#REF!</v>
      </c>
    </row>
    <row r="44" spans="1:6" s="289" customFormat="1" ht="18.75" outlineLevel="1">
      <c r="A44" s="293" t="s">
        <v>207</v>
      </c>
      <c r="B44" s="288">
        <v>169400</v>
      </c>
      <c r="C44" s="288" t="e">
        <f>#REF!</f>
        <v>#REF!</v>
      </c>
      <c r="D44" s="288" t="e">
        <f>#REF!</f>
        <v>#REF!</v>
      </c>
      <c r="E44" s="288" t="e">
        <f>#REF!</f>
        <v>#REF!</v>
      </c>
      <c r="F44" s="522" t="e">
        <f t="shared" si="0"/>
        <v>#REF!</v>
      </c>
    </row>
    <row r="45" spans="1:6" s="292" customFormat="1" ht="18.75" outlineLevel="1">
      <c r="A45" s="290" t="s">
        <v>240</v>
      </c>
      <c r="B45" s="99">
        <v>2127200</v>
      </c>
      <c r="C45" s="99" t="e">
        <f>SUM(C46:C48)</f>
        <v>#REF!</v>
      </c>
      <c r="D45" s="99" t="e">
        <f>SUM(D46:D48)</f>
        <v>#REF!</v>
      </c>
      <c r="E45" s="99" t="e">
        <f>SUM(E46:E48)</f>
        <v>#REF!</v>
      </c>
      <c r="F45" s="522" t="e">
        <f t="shared" si="0"/>
        <v>#REF!</v>
      </c>
    </row>
    <row r="46" spans="1:6" ht="18.75" outlineLevel="1">
      <c r="A46" s="233" t="s">
        <v>227</v>
      </c>
      <c r="B46" s="100">
        <v>420700</v>
      </c>
      <c r="C46" s="100" t="e">
        <f>#REF!</f>
        <v>#REF!</v>
      </c>
      <c r="D46" s="100" t="e">
        <f>#REF!</f>
        <v>#REF!</v>
      </c>
      <c r="E46" s="100" t="e">
        <f>#REF!</f>
        <v>#REF!</v>
      </c>
      <c r="F46" s="522" t="e">
        <f t="shared" si="0"/>
        <v>#REF!</v>
      </c>
    </row>
    <row r="47" spans="1:6" ht="18.75" outlineLevel="1">
      <c r="A47" s="233" t="s">
        <v>228</v>
      </c>
      <c r="B47" s="100">
        <v>1551200</v>
      </c>
      <c r="C47" s="100" t="e">
        <f>#REF!</f>
        <v>#REF!</v>
      </c>
      <c r="D47" s="100" t="e">
        <f>#REF!</f>
        <v>#REF!</v>
      </c>
      <c r="E47" s="100" t="e">
        <f>#REF!</f>
        <v>#REF!</v>
      </c>
      <c r="F47" s="522" t="e">
        <f t="shared" si="0"/>
        <v>#REF!</v>
      </c>
    </row>
    <row r="48" spans="1:6" ht="18.75" outlineLevel="1">
      <c r="A48" s="233" t="s">
        <v>230</v>
      </c>
      <c r="B48" s="100">
        <v>155300</v>
      </c>
      <c r="C48" s="100" t="e">
        <f>#REF!</f>
        <v>#REF!</v>
      </c>
      <c r="D48" s="100" t="e">
        <f>#REF!</f>
        <v>#REF!</v>
      </c>
      <c r="E48" s="100" t="e">
        <f>#REF!</f>
        <v>#REF!</v>
      </c>
      <c r="F48" s="522" t="e">
        <f t="shared" si="0"/>
        <v>#REF!</v>
      </c>
    </row>
    <row r="49" spans="1:6" s="523" customFormat="1" ht="18.75">
      <c r="A49" s="285" t="s">
        <v>241</v>
      </c>
      <c r="B49" s="286"/>
      <c r="C49" s="286"/>
      <c r="D49" s="286"/>
      <c r="E49" s="286"/>
      <c r="F49" s="522">
        <f t="shared" si="0"/>
        <v>0</v>
      </c>
    </row>
    <row r="50" spans="1:6" s="289" customFormat="1" ht="18.75">
      <c r="A50" s="287" t="s">
        <v>208</v>
      </c>
      <c r="B50" s="288">
        <v>2545900</v>
      </c>
      <c r="C50" s="288" t="e">
        <f>C51+C54</f>
        <v>#REF!</v>
      </c>
      <c r="D50" s="288" t="e">
        <f>D51+D54</f>
        <v>#REF!</v>
      </c>
      <c r="E50" s="288" t="e">
        <f>E51+E54</f>
        <v>#REF!</v>
      </c>
      <c r="F50" s="522" t="e">
        <f t="shared" si="0"/>
        <v>#REF!</v>
      </c>
    </row>
    <row r="51" spans="1:6" s="291" customFormat="1" ht="18.75">
      <c r="A51" s="290" t="s">
        <v>242</v>
      </c>
      <c r="B51" s="99">
        <v>544586</v>
      </c>
      <c r="C51" s="99" t="e">
        <f>SUM(C52:C53)</f>
        <v>#REF!</v>
      </c>
      <c r="D51" s="99" t="e">
        <f>SUM(D52:D53)</f>
        <v>#REF!</v>
      </c>
      <c r="E51" s="99" t="e">
        <f>SUM(E52:E53)</f>
        <v>#REF!</v>
      </c>
      <c r="F51" s="522" t="e">
        <f t="shared" si="0"/>
        <v>#REF!</v>
      </c>
    </row>
    <row r="52" spans="1:6" ht="18.75" outlineLevel="1">
      <c r="A52" s="233" t="s">
        <v>227</v>
      </c>
      <c r="B52" s="100">
        <v>124128</v>
      </c>
      <c r="C52" s="100" t="e">
        <f>#REF!</f>
        <v>#REF!</v>
      </c>
      <c r="D52" s="100" t="e">
        <f>#REF!</f>
        <v>#REF!</v>
      </c>
      <c r="E52" s="100" t="e">
        <f>#REF!</f>
        <v>#REF!</v>
      </c>
      <c r="F52" s="522" t="e">
        <f t="shared" si="0"/>
        <v>#REF!</v>
      </c>
    </row>
    <row r="53" spans="1:6" ht="18.75" outlineLevel="1">
      <c r="A53" s="233" t="s">
        <v>228</v>
      </c>
      <c r="B53" s="100">
        <v>420458</v>
      </c>
      <c r="C53" s="100" t="e">
        <f>#REF!</f>
        <v>#REF!</v>
      </c>
      <c r="D53" s="100" t="e">
        <f>#REF!</f>
        <v>#REF!</v>
      </c>
      <c r="E53" s="100" t="e">
        <f>#REF!</f>
        <v>#REF!</v>
      </c>
      <c r="F53" s="522" t="e">
        <f t="shared" si="0"/>
        <v>#REF!</v>
      </c>
    </row>
    <row r="54" spans="1:6" s="292" customFormat="1" ht="18.75" outlineLevel="1">
      <c r="A54" s="290" t="s">
        <v>243</v>
      </c>
      <c r="B54" s="99">
        <v>2001314</v>
      </c>
      <c r="C54" s="99" t="e">
        <f>SUM(C55:C56)</f>
        <v>#REF!</v>
      </c>
      <c r="D54" s="99" t="e">
        <f>SUM(D55:D56)</f>
        <v>#REF!</v>
      </c>
      <c r="E54" s="99" t="e">
        <f>SUM(E55:E56)</f>
        <v>#REF!</v>
      </c>
      <c r="F54" s="522" t="e">
        <f t="shared" si="0"/>
        <v>#REF!</v>
      </c>
    </row>
    <row r="55" spans="1:6" ht="18.75" outlineLevel="1">
      <c r="A55" s="233" t="s">
        <v>227</v>
      </c>
      <c r="B55" s="100">
        <v>32472</v>
      </c>
      <c r="C55" s="100" t="e">
        <f>#REF!</f>
        <v>#REF!</v>
      </c>
      <c r="D55" s="100" t="e">
        <f>#REF!</f>
        <v>#REF!</v>
      </c>
      <c r="E55" s="100" t="e">
        <f>#REF!</f>
        <v>#REF!</v>
      </c>
      <c r="F55" s="522" t="e">
        <f t="shared" si="0"/>
        <v>#REF!</v>
      </c>
    </row>
    <row r="56" spans="1:6" ht="18.75" outlineLevel="1">
      <c r="A56" s="233" t="s">
        <v>228</v>
      </c>
      <c r="B56" s="100">
        <v>1968842</v>
      </c>
      <c r="C56" s="100" t="e">
        <f>#REF!</f>
        <v>#REF!</v>
      </c>
      <c r="D56" s="100" t="e">
        <f>#REF!</f>
        <v>#REF!</v>
      </c>
      <c r="E56" s="100" t="e">
        <f>#REF!</f>
        <v>#REF!</v>
      </c>
      <c r="F56" s="522" t="e">
        <f t="shared" si="0"/>
        <v>#REF!</v>
      </c>
    </row>
    <row r="57" spans="1:6" ht="18.75" outlineLevel="1">
      <c r="A57" s="285" t="s">
        <v>244</v>
      </c>
      <c r="B57" s="286"/>
      <c r="C57" s="286"/>
      <c r="D57" s="286"/>
      <c r="E57" s="286"/>
      <c r="F57" s="522">
        <f t="shared" si="0"/>
        <v>0</v>
      </c>
    </row>
    <row r="58" spans="1:6" s="289" customFormat="1" ht="18.75">
      <c r="A58" s="287" t="s">
        <v>208</v>
      </c>
      <c r="B58" s="288">
        <v>7509600</v>
      </c>
      <c r="C58" s="288" t="e">
        <f>C59+C62+C65+C69</f>
        <v>#REF!</v>
      </c>
      <c r="D58" s="288" t="e">
        <f>D59+D62+D65+D69</f>
        <v>#REF!</v>
      </c>
      <c r="E58" s="288" t="e">
        <f>E59+E62+E65+E69</f>
        <v>#REF!</v>
      </c>
      <c r="F58" s="522" t="e">
        <f t="shared" si="0"/>
        <v>#REF!</v>
      </c>
    </row>
    <row r="59" spans="1:6" s="292" customFormat="1" ht="18.75" outlineLevel="1">
      <c r="A59" s="290" t="s">
        <v>245</v>
      </c>
      <c r="B59" s="99">
        <v>1232928</v>
      </c>
      <c r="C59" s="99" t="e">
        <f>SUM(C60:C61)</f>
        <v>#REF!</v>
      </c>
      <c r="D59" s="99" t="e">
        <f>SUM(D60:D61)</f>
        <v>#REF!</v>
      </c>
      <c r="E59" s="99" t="e">
        <f>SUM(E60:E61)</f>
        <v>#REF!</v>
      </c>
      <c r="F59" s="522" t="e">
        <f t="shared" si="0"/>
        <v>#REF!</v>
      </c>
    </row>
    <row r="60" spans="1:6" ht="18.75" outlineLevel="1">
      <c r="A60" s="233" t="s">
        <v>227</v>
      </c>
      <c r="B60" s="100">
        <v>21428</v>
      </c>
      <c r="C60" s="100" t="e">
        <f>#REF!</f>
        <v>#REF!</v>
      </c>
      <c r="D60" s="100" t="e">
        <f>#REF!</f>
        <v>#REF!</v>
      </c>
      <c r="E60" s="100" t="e">
        <f>#REF!</f>
        <v>#REF!</v>
      </c>
      <c r="F60" s="522" t="e">
        <f t="shared" si="0"/>
        <v>#REF!</v>
      </c>
    </row>
    <row r="61" spans="1:6" ht="18.75" outlineLevel="1">
      <c r="A61" s="233" t="s">
        <v>228</v>
      </c>
      <c r="B61" s="100">
        <v>1211500</v>
      </c>
      <c r="C61" s="100" t="e">
        <f>#REF!</f>
        <v>#REF!</v>
      </c>
      <c r="D61" s="100" t="e">
        <f>#REF!</f>
        <v>#REF!</v>
      </c>
      <c r="E61" s="100" t="e">
        <f>#REF!</f>
        <v>#REF!</v>
      </c>
      <c r="F61" s="522" t="e">
        <f t="shared" si="0"/>
        <v>#REF!</v>
      </c>
    </row>
    <row r="62" spans="1:6" s="292" customFormat="1" ht="18.75" outlineLevel="1">
      <c r="A62" s="290" t="s">
        <v>246</v>
      </c>
      <c r="B62" s="99">
        <v>408424</v>
      </c>
      <c r="C62" s="99" t="e">
        <f>SUM(C63:C64)</f>
        <v>#REF!</v>
      </c>
      <c r="D62" s="99" t="e">
        <f>SUM(D63:D64)</f>
        <v>#REF!</v>
      </c>
      <c r="E62" s="99" t="e">
        <f>SUM(E63:E64)</f>
        <v>#REF!</v>
      </c>
      <c r="F62" s="522" t="e">
        <f t="shared" si="0"/>
        <v>#REF!</v>
      </c>
    </row>
    <row r="63" spans="1:6" ht="18.75" outlineLevel="1">
      <c r="A63" s="233" t="s">
        <v>227</v>
      </c>
      <c r="B63" s="100">
        <v>8424</v>
      </c>
      <c r="C63" s="100" t="e">
        <f>#REF!</f>
        <v>#REF!</v>
      </c>
      <c r="D63" s="100" t="e">
        <f>#REF!</f>
        <v>#REF!</v>
      </c>
      <c r="E63" s="100" t="e">
        <f>#REF!</f>
        <v>#REF!</v>
      </c>
      <c r="F63" s="522" t="e">
        <f t="shared" si="0"/>
        <v>#REF!</v>
      </c>
    </row>
    <row r="64" spans="1:6" ht="18.75" outlineLevel="1">
      <c r="A64" s="233" t="s">
        <v>228</v>
      </c>
      <c r="B64" s="100">
        <v>400000</v>
      </c>
      <c r="C64" s="100" t="e">
        <f>#REF!</f>
        <v>#REF!</v>
      </c>
      <c r="D64" s="100" t="e">
        <f>#REF!</f>
        <v>#REF!</v>
      </c>
      <c r="E64" s="100" t="e">
        <f>#REF!</f>
        <v>#REF!</v>
      </c>
      <c r="F64" s="522" t="e">
        <f t="shared" si="0"/>
        <v>#REF!</v>
      </c>
    </row>
    <row r="65" spans="1:6" s="292" customFormat="1" ht="18.75" outlineLevel="1">
      <c r="A65" s="290" t="s">
        <v>247</v>
      </c>
      <c r="B65" s="99">
        <v>2883148</v>
      </c>
      <c r="C65" s="99" t="e">
        <f>SUM(C66:C68)</f>
        <v>#REF!</v>
      </c>
      <c r="D65" s="99" t="e">
        <f>SUM(D66:D68)</f>
        <v>#REF!</v>
      </c>
      <c r="E65" s="99" t="e">
        <f>SUM(E66:E68)</f>
        <v>#REF!</v>
      </c>
      <c r="F65" s="522" t="e">
        <f t="shared" si="0"/>
        <v>#REF!</v>
      </c>
    </row>
    <row r="66" spans="1:6" ht="18.75" outlineLevel="1">
      <c r="A66" s="233" t="s">
        <v>227</v>
      </c>
      <c r="B66" s="100">
        <v>6048</v>
      </c>
      <c r="C66" s="100" t="e">
        <f>#REF!</f>
        <v>#REF!</v>
      </c>
      <c r="D66" s="100" t="e">
        <f>#REF!</f>
        <v>#REF!</v>
      </c>
      <c r="E66" s="100" t="e">
        <f>#REF!</f>
        <v>#REF!</v>
      </c>
      <c r="F66" s="522" t="e">
        <f t="shared" si="0"/>
        <v>#REF!</v>
      </c>
    </row>
    <row r="67" spans="1:6" ht="18.75" outlineLevel="1">
      <c r="A67" s="233" t="s">
        <v>228</v>
      </c>
      <c r="B67" s="100">
        <v>877100</v>
      </c>
      <c r="C67" s="100" t="e">
        <f>#REF!</f>
        <v>#REF!</v>
      </c>
      <c r="D67" s="100" t="e">
        <f>#REF!</f>
        <v>#REF!</v>
      </c>
      <c r="E67" s="100" t="e">
        <f>#REF!</f>
        <v>#REF!</v>
      </c>
      <c r="F67" s="522" t="e">
        <f t="shared" si="0"/>
        <v>#REF!</v>
      </c>
    </row>
    <row r="68" spans="1:6" ht="18.75" outlineLevel="1">
      <c r="A68" s="233" t="s">
        <v>230</v>
      </c>
      <c r="B68" s="100">
        <v>2000000</v>
      </c>
      <c r="C68" s="100" t="e">
        <f>#REF!</f>
        <v>#REF!</v>
      </c>
      <c r="D68" s="100" t="e">
        <f>#REF!</f>
        <v>#REF!</v>
      </c>
      <c r="E68" s="100"/>
      <c r="F68" s="522" t="e">
        <f t="shared" si="0"/>
        <v>#REF!</v>
      </c>
    </row>
    <row r="69" spans="1:6" s="292" customFormat="1" ht="18.75" outlineLevel="1">
      <c r="A69" s="290" t="s">
        <v>248</v>
      </c>
      <c r="B69" s="99">
        <v>2985100</v>
      </c>
      <c r="C69" s="99" t="e">
        <f>SUM(C70:C71)</f>
        <v>#REF!</v>
      </c>
      <c r="D69" s="99" t="e">
        <f>SUM(D70:D71)</f>
        <v>#REF!</v>
      </c>
      <c r="E69" s="99" t="e">
        <f>SUM(E70:E71)</f>
        <v>#REF!</v>
      </c>
      <c r="F69" s="522" t="e">
        <f t="shared" si="0"/>
        <v>#REF!</v>
      </c>
    </row>
    <row r="70" spans="1:6" ht="18.75" outlineLevel="1">
      <c r="A70" s="233" t="s">
        <v>227</v>
      </c>
      <c r="B70" s="100">
        <v>268700</v>
      </c>
      <c r="C70" s="100" t="e">
        <f>#REF!</f>
        <v>#REF!</v>
      </c>
      <c r="D70" s="100" t="e">
        <f>#REF!</f>
        <v>#REF!</v>
      </c>
      <c r="E70" s="100" t="e">
        <f>#REF!</f>
        <v>#REF!</v>
      </c>
      <c r="F70" s="522" t="e">
        <f t="shared" si="0"/>
        <v>#REF!</v>
      </c>
    </row>
    <row r="71" spans="1:6" ht="18.75" outlineLevel="1">
      <c r="A71" s="233" t="s">
        <v>228</v>
      </c>
      <c r="B71" s="100">
        <v>2716400</v>
      </c>
      <c r="C71" s="100" t="e">
        <f>#REF!</f>
        <v>#REF!</v>
      </c>
      <c r="D71" s="100" t="e">
        <f>#REF!</f>
        <v>#REF!</v>
      </c>
      <c r="E71" s="100" t="e">
        <f>#REF!</f>
        <v>#REF!</v>
      </c>
      <c r="F71" s="522" t="e">
        <f t="shared" si="0"/>
        <v>#REF!</v>
      </c>
    </row>
    <row r="72" spans="1:6" s="523" customFormat="1" ht="18.75">
      <c r="A72" s="285" t="s">
        <v>249</v>
      </c>
      <c r="B72" s="286"/>
      <c r="C72" s="286"/>
      <c r="D72" s="286"/>
      <c r="E72" s="286"/>
      <c r="F72" s="522">
        <f t="shared" si="0"/>
        <v>0</v>
      </c>
    </row>
    <row r="73" spans="1:6" s="289" customFormat="1" ht="18.75">
      <c r="A73" s="287" t="s">
        <v>208</v>
      </c>
      <c r="B73" s="288">
        <v>19335400</v>
      </c>
      <c r="C73" s="288" t="e">
        <f>C74+C77</f>
        <v>#REF!</v>
      </c>
      <c r="D73" s="288" t="e">
        <f>D74+D77</f>
        <v>#REF!</v>
      </c>
      <c r="E73" s="288" t="e">
        <f>E74+E77</f>
        <v>#REF!</v>
      </c>
      <c r="F73" s="522" t="e">
        <f t="shared" si="0"/>
        <v>#REF!</v>
      </c>
    </row>
    <row r="74" spans="1:6" s="291" customFormat="1" ht="18.75">
      <c r="A74" s="290" t="s">
        <v>250</v>
      </c>
      <c r="B74" s="99">
        <v>664271</v>
      </c>
      <c r="C74" s="99" t="e">
        <f>SUM(C75:C76)</f>
        <v>#REF!</v>
      </c>
      <c r="D74" s="99" t="e">
        <f>SUM(D75:D76)</f>
        <v>#REF!</v>
      </c>
      <c r="E74" s="99" t="e">
        <f>SUM(E75:E76)</f>
        <v>#REF!</v>
      </c>
      <c r="F74" s="522" t="e">
        <f aca="true" t="shared" si="1" ref="F74:F107">SUM(B74-C74-D74-E74)</f>
        <v>#REF!</v>
      </c>
    </row>
    <row r="75" spans="1:6" ht="18.75">
      <c r="A75" s="233" t="s">
        <v>227</v>
      </c>
      <c r="B75" s="100">
        <v>43311</v>
      </c>
      <c r="C75" s="100" t="e">
        <f>#REF!</f>
        <v>#REF!</v>
      </c>
      <c r="D75" s="100" t="e">
        <f>#REF!</f>
        <v>#REF!</v>
      </c>
      <c r="E75" s="100" t="e">
        <f>#REF!</f>
        <v>#REF!</v>
      </c>
      <c r="F75" s="522" t="e">
        <f t="shared" si="1"/>
        <v>#REF!</v>
      </c>
    </row>
    <row r="76" spans="1:6" ht="18.75" outlineLevel="1">
      <c r="A76" s="233" t="s">
        <v>228</v>
      </c>
      <c r="B76" s="100">
        <v>620960</v>
      </c>
      <c r="C76" s="100" t="e">
        <f>#REF!</f>
        <v>#REF!</v>
      </c>
      <c r="D76" s="100" t="e">
        <f>#REF!</f>
        <v>#REF!</v>
      </c>
      <c r="E76" s="100" t="e">
        <f>#REF!</f>
        <v>#REF!</v>
      </c>
      <c r="F76" s="522" t="e">
        <f t="shared" si="1"/>
        <v>#REF!</v>
      </c>
    </row>
    <row r="77" spans="1:6" s="292" customFormat="1" ht="18.75" outlineLevel="1">
      <c r="A77" s="290" t="s">
        <v>251</v>
      </c>
      <c r="B77" s="99">
        <v>18671129</v>
      </c>
      <c r="C77" s="99" t="e">
        <f>SUM(C78:C81)</f>
        <v>#REF!</v>
      </c>
      <c r="D77" s="99" t="e">
        <f>SUM(D78:D81)</f>
        <v>#REF!</v>
      </c>
      <c r="E77" s="99" t="e">
        <f>SUM(E78:E80)</f>
        <v>#REF!</v>
      </c>
      <c r="F77" s="522" t="e">
        <f>SUM(B77-C77-D77-E77)</f>
        <v>#REF!</v>
      </c>
    </row>
    <row r="78" spans="1:8" ht="18.75" outlineLevel="1">
      <c r="A78" s="233" t="s">
        <v>227</v>
      </c>
      <c r="B78" s="100">
        <v>84189</v>
      </c>
      <c r="C78" s="100" t="e">
        <f>#REF!</f>
        <v>#REF!</v>
      </c>
      <c r="D78" s="100" t="e">
        <f>#REF!</f>
        <v>#REF!</v>
      </c>
      <c r="E78" s="100" t="e">
        <f>#REF!</f>
        <v>#REF!</v>
      </c>
      <c r="F78" s="522" t="e">
        <f t="shared" si="1"/>
        <v>#REF!</v>
      </c>
      <c r="H78" s="519"/>
    </row>
    <row r="79" spans="1:6" ht="18.75" outlineLevel="1">
      <c r="A79" s="233" t="s">
        <v>228</v>
      </c>
      <c r="B79" s="100">
        <v>11648840</v>
      </c>
      <c r="C79" s="100" t="e">
        <f>#REF!</f>
        <v>#REF!</v>
      </c>
      <c r="D79" s="100" t="e">
        <f>#REF!</f>
        <v>#REF!</v>
      </c>
      <c r="E79" s="100" t="e">
        <f>#REF!</f>
        <v>#REF!</v>
      </c>
      <c r="F79" s="522" t="e">
        <f t="shared" si="1"/>
        <v>#REF!</v>
      </c>
    </row>
    <row r="80" spans="1:6" ht="18.75" outlineLevel="1">
      <c r="A80" s="233" t="s">
        <v>230</v>
      </c>
      <c r="B80" s="100">
        <v>6938100</v>
      </c>
      <c r="C80" s="100" t="e">
        <f>#REF!</f>
        <v>#REF!</v>
      </c>
      <c r="D80" s="100" t="e">
        <f>#REF!</f>
        <v>#REF!</v>
      </c>
      <c r="E80" s="100" t="e">
        <f>#REF!</f>
        <v>#REF!</v>
      </c>
      <c r="F80" s="522" t="e">
        <f t="shared" si="1"/>
        <v>#REF!</v>
      </c>
    </row>
    <row r="81" spans="1:6" s="289" customFormat="1" ht="18.75" outlineLevel="1">
      <c r="A81" s="293" t="s">
        <v>207</v>
      </c>
      <c r="B81" s="288">
        <v>20000</v>
      </c>
      <c r="C81" s="288" t="e">
        <f>#REF!</f>
        <v>#REF!</v>
      </c>
      <c r="D81" s="288" t="e">
        <f>#REF!</f>
        <v>#REF!</v>
      </c>
      <c r="E81" s="288" t="e">
        <f>#REF!</f>
        <v>#REF!</v>
      </c>
      <c r="F81" s="522" t="e">
        <f t="shared" si="1"/>
        <v>#REF!</v>
      </c>
    </row>
    <row r="82" spans="1:6" s="523" customFormat="1" ht="18.75">
      <c r="A82" s="285" t="s">
        <v>252</v>
      </c>
      <c r="B82" s="286"/>
      <c r="C82" s="286"/>
      <c r="D82" s="286"/>
      <c r="E82" s="286"/>
      <c r="F82" s="522">
        <f t="shared" si="1"/>
        <v>0</v>
      </c>
    </row>
    <row r="83" spans="1:6" s="289" customFormat="1" ht="18.75">
      <c r="A83" s="287" t="s">
        <v>208</v>
      </c>
      <c r="B83" s="288">
        <v>723000</v>
      </c>
      <c r="C83" s="288" t="e">
        <f>C84+C87+C91</f>
        <v>#REF!</v>
      </c>
      <c r="D83" s="288" t="e">
        <f>D84+D87+D91</f>
        <v>#REF!</v>
      </c>
      <c r="E83" s="288" t="e">
        <f>E84+E87+E91</f>
        <v>#REF!</v>
      </c>
      <c r="F83" s="522" t="e">
        <f t="shared" si="1"/>
        <v>#REF!</v>
      </c>
    </row>
    <row r="84" spans="1:6" s="291" customFormat="1" ht="18.75">
      <c r="A84" s="290" t="s">
        <v>253</v>
      </c>
      <c r="B84" s="99">
        <v>159931</v>
      </c>
      <c r="C84" s="99" t="e">
        <f>SUM(C85:C86)</f>
        <v>#REF!</v>
      </c>
      <c r="D84" s="99" t="e">
        <f>SUM(D85:D86)</f>
        <v>#REF!</v>
      </c>
      <c r="E84" s="99" t="e">
        <f>SUM(E85:E86)</f>
        <v>#REF!</v>
      </c>
      <c r="F84" s="522" t="e">
        <f t="shared" si="1"/>
        <v>#REF!</v>
      </c>
    </row>
    <row r="85" spans="1:6" ht="18.75">
      <c r="A85" s="233" t="s">
        <v>227</v>
      </c>
      <c r="B85" s="100">
        <v>21431</v>
      </c>
      <c r="C85" s="100" t="e">
        <f>#REF!</f>
        <v>#REF!</v>
      </c>
      <c r="D85" s="100" t="e">
        <f>#REF!</f>
        <v>#REF!</v>
      </c>
      <c r="E85" s="100" t="e">
        <f>#REF!</f>
        <v>#REF!</v>
      </c>
      <c r="F85" s="522" t="e">
        <f t="shared" si="1"/>
        <v>#REF!</v>
      </c>
    </row>
    <row r="86" spans="1:6" ht="18.75" outlineLevel="1">
      <c r="A86" s="233" t="s">
        <v>228</v>
      </c>
      <c r="B86" s="100">
        <v>138500</v>
      </c>
      <c r="C86" s="100" t="e">
        <f>#REF!</f>
        <v>#REF!</v>
      </c>
      <c r="D86" s="100" t="e">
        <f>#REF!</f>
        <v>#REF!</v>
      </c>
      <c r="E86" s="100" t="e">
        <f>#REF!</f>
        <v>#REF!</v>
      </c>
      <c r="F86" s="522" t="e">
        <f t="shared" si="1"/>
        <v>#REF!</v>
      </c>
    </row>
    <row r="87" spans="1:6" s="292" customFormat="1" ht="18.75" outlineLevel="1">
      <c r="A87" s="290" t="s">
        <v>254</v>
      </c>
      <c r="B87" s="99">
        <v>553559</v>
      </c>
      <c r="C87" s="99" t="e">
        <f>SUM(C88:C89)</f>
        <v>#REF!</v>
      </c>
      <c r="D87" s="99" t="e">
        <f>SUM(D88:D89)</f>
        <v>#REF!</v>
      </c>
      <c r="E87" s="99" t="e">
        <f>SUM(E88:E89)</f>
        <v>#REF!</v>
      </c>
      <c r="F87" s="522" t="e">
        <f t="shared" si="1"/>
        <v>#REF!</v>
      </c>
    </row>
    <row r="88" spans="1:6" ht="18.75" outlineLevel="1">
      <c r="A88" s="233" t="s">
        <v>227</v>
      </c>
      <c r="B88" s="100">
        <v>8559</v>
      </c>
      <c r="C88" s="100" t="e">
        <f>#REF!</f>
        <v>#REF!</v>
      </c>
      <c r="D88" s="100" t="e">
        <f>#REF!</f>
        <v>#REF!</v>
      </c>
      <c r="E88" s="100" t="e">
        <f>#REF!</f>
        <v>#REF!</v>
      </c>
      <c r="F88" s="522" t="e">
        <f t="shared" si="1"/>
        <v>#REF!</v>
      </c>
    </row>
    <row r="89" spans="1:6" ht="18.75" outlineLevel="1">
      <c r="A89" s="233" t="s">
        <v>228</v>
      </c>
      <c r="B89" s="100">
        <v>545000</v>
      </c>
      <c r="C89" s="100" t="e">
        <f>#REF!</f>
        <v>#REF!</v>
      </c>
      <c r="D89" s="100" t="e">
        <f>#REF!</f>
        <v>#REF!</v>
      </c>
      <c r="E89" s="100" t="e">
        <f>#REF!</f>
        <v>#REF!</v>
      </c>
      <c r="F89" s="522" t="e">
        <f t="shared" si="1"/>
        <v>#REF!</v>
      </c>
    </row>
    <row r="90" spans="1:6" s="289" customFormat="1" ht="18.75" outlineLevel="1">
      <c r="A90" s="293" t="s">
        <v>207</v>
      </c>
      <c r="B90" s="288">
        <v>276000</v>
      </c>
      <c r="C90" s="288" t="e">
        <f>#REF!</f>
        <v>#REF!</v>
      </c>
      <c r="D90" s="288" t="e">
        <f>#REF!</f>
        <v>#REF!</v>
      </c>
      <c r="E90" s="288" t="e">
        <f>#REF!</f>
        <v>#REF!</v>
      </c>
      <c r="F90" s="522" t="e">
        <f t="shared" si="1"/>
        <v>#REF!</v>
      </c>
    </row>
    <row r="91" spans="1:6" s="292" customFormat="1" ht="18.75" outlineLevel="1">
      <c r="A91" s="290" t="s">
        <v>255</v>
      </c>
      <c r="B91" s="99">
        <v>9510</v>
      </c>
      <c r="C91" s="99" t="e">
        <f>SUM(C92:C93)</f>
        <v>#REF!</v>
      </c>
      <c r="D91" s="99" t="e">
        <f>SUM(D92:D93)</f>
        <v>#REF!</v>
      </c>
      <c r="E91" s="99" t="e">
        <f>SUM(E92)</f>
        <v>#REF!</v>
      </c>
      <c r="F91" s="522" t="e">
        <f t="shared" si="1"/>
        <v>#REF!</v>
      </c>
    </row>
    <row r="92" spans="1:6" ht="18.75" outlineLevel="1">
      <c r="A92" s="233" t="s">
        <v>227</v>
      </c>
      <c r="B92" s="100">
        <v>9510</v>
      </c>
      <c r="C92" s="100" t="e">
        <f>#REF!</f>
        <v>#REF!</v>
      </c>
      <c r="D92" s="100" t="e">
        <f>#REF!</f>
        <v>#REF!</v>
      </c>
      <c r="E92" s="100" t="e">
        <f>#REF!</f>
        <v>#REF!</v>
      </c>
      <c r="F92" s="522" t="e">
        <f t="shared" si="1"/>
        <v>#REF!</v>
      </c>
    </row>
    <row r="93" spans="1:6" s="289" customFormat="1" ht="18.75" outlineLevel="1">
      <c r="A93" s="293" t="s">
        <v>207</v>
      </c>
      <c r="B93" s="288">
        <v>302600</v>
      </c>
      <c r="C93" s="288" t="e">
        <f>#REF!</f>
        <v>#REF!</v>
      </c>
      <c r="D93" s="288" t="e">
        <f>#REF!</f>
        <v>#REF!</v>
      </c>
      <c r="E93" s="288" t="e">
        <f>#REF!</f>
        <v>#REF!</v>
      </c>
      <c r="F93" s="522" t="e">
        <f t="shared" si="1"/>
        <v>#REF!</v>
      </c>
    </row>
    <row r="94" spans="1:6" s="523" customFormat="1" ht="18.75">
      <c r="A94" s="285" t="s">
        <v>256</v>
      </c>
      <c r="B94" s="286"/>
      <c r="C94" s="286"/>
      <c r="D94" s="286"/>
      <c r="E94" s="286"/>
      <c r="F94" s="522">
        <f t="shared" si="1"/>
        <v>0</v>
      </c>
    </row>
    <row r="95" spans="1:6" s="289" customFormat="1" ht="18.75">
      <c r="A95" s="287" t="s">
        <v>208</v>
      </c>
      <c r="B95" s="288">
        <v>14487600</v>
      </c>
      <c r="C95" s="288" t="e">
        <f>C96+C99</f>
        <v>#REF!</v>
      </c>
      <c r="D95" s="288" t="e">
        <f>D96+D99</f>
        <v>#REF!</v>
      </c>
      <c r="E95" s="288" t="e">
        <f>E96+E99</f>
        <v>#REF!</v>
      </c>
      <c r="F95" s="522" t="e">
        <f t="shared" si="1"/>
        <v>#REF!</v>
      </c>
    </row>
    <row r="96" spans="1:6" s="291" customFormat="1" ht="18.75">
      <c r="A96" s="290" t="s">
        <v>257</v>
      </c>
      <c r="B96" s="99">
        <v>242112</v>
      </c>
      <c r="C96" s="99" t="e">
        <f>SUM(C97:C98)</f>
        <v>#REF!</v>
      </c>
      <c r="D96" s="99" t="e">
        <f>SUM(D97:D98)</f>
        <v>#REF!</v>
      </c>
      <c r="E96" s="99" t="e">
        <f>SUM(E97:E98)</f>
        <v>#REF!</v>
      </c>
      <c r="F96" s="522" t="e">
        <f t="shared" si="1"/>
        <v>#REF!</v>
      </c>
    </row>
    <row r="97" spans="1:6" ht="18.75">
      <c r="A97" s="233" t="s">
        <v>227</v>
      </c>
      <c r="B97" s="100">
        <v>25492</v>
      </c>
      <c r="C97" s="100" t="e">
        <f>#REF!</f>
        <v>#REF!</v>
      </c>
      <c r="D97" s="100" t="e">
        <f>#REF!</f>
        <v>#REF!</v>
      </c>
      <c r="E97" s="100" t="e">
        <f>#REF!</f>
        <v>#REF!</v>
      </c>
      <c r="F97" s="522" t="e">
        <f t="shared" si="1"/>
        <v>#REF!</v>
      </c>
    </row>
    <row r="98" spans="1:6" ht="18.75" outlineLevel="1">
      <c r="A98" s="233" t="s">
        <v>228</v>
      </c>
      <c r="B98" s="100">
        <v>216620</v>
      </c>
      <c r="C98" s="100" t="e">
        <f>#REF!</f>
        <v>#REF!</v>
      </c>
      <c r="D98" s="100" t="e">
        <f>#REF!</f>
        <v>#REF!</v>
      </c>
      <c r="E98" s="100" t="e">
        <f>#REF!</f>
        <v>#REF!</v>
      </c>
      <c r="F98" s="522" t="e">
        <f t="shared" si="1"/>
        <v>#REF!</v>
      </c>
    </row>
    <row r="99" spans="1:6" s="292" customFormat="1" ht="18.75" outlineLevel="1">
      <c r="A99" s="290" t="s">
        <v>258</v>
      </c>
      <c r="B99" s="99">
        <v>14245488</v>
      </c>
      <c r="C99" s="99" t="e">
        <f>SUM(C100:C103)</f>
        <v>#REF!</v>
      </c>
      <c r="D99" s="99" t="e">
        <f>SUM(D100:D103)</f>
        <v>#REF!</v>
      </c>
      <c r="E99" s="99" t="e">
        <f>SUM(E100:E103)</f>
        <v>#REF!</v>
      </c>
      <c r="F99" s="522" t="e">
        <f t="shared" si="1"/>
        <v>#REF!</v>
      </c>
    </row>
    <row r="100" spans="1:6" ht="18.75" outlineLevel="1">
      <c r="A100" s="233" t="s">
        <v>227</v>
      </c>
      <c r="B100" s="100">
        <v>66108</v>
      </c>
      <c r="C100" s="100" t="e">
        <f>#REF!</f>
        <v>#REF!</v>
      </c>
      <c r="D100" s="100" t="e">
        <f>#REF!</f>
        <v>#REF!</v>
      </c>
      <c r="E100" s="100" t="e">
        <f>#REF!</f>
        <v>#REF!</v>
      </c>
      <c r="F100" s="522" t="e">
        <f t="shared" si="1"/>
        <v>#REF!</v>
      </c>
    </row>
    <row r="101" spans="1:6" ht="18.75" outlineLevel="1">
      <c r="A101" s="233" t="s">
        <v>228</v>
      </c>
      <c r="B101" s="100">
        <v>4928680</v>
      </c>
      <c r="C101" s="100" t="e">
        <f>#REF!</f>
        <v>#REF!</v>
      </c>
      <c r="D101" s="100" t="e">
        <f>#REF!</f>
        <v>#REF!</v>
      </c>
      <c r="E101" s="100" t="e">
        <f>#REF!</f>
        <v>#REF!</v>
      </c>
      <c r="F101" s="522" t="e">
        <f t="shared" si="1"/>
        <v>#REF!</v>
      </c>
    </row>
    <row r="102" spans="1:6" ht="18.75" outlineLevel="1">
      <c r="A102" s="233" t="s">
        <v>259</v>
      </c>
      <c r="B102" s="100">
        <v>7864600</v>
      </c>
      <c r="C102" s="100" t="e">
        <f>#REF!</f>
        <v>#REF!</v>
      </c>
      <c r="D102" s="100" t="e">
        <f>#REF!</f>
        <v>#REF!</v>
      </c>
      <c r="E102" s="100" t="e">
        <f>#REF!</f>
        <v>#REF!</v>
      </c>
      <c r="F102" s="522" t="e">
        <f t="shared" si="1"/>
        <v>#REF!</v>
      </c>
    </row>
    <row r="103" spans="1:6" ht="18.75" outlineLevel="1">
      <c r="A103" s="233" t="s">
        <v>260</v>
      </c>
      <c r="B103" s="100">
        <v>1386100</v>
      </c>
      <c r="C103" s="100" t="e">
        <f>#REF!</f>
        <v>#REF!</v>
      </c>
      <c r="D103" s="100" t="e">
        <f>#REF!</f>
        <v>#REF!</v>
      </c>
      <c r="E103" s="100" t="e">
        <f>#REF!</f>
        <v>#REF!</v>
      </c>
      <c r="F103" s="522" t="e">
        <f t="shared" si="1"/>
        <v>#REF!</v>
      </c>
    </row>
    <row r="104" spans="1:6" s="289" customFormat="1" ht="18.75" outlineLevel="1">
      <c r="A104" s="293" t="s">
        <v>207</v>
      </c>
      <c r="B104" s="288">
        <v>3239300</v>
      </c>
      <c r="C104" s="288" t="e">
        <f>#REF!</f>
        <v>#REF!</v>
      </c>
      <c r="D104" s="288" t="e">
        <f>#REF!</f>
        <v>#REF!</v>
      </c>
      <c r="E104" s="288" t="e">
        <f>#REF!</f>
        <v>#REF!</v>
      </c>
      <c r="F104" s="522" t="e">
        <f t="shared" si="1"/>
        <v>#REF!</v>
      </c>
    </row>
    <row r="105" spans="1:6" s="523" customFormat="1" ht="18.75" outlineLevel="1">
      <c r="A105" s="294" t="s">
        <v>261</v>
      </c>
      <c r="B105" s="286">
        <v>67289000</v>
      </c>
      <c r="C105" s="286" t="e">
        <f>C9+C19+C24+C29+C34+C50+C58+C73+C83+C95</f>
        <v>#REF!</v>
      </c>
      <c r="D105" s="286" t="e">
        <f>D9+D19+D24+D29+D34+D50+D58+D73+D83+D95</f>
        <v>#REF!</v>
      </c>
      <c r="E105" s="286" t="e">
        <f>E9+E19+E24+E29+E34+E50+E58+E73+E83+E95</f>
        <v>#REF!</v>
      </c>
      <c r="F105" s="522" t="e">
        <f t="shared" si="1"/>
        <v>#REF!</v>
      </c>
    </row>
    <row r="106" spans="1:6" s="523" customFormat="1" ht="18.75" outlineLevel="1">
      <c r="A106" s="294" t="s">
        <v>262</v>
      </c>
      <c r="B106" s="286">
        <v>7964400</v>
      </c>
      <c r="C106" s="286" t="e">
        <f>C17+C44+C81+C90+C93+C104</f>
        <v>#REF!</v>
      </c>
      <c r="D106" s="286" t="e">
        <f>D17+D44+D81+D90+D93+D104</f>
        <v>#REF!</v>
      </c>
      <c r="E106" s="286" t="e">
        <f>E17+E44+E81+E90+E93+E104</f>
        <v>#REF!</v>
      </c>
      <c r="F106" s="522" t="e">
        <f t="shared" si="1"/>
        <v>#REF!</v>
      </c>
    </row>
    <row r="107" spans="1:6" ht="18.75">
      <c r="A107" s="294" t="s">
        <v>0</v>
      </c>
      <c r="B107" s="286">
        <v>75253400</v>
      </c>
      <c r="C107" s="286" t="e">
        <f>SUM(C105:C106)</f>
        <v>#REF!</v>
      </c>
      <c r="D107" s="286" t="e">
        <f>SUM(D105:D106)</f>
        <v>#REF!</v>
      </c>
      <c r="E107" s="286" t="e">
        <f>SUM(E105:E106)</f>
        <v>#REF!</v>
      </c>
      <c r="F107" s="522" t="e">
        <f t="shared" si="1"/>
        <v>#REF!</v>
      </c>
    </row>
    <row r="109" spans="3:6" ht="18.75">
      <c r="C109" s="295" t="e">
        <f>C107*100/B107</f>
        <v>#REF!</v>
      </c>
      <c r="D109" s="295" t="e">
        <f>D107*100/B107</f>
        <v>#REF!</v>
      </c>
      <c r="E109" s="295" t="e">
        <f>E107*100/B107</f>
        <v>#REF!</v>
      </c>
      <c r="F109" s="295"/>
    </row>
    <row r="114" spans="1:3" ht="18.75">
      <c r="A114" s="590" t="s">
        <v>352</v>
      </c>
      <c r="B114" s="590"/>
      <c r="C114" s="518"/>
    </row>
    <row r="115" spans="1:3" ht="18.75">
      <c r="A115" s="590" t="s">
        <v>343</v>
      </c>
      <c r="B115" s="590"/>
      <c r="C115" s="518">
        <v>58803600</v>
      </c>
    </row>
    <row r="116" spans="1:3" ht="18.75">
      <c r="A116" s="590" t="s">
        <v>344</v>
      </c>
      <c r="B116" s="590"/>
      <c r="C116" s="518">
        <v>7864600</v>
      </c>
    </row>
    <row r="117" spans="1:3" ht="18.75">
      <c r="A117" s="590" t="s">
        <v>60</v>
      </c>
      <c r="B117" s="590"/>
      <c r="C117" s="518">
        <v>30390500</v>
      </c>
    </row>
    <row r="118" spans="1:5" ht="18.75">
      <c r="A118" s="590" t="s">
        <v>24</v>
      </c>
      <c r="B118" s="590"/>
      <c r="C118" s="525">
        <f>SUM(C115:C117)</f>
        <v>97058700</v>
      </c>
      <c r="D118" s="519"/>
      <c r="E118" s="519"/>
    </row>
    <row r="119" spans="1:3" ht="18.75">
      <c r="A119" s="590" t="s">
        <v>345</v>
      </c>
      <c r="B119" s="590"/>
      <c r="C119" s="518">
        <v>11553100</v>
      </c>
    </row>
    <row r="120" spans="1:3" ht="18.75">
      <c r="A120" s="590" t="s">
        <v>346</v>
      </c>
      <c r="B120" s="590"/>
      <c r="C120" s="518">
        <v>1337700</v>
      </c>
    </row>
    <row r="121" spans="1:3" ht="18.75">
      <c r="A121" s="590" t="s">
        <v>349</v>
      </c>
      <c r="B121" s="590"/>
      <c r="C121" s="518">
        <v>53400</v>
      </c>
    </row>
    <row r="122" spans="1:3" ht="18.75">
      <c r="A122" s="590" t="s">
        <v>347</v>
      </c>
      <c r="B122" s="590"/>
      <c r="C122" s="519">
        <v>8780200</v>
      </c>
    </row>
    <row r="123" spans="1:3" ht="18.75">
      <c r="A123" s="590" t="s">
        <v>348</v>
      </c>
      <c r="B123" s="590"/>
      <c r="C123" s="519">
        <v>80900</v>
      </c>
    </row>
    <row r="124" spans="1:4" ht="18.75">
      <c r="A124" s="590" t="s">
        <v>351</v>
      </c>
      <c r="B124" s="590"/>
      <c r="C124" s="526">
        <f>SUM(C119:C123)</f>
        <v>21805300</v>
      </c>
      <c r="D124" s="519"/>
    </row>
    <row r="125" spans="1:3" ht="18.75">
      <c r="A125" s="590" t="s">
        <v>350</v>
      </c>
      <c r="B125" s="590"/>
      <c r="C125" s="527">
        <f>SUM(C118-C124)</f>
        <v>75253400</v>
      </c>
    </row>
  </sheetData>
  <sheetProtection/>
  <mergeCells count="15">
    <mergeCell ref="A2:E2"/>
    <mergeCell ref="A3:E3"/>
    <mergeCell ref="A6:A7"/>
    <mergeCell ref="A120:B120"/>
    <mergeCell ref="A115:B115"/>
    <mergeCell ref="A116:B116"/>
    <mergeCell ref="A117:B117"/>
    <mergeCell ref="A118:B118"/>
    <mergeCell ref="A119:B119"/>
    <mergeCell ref="A121:B121"/>
    <mergeCell ref="A122:B122"/>
    <mergeCell ref="A123:B123"/>
    <mergeCell ref="A125:B125"/>
    <mergeCell ref="A124:B124"/>
    <mergeCell ref="A114:B114"/>
  </mergeCells>
  <printOptions/>
  <pageMargins left="0.24" right="0.11811023622047245" top="0.1968503937007874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="85" zoomScaleNormal="85" zoomScaleSheetLayoutView="55" zoomScalePageLayoutView="0" workbookViewId="0" topLeftCell="A8">
      <selection activeCell="P104" sqref="P104"/>
    </sheetView>
  </sheetViews>
  <sheetFormatPr defaultColWidth="9.140625" defaultRowHeight="15"/>
  <cols>
    <col min="1" max="1" width="19.421875" style="0" bestFit="1" customWidth="1"/>
    <col min="2" max="2" width="17.421875" style="0" bestFit="1" customWidth="1"/>
    <col min="3" max="3" width="15.140625" style="0" bestFit="1" customWidth="1"/>
    <col min="4" max="4" width="17.57421875" style="0" bestFit="1" customWidth="1"/>
    <col min="5" max="5" width="13.140625" style="0" bestFit="1" customWidth="1"/>
    <col min="6" max="6" width="21.00390625" style="0" bestFit="1" customWidth="1"/>
    <col min="7" max="8" width="14.140625" style="0" bestFit="1" customWidth="1"/>
    <col min="9" max="9" width="15.140625" style="0" bestFit="1" customWidth="1"/>
  </cols>
  <sheetData>
    <row r="1" spans="1:9" s="61" customFormat="1" ht="18.75" customHeight="1">
      <c r="A1" s="572" t="s">
        <v>382</v>
      </c>
      <c r="B1" s="573" t="s">
        <v>413</v>
      </c>
      <c r="C1" s="574" t="s">
        <v>373</v>
      </c>
      <c r="D1" s="575" t="s">
        <v>210</v>
      </c>
      <c r="E1" s="574" t="s">
        <v>374</v>
      </c>
      <c r="F1" s="576" t="s">
        <v>375</v>
      </c>
      <c r="G1" s="574" t="s">
        <v>354</v>
      </c>
      <c r="H1" s="574" t="s">
        <v>353</v>
      </c>
      <c r="I1" s="574" t="s">
        <v>24</v>
      </c>
    </row>
    <row r="2" spans="1:9" ht="18.75">
      <c r="A2" s="570" t="s">
        <v>412</v>
      </c>
      <c r="B2" s="571">
        <v>118924750</v>
      </c>
      <c r="C2" s="571">
        <v>32945020</v>
      </c>
      <c r="D2" s="571">
        <v>76694140</v>
      </c>
      <c r="E2" s="571">
        <v>8605300</v>
      </c>
      <c r="F2" s="571">
        <f>5583590+35250662</f>
        <v>40834252</v>
      </c>
      <c r="G2" s="571">
        <v>36360100</v>
      </c>
      <c r="H2" s="571">
        <v>37387420</v>
      </c>
      <c r="I2" s="571">
        <f>SUM(B2:H2)</f>
        <v>351750982</v>
      </c>
    </row>
    <row r="4" spans="1:3" ht="18.75">
      <c r="A4" s="577" t="s">
        <v>412</v>
      </c>
      <c r="B4" s="577" t="s">
        <v>361</v>
      </c>
      <c r="C4" s="577" t="s">
        <v>147</v>
      </c>
    </row>
    <row r="5" spans="1:3" ht="18.75">
      <c r="A5" s="571">
        <f>I2</f>
        <v>351750982</v>
      </c>
      <c r="B5" s="571">
        <f>'แบบ ง.401'!J27</f>
        <v>124900848.64999999</v>
      </c>
      <c r="C5" s="579">
        <f>A5-B5</f>
        <v>226850133.35000002</v>
      </c>
    </row>
    <row r="8" ht="18.75">
      <c r="B8" s="577" t="s">
        <v>414</v>
      </c>
    </row>
    <row r="9" ht="18.75">
      <c r="B9" s="578">
        <f>B5/A5</f>
        <v>0.355083155531887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C133"/>
  <sheetViews>
    <sheetView tabSelected="1" view="pageBreakPreview" zoomScale="85" zoomScaleNormal="85" zoomScaleSheetLayoutView="85" zoomScalePageLayoutView="0" workbookViewId="0" topLeftCell="E94">
      <selection activeCell="P104" sqref="P104"/>
    </sheetView>
  </sheetViews>
  <sheetFormatPr defaultColWidth="9.140625" defaultRowHeight="15"/>
  <cols>
    <col min="1" max="1" width="55.421875" style="675" customWidth="1"/>
    <col min="2" max="2" width="20.421875" style="675" customWidth="1"/>
    <col min="3" max="3" width="24.00390625" style="796" customWidth="1"/>
    <col min="4" max="4" width="25.00390625" style="720" customWidth="1"/>
    <col min="5" max="5" width="25.57421875" style="796" customWidth="1"/>
    <col min="6" max="6" width="24.8515625" style="720" customWidth="1"/>
    <col min="7" max="7" width="12.421875" style="672" bestFit="1" customWidth="1"/>
    <col min="8" max="37" width="9.140625" style="673" customWidth="1"/>
    <col min="38" max="66" width="9.140625" style="674" customWidth="1"/>
    <col min="67" max="16384" width="9.140625" style="675" customWidth="1"/>
  </cols>
  <sheetData>
    <row r="1" spans="1:6" ht="18.75" hidden="1">
      <c r="A1" s="591" t="s">
        <v>199</v>
      </c>
      <c r="B1" s="591"/>
      <c r="C1" s="591"/>
      <c r="D1" s="591"/>
      <c r="E1" s="591"/>
      <c r="F1" s="591"/>
    </row>
    <row r="2" spans="1:6" ht="18.75" hidden="1">
      <c r="A2" s="676" t="s">
        <v>40</v>
      </c>
      <c r="B2" s="677"/>
      <c r="C2" s="678"/>
      <c r="D2" s="679"/>
      <c r="E2" s="680"/>
      <c r="F2" s="681" t="s">
        <v>159</v>
      </c>
    </row>
    <row r="3" spans="1:6" ht="18.75" hidden="1">
      <c r="A3" s="682" t="s">
        <v>200</v>
      </c>
      <c r="B3" s="683"/>
      <c r="C3" s="684"/>
      <c r="D3" s="685"/>
      <c r="E3" s="686"/>
      <c r="F3" s="687" t="s">
        <v>38</v>
      </c>
    </row>
    <row r="4" spans="1:107" s="695" customFormat="1" ht="18" customHeight="1" hidden="1">
      <c r="A4" s="688" t="s">
        <v>200</v>
      </c>
      <c r="B4" s="689" t="s">
        <v>153</v>
      </c>
      <c r="C4" s="690" t="s">
        <v>0</v>
      </c>
      <c r="D4" s="691"/>
      <c r="E4" s="692"/>
      <c r="F4" s="693"/>
      <c r="G4" s="694"/>
      <c r="H4" s="673"/>
      <c r="I4" s="673"/>
      <c r="J4" s="673"/>
      <c r="K4" s="673"/>
      <c r="L4" s="673"/>
      <c r="M4" s="673"/>
      <c r="N4" s="673"/>
      <c r="O4" s="673"/>
      <c r="P4" s="673"/>
      <c r="Q4" s="673"/>
      <c r="R4" s="673"/>
      <c r="S4" s="673"/>
      <c r="T4" s="673"/>
      <c r="U4" s="673"/>
      <c r="V4" s="673"/>
      <c r="W4" s="673"/>
      <c r="X4" s="673"/>
      <c r="Y4" s="673"/>
      <c r="Z4" s="673"/>
      <c r="AA4" s="673"/>
      <c r="AB4" s="673"/>
      <c r="AC4" s="673"/>
      <c r="AD4" s="673"/>
      <c r="AE4" s="673"/>
      <c r="AF4" s="673"/>
      <c r="AG4" s="673"/>
      <c r="AH4" s="673"/>
      <c r="AI4" s="673"/>
      <c r="AJ4" s="673"/>
      <c r="AK4" s="673"/>
      <c r="AL4" s="674"/>
      <c r="AM4" s="674"/>
      <c r="AN4" s="674"/>
      <c r="AO4" s="674"/>
      <c r="AP4" s="674"/>
      <c r="AQ4" s="674"/>
      <c r="AR4" s="674"/>
      <c r="AS4" s="674"/>
      <c r="AT4" s="674"/>
      <c r="AU4" s="674"/>
      <c r="AV4" s="674"/>
      <c r="AW4" s="674"/>
      <c r="AX4" s="674"/>
      <c r="AY4" s="674"/>
      <c r="AZ4" s="674"/>
      <c r="BA4" s="674"/>
      <c r="BB4" s="674"/>
      <c r="BC4" s="674"/>
      <c r="BD4" s="674"/>
      <c r="BE4" s="674"/>
      <c r="BF4" s="674"/>
      <c r="BG4" s="674"/>
      <c r="BH4" s="674"/>
      <c r="BI4" s="674"/>
      <c r="BJ4" s="674"/>
      <c r="BK4" s="674"/>
      <c r="BL4" s="674"/>
      <c r="BM4" s="674"/>
      <c r="BN4" s="674"/>
      <c r="BO4" s="675"/>
      <c r="BP4" s="675"/>
      <c r="BQ4" s="675"/>
      <c r="BR4" s="675"/>
      <c r="BS4" s="675"/>
      <c r="BT4" s="675"/>
      <c r="BU4" s="675"/>
      <c r="BV4" s="675"/>
      <c r="BW4" s="675"/>
      <c r="BX4" s="675"/>
      <c r="BY4" s="675"/>
      <c r="BZ4" s="675"/>
      <c r="CA4" s="675"/>
      <c r="CB4" s="675"/>
      <c r="CC4" s="675"/>
      <c r="CD4" s="675"/>
      <c r="CE4" s="675"/>
      <c r="CF4" s="675"/>
      <c r="CG4" s="675"/>
      <c r="CH4" s="675"/>
      <c r="CI4" s="675"/>
      <c r="CJ4" s="675"/>
      <c r="CK4" s="675"/>
      <c r="CL4" s="675"/>
      <c r="CM4" s="675"/>
      <c r="CN4" s="675"/>
      <c r="CO4" s="675"/>
      <c r="CP4" s="675"/>
      <c r="CQ4" s="675"/>
      <c r="CR4" s="675"/>
      <c r="CS4" s="675"/>
      <c r="CT4" s="675"/>
      <c r="CU4" s="675"/>
      <c r="CV4" s="675"/>
      <c r="CW4" s="675"/>
      <c r="CX4" s="675"/>
      <c r="CY4" s="675"/>
      <c r="CZ4" s="675"/>
      <c r="DA4" s="675"/>
      <c r="DB4" s="675"/>
      <c r="DC4" s="675"/>
    </row>
    <row r="5" spans="1:107" s="700" customFormat="1" ht="18.75" hidden="1">
      <c r="A5" s="696"/>
      <c r="B5" s="697"/>
      <c r="C5" s="698"/>
      <c r="D5" s="699" t="s">
        <v>24</v>
      </c>
      <c r="E5" s="699" t="s">
        <v>24</v>
      </c>
      <c r="F5" s="699" t="s">
        <v>24</v>
      </c>
      <c r="G5" s="694"/>
      <c r="H5" s="673"/>
      <c r="I5" s="673"/>
      <c r="J5" s="673"/>
      <c r="K5" s="673"/>
      <c r="L5" s="673"/>
      <c r="M5" s="673"/>
      <c r="N5" s="673"/>
      <c r="O5" s="673"/>
      <c r="P5" s="673"/>
      <c r="Q5" s="673"/>
      <c r="R5" s="673"/>
      <c r="S5" s="673"/>
      <c r="T5" s="673"/>
      <c r="U5" s="673"/>
      <c r="V5" s="673"/>
      <c r="W5" s="673"/>
      <c r="X5" s="673"/>
      <c r="Y5" s="673"/>
      <c r="Z5" s="673"/>
      <c r="AA5" s="673"/>
      <c r="AB5" s="673"/>
      <c r="AC5" s="673"/>
      <c r="AD5" s="673"/>
      <c r="AE5" s="673"/>
      <c r="AF5" s="673"/>
      <c r="AG5" s="673"/>
      <c r="AH5" s="673"/>
      <c r="AI5" s="673"/>
      <c r="AJ5" s="673"/>
      <c r="AK5" s="673"/>
      <c r="AL5" s="674"/>
      <c r="AM5" s="674"/>
      <c r="AN5" s="674"/>
      <c r="AO5" s="674"/>
      <c r="AP5" s="674"/>
      <c r="AQ5" s="674"/>
      <c r="AR5" s="674"/>
      <c r="AS5" s="674"/>
      <c r="AT5" s="674"/>
      <c r="AU5" s="674"/>
      <c r="AV5" s="674"/>
      <c r="AW5" s="674"/>
      <c r="AX5" s="674"/>
      <c r="AY5" s="674"/>
      <c r="AZ5" s="674"/>
      <c r="BA5" s="674"/>
      <c r="BB5" s="674"/>
      <c r="BC5" s="674"/>
      <c r="BD5" s="674"/>
      <c r="BE5" s="674"/>
      <c r="BF5" s="674"/>
      <c r="BG5" s="674"/>
      <c r="BH5" s="674"/>
      <c r="BI5" s="674"/>
      <c r="BJ5" s="674"/>
      <c r="BK5" s="674"/>
      <c r="BL5" s="674"/>
      <c r="BM5" s="674"/>
      <c r="BN5" s="674"/>
      <c r="BO5" s="675"/>
      <c r="BP5" s="675"/>
      <c r="BQ5" s="675"/>
      <c r="BR5" s="675"/>
      <c r="BS5" s="675"/>
      <c r="BT5" s="675"/>
      <c r="BU5" s="675"/>
      <c r="BV5" s="675"/>
      <c r="BW5" s="675"/>
      <c r="BX5" s="675"/>
      <c r="BY5" s="675"/>
      <c r="BZ5" s="675"/>
      <c r="CA5" s="675"/>
      <c r="CB5" s="675"/>
      <c r="CC5" s="675"/>
      <c r="CD5" s="675"/>
      <c r="CE5" s="675"/>
      <c r="CF5" s="675"/>
      <c r="CG5" s="675"/>
      <c r="CH5" s="675"/>
      <c r="CI5" s="675"/>
      <c r="CJ5" s="675"/>
      <c r="CK5" s="675"/>
      <c r="CL5" s="675"/>
      <c r="CM5" s="675"/>
      <c r="CN5" s="675"/>
      <c r="CO5" s="675"/>
      <c r="CP5" s="675"/>
      <c r="CQ5" s="675"/>
      <c r="CR5" s="675"/>
      <c r="CS5" s="675"/>
      <c r="CT5" s="675"/>
      <c r="CU5" s="675"/>
      <c r="CV5" s="675"/>
      <c r="CW5" s="675"/>
      <c r="CX5" s="675"/>
      <c r="CY5" s="675"/>
      <c r="CZ5" s="675"/>
      <c r="DA5" s="675"/>
      <c r="DB5" s="675"/>
      <c r="DC5" s="675"/>
    </row>
    <row r="6" spans="1:107" s="705" customFormat="1" ht="20.25" customHeight="1" hidden="1">
      <c r="A6" s="701" t="s">
        <v>42</v>
      </c>
      <c r="B6" s="702" t="s">
        <v>1</v>
      </c>
      <c r="C6" s="703" t="e">
        <f>SUM(C8+C16)</f>
        <v>#REF!</v>
      </c>
      <c r="D6" s="703"/>
      <c r="E6" s="703"/>
      <c r="F6" s="703"/>
      <c r="G6" s="694"/>
      <c r="H6" s="673"/>
      <c r="I6" s="673"/>
      <c r="J6" s="673"/>
      <c r="K6" s="673"/>
      <c r="L6" s="673"/>
      <c r="M6" s="673"/>
      <c r="N6" s="673"/>
      <c r="O6" s="673"/>
      <c r="P6" s="673"/>
      <c r="Q6" s="673"/>
      <c r="R6" s="673"/>
      <c r="S6" s="673"/>
      <c r="T6" s="673"/>
      <c r="U6" s="673"/>
      <c r="V6" s="673"/>
      <c r="W6" s="673"/>
      <c r="X6" s="673"/>
      <c r="Y6" s="673"/>
      <c r="Z6" s="673"/>
      <c r="AA6" s="673"/>
      <c r="AB6" s="673"/>
      <c r="AC6" s="673"/>
      <c r="AD6" s="673"/>
      <c r="AE6" s="673"/>
      <c r="AF6" s="673"/>
      <c r="AG6" s="673"/>
      <c r="AH6" s="673"/>
      <c r="AI6" s="673"/>
      <c r="AJ6" s="673"/>
      <c r="AK6" s="673"/>
      <c r="AL6" s="674"/>
      <c r="AM6" s="674"/>
      <c r="AN6" s="674"/>
      <c r="AO6" s="674"/>
      <c r="AP6" s="674"/>
      <c r="AQ6" s="674"/>
      <c r="AR6" s="674"/>
      <c r="AS6" s="674"/>
      <c r="AT6" s="674"/>
      <c r="AU6" s="674"/>
      <c r="AV6" s="674"/>
      <c r="AW6" s="674"/>
      <c r="AX6" s="674"/>
      <c r="AY6" s="674"/>
      <c r="AZ6" s="674"/>
      <c r="BA6" s="674"/>
      <c r="BB6" s="674"/>
      <c r="BC6" s="674"/>
      <c r="BD6" s="674"/>
      <c r="BE6" s="674"/>
      <c r="BF6" s="674"/>
      <c r="BG6" s="674"/>
      <c r="BH6" s="674"/>
      <c r="BI6" s="674"/>
      <c r="BJ6" s="674"/>
      <c r="BK6" s="674"/>
      <c r="BL6" s="674"/>
      <c r="BM6" s="674"/>
      <c r="BN6" s="674"/>
      <c r="BO6" s="704"/>
      <c r="BP6" s="704"/>
      <c r="BQ6" s="704"/>
      <c r="BR6" s="704"/>
      <c r="BS6" s="704"/>
      <c r="BT6" s="704"/>
      <c r="BU6" s="704"/>
      <c r="BV6" s="704"/>
      <c r="BW6" s="704"/>
      <c r="BX6" s="704"/>
      <c r="BY6" s="704"/>
      <c r="BZ6" s="704"/>
      <c r="CA6" s="704"/>
      <c r="CB6" s="704"/>
      <c r="CC6" s="704"/>
      <c r="CD6" s="704"/>
      <c r="CE6" s="704"/>
      <c r="CF6" s="704"/>
      <c r="CG6" s="704"/>
      <c r="CH6" s="704"/>
      <c r="CI6" s="704"/>
      <c r="CJ6" s="704"/>
      <c r="CK6" s="704"/>
      <c r="CL6" s="704"/>
      <c r="CM6" s="704"/>
      <c r="CN6" s="704"/>
      <c r="CO6" s="704"/>
      <c r="CP6" s="704"/>
      <c r="CQ6" s="704"/>
      <c r="CR6" s="704"/>
      <c r="CS6" s="704"/>
      <c r="CT6" s="704"/>
      <c r="CU6" s="704"/>
      <c r="CV6" s="704"/>
      <c r="CW6" s="704"/>
      <c r="CX6" s="704"/>
      <c r="CY6" s="704"/>
      <c r="CZ6" s="704"/>
      <c r="DA6" s="704"/>
      <c r="DB6" s="704"/>
      <c r="DC6" s="704"/>
    </row>
    <row r="7" spans="1:107" s="705" customFormat="1" ht="18.75" hidden="1">
      <c r="A7" s="701"/>
      <c r="B7" s="702" t="s">
        <v>2</v>
      </c>
      <c r="C7" s="703"/>
      <c r="D7" s="703"/>
      <c r="E7" s="703"/>
      <c r="F7" s="703"/>
      <c r="G7" s="694"/>
      <c r="H7" s="673"/>
      <c r="I7" s="673"/>
      <c r="J7" s="673"/>
      <c r="K7" s="673"/>
      <c r="L7" s="673"/>
      <c r="M7" s="673"/>
      <c r="N7" s="673"/>
      <c r="O7" s="673"/>
      <c r="P7" s="673"/>
      <c r="Q7" s="673"/>
      <c r="R7" s="673"/>
      <c r="S7" s="673"/>
      <c r="T7" s="673"/>
      <c r="U7" s="673"/>
      <c r="V7" s="673"/>
      <c r="W7" s="673"/>
      <c r="X7" s="673"/>
      <c r="Y7" s="673"/>
      <c r="Z7" s="673"/>
      <c r="AA7" s="673"/>
      <c r="AB7" s="673"/>
      <c r="AC7" s="673"/>
      <c r="AD7" s="673"/>
      <c r="AE7" s="673"/>
      <c r="AF7" s="673"/>
      <c r="AG7" s="673"/>
      <c r="AH7" s="673"/>
      <c r="AI7" s="673"/>
      <c r="AJ7" s="673"/>
      <c r="AK7" s="673"/>
      <c r="AL7" s="674"/>
      <c r="AM7" s="674"/>
      <c r="AN7" s="674"/>
      <c r="AO7" s="674"/>
      <c r="AP7" s="674"/>
      <c r="AQ7" s="674"/>
      <c r="AR7" s="674"/>
      <c r="AS7" s="674"/>
      <c r="AT7" s="674"/>
      <c r="AU7" s="674"/>
      <c r="AV7" s="674"/>
      <c r="AW7" s="674"/>
      <c r="AX7" s="674"/>
      <c r="AY7" s="674"/>
      <c r="AZ7" s="674"/>
      <c r="BA7" s="674"/>
      <c r="BB7" s="674"/>
      <c r="BC7" s="674"/>
      <c r="BD7" s="674"/>
      <c r="BE7" s="674"/>
      <c r="BF7" s="674"/>
      <c r="BG7" s="674"/>
      <c r="BH7" s="674"/>
      <c r="BI7" s="674"/>
      <c r="BJ7" s="674"/>
      <c r="BK7" s="674"/>
      <c r="BL7" s="674"/>
      <c r="BM7" s="674"/>
      <c r="BN7" s="674"/>
      <c r="BO7" s="704"/>
      <c r="BP7" s="704"/>
      <c r="BQ7" s="704"/>
      <c r="BR7" s="704"/>
      <c r="BS7" s="704"/>
      <c r="BT7" s="704"/>
      <c r="BU7" s="704"/>
      <c r="BV7" s="704"/>
      <c r="BW7" s="704"/>
      <c r="BX7" s="704"/>
      <c r="BY7" s="704"/>
      <c r="BZ7" s="704"/>
      <c r="CA7" s="704"/>
      <c r="CB7" s="704"/>
      <c r="CC7" s="704"/>
      <c r="CD7" s="704"/>
      <c r="CE7" s="704"/>
      <c r="CF7" s="704"/>
      <c r="CG7" s="704"/>
      <c r="CH7" s="704"/>
      <c r="CI7" s="704"/>
      <c r="CJ7" s="704"/>
      <c r="CK7" s="704"/>
      <c r="CL7" s="704"/>
      <c r="CM7" s="704"/>
      <c r="CN7" s="704"/>
      <c r="CO7" s="704"/>
      <c r="CP7" s="704"/>
      <c r="CQ7" s="704"/>
      <c r="CR7" s="704"/>
      <c r="CS7" s="704"/>
      <c r="CT7" s="704"/>
      <c r="CU7" s="704"/>
      <c r="CV7" s="704"/>
      <c r="CW7" s="704"/>
      <c r="CX7" s="704"/>
      <c r="CY7" s="704"/>
      <c r="CZ7" s="704"/>
      <c r="DA7" s="704"/>
      <c r="DB7" s="704"/>
      <c r="DC7" s="704"/>
    </row>
    <row r="8" spans="1:107" s="709" customFormat="1" ht="18.75" hidden="1">
      <c r="A8" s="706" t="s">
        <v>209</v>
      </c>
      <c r="B8" s="702" t="s">
        <v>1</v>
      </c>
      <c r="C8" s="707" t="e">
        <f>SUM(C10+C12+C14)</f>
        <v>#REF!</v>
      </c>
      <c r="D8" s="708"/>
      <c r="E8" s="708"/>
      <c r="F8" s="708"/>
      <c r="G8" s="694"/>
      <c r="H8" s="673"/>
      <c r="I8" s="673"/>
      <c r="J8" s="673"/>
      <c r="K8" s="673"/>
      <c r="L8" s="673"/>
      <c r="M8" s="673"/>
      <c r="N8" s="673"/>
      <c r="O8" s="673"/>
      <c r="P8" s="673"/>
      <c r="Q8" s="673"/>
      <c r="R8" s="673"/>
      <c r="S8" s="673"/>
      <c r="T8" s="673"/>
      <c r="U8" s="673"/>
      <c r="V8" s="673"/>
      <c r="W8" s="673"/>
      <c r="X8" s="673"/>
      <c r="Y8" s="673"/>
      <c r="Z8" s="673"/>
      <c r="AA8" s="673"/>
      <c r="AB8" s="673"/>
      <c r="AC8" s="673"/>
      <c r="AD8" s="673"/>
      <c r="AE8" s="673"/>
      <c r="AF8" s="673"/>
      <c r="AG8" s="673"/>
      <c r="AH8" s="673"/>
      <c r="AI8" s="673"/>
      <c r="AJ8" s="673"/>
      <c r="AK8" s="673"/>
      <c r="AL8" s="674"/>
      <c r="AM8" s="674"/>
      <c r="AN8" s="674"/>
      <c r="AO8" s="674"/>
      <c r="AP8" s="674"/>
      <c r="AQ8" s="674"/>
      <c r="AR8" s="674"/>
      <c r="AS8" s="674"/>
      <c r="AT8" s="674"/>
      <c r="AU8" s="674"/>
      <c r="AV8" s="674"/>
      <c r="AW8" s="674"/>
      <c r="AX8" s="674"/>
      <c r="AY8" s="674"/>
      <c r="AZ8" s="674"/>
      <c r="BA8" s="674"/>
      <c r="BB8" s="674"/>
      <c r="BC8" s="674"/>
      <c r="BD8" s="674"/>
      <c r="BE8" s="674"/>
      <c r="BF8" s="674"/>
      <c r="BG8" s="674"/>
      <c r="BH8" s="674"/>
      <c r="BI8" s="674"/>
      <c r="BJ8" s="674"/>
      <c r="BK8" s="674"/>
      <c r="BL8" s="674"/>
      <c r="BM8" s="674"/>
      <c r="BN8" s="674"/>
      <c r="BO8" s="704"/>
      <c r="BP8" s="704"/>
      <c r="BQ8" s="704"/>
      <c r="BR8" s="704"/>
      <c r="BS8" s="704"/>
      <c r="BT8" s="704"/>
      <c r="BU8" s="704"/>
      <c r="BV8" s="704"/>
      <c r="BW8" s="704"/>
      <c r="BX8" s="704"/>
      <c r="BY8" s="704"/>
      <c r="BZ8" s="704"/>
      <c r="CA8" s="704"/>
      <c r="CB8" s="704"/>
      <c r="CC8" s="704"/>
      <c r="CD8" s="704"/>
      <c r="CE8" s="704"/>
      <c r="CF8" s="704"/>
      <c r="CG8" s="704"/>
      <c r="CH8" s="704"/>
      <c r="CI8" s="704"/>
      <c r="CJ8" s="704"/>
      <c r="CK8" s="704"/>
      <c r="CL8" s="704"/>
      <c r="CM8" s="704"/>
      <c r="CN8" s="704"/>
      <c r="CO8" s="704"/>
      <c r="CP8" s="704"/>
      <c r="CQ8" s="704"/>
      <c r="CR8" s="704"/>
      <c r="CS8" s="704"/>
      <c r="CT8" s="704"/>
      <c r="CU8" s="704"/>
      <c r="CV8" s="704"/>
      <c r="CW8" s="704"/>
      <c r="CX8" s="704"/>
      <c r="CY8" s="704"/>
      <c r="CZ8" s="704"/>
      <c r="DA8" s="704"/>
      <c r="DB8" s="704"/>
      <c r="DC8" s="704"/>
    </row>
    <row r="9" spans="1:107" s="709" customFormat="1" ht="18.75" hidden="1">
      <c r="A9" s="706"/>
      <c r="B9" s="702" t="s">
        <v>2</v>
      </c>
      <c r="C9" s="707"/>
      <c r="D9" s="708"/>
      <c r="E9" s="708"/>
      <c r="F9" s="708"/>
      <c r="G9" s="694"/>
      <c r="H9" s="673"/>
      <c r="I9" s="673"/>
      <c r="J9" s="673"/>
      <c r="K9" s="673"/>
      <c r="L9" s="673"/>
      <c r="M9" s="673"/>
      <c r="N9" s="673"/>
      <c r="O9" s="673"/>
      <c r="P9" s="673"/>
      <c r="Q9" s="673"/>
      <c r="R9" s="673"/>
      <c r="S9" s="673"/>
      <c r="T9" s="673"/>
      <c r="U9" s="673"/>
      <c r="V9" s="673"/>
      <c r="W9" s="673"/>
      <c r="X9" s="673"/>
      <c r="Y9" s="673"/>
      <c r="Z9" s="673"/>
      <c r="AA9" s="673"/>
      <c r="AB9" s="673"/>
      <c r="AC9" s="673"/>
      <c r="AD9" s="673"/>
      <c r="AE9" s="673"/>
      <c r="AF9" s="673"/>
      <c r="AG9" s="673"/>
      <c r="AH9" s="673"/>
      <c r="AI9" s="673"/>
      <c r="AJ9" s="673"/>
      <c r="AK9" s="673"/>
      <c r="AL9" s="674"/>
      <c r="AM9" s="674"/>
      <c r="AN9" s="674"/>
      <c r="AO9" s="674"/>
      <c r="AP9" s="674"/>
      <c r="AQ9" s="674"/>
      <c r="AR9" s="674"/>
      <c r="AS9" s="674"/>
      <c r="AT9" s="674"/>
      <c r="AU9" s="674"/>
      <c r="AV9" s="674"/>
      <c r="AW9" s="674"/>
      <c r="AX9" s="674"/>
      <c r="AY9" s="674"/>
      <c r="AZ9" s="674"/>
      <c r="BA9" s="674"/>
      <c r="BB9" s="674"/>
      <c r="BC9" s="674"/>
      <c r="BD9" s="674"/>
      <c r="BE9" s="674"/>
      <c r="BF9" s="674"/>
      <c r="BG9" s="674"/>
      <c r="BH9" s="674"/>
      <c r="BI9" s="674"/>
      <c r="BJ9" s="674"/>
      <c r="BK9" s="674"/>
      <c r="BL9" s="674"/>
      <c r="BM9" s="674"/>
      <c r="BN9" s="674"/>
      <c r="BO9" s="704"/>
      <c r="BP9" s="704"/>
      <c r="BQ9" s="704"/>
      <c r="BR9" s="704"/>
      <c r="BS9" s="704"/>
      <c r="BT9" s="704"/>
      <c r="BU9" s="704"/>
      <c r="BV9" s="704"/>
      <c r="BW9" s="704"/>
      <c r="BX9" s="704"/>
      <c r="BY9" s="704"/>
      <c r="BZ9" s="704"/>
      <c r="CA9" s="704"/>
      <c r="CB9" s="704"/>
      <c r="CC9" s="704"/>
      <c r="CD9" s="704"/>
      <c r="CE9" s="704"/>
      <c r="CF9" s="704"/>
      <c r="CG9" s="704"/>
      <c r="CH9" s="704"/>
      <c r="CI9" s="704"/>
      <c r="CJ9" s="704"/>
      <c r="CK9" s="704"/>
      <c r="CL9" s="704"/>
      <c r="CM9" s="704"/>
      <c r="CN9" s="704"/>
      <c r="CO9" s="704"/>
      <c r="CP9" s="704"/>
      <c r="CQ9" s="704"/>
      <c r="CR9" s="704"/>
      <c r="CS9" s="704"/>
      <c r="CT9" s="704"/>
      <c r="CU9" s="704"/>
      <c r="CV9" s="704"/>
      <c r="CW9" s="704"/>
      <c r="CX9" s="704"/>
      <c r="CY9" s="704"/>
      <c r="CZ9" s="704"/>
      <c r="DA9" s="704"/>
      <c r="DB9" s="704"/>
      <c r="DC9" s="704"/>
    </row>
    <row r="10" spans="1:107" s="712" customFormat="1" ht="18.75" hidden="1">
      <c r="A10" s="710" t="s">
        <v>181</v>
      </c>
      <c r="B10" s="697" t="s">
        <v>1</v>
      </c>
      <c r="C10" s="698" t="e">
        <f>SUM(C110+#REF!)</f>
        <v>#REF!</v>
      </c>
      <c r="D10" s="711"/>
      <c r="E10" s="711"/>
      <c r="F10" s="711"/>
      <c r="G10" s="694"/>
      <c r="H10" s="673"/>
      <c r="I10" s="673"/>
      <c r="J10" s="673"/>
      <c r="K10" s="673"/>
      <c r="L10" s="673"/>
      <c r="M10" s="673"/>
      <c r="N10" s="673"/>
      <c r="O10" s="673"/>
      <c r="P10" s="673"/>
      <c r="Q10" s="673"/>
      <c r="R10" s="673"/>
      <c r="S10" s="673"/>
      <c r="T10" s="673"/>
      <c r="U10" s="673"/>
      <c r="V10" s="673"/>
      <c r="W10" s="673"/>
      <c r="X10" s="673"/>
      <c r="Y10" s="673"/>
      <c r="Z10" s="673"/>
      <c r="AA10" s="673"/>
      <c r="AB10" s="673"/>
      <c r="AC10" s="673"/>
      <c r="AD10" s="673"/>
      <c r="AE10" s="673"/>
      <c r="AF10" s="673"/>
      <c r="AG10" s="673"/>
      <c r="AH10" s="673"/>
      <c r="AI10" s="673"/>
      <c r="AJ10" s="673"/>
      <c r="AK10" s="673"/>
      <c r="AL10" s="674"/>
      <c r="AM10" s="674"/>
      <c r="AN10" s="674"/>
      <c r="AO10" s="674"/>
      <c r="AP10" s="674"/>
      <c r="AQ10" s="674"/>
      <c r="AR10" s="674"/>
      <c r="AS10" s="674"/>
      <c r="AT10" s="674"/>
      <c r="AU10" s="674"/>
      <c r="AV10" s="674"/>
      <c r="AW10" s="674"/>
      <c r="AX10" s="674"/>
      <c r="AY10" s="674"/>
      <c r="AZ10" s="674"/>
      <c r="BA10" s="674"/>
      <c r="BB10" s="674"/>
      <c r="BC10" s="674"/>
      <c r="BD10" s="674"/>
      <c r="BE10" s="674"/>
      <c r="BF10" s="674"/>
      <c r="BG10" s="674"/>
      <c r="BH10" s="674"/>
      <c r="BI10" s="674"/>
      <c r="BJ10" s="674"/>
      <c r="BK10" s="674"/>
      <c r="BL10" s="674"/>
      <c r="BM10" s="674"/>
      <c r="BN10" s="674"/>
      <c r="BO10" s="675"/>
      <c r="BP10" s="675"/>
      <c r="BQ10" s="675"/>
      <c r="BR10" s="675"/>
      <c r="BS10" s="675"/>
      <c r="BT10" s="675"/>
      <c r="BU10" s="675"/>
      <c r="BV10" s="675"/>
      <c r="BW10" s="675"/>
      <c r="BX10" s="675"/>
      <c r="BY10" s="675"/>
      <c r="BZ10" s="675"/>
      <c r="CA10" s="675"/>
      <c r="CB10" s="675"/>
      <c r="CC10" s="675"/>
      <c r="CD10" s="675"/>
      <c r="CE10" s="675"/>
      <c r="CF10" s="675"/>
      <c r="CG10" s="675"/>
      <c r="CH10" s="675"/>
      <c r="CI10" s="675"/>
      <c r="CJ10" s="675"/>
      <c r="CK10" s="675"/>
      <c r="CL10" s="675"/>
      <c r="CM10" s="675"/>
      <c r="CN10" s="675"/>
      <c r="CO10" s="675"/>
      <c r="CP10" s="675"/>
      <c r="CQ10" s="675"/>
      <c r="CR10" s="675"/>
      <c r="CS10" s="675"/>
      <c r="CT10" s="675"/>
      <c r="CU10" s="675"/>
      <c r="CV10" s="675"/>
      <c r="CW10" s="675"/>
      <c r="CX10" s="675"/>
      <c r="CY10" s="675"/>
      <c r="CZ10" s="675"/>
      <c r="DA10" s="675"/>
      <c r="DB10" s="675"/>
      <c r="DC10" s="675"/>
    </row>
    <row r="11" spans="1:107" s="712" customFormat="1" ht="18.75" hidden="1">
      <c r="A11" s="710"/>
      <c r="B11" s="697" t="s">
        <v>2</v>
      </c>
      <c r="C11" s="698" t="e">
        <f>SUM(C111+#REF!)</f>
        <v>#REF!</v>
      </c>
      <c r="D11" s="711"/>
      <c r="E11" s="711"/>
      <c r="F11" s="711"/>
      <c r="G11" s="694"/>
      <c r="H11" s="673"/>
      <c r="I11" s="673"/>
      <c r="J11" s="673"/>
      <c r="K11" s="673"/>
      <c r="L11" s="673"/>
      <c r="M11" s="673"/>
      <c r="N11" s="673"/>
      <c r="O11" s="673"/>
      <c r="P11" s="673"/>
      <c r="Q11" s="673"/>
      <c r="R11" s="673"/>
      <c r="S11" s="673"/>
      <c r="T11" s="673"/>
      <c r="U11" s="673"/>
      <c r="V11" s="673"/>
      <c r="W11" s="673"/>
      <c r="X11" s="673"/>
      <c r="Y11" s="673"/>
      <c r="Z11" s="673"/>
      <c r="AA11" s="673"/>
      <c r="AB11" s="673"/>
      <c r="AC11" s="673"/>
      <c r="AD11" s="673"/>
      <c r="AE11" s="673"/>
      <c r="AF11" s="673"/>
      <c r="AG11" s="673"/>
      <c r="AH11" s="673"/>
      <c r="AI11" s="673"/>
      <c r="AJ11" s="673"/>
      <c r="AK11" s="673"/>
      <c r="AL11" s="674"/>
      <c r="AM11" s="674"/>
      <c r="AN11" s="674"/>
      <c r="AO11" s="674"/>
      <c r="AP11" s="674"/>
      <c r="AQ11" s="674"/>
      <c r="AR11" s="674"/>
      <c r="AS11" s="674"/>
      <c r="AT11" s="674"/>
      <c r="AU11" s="674"/>
      <c r="AV11" s="674"/>
      <c r="AW11" s="674"/>
      <c r="AX11" s="674"/>
      <c r="AY11" s="674"/>
      <c r="AZ11" s="674"/>
      <c r="BA11" s="674"/>
      <c r="BB11" s="674"/>
      <c r="BC11" s="674"/>
      <c r="BD11" s="674"/>
      <c r="BE11" s="674"/>
      <c r="BF11" s="674"/>
      <c r="BG11" s="674"/>
      <c r="BH11" s="674"/>
      <c r="BI11" s="674"/>
      <c r="BJ11" s="674"/>
      <c r="BK11" s="674"/>
      <c r="BL11" s="674"/>
      <c r="BM11" s="674"/>
      <c r="BN11" s="674"/>
      <c r="BO11" s="675"/>
      <c r="BP11" s="675"/>
      <c r="BQ11" s="675"/>
      <c r="BR11" s="675"/>
      <c r="BS11" s="675"/>
      <c r="BT11" s="675"/>
      <c r="BU11" s="675"/>
      <c r="BV11" s="675"/>
      <c r="BW11" s="675"/>
      <c r="BX11" s="675"/>
      <c r="BY11" s="675"/>
      <c r="BZ11" s="675"/>
      <c r="CA11" s="675"/>
      <c r="CB11" s="675"/>
      <c r="CC11" s="675"/>
      <c r="CD11" s="675"/>
      <c r="CE11" s="675"/>
      <c r="CF11" s="675"/>
      <c r="CG11" s="675"/>
      <c r="CH11" s="675"/>
      <c r="CI11" s="675"/>
      <c r="CJ11" s="675"/>
      <c r="CK11" s="675"/>
      <c r="CL11" s="675"/>
      <c r="CM11" s="675"/>
      <c r="CN11" s="675"/>
      <c r="CO11" s="675"/>
      <c r="CP11" s="675"/>
      <c r="CQ11" s="675"/>
      <c r="CR11" s="675"/>
      <c r="CS11" s="675"/>
      <c r="CT11" s="675"/>
      <c r="CU11" s="675"/>
      <c r="CV11" s="675"/>
      <c r="CW11" s="675"/>
      <c r="CX11" s="675"/>
      <c r="CY11" s="675"/>
      <c r="CZ11" s="675"/>
      <c r="DA11" s="675"/>
      <c r="DB11" s="675"/>
      <c r="DC11" s="675"/>
    </row>
    <row r="12" spans="1:107" s="712" customFormat="1" ht="18.75" hidden="1">
      <c r="A12" s="710" t="s">
        <v>158</v>
      </c>
      <c r="B12" s="697" t="s">
        <v>1</v>
      </c>
      <c r="C12" s="698" t="e">
        <f>C112+#REF!</f>
        <v>#REF!</v>
      </c>
      <c r="D12" s="711"/>
      <c r="E12" s="711"/>
      <c r="F12" s="711"/>
      <c r="G12" s="694"/>
      <c r="H12" s="673"/>
      <c r="I12" s="673"/>
      <c r="J12" s="673"/>
      <c r="K12" s="673"/>
      <c r="L12" s="673"/>
      <c r="M12" s="673"/>
      <c r="N12" s="673"/>
      <c r="O12" s="673"/>
      <c r="P12" s="673"/>
      <c r="Q12" s="673"/>
      <c r="R12" s="673"/>
      <c r="S12" s="673"/>
      <c r="T12" s="673"/>
      <c r="U12" s="673"/>
      <c r="V12" s="673"/>
      <c r="W12" s="673"/>
      <c r="X12" s="673"/>
      <c r="Y12" s="673"/>
      <c r="Z12" s="673"/>
      <c r="AA12" s="673"/>
      <c r="AB12" s="673"/>
      <c r="AC12" s="673"/>
      <c r="AD12" s="673"/>
      <c r="AE12" s="673"/>
      <c r="AF12" s="673"/>
      <c r="AG12" s="673"/>
      <c r="AH12" s="673"/>
      <c r="AI12" s="673"/>
      <c r="AJ12" s="673"/>
      <c r="AK12" s="673"/>
      <c r="AL12" s="674"/>
      <c r="AM12" s="674"/>
      <c r="AN12" s="674"/>
      <c r="AO12" s="674"/>
      <c r="AP12" s="674"/>
      <c r="AQ12" s="674"/>
      <c r="AR12" s="674"/>
      <c r="AS12" s="674"/>
      <c r="AT12" s="674"/>
      <c r="AU12" s="674"/>
      <c r="AV12" s="674"/>
      <c r="AW12" s="674"/>
      <c r="AX12" s="674"/>
      <c r="AY12" s="674"/>
      <c r="AZ12" s="674"/>
      <c r="BA12" s="674"/>
      <c r="BB12" s="674"/>
      <c r="BC12" s="674"/>
      <c r="BD12" s="674"/>
      <c r="BE12" s="674"/>
      <c r="BF12" s="674"/>
      <c r="BG12" s="674"/>
      <c r="BH12" s="674"/>
      <c r="BI12" s="674"/>
      <c r="BJ12" s="674"/>
      <c r="BK12" s="674"/>
      <c r="BL12" s="674"/>
      <c r="BM12" s="674"/>
      <c r="BN12" s="674"/>
      <c r="BO12" s="675"/>
      <c r="BP12" s="675"/>
      <c r="BQ12" s="675"/>
      <c r="BR12" s="675"/>
      <c r="BS12" s="675"/>
      <c r="BT12" s="675"/>
      <c r="BU12" s="675"/>
      <c r="BV12" s="675"/>
      <c r="BW12" s="675"/>
      <c r="BX12" s="675"/>
      <c r="BY12" s="675"/>
      <c r="BZ12" s="675"/>
      <c r="CA12" s="675"/>
      <c r="CB12" s="675"/>
      <c r="CC12" s="675"/>
      <c r="CD12" s="675"/>
      <c r="CE12" s="675"/>
      <c r="CF12" s="675"/>
      <c r="CG12" s="675"/>
      <c r="CH12" s="675"/>
      <c r="CI12" s="675"/>
      <c r="CJ12" s="675"/>
      <c r="CK12" s="675"/>
      <c r="CL12" s="675"/>
      <c r="CM12" s="675"/>
      <c r="CN12" s="675"/>
      <c r="CO12" s="675"/>
      <c r="CP12" s="675"/>
      <c r="CQ12" s="675"/>
      <c r="CR12" s="675"/>
      <c r="CS12" s="675"/>
      <c r="CT12" s="675"/>
      <c r="CU12" s="675"/>
      <c r="CV12" s="675"/>
      <c r="CW12" s="675"/>
      <c r="CX12" s="675"/>
      <c r="CY12" s="675"/>
      <c r="CZ12" s="675"/>
      <c r="DA12" s="675"/>
      <c r="DB12" s="675"/>
      <c r="DC12" s="675"/>
    </row>
    <row r="13" spans="1:107" s="712" customFormat="1" ht="18.75" hidden="1">
      <c r="A13" s="710"/>
      <c r="B13" s="697" t="s">
        <v>2</v>
      </c>
      <c r="C13" s="698"/>
      <c r="D13" s="711"/>
      <c r="E13" s="711"/>
      <c r="F13" s="711"/>
      <c r="G13" s="694"/>
      <c r="H13" s="673"/>
      <c r="I13" s="673"/>
      <c r="J13" s="673"/>
      <c r="K13" s="673"/>
      <c r="L13" s="673"/>
      <c r="M13" s="673"/>
      <c r="N13" s="673"/>
      <c r="O13" s="673"/>
      <c r="P13" s="673"/>
      <c r="Q13" s="673"/>
      <c r="R13" s="673"/>
      <c r="S13" s="673"/>
      <c r="T13" s="673"/>
      <c r="U13" s="673"/>
      <c r="V13" s="673"/>
      <c r="W13" s="673"/>
      <c r="X13" s="673"/>
      <c r="Y13" s="673"/>
      <c r="Z13" s="673"/>
      <c r="AA13" s="673"/>
      <c r="AB13" s="673"/>
      <c r="AC13" s="673"/>
      <c r="AD13" s="673"/>
      <c r="AE13" s="673"/>
      <c r="AF13" s="673"/>
      <c r="AG13" s="673"/>
      <c r="AH13" s="673"/>
      <c r="AI13" s="673"/>
      <c r="AJ13" s="673"/>
      <c r="AK13" s="673"/>
      <c r="AL13" s="674"/>
      <c r="AM13" s="674"/>
      <c r="AN13" s="674"/>
      <c r="AO13" s="674"/>
      <c r="AP13" s="674"/>
      <c r="AQ13" s="674"/>
      <c r="AR13" s="674"/>
      <c r="AS13" s="674"/>
      <c r="AT13" s="674"/>
      <c r="AU13" s="674"/>
      <c r="AV13" s="674"/>
      <c r="AW13" s="674"/>
      <c r="AX13" s="674"/>
      <c r="AY13" s="674"/>
      <c r="AZ13" s="674"/>
      <c r="BA13" s="674"/>
      <c r="BB13" s="674"/>
      <c r="BC13" s="674"/>
      <c r="BD13" s="674"/>
      <c r="BE13" s="674"/>
      <c r="BF13" s="674"/>
      <c r="BG13" s="674"/>
      <c r="BH13" s="674"/>
      <c r="BI13" s="674"/>
      <c r="BJ13" s="674"/>
      <c r="BK13" s="674"/>
      <c r="BL13" s="674"/>
      <c r="BM13" s="674"/>
      <c r="BN13" s="674"/>
      <c r="BO13" s="675"/>
      <c r="BP13" s="675"/>
      <c r="BQ13" s="675"/>
      <c r="BR13" s="675"/>
      <c r="BS13" s="675"/>
      <c r="BT13" s="675"/>
      <c r="BU13" s="675"/>
      <c r="BV13" s="675"/>
      <c r="BW13" s="675"/>
      <c r="BX13" s="675"/>
      <c r="BY13" s="675"/>
      <c r="BZ13" s="675"/>
      <c r="CA13" s="675"/>
      <c r="CB13" s="675"/>
      <c r="CC13" s="675"/>
      <c r="CD13" s="675"/>
      <c r="CE13" s="675"/>
      <c r="CF13" s="675"/>
      <c r="CG13" s="675"/>
      <c r="CH13" s="675"/>
      <c r="CI13" s="675"/>
      <c r="CJ13" s="675"/>
      <c r="CK13" s="675"/>
      <c r="CL13" s="675"/>
      <c r="CM13" s="675"/>
      <c r="CN13" s="675"/>
      <c r="CO13" s="675"/>
      <c r="CP13" s="675"/>
      <c r="CQ13" s="675"/>
      <c r="CR13" s="675"/>
      <c r="CS13" s="675"/>
      <c r="CT13" s="675"/>
      <c r="CU13" s="675"/>
      <c r="CV13" s="675"/>
      <c r="CW13" s="675"/>
      <c r="CX13" s="675"/>
      <c r="CY13" s="675"/>
      <c r="CZ13" s="675"/>
      <c r="DA13" s="675"/>
      <c r="DB13" s="675"/>
      <c r="DC13" s="675"/>
    </row>
    <row r="14" spans="1:107" s="712" customFormat="1" ht="18.75" hidden="1">
      <c r="A14" s="710" t="s">
        <v>154</v>
      </c>
      <c r="B14" s="697" t="s">
        <v>1</v>
      </c>
      <c r="C14" s="698" t="e">
        <f>#REF!+#REF!</f>
        <v>#REF!</v>
      </c>
      <c r="D14" s="711"/>
      <c r="E14" s="711"/>
      <c r="F14" s="711"/>
      <c r="G14" s="694"/>
      <c r="H14" s="673"/>
      <c r="I14" s="673"/>
      <c r="J14" s="673"/>
      <c r="K14" s="673"/>
      <c r="L14" s="673"/>
      <c r="M14" s="673"/>
      <c r="N14" s="673"/>
      <c r="O14" s="673"/>
      <c r="P14" s="673"/>
      <c r="Q14" s="673"/>
      <c r="R14" s="673"/>
      <c r="S14" s="673"/>
      <c r="T14" s="673"/>
      <c r="U14" s="673"/>
      <c r="V14" s="673"/>
      <c r="W14" s="673"/>
      <c r="X14" s="673"/>
      <c r="Y14" s="673"/>
      <c r="Z14" s="673"/>
      <c r="AA14" s="673"/>
      <c r="AB14" s="673"/>
      <c r="AC14" s="673"/>
      <c r="AD14" s="673"/>
      <c r="AE14" s="673"/>
      <c r="AF14" s="673"/>
      <c r="AG14" s="673"/>
      <c r="AH14" s="673"/>
      <c r="AI14" s="673"/>
      <c r="AJ14" s="673"/>
      <c r="AK14" s="673"/>
      <c r="AL14" s="674"/>
      <c r="AM14" s="674"/>
      <c r="AN14" s="674"/>
      <c r="AO14" s="674"/>
      <c r="AP14" s="674"/>
      <c r="AQ14" s="674"/>
      <c r="AR14" s="674"/>
      <c r="AS14" s="674"/>
      <c r="AT14" s="674"/>
      <c r="AU14" s="674"/>
      <c r="AV14" s="674"/>
      <c r="AW14" s="674"/>
      <c r="AX14" s="674"/>
      <c r="AY14" s="674"/>
      <c r="AZ14" s="674"/>
      <c r="BA14" s="674"/>
      <c r="BB14" s="674"/>
      <c r="BC14" s="674"/>
      <c r="BD14" s="674"/>
      <c r="BE14" s="674"/>
      <c r="BF14" s="674"/>
      <c r="BG14" s="674"/>
      <c r="BH14" s="674"/>
      <c r="BI14" s="674"/>
      <c r="BJ14" s="674"/>
      <c r="BK14" s="674"/>
      <c r="BL14" s="674"/>
      <c r="BM14" s="674"/>
      <c r="BN14" s="674"/>
      <c r="BO14" s="675"/>
      <c r="BP14" s="675"/>
      <c r="BQ14" s="675"/>
      <c r="BR14" s="675"/>
      <c r="BS14" s="675"/>
      <c r="BT14" s="675"/>
      <c r="BU14" s="675"/>
      <c r="BV14" s="675"/>
      <c r="BW14" s="675"/>
      <c r="BX14" s="675"/>
      <c r="BY14" s="675"/>
      <c r="BZ14" s="675"/>
      <c r="CA14" s="675"/>
      <c r="CB14" s="675"/>
      <c r="CC14" s="675"/>
      <c r="CD14" s="675"/>
      <c r="CE14" s="675"/>
      <c r="CF14" s="675"/>
      <c r="CG14" s="675"/>
      <c r="CH14" s="675"/>
      <c r="CI14" s="675"/>
      <c r="CJ14" s="675"/>
      <c r="CK14" s="675"/>
      <c r="CL14" s="675"/>
      <c r="CM14" s="675"/>
      <c r="CN14" s="675"/>
      <c r="CO14" s="675"/>
      <c r="CP14" s="675"/>
      <c r="CQ14" s="675"/>
      <c r="CR14" s="675"/>
      <c r="CS14" s="675"/>
      <c r="CT14" s="675"/>
      <c r="CU14" s="675"/>
      <c r="CV14" s="675"/>
      <c r="CW14" s="675"/>
      <c r="CX14" s="675"/>
      <c r="CY14" s="675"/>
      <c r="CZ14" s="675"/>
      <c r="DA14" s="675"/>
      <c r="DB14" s="675"/>
      <c r="DC14" s="675"/>
    </row>
    <row r="15" spans="1:107" s="712" customFormat="1" ht="18.75" hidden="1">
      <c r="A15" s="710"/>
      <c r="B15" s="697" t="s">
        <v>2</v>
      </c>
      <c r="C15" s="698"/>
      <c r="D15" s="711"/>
      <c r="E15" s="711"/>
      <c r="F15" s="711"/>
      <c r="G15" s="694"/>
      <c r="H15" s="673"/>
      <c r="I15" s="673"/>
      <c r="J15" s="673"/>
      <c r="K15" s="673"/>
      <c r="L15" s="673"/>
      <c r="M15" s="673"/>
      <c r="N15" s="673"/>
      <c r="O15" s="673"/>
      <c r="P15" s="673"/>
      <c r="Q15" s="673"/>
      <c r="R15" s="673"/>
      <c r="S15" s="673"/>
      <c r="T15" s="673"/>
      <c r="U15" s="673"/>
      <c r="V15" s="673"/>
      <c r="W15" s="673"/>
      <c r="X15" s="673"/>
      <c r="Y15" s="673"/>
      <c r="Z15" s="673"/>
      <c r="AA15" s="673"/>
      <c r="AB15" s="673"/>
      <c r="AC15" s="673"/>
      <c r="AD15" s="673"/>
      <c r="AE15" s="673"/>
      <c r="AF15" s="673"/>
      <c r="AG15" s="673"/>
      <c r="AH15" s="673"/>
      <c r="AI15" s="673"/>
      <c r="AJ15" s="673"/>
      <c r="AK15" s="673"/>
      <c r="AL15" s="674"/>
      <c r="AM15" s="674"/>
      <c r="AN15" s="674"/>
      <c r="AO15" s="674"/>
      <c r="AP15" s="674"/>
      <c r="AQ15" s="674"/>
      <c r="AR15" s="674"/>
      <c r="AS15" s="674"/>
      <c r="AT15" s="674"/>
      <c r="AU15" s="674"/>
      <c r="AV15" s="674"/>
      <c r="AW15" s="674"/>
      <c r="AX15" s="674"/>
      <c r="AY15" s="674"/>
      <c r="AZ15" s="674"/>
      <c r="BA15" s="674"/>
      <c r="BB15" s="674"/>
      <c r="BC15" s="674"/>
      <c r="BD15" s="674"/>
      <c r="BE15" s="674"/>
      <c r="BF15" s="674"/>
      <c r="BG15" s="674"/>
      <c r="BH15" s="674"/>
      <c r="BI15" s="674"/>
      <c r="BJ15" s="674"/>
      <c r="BK15" s="674"/>
      <c r="BL15" s="674"/>
      <c r="BM15" s="674"/>
      <c r="BN15" s="674"/>
      <c r="BO15" s="675"/>
      <c r="BP15" s="675"/>
      <c r="BQ15" s="675"/>
      <c r="BR15" s="675"/>
      <c r="BS15" s="675"/>
      <c r="BT15" s="675"/>
      <c r="BU15" s="675"/>
      <c r="BV15" s="675"/>
      <c r="BW15" s="675"/>
      <c r="BX15" s="675"/>
      <c r="BY15" s="675"/>
      <c r="BZ15" s="675"/>
      <c r="CA15" s="675"/>
      <c r="CB15" s="675"/>
      <c r="CC15" s="675"/>
      <c r="CD15" s="675"/>
      <c r="CE15" s="675"/>
      <c r="CF15" s="675"/>
      <c r="CG15" s="675"/>
      <c r="CH15" s="675"/>
      <c r="CI15" s="675"/>
      <c r="CJ15" s="675"/>
      <c r="CK15" s="675"/>
      <c r="CL15" s="675"/>
      <c r="CM15" s="675"/>
      <c r="CN15" s="675"/>
      <c r="CO15" s="675"/>
      <c r="CP15" s="675"/>
      <c r="CQ15" s="675"/>
      <c r="CR15" s="675"/>
      <c r="CS15" s="675"/>
      <c r="CT15" s="675"/>
      <c r="CU15" s="675"/>
      <c r="CV15" s="675"/>
      <c r="CW15" s="675"/>
      <c r="CX15" s="675"/>
      <c r="CY15" s="675"/>
      <c r="CZ15" s="675"/>
      <c r="DA15" s="675"/>
      <c r="DB15" s="675"/>
      <c r="DC15" s="675"/>
    </row>
    <row r="16" spans="1:107" s="709" customFormat="1" ht="18.75" hidden="1">
      <c r="A16" s="706" t="s">
        <v>212</v>
      </c>
      <c r="B16" s="713" t="s">
        <v>1</v>
      </c>
      <c r="C16" s="707" t="e">
        <f>SUM($C$18+$C$20+$C$22+$C$24+$C$26+$C$28+$C$30+$C$32+$C$34+$C$36+$C$38+$C$40+$C$42+$C$44+$C$46+$C$54)-$C$36</f>
        <v>#REF!</v>
      </c>
      <c r="D16" s="708"/>
      <c r="E16" s="708"/>
      <c r="F16" s="708"/>
      <c r="G16" s="694"/>
      <c r="H16" s="673"/>
      <c r="I16" s="673"/>
      <c r="J16" s="673"/>
      <c r="K16" s="673"/>
      <c r="L16" s="673"/>
      <c r="M16" s="673"/>
      <c r="N16" s="673"/>
      <c r="O16" s="673"/>
      <c r="P16" s="673"/>
      <c r="Q16" s="673"/>
      <c r="R16" s="673"/>
      <c r="S16" s="673"/>
      <c r="T16" s="673"/>
      <c r="U16" s="673"/>
      <c r="V16" s="673"/>
      <c r="W16" s="673"/>
      <c r="X16" s="673"/>
      <c r="Y16" s="673"/>
      <c r="Z16" s="673"/>
      <c r="AA16" s="673"/>
      <c r="AB16" s="673"/>
      <c r="AC16" s="673"/>
      <c r="AD16" s="673"/>
      <c r="AE16" s="673"/>
      <c r="AF16" s="673"/>
      <c r="AG16" s="673"/>
      <c r="AH16" s="673"/>
      <c r="AI16" s="673"/>
      <c r="AJ16" s="673"/>
      <c r="AK16" s="673"/>
      <c r="AL16" s="674"/>
      <c r="AM16" s="674"/>
      <c r="AN16" s="674"/>
      <c r="AO16" s="674"/>
      <c r="AP16" s="674"/>
      <c r="AQ16" s="674"/>
      <c r="AR16" s="674"/>
      <c r="AS16" s="674"/>
      <c r="AT16" s="674"/>
      <c r="AU16" s="674"/>
      <c r="AV16" s="674"/>
      <c r="AW16" s="674"/>
      <c r="AX16" s="674"/>
      <c r="AY16" s="674"/>
      <c r="AZ16" s="674"/>
      <c r="BA16" s="674"/>
      <c r="BB16" s="674"/>
      <c r="BC16" s="674"/>
      <c r="BD16" s="674"/>
      <c r="BE16" s="674"/>
      <c r="BF16" s="674"/>
      <c r="BG16" s="674"/>
      <c r="BH16" s="674"/>
      <c r="BI16" s="674"/>
      <c r="BJ16" s="674"/>
      <c r="BK16" s="674"/>
      <c r="BL16" s="674"/>
      <c r="BM16" s="674"/>
      <c r="BN16" s="674"/>
      <c r="BO16" s="704"/>
      <c r="BP16" s="704"/>
      <c r="BQ16" s="704"/>
      <c r="BR16" s="704"/>
      <c r="BS16" s="704"/>
      <c r="BT16" s="704"/>
      <c r="BU16" s="704"/>
      <c r="BV16" s="704"/>
      <c r="BW16" s="704"/>
      <c r="BX16" s="704"/>
      <c r="BY16" s="704"/>
      <c r="BZ16" s="704"/>
      <c r="CA16" s="704"/>
      <c r="CB16" s="704"/>
      <c r="CC16" s="704"/>
      <c r="CD16" s="704"/>
      <c r="CE16" s="704"/>
      <c r="CF16" s="704"/>
      <c r="CG16" s="704"/>
      <c r="CH16" s="704"/>
      <c r="CI16" s="704"/>
      <c r="CJ16" s="704"/>
      <c r="CK16" s="704"/>
      <c r="CL16" s="704"/>
      <c r="CM16" s="704"/>
      <c r="CN16" s="704"/>
      <c r="CO16" s="704"/>
      <c r="CP16" s="704"/>
      <c r="CQ16" s="704"/>
      <c r="CR16" s="704"/>
      <c r="CS16" s="704"/>
      <c r="CT16" s="704"/>
      <c r="CU16" s="704"/>
      <c r="CV16" s="704"/>
      <c r="CW16" s="704"/>
      <c r="CX16" s="704"/>
      <c r="CY16" s="704"/>
      <c r="CZ16" s="704"/>
      <c r="DA16" s="704"/>
      <c r="DB16" s="704"/>
      <c r="DC16" s="704"/>
    </row>
    <row r="17" spans="1:107" s="709" customFormat="1" ht="18.75" hidden="1">
      <c r="A17" s="706"/>
      <c r="B17" s="713"/>
      <c r="C17" s="707"/>
      <c r="D17" s="708"/>
      <c r="E17" s="708"/>
      <c r="F17" s="708"/>
      <c r="G17" s="694"/>
      <c r="H17" s="673"/>
      <c r="I17" s="673"/>
      <c r="J17" s="673"/>
      <c r="K17" s="673"/>
      <c r="L17" s="673"/>
      <c r="M17" s="673"/>
      <c r="N17" s="673"/>
      <c r="O17" s="673"/>
      <c r="P17" s="673"/>
      <c r="Q17" s="673"/>
      <c r="R17" s="673"/>
      <c r="S17" s="673"/>
      <c r="T17" s="673"/>
      <c r="U17" s="673"/>
      <c r="V17" s="673"/>
      <c r="W17" s="673"/>
      <c r="X17" s="673"/>
      <c r="Y17" s="673"/>
      <c r="Z17" s="673"/>
      <c r="AA17" s="673"/>
      <c r="AB17" s="673"/>
      <c r="AC17" s="673"/>
      <c r="AD17" s="673"/>
      <c r="AE17" s="673"/>
      <c r="AF17" s="673"/>
      <c r="AG17" s="673"/>
      <c r="AH17" s="673"/>
      <c r="AI17" s="673"/>
      <c r="AJ17" s="673"/>
      <c r="AK17" s="673"/>
      <c r="AL17" s="674"/>
      <c r="AM17" s="674"/>
      <c r="AN17" s="674"/>
      <c r="AO17" s="674"/>
      <c r="AP17" s="674"/>
      <c r="AQ17" s="674"/>
      <c r="AR17" s="674"/>
      <c r="AS17" s="674"/>
      <c r="AT17" s="674"/>
      <c r="AU17" s="674"/>
      <c r="AV17" s="674"/>
      <c r="AW17" s="674"/>
      <c r="AX17" s="674"/>
      <c r="AY17" s="674"/>
      <c r="AZ17" s="674"/>
      <c r="BA17" s="674"/>
      <c r="BB17" s="674"/>
      <c r="BC17" s="674"/>
      <c r="BD17" s="674"/>
      <c r="BE17" s="674"/>
      <c r="BF17" s="674"/>
      <c r="BG17" s="674"/>
      <c r="BH17" s="674"/>
      <c r="BI17" s="674"/>
      <c r="BJ17" s="674"/>
      <c r="BK17" s="674"/>
      <c r="BL17" s="674"/>
      <c r="BM17" s="674"/>
      <c r="BN17" s="674"/>
      <c r="BO17" s="704"/>
      <c r="BP17" s="704"/>
      <c r="BQ17" s="704"/>
      <c r="BR17" s="704"/>
      <c r="BS17" s="704"/>
      <c r="BT17" s="704"/>
      <c r="BU17" s="704"/>
      <c r="BV17" s="704"/>
      <c r="BW17" s="704"/>
      <c r="BX17" s="704"/>
      <c r="BY17" s="704"/>
      <c r="BZ17" s="704"/>
      <c r="CA17" s="704"/>
      <c r="CB17" s="704"/>
      <c r="CC17" s="704"/>
      <c r="CD17" s="704"/>
      <c r="CE17" s="704"/>
      <c r="CF17" s="704"/>
      <c r="CG17" s="704"/>
      <c r="CH17" s="704"/>
      <c r="CI17" s="704"/>
      <c r="CJ17" s="704"/>
      <c r="CK17" s="704"/>
      <c r="CL17" s="704"/>
      <c r="CM17" s="704"/>
      <c r="CN17" s="704"/>
      <c r="CO17" s="704"/>
      <c r="CP17" s="704"/>
      <c r="CQ17" s="704"/>
      <c r="CR17" s="704"/>
      <c r="CS17" s="704"/>
      <c r="CT17" s="704"/>
      <c r="CU17" s="704"/>
      <c r="CV17" s="704"/>
      <c r="CW17" s="704"/>
      <c r="CX17" s="704"/>
      <c r="CY17" s="704"/>
      <c r="CZ17" s="704"/>
      <c r="DA17" s="704"/>
      <c r="DB17" s="704"/>
      <c r="DC17" s="704"/>
    </row>
    <row r="18" spans="1:107" s="717" customFormat="1" ht="18.75" hidden="1">
      <c r="A18" s="714" t="s">
        <v>43</v>
      </c>
      <c r="B18" s="715" t="s">
        <v>1</v>
      </c>
      <c r="C18" s="716" t="e">
        <f>#REF!+#REF!</f>
        <v>#REF!</v>
      </c>
      <c r="D18" s="716"/>
      <c r="E18" s="716"/>
      <c r="F18" s="716"/>
      <c r="G18" s="694"/>
      <c r="H18" s="673"/>
      <c r="I18" s="673"/>
      <c r="J18" s="673"/>
      <c r="K18" s="673"/>
      <c r="L18" s="673"/>
      <c r="M18" s="673"/>
      <c r="N18" s="673"/>
      <c r="O18" s="673"/>
      <c r="P18" s="673"/>
      <c r="Q18" s="673"/>
      <c r="R18" s="673"/>
      <c r="S18" s="673"/>
      <c r="T18" s="673"/>
      <c r="U18" s="673"/>
      <c r="V18" s="673"/>
      <c r="W18" s="673"/>
      <c r="X18" s="673"/>
      <c r="Y18" s="673"/>
      <c r="Z18" s="673"/>
      <c r="AA18" s="673"/>
      <c r="AB18" s="673"/>
      <c r="AC18" s="673"/>
      <c r="AD18" s="673"/>
      <c r="AE18" s="673"/>
      <c r="AF18" s="673"/>
      <c r="AG18" s="673"/>
      <c r="AH18" s="673"/>
      <c r="AI18" s="673"/>
      <c r="AJ18" s="673"/>
      <c r="AK18" s="673"/>
      <c r="AL18" s="674"/>
      <c r="AM18" s="674"/>
      <c r="AN18" s="674"/>
      <c r="AO18" s="674"/>
      <c r="AP18" s="674"/>
      <c r="AQ18" s="674"/>
      <c r="AR18" s="674"/>
      <c r="AS18" s="674"/>
      <c r="AT18" s="674"/>
      <c r="AU18" s="674"/>
      <c r="AV18" s="674"/>
      <c r="AW18" s="674"/>
      <c r="AX18" s="674"/>
      <c r="AY18" s="674"/>
      <c r="AZ18" s="674"/>
      <c r="BA18" s="674"/>
      <c r="BB18" s="674"/>
      <c r="BC18" s="674"/>
      <c r="BD18" s="674"/>
      <c r="BE18" s="674"/>
      <c r="BF18" s="674"/>
      <c r="BG18" s="674"/>
      <c r="BH18" s="674"/>
      <c r="BI18" s="674"/>
      <c r="BJ18" s="674"/>
      <c r="BK18" s="674"/>
      <c r="BL18" s="674"/>
      <c r="BM18" s="674"/>
      <c r="BN18" s="674"/>
      <c r="BO18" s="674"/>
      <c r="BP18" s="674"/>
      <c r="BQ18" s="674"/>
      <c r="BR18" s="674"/>
      <c r="BS18" s="674"/>
      <c r="BT18" s="674"/>
      <c r="BU18" s="674"/>
      <c r="BV18" s="674"/>
      <c r="BW18" s="674"/>
      <c r="BX18" s="674"/>
      <c r="BY18" s="674"/>
      <c r="BZ18" s="674"/>
      <c r="CA18" s="674"/>
      <c r="CB18" s="674"/>
      <c r="CC18" s="674"/>
      <c r="CD18" s="674"/>
      <c r="CE18" s="674"/>
      <c r="CF18" s="674"/>
      <c r="CG18" s="674"/>
      <c r="CH18" s="674"/>
      <c r="CI18" s="674"/>
      <c r="CJ18" s="674"/>
      <c r="CK18" s="674"/>
      <c r="CL18" s="674"/>
      <c r="CM18" s="674"/>
      <c r="CN18" s="674"/>
      <c r="CO18" s="674"/>
      <c r="CP18" s="674"/>
      <c r="CQ18" s="674"/>
      <c r="CR18" s="674"/>
      <c r="CS18" s="674"/>
      <c r="CT18" s="674"/>
      <c r="CU18" s="674"/>
      <c r="CV18" s="674"/>
      <c r="CW18" s="674"/>
      <c r="CX18" s="674"/>
      <c r="CY18" s="674"/>
      <c r="CZ18" s="674"/>
      <c r="DA18" s="674"/>
      <c r="DB18" s="674"/>
      <c r="DC18" s="674"/>
    </row>
    <row r="19" spans="1:107" s="717" customFormat="1" ht="18.75" hidden="1">
      <c r="A19" s="714"/>
      <c r="B19" s="715" t="s">
        <v>2</v>
      </c>
      <c r="C19" s="716"/>
      <c r="D19" s="716"/>
      <c r="E19" s="716"/>
      <c r="F19" s="716"/>
      <c r="G19" s="694"/>
      <c r="H19" s="673"/>
      <c r="I19" s="673"/>
      <c r="J19" s="673"/>
      <c r="K19" s="673"/>
      <c r="L19" s="673"/>
      <c r="M19" s="673"/>
      <c r="N19" s="673"/>
      <c r="O19" s="673"/>
      <c r="P19" s="673"/>
      <c r="Q19" s="673"/>
      <c r="R19" s="673"/>
      <c r="S19" s="673"/>
      <c r="T19" s="673"/>
      <c r="U19" s="673"/>
      <c r="V19" s="673"/>
      <c r="W19" s="673"/>
      <c r="X19" s="673"/>
      <c r="Y19" s="673"/>
      <c r="Z19" s="673"/>
      <c r="AA19" s="673"/>
      <c r="AB19" s="673"/>
      <c r="AC19" s="673"/>
      <c r="AD19" s="673"/>
      <c r="AE19" s="673"/>
      <c r="AF19" s="673"/>
      <c r="AG19" s="673"/>
      <c r="AH19" s="673"/>
      <c r="AI19" s="673"/>
      <c r="AJ19" s="673"/>
      <c r="AK19" s="673"/>
      <c r="AL19" s="674"/>
      <c r="AM19" s="674"/>
      <c r="AN19" s="674"/>
      <c r="AO19" s="674"/>
      <c r="AP19" s="674"/>
      <c r="AQ19" s="674"/>
      <c r="AR19" s="674"/>
      <c r="AS19" s="674"/>
      <c r="AT19" s="674"/>
      <c r="AU19" s="674"/>
      <c r="AV19" s="674"/>
      <c r="AW19" s="674"/>
      <c r="AX19" s="674"/>
      <c r="AY19" s="674"/>
      <c r="AZ19" s="674"/>
      <c r="BA19" s="674"/>
      <c r="BB19" s="674"/>
      <c r="BC19" s="674"/>
      <c r="BD19" s="674"/>
      <c r="BE19" s="674"/>
      <c r="BF19" s="674"/>
      <c r="BG19" s="674"/>
      <c r="BH19" s="674"/>
      <c r="BI19" s="674"/>
      <c r="BJ19" s="674"/>
      <c r="BK19" s="674"/>
      <c r="BL19" s="674"/>
      <c r="BM19" s="674"/>
      <c r="BN19" s="674"/>
      <c r="BO19" s="674"/>
      <c r="BP19" s="674"/>
      <c r="BQ19" s="674"/>
      <c r="BR19" s="674"/>
      <c r="BS19" s="674"/>
      <c r="BT19" s="674"/>
      <c r="BU19" s="674"/>
      <c r="BV19" s="674"/>
      <c r="BW19" s="674"/>
      <c r="BX19" s="674"/>
      <c r="BY19" s="674"/>
      <c r="BZ19" s="674"/>
      <c r="CA19" s="674"/>
      <c r="CB19" s="674"/>
      <c r="CC19" s="674"/>
      <c r="CD19" s="674"/>
      <c r="CE19" s="674"/>
      <c r="CF19" s="674"/>
      <c r="CG19" s="674"/>
      <c r="CH19" s="674"/>
      <c r="CI19" s="674"/>
      <c r="CJ19" s="674"/>
      <c r="CK19" s="674"/>
      <c r="CL19" s="674"/>
      <c r="CM19" s="674"/>
      <c r="CN19" s="674"/>
      <c r="CO19" s="674"/>
      <c r="CP19" s="674"/>
      <c r="CQ19" s="674"/>
      <c r="CR19" s="674"/>
      <c r="CS19" s="674"/>
      <c r="CT19" s="674"/>
      <c r="CU19" s="674"/>
      <c r="CV19" s="674"/>
      <c r="CW19" s="674"/>
      <c r="CX19" s="674"/>
      <c r="CY19" s="674"/>
      <c r="CZ19" s="674"/>
      <c r="DA19" s="674"/>
      <c r="DB19" s="674"/>
      <c r="DC19" s="674"/>
    </row>
    <row r="20" spans="1:107" s="717" customFormat="1" ht="18.75" hidden="1">
      <c r="A20" s="714" t="s">
        <v>155</v>
      </c>
      <c r="B20" s="715" t="s">
        <v>1</v>
      </c>
      <c r="C20" s="716" t="e">
        <f>#REF!+#REF!</f>
        <v>#REF!</v>
      </c>
      <c r="D20" s="716"/>
      <c r="E20" s="716"/>
      <c r="F20" s="716"/>
      <c r="G20" s="694"/>
      <c r="H20" s="673"/>
      <c r="I20" s="673"/>
      <c r="J20" s="673"/>
      <c r="K20" s="673"/>
      <c r="L20" s="673"/>
      <c r="M20" s="673"/>
      <c r="N20" s="673"/>
      <c r="O20" s="673"/>
      <c r="P20" s="673"/>
      <c r="Q20" s="673"/>
      <c r="R20" s="673"/>
      <c r="S20" s="673"/>
      <c r="T20" s="673"/>
      <c r="U20" s="673"/>
      <c r="V20" s="673"/>
      <c r="W20" s="673"/>
      <c r="X20" s="673"/>
      <c r="Y20" s="673"/>
      <c r="Z20" s="673"/>
      <c r="AA20" s="673"/>
      <c r="AB20" s="673"/>
      <c r="AC20" s="673"/>
      <c r="AD20" s="673"/>
      <c r="AE20" s="673"/>
      <c r="AF20" s="673"/>
      <c r="AG20" s="673"/>
      <c r="AH20" s="673"/>
      <c r="AI20" s="673"/>
      <c r="AJ20" s="673"/>
      <c r="AK20" s="673"/>
      <c r="AL20" s="674"/>
      <c r="AM20" s="674"/>
      <c r="AN20" s="674"/>
      <c r="AO20" s="674"/>
      <c r="AP20" s="674"/>
      <c r="AQ20" s="674"/>
      <c r="AR20" s="674"/>
      <c r="AS20" s="674"/>
      <c r="AT20" s="674"/>
      <c r="AU20" s="674"/>
      <c r="AV20" s="674"/>
      <c r="AW20" s="674"/>
      <c r="AX20" s="674"/>
      <c r="AY20" s="674"/>
      <c r="AZ20" s="674"/>
      <c r="BA20" s="674"/>
      <c r="BB20" s="674"/>
      <c r="BC20" s="674"/>
      <c r="BD20" s="674"/>
      <c r="BE20" s="674"/>
      <c r="BF20" s="674"/>
      <c r="BG20" s="674"/>
      <c r="BH20" s="674"/>
      <c r="BI20" s="674"/>
      <c r="BJ20" s="674"/>
      <c r="BK20" s="674"/>
      <c r="BL20" s="674"/>
      <c r="BM20" s="674"/>
      <c r="BN20" s="674"/>
      <c r="BO20" s="674"/>
      <c r="BP20" s="674"/>
      <c r="BQ20" s="674"/>
      <c r="BR20" s="674"/>
      <c r="BS20" s="674"/>
      <c r="BT20" s="674"/>
      <c r="BU20" s="674"/>
      <c r="BV20" s="674"/>
      <c r="BW20" s="674"/>
      <c r="BX20" s="674"/>
      <c r="BY20" s="674"/>
      <c r="BZ20" s="674"/>
      <c r="CA20" s="674"/>
      <c r="CB20" s="674"/>
      <c r="CC20" s="674"/>
      <c r="CD20" s="674"/>
      <c r="CE20" s="674"/>
      <c r="CF20" s="674"/>
      <c r="CG20" s="674"/>
      <c r="CH20" s="674"/>
      <c r="CI20" s="674"/>
      <c r="CJ20" s="674"/>
      <c r="CK20" s="674"/>
      <c r="CL20" s="674"/>
      <c r="CM20" s="674"/>
      <c r="CN20" s="674"/>
      <c r="CO20" s="674"/>
      <c r="CP20" s="674"/>
      <c r="CQ20" s="674"/>
      <c r="CR20" s="674"/>
      <c r="CS20" s="674"/>
      <c r="CT20" s="674"/>
      <c r="CU20" s="674"/>
      <c r="CV20" s="674"/>
      <c r="CW20" s="674"/>
      <c r="CX20" s="674"/>
      <c r="CY20" s="674"/>
      <c r="CZ20" s="674"/>
      <c r="DA20" s="674"/>
      <c r="DB20" s="674"/>
      <c r="DC20" s="674"/>
    </row>
    <row r="21" spans="1:107" s="717" customFormat="1" ht="18.75" hidden="1">
      <c r="A21" s="714"/>
      <c r="B21" s="715" t="s">
        <v>2</v>
      </c>
      <c r="C21" s="716"/>
      <c r="D21" s="716"/>
      <c r="E21" s="716"/>
      <c r="F21" s="716"/>
      <c r="G21" s="694"/>
      <c r="H21" s="673"/>
      <c r="I21" s="673"/>
      <c r="J21" s="673"/>
      <c r="K21" s="673"/>
      <c r="L21" s="673"/>
      <c r="M21" s="673"/>
      <c r="N21" s="673"/>
      <c r="O21" s="673"/>
      <c r="P21" s="673"/>
      <c r="Q21" s="673"/>
      <c r="R21" s="673"/>
      <c r="S21" s="673"/>
      <c r="T21" s="673"/>
      <c r="U21" s="673"/>
      <c r="V21" s="673"/>
      <c r="W21" s="673"/>
      <c r="X21" s="673"/>
      <c r="Y21" s="673"/>
      <c r="Z21" s="673"/>
      <c r="AA21" s="673"/>
      <c r="AB21" s="673"/>
      <c r="AC21" s="673"/>
      <c r="AD21" s="673"/>
      <c r="AE21" s="673"/>
      <c r="AF21" s="673"/>
      <c r="AG21" s="673"/>
      <c r="AH21" s="673"/>
      <c r="AI21" s="673"/>
      <c r="AJ21" s="673"/>
      <c r="AK21" s="673"/>
      <c r="AL21" s="674"/>
      <c r="AM21" s="674"/>
      <c r="AN21" s="674"/>
      <c r="AO21" s="674"/>
      <c r="AP21" s="674"/>
      <c r="AQ21" s="674"/>
      <c r="AR21" s="674"/>
      <c r="AS21" s="674"/>
      <c r="AT21" s="674"/>
      <c r="AU21" s="674"/>
      <c r="AV21" s="674"/>
      <c r="AW21" s="674"/>
      <c r="AX21" s="674"/>
      <c r="AY21" s="674"/>
      <c r="AZ21" s="674"/>
      <c r="BA21" s="674"/>
      <c r="BB21" s="674"/>
      <c r="BC21" s="674"/>
      <c r="BD21" s="674"/>
      <c r="BE21" s="674"/>
      <c r="BF21" s="674"/>
      <c r="BG21" s="674"/>
      <c r="BH21" s="674"/>
      <c r="BI21" s="674"/>
      <c r="BJ21" s="674"/>
      <c r="BK21" s="674"/>
      <c r="BL21" s="674"/>
      <c r="BM21" s="674"/>
      <c r="BN21" s="674"/>
      <c r="BO21" s="674"/>
      <c r="BP21" s="674"/>
      <c r="BQ21" s="674"/>
      <c r="BR21" s="674"/>
      <c r="BS21" s="674"/>
      <c r="BT21" s="674"/>
      <c r="BU21" s="674"/>
      <c r="BV21" s="674"/>
      <c r="BW21" s="674"/>
      <c r="BX21" s="674"/>
      <c r="BY21" s="674"/>
      <c r="BZ21" s="674"/>
      <c r="CA21" s="674"/>
      <c r="CB21" s="674"/>
      <c r="CC21" s="674"/>
      <c r="CD21" s="674"/>
      <c r="CE21" s="674"/>
      <c r="CF21" s="674"/>
      <c r="CG21" s="674"/>
      <c r="CH21" s="674"/>
      <c r="CI21" s="674"/>
      <c r="CJ21" s="674"/>
      <c r="CK21" s="674"/>
      <c r="CL21" s="674"/>
      <c r="CM21" s="674"/>
      <c r="CN21" s="674"/>
      <c r="CO21" s="674"/>
      <c r="CP21" s="674"/>
      <c r="CQ21" s="674"/>
      <c r="CR21" s="674"/>
      <c r="CS21" s="674"/>
      <c r="CT21" s="674"/>
      <c r="CU21" s="674"/>
      <c r="CV21" s="674"/>
      <c r="CW21" s="674"/>
      <c r="CX21" s="674"/>
      <c r="CY21" s="674"/>
      <c r="CZ21" s="674"/>
      <c r="DA21" s="674"/>
      <c r="DB21" s="674"/>
      <c r="DC21" s="674"/>
    </row>
    <row r="22" spans="1:107" s="717" customFormat="1" ht="18.75" hidden="1">
      <c r="A22" s="714" t="s">
        <v>44</v>
      </c>
      <c r="B22" s="715" t="s">
        <v>1</v>
      </c>
      <c r="C22" s="716" t="e">
        <f>#REF!</f>
        <v>#REF!</v>
      </c>
      <c r="D22" s="716"/>
      <c r="E22" s="716"/>
      <c r="F22" s="716"/>
      <c r="G22" s="694"/>
      <c r="H22" s="673"/>
      <c r="I22" s="673"/>
      <c r="J22" s="673"/>
      <c r="K22" s="673"/>
      <c r="L22" s="673"/>
      <c r="M22" s="673"/>
      <c r="N22" s="673"/>
      <c r="O22" s="673"/>
      <c r="P22" s="673"/>
      <c r="Q22" s="673"/>
      <c r="R22" s="673"/>
      <c r="S22" s="673"/>
      <c r="T22" s="673"/>
      <c r="U22" s="673"/>
      <c r="V22" s="673"/>
      <c r="W22" s="673"/>
      <c r="X22" s="673"/>
      <c r="Y22" s="673"/>
      <c r="Z22" s="673"/>
      <c r="AA22" s="673"/>
      <c r="AB22" s="673"/>
      <c r="AC22" s="673"/>
      <c r="AD22" s="673"/>
      <c r="AE22" s="673"/>
      <c r="AF22" s="673"/>
      <c r="AG22" s="673"/>
      <c r="AH22" s="673"/>
      <c r="AI22" s="673"/>
      <c r="AJ22" s="673"/>
      <c r="AK22" s="673"/>
      <c r="AL22" s="674"/>
      <c r="AM22" s="674"/>
      <c r="AN22" s="674"/>
      <c r="AO22" s="674"/>
      <c r="AP22" s="674"/>
      <c r="AQ22" s="674"/>
      <c r="AR22" s="674"/>
      <c r="AS22" s="674"/>
      <c r="AT22" s="674"/>
      <c r="AU22" s="674"/>
      <c r="AV22" s="674"/>
      <c r="AW22" s="674"/>
      <c r="AX22" s="674"/>
      <c r="AY22" s="674"/>
      <c r="AZ22" s="674"/>
      <c r="BA22" s="674"/>
      <c r="BB22" s="674"/>
      <c r="BC22" s="674"/>
      <c r="BD22" s="674"/>
      <c r="BE22" s="674"/>
      <c r="BF22" s="674"/>
      <c r="BG22" s="674"/>
      <c r="BH22" s="674"/>
      <c r="BI22" s="674"/>
      <c r="BJ22" s="674"/>
      <c r="BK22" s="674"/>
      <c r="BL22" s="674"/>
      <c r="BM22" s="674"/>
      <c r="BN22" s="674"/>
      <c r="BO22" s="674"/>
      <c r="BP22" s="674"/>
      <c r="BQ22" s="674"/>
      <c r="BR22" s="674"/>
      <c r="BS22" s="674"/>
      <c r="BT22" s="674"/>
      <c r="BU22" s="674"/>
      <c r="BV22" s="674"/>
      <c r="BW22" s="674"/>
      <c r="BX22" s="674"/>
      <c r="BY22" s="674"/>
      <c r="BZ22" s="674"/>
      <c r="CA22" s="674"/>
      <c r="CB22" s="674"/>
      <c r="CC22" s="674"/>
      <c r="CD22" s="674"/>
      <c r="CE22" s="674"/>
      <c r="CF22" s="674"/>
      <c r="CG22" s="674"/>
      <c r="CH22" s="674"/>
      <c r="CI22" s="674"/>
      <c r="CJ22" s="674"/>
      <c r="CK22" s="674"/>
      <c r="CL22" s="674"/>
      <c r="CM22" s="674"/>
      <c r="CN22" s="674"/>
      <c r="CO22" s="674"/>
      <c r="CP22" s="674"/>
      <c r="CQ22" s="674"/>
      <c r="CR22" s="674"/>
      <c r="CS22" s="674"/>
      <c r="CT22" s="674"/>
      <c r="CU22" s="674"/>
      <c r="CV22" s="674"/>
      <c r="CW22" s="674"/>
      <c r="CX22" s="674"/>
      <c r="CY22" s="674"/>
      <c r="CZ22" s="674"/>
      <c r="DA22" s="674"/>
      <c r="DB22" s="674"/>
      <c r="DC22" s="674"/>
    </row>
    <row r="23" spans="1:107" s="717" customFormat="1" ht="18.75" hidden="1">
      <c r="A23" s="718"/>
      <c r="B23" s="715" t="s">
        <v>2</v>
      </c>
      <c r="C23" s="716"/>
      <c r="D23" s="716"/>
      <c r="E23" s="716"/>
      <c r="F23" s="716"/>
      <c r="G23" s="694"/>
      <c r="H23" s="673"/>
      <c r="I23" s="673"/>
      <c r="J23" s="673"/>
      <c r="K23" s="673"/>
      <c r="L23" s="673"/>
      <c r="M23" s="673"/>
      <c r="N23" s="673"/>
      <c r="O23" s="673"/>
      <c r="P23" s="673"/>
      <c r="Q23" s="673"/>
      <c r="R23" s="673"/>
      <c r="S23" s="673"/>
      <c r="T23" s="673"/>
      <c r="U23" s="673"/>
      <c r="V23" s="673"/>
      <c r="W23" s="673"/>
      <c r="X23" s="673"/>
      <c r="Y23" s="673"/>
      <c r="Z23" s="673"/>
      <c r="AA23" s="673"/>
      <c r="AB23" s="673"/>
      <c r="AC23" s="673"/>
      <c r="AD23" s="673"/>
      <c r="AE23" s="673"/>
      <c r="AF23" s="673"/>
      <c r="AG23" s="673"/>
      <c r="AH23" s="673"/>
      <c r="AI23" s="673"/>
      <c r="AJ23" s="673"/>
      <c r="AK23" s="673"/>
      <c r="AL23" s="674"/>
      <c r="AM23" s="674"/>
      <c r="AN23" s="674"/>
      <c r="AO23" s="674"/>
      <c r="AP23" s="674"/>
      <c r="AQ23" s="674"/>
      <c r="AR23" s="674"/>
      <c r="AS23" s="674"/>
      <c r="AT23" s="674"/>
      <c r="AU23" s="674"/>
      <c r="AV23" s="674"/>
      <c r="AW23" s="674"/>
      <c r="AX23" s="674"/>
      <c r="AY23" s="674"/>
      <c r="AZ23" s="674"/>
      <c r="BA23" s="674"/>
      <c r="BB23" s="674"/>
      <c r="BC23" s="674"/>
      <c r="BD23" s="674"/>
      <c r="BE23" s="674"/>
      <c r="BF23" s="674"/>
      <c r="BG23" s="674"/>
      <c r="BH23" s="674"/>
      <c r="BI23" s="674"/>
      <c r="BJ23" s="674"/>
      <c r="BK23" s="674"/>
      <c r="BL23" s="674"/>
      <c r="BM23" s="674"/>
      <c r="BN23" s="674"/>
      <c r="BO23" s="674"/>
      <c r="BP23" s="674"/>
      <c r="BQ23" s="674"/>
      <c r="BR23" s="674"/>
      <c r="BS23" s="674"/>
      <c r="BT23" s="674"/>
      <c r="BU23" s="674"/>
      <c r="BV23" s="674"/>
      <c r="BW23" s="674"/>
      <c r="BX23" s="674"/>
      <c r="BY23" s="674"/>
      <c r="BZ23" s="674"/>
      <c r="CA23" s="674"/>
      <c r="CB23" s="674"/>
      <c r="CC23" s="674"/>
      <c r="CD23" s="674"/>
      <c r="CE23" s="674"/>
      <c r="CF23" s="674"/>
      <c r="CG23" s="674"/>
      <c r="CH23" s="674"/>
      <c r="CI23" s="674"/>
      <c r="CJ23" s="674"/>
      <c r="CK23" s="674"/>
      <c r="CL23" s="674"/>
      <c r="CM23" s="674"/>
      <c r="CN23" s="674"/>
      <c r="CO23" s="674"/>
      <c r="CP23" s="674"/>
      <c r="CQ23" s="674"/>
      <c r="CR23" s="674"/>
      <c r="CS23" s="674"/>
      <c r="CT23" s="674"/>
      <c r="CU23" s="674"/>
      <c r="CV23" s="674"/>
      <c r="CW23" s="674"/>
      <c r="CX23" s="674"/>
      <c r="CY23" s="674"/>
      <c r="CZ23" s="674"/>
      <c r="DA23" s="674"/>
      <c r="DB23" s="674"/>
      <c r="DC23" s="674"/>
    </row>
    <row r="24" spans="1:107" s="717" customFormat="1" ht="18.75" hidden="1">
      <c r="A24" s="714" t="s">
        <v>45</v>
      </c>
      <c r="B24" s="715" t="s">
        <v>1</v>
      </c>
      <c r="C24" s="716" t="e">
        <f>#REF!</f>
        <v>#REF!</v>
      </c>
      <c r="D24" s="716"/>
      <c r="E24" s="716"/>
      <c r="F24" s="716"/>
      <c r="G24" s="694"/>
      <c r="H24" s="673"/>
      <c r="I24" s="673"/>
      <c r="J24" s="673"/>
      <c r="K24" s="673"/>
      <c r="L24" s="673"/>
      <c r="M24" s="673"/>
      <c r="N24" s="673"/>
      <c r="O24" s="673"/>
      <c r="P24" s="673"/>
      <c r="Q24" s="673"/>
      <c r="R24" s="673"/>
      <c r="S24" s="673"/>
      <c r="T24" s="673"/>
      <c r="U24" s="673"/>
      <c r="V24" s="673"/>
      <c r="W24" s="673"/>
      <c r="X24" s="673"/>
      <c r="Y24" s="673"/>
      <c r="Z24" s="673"/>
      <c r="AA24" s="673"/>
      <c r="AB24" s="673"/>
      <c r="AC24" s="673"/>
      <c r="AD24" s="673"/>
      <c r="AE24" s="673"/>
      <c r="AF24" s="673"/>
      <c r="AG24" s="673"/>
      <c r="AH24" s="673"/>
      <c r="AI24" s="673"/>
      <c r="AJ24" s="673"/>
      <c r="AK24" s="673"/>
      <c r="AL24" s="674"/>
      <c r="AM24" s="674"/>
      <c r="AN24" s="674"/>
      <c r="AO24" s="674"/>
      <c r="AP24" s="674"/>
      <c r="AQ24" s="674"/>
      <c r="AR24" s="674"/>
      <c r="AS24" s="674"/>
      <c r="AT24" s="674"/>
      <c r="AU24" s="674"/>
      <c r="AV24" s="674"/>
      <c r="AW24" s="674"/>
      <c r="AX24" s="674"/>
      <c r="AY24" s="674"/>
      <c r="AZ24" s="674"/>
      <c r="BA24" s="674"/>
      <c r="BB24" s="674"/>
      <c r="BC24" s="674"/>
      <c r="BD24" s="674"/>
      <c r="BE24" s="674"/>
      <c r="BF24" s="674"/>
      <c r="BG24" s="674"/>
      <c r="BH24" s="674"/>
      <c r="BI24" s="674"/>
      <c r="BJ24" s="674"/>
      <c r="BK24" s="674"/>
      <c r="BL24" s="674"/>
      <c r="BM24" s="674"/>
      <c r="BN24" s="674"/>
      <c r="BO24" s="674"/>
      <c r="BP24" s="674"/>
      <c r="BQ24" s="674"/>
      <c r="BR24" s="674"/>
      <c r="BS24" s="674"/>
      <c r="BT24" s="674"/>
      <c r="BU24" s="674"/>
      <c r="BV24" s="674"/>
      <c r="BW24" s="674"/>
      <c r="BX24" s="674"/>
      <c r="BY24" s="674"/>
      <c r="BZ24" s="674"/>
      <c r="CA24" s="674"/>
      <c r="CB24" s="674"/>
      <c r="CC24" s="674"/>
      <c r="CD24" s="674"/>
      <c r="CE24" s="674"/>
      <c r="CF24" s="674"/>
      <c r="CG24" s="674"/>
      <c r="CH24" s="674"/>
      <c r="CI24" s="674"/>
      <c r="CJ24" s="674"/>
      <c r="CK24" s="674"/>
      <c r="CL24" s="674"/>
      <c r="CM24" s="674"/>
      <c r="CN24" s="674"/>
      <c r="CO24" s="674"/>
      <c r="CP24" s="674"/>
      <c r="CQ24" s="674"/>
      <c r="CR24" s="674"/>
      <c r="CS24" s="674"/>
      <c r="CT24" s="674"/>
      <c r="CU24" s="674"/>
      <c r="CV24" s="674"/>
      <c r="CW24" s="674"/>
      <c r="CX24" s="674"/>
      <c r="CY24" s="674"/>
      <c r="CZ24" s="674"/>
      <c r="DA24" s="674"/>
      <c r="DB24" s="674"/>
      <c r="DC24" s="674"/>
    </row>
    <row r="25" spans="1:107" s="717" customFormat="1" ht="18.75" hidden="1">
      <c r="A25" s="718"/>
      <c r="B25" s="715" t="s">
        <v>2</v>
      </c>
      <c r="C25" s="716"/>
      <c r="D25" s="716"/>
      <c r="E25" s="716"/>
      <c r="F25" s="716"/>
      <c r="G25" s="694"/>
      <c r="H25" s="673"/>
      <c r="I25" s="673"/>
      <c r="J25" s="673"/>
      <c r="K25" s="673"/>
      <c r="L25" s="673"/>
      <c r="M25" s="673"/>
      <c r="N25" s="673"/>
      <c r="O25" s="673"/>
      <c r="P25" s="673"/>
      <c r="Q25" s="673"/>
      <c r="R25" s="673"/>
      <c r="S25" s="673"/>
      <c r="T25" s="673"/>
      <c r="U25" s="673"/>
      <c r="V25" s="673"/>
      <c r="W25" s="673"/>
      <c r="X25" s="673"/>
      <c r="Y25" s="673"/>
      <c r="Z25" s="673"/>
      <c r="AA25" s="673"/>
      <c r="AB25" s="673"/>
      <c r="AC25" s="673"/>
      <c r="AD25" s="673"/>
      <c r="AE25" s="673"/>
      <c r="AF25" s="673"/>
      <c r="AG25" s="673"/>
      <c r="AH25" s="673"/>
      <c r="AI25" s="673"/>
      <c r="AJ25" s="673"/>
      <c r="AK25" s="673"/>
      <c r="AL25" s="674"/>
      <c r="AM25" s="674"/>
      <c r="AN25" s="674"/>
      <c r="AO25" s="674"/>
      <c r="AP25" s="674"/>
      <c r="AQ25" s="674"/>
      <c r="AR25" s="674"/>
      <c r="AS25" s="674"/>
      <c r="AT25" s="674"/>
      <c r="AU25" s="674"/>
      <c r="AV25" s="674"/>
      <c r="AW25" s="674"/>
      <c r="AX25" s="674"/>
      <c r="AY25" s="674"/>
      <c r="AZ25" s="674"/>
      <c r="BA25" s="674"/>
      <c r="BB25" s="674"/>
      <c r="BC25" s="674"/>
      <c r="BD25" s="674"/>
      <c r="BE25" s="674"/>
      <c r="BF25" s="674"/>
      <c r="BG25" s="674"/>
      <c r="BH25" s="674"/>
      <c r="BI25" s="674"/>
      <c r="BJ25" s="674"/>
      <c r="BK25" s="674"/>
      <c r="BL25" s="674"/>
      <c r="BM25" s="674"/>
      <c r="BN25" s="674"/>
      <c r="BO25" s="674"/>
      <c r="BP25" s="674"/>
      <c r="BQ25" s="674"/>
      <c r="BR25" s="674"/>
      <c r="BS25" s="674"/>
      <c r="BT25" s="674"/>
      <c r="BU25" s="674"/>
      <c r="BV25" s="674"/>
      <c r="BW25" s="674"/>
      <c r="BX25" s="674"/>
      <c r="BY25" s="674"/>
      <c r="BZ25" s="674"/>
      <c r="CA25" s="674"/>
      <c r="CB25" s="674"/>
      <c r="CC25" s="674"/>
      <c r="CD25" s="674"/>
      <c r="CE25" s="674"/>
      <c r="CF25" s="674"/>
      <c r="CG25" s="674"/>
      <c r="CH25" s="674"/>
      <c r="CI25" s="674"/>
      <c r="CJ25" s="674"/>
      <c r="CK25" s="674"/>
      <c r="CL25" s="674"/>
      <c r="CM25" s="674"/>
      <c r="CN25" s="674"/>
      <c r="CO25" s="674"/>
      <c r="CP25" s="674"/>
      <c r="CQ25" s="674"/>
      <c r="CR25" s="674"/>
      <c r="CS25" s="674"/>
      <c r="CT25" s="674"/>
      <c r="CU25" s="674"/>
      <c r="CV25" s="674"/>
      <c r="CW25" s="674"/>
      <c r="CX25" s="674"/>
      <c r="CY25" s="674"/>
      <c r="CZ25" s="674"/>
      <c r="DA25" s="674"/>
      <c r="DB25" s="674"/>
      <c r="DC25" s="674"/>
    </row>
    <row r="26" spans="1:107" s="717" customFormat="1" ht="18.75" hidden="1">
      <c r="A26" s="714" t="s">
        <v>47</v>
      </c>
      <c r="B26" s="715" t="s">
        <v>1</v>
      </c>
      <c r="C26" s="716" t="e">
        <f>#REF!</f>
        <v>#REF!</v>
      </c>
      <c r="D26" s="716"/>
      <c r="E26" s="716"/>
      <c r="F26" s="716"/>
      <c r="G26" s="694"/>
      <c r="H26" s="673"/>
      <c r="I26" s="673"/>
      <c r="J26" s="673"/>
      <c r="K26" s="673"/>
      <c r="L26" s="673"/>
      <c r="M26" s="673"/>
      <c r="N26" s="673"/>
      <c r="O26" s="673"/>
      <c r="P26" s="673"/>
      <c r="Q26" s="673"/>
      <c r="R26" s="673"/>
      <c r="S26" s="673"/>
      <c r="T26" s="673"/>
      <c r="U26" s="673"/>
      <c r="V26" s="673"/>
      <c r="W26" s="673"/>
      <c r="X26" s="673"/>
      <c r="Y26" s="673"/>
      <c r="Z26" s="673"/>
      <c r="AA26" s="673"/>
      <c r="AB26" s="673"/>
      <c r="AC26" s="673"/>
      <c r="AD26" s="673"/>
      <c r="AE26" s="673"/>
      <c r="AF26" s="673"/>
      <c r="AG26" s="673"/>
      <c r="AH26" s="673"/>
      <c r="AI26" s="673"/>
      <c r="AJ26" s="673"/>
      <c r="AK26" s="673"/>
      <c r="AL26" s="674"/>
      <c r="AM26" s="674"/>
      <c r="AN26" s="674"/>
      <c r="AO26" s="674"/>
      <c r="AP26" s="674"/>
      <c r="AQ26" s="674"/>
      <c r="AR26" s="674"/>
      <c r="AS26" s="674"/>
      <c r="AT26" s="674"/>
      <c r="AU26" s="674"/>
      <c r="AV26" s="674"/>
      <c r="AW26" s="674"/>
      <c r="AX26" s="674"/>
      <c r="AY26" s="674"/>
      <c r="AZ26" s="674"/>
      <c r="BA26" s="674"/>
      <c r="BB26" s="674"/>
      <c r="BC26" s="674"/>
      <c r="BD26" s="674"/>
      <c r="BE26" s="674"/>
      <c r="BF26" s="674"/>
      <c r="BG26" s="674"/>
      <c r="BH26" s="674"/>
      <c r="BI26" s="674"/>
      <c r="BJ26" s="674"/>
      <c r="BK26" s="674"/>
      <c r="BL26" s="674"/>
      <c r="BM26" s="674"/>
      <c r="BN26" s="674"/>
      <c r="BO26" s="674"/>
      <c r="BP26" s="674"/>
      <c r="BQ26" s="674"/>
      <c r="BR26" s="674"/>
      <c r="BS26" s="674"/>
      <c r="BT26" s="674"/>
      <c r="BU26" s="674"/>
      <c r="BV26" s="674"/>
      <c r="BW26" s="674"/>
      <c r="BX26" s="674"/>
      <c r="BY26" s="674"/>
      <c r="BZ26" s="674"/>
      <c r="CA26" s="674"/>
      <c r="CB26" s="674"/>
      <c r="CC26" s="674"/>
      <c r="CD26" s="674"/>
      <c r="CE26" s="674"/>
      <c r="CF26" s="674"/>
      <c r="CG26" s="674"/>
      <c r="CH26" s="674"/>
      <c r="CI26" s="674"/>
      <c r="CJ26" s="674"/>
      <c r="CK26" s="674"/>
      <c r="CL26" s="674"/>
      <c r="CM26" s="674"/>
      <c r="CN26" s="674"/>
      <c r="CO26" s="674"/>
      <c r="CP26" s="674"/>
      <c r="CQ26" s="674"/>
      <c r="CR26" s="674"/>
      <c r="CS26" s="674"/>
      <c r="CT26" s="674"/>
      <c r="CU26" s="674"/>
      <c r="CV26" s="674"/>
      <c r="CW26" s="674"/>
      <c r="CX26" s="674"/>
      <c r="CY26" s="674"/>
      <c r="CZ26" s="674"/>
      <c r="DA26" s="674"/>
      <c r="DB26" s="674"/>
      <c r="DC26" s="674"/>
    </row>
    <row r="27" spans="1:107" s="717" customFormat="1" ht="18.75" hidden="1">
      <c r="A27" s="718"/>
      <c r="B27" s="715" t="s">
        <v>2</v>
      </c>
      <c r="C27" s="716"/>
      <c r="D27" s="716"/>
      <c r="E27" s="716"/>
      <c r="F27" s="716"/>
      <c r="G27" s="694"/>
      <c r="H27" s="673"/>
      <c r="I27" s="673"/>
      <c r="J27" s="673"/>
      <c r="K27" s="673"/>
      <c r="L27" s="673"/>
      <c r="M27" s="673"/>
      <c r="N27" s="673"/>
      <c r="O27" s="673"/>
      <c r="P27" s="673"/>
      <c r="Q27" s="673"/>
      <c r="R27" s="673"/>
      <c r="S27" s="673"/>
      <c r="T27" s="673"/>
      <c r="U27" s="673"/>
      <c r="V27" s="673"/>
      <c r="W27" s="673"/>
      <c r="X27" s="673"/>
      <c r="Y27" s="673"/>
      <c r="Z27" s="673"/>
      <c r="AA27" s="673"/>
      <c r="AB27" s="673"/>
      <c r="AC27" s="673"/>
      <c r="AD27" s="673"/>
      <c r="AE27" s="673"/>
      <c r="AF27" s="673"/>
      <c r="AG27" s="673"/>
      <c r="AH27" s="673"/>
      <c r="AI27" s="673"/>
      <c r="AJ27" s="673"/>
      <c r="AK27" s="673"/>
      <c r="AL27" s="674"/>
      <c r="AM27" s="674"/>
      <c r="AN27" s="674"/>
      <c r="AO27" s="674"/>
      <c r="AP27" s="674"/>
      <c r="AQ27" s="674"/>
      <c r="AR27" s="674"/>
      <c r="AS27" s="674"/>
      <c r="AT27" s="674"/>
      <c r="AU27" s="674"/>
      <c r="AV27" s="674"/>
      <c r="AW27" s="674"/>
      <c r="AX27" s="674"/>
      <c r="AY27" s="674"/>
      <c r="AZ27" s="674"/>
      <c r="BA27" s="674"/>
      <c r="BB27" s="674"/>
      <c r="BC27" s="674"/>
      <c r="BD27" s="674"/>
      <c r="BE27" s="674"/>
      <c r="BF27" s="674"/>
      <c r="BG27" s="674"/>
      <c r="BH27" s="674"/>
      <c r="BI27" s="674"/>
      <c r="BJ27" s="674"/>
      <c r="BK27" s="674"/>
      <c r="BL27" s="674"/>
      <c r="BM27" s="674"/>
      <c r="BN27" s="674"/>
      <c r="BO27" s="674"/>
      <c r="BP27" s="674"/>
      <c r="BQ27" s="674"/>
      <c r="BR27" s="674"/>
      <c r="BS27" s="674"/>
      <c r="BT27" s="674"/>
      <c r="BU27" s="674"/>
      <c r="BV27" s="674"/>
      <c r="BW27" s="674"/>
      <c r="BX27" s="674"/>
      <c r="BY27" s="674"/>
      <c r="BZ27" s="674"/>
      <c r="CA27" s="674"/>
      <c r="CB27" s="674"/>
      <c r="CC27" s="674"/>
      <c r="CD27" s="674"/>
      <c r="CE27" s="674"/>
      <c r="CF27" s="674"/>
      <c r="CG27" s="674"/>
      <c r="CH27" s="674"/>
      <c r="CI27" s="674"/>
      <c r="CJ27" s="674"/>
      <c r="CK27" s="674"/>
      <c r="CL27" s="674"/>
      <c r="CM27" s="674"/>
      <c r="CN27" s="674"/>
      <c r="CO27" s="674"/>
      <c r="CP27" s="674"/>
      <c r="CQ27" s="674"/>
      <c r="CR27" s="674"/>
      <c r="CS27" s="674"/>
      <c r="CT27" s="674"/>
      <c r="CU27" s="674"/>
      <c r="CV27" s="674"/>
      <c r="CW27" s="674"/>
      <c r="CX27" s="674"/>
      <c r="CY27" s="674"/>
      <c r="CZ27" s="674"/>
      <c r="DA27" s="674"/>
      <c r="DB27" s="674"/>
      <c r="DC27" s="674"/>
    </row>
    <row r="28" spans="1:107" s="717" customFormat="1" ht="18.75" hidden="1">
      <c r="A28" s="714" t="s">
        <v>48</v>
      </c>
      <c r="B28" s="715" t="s">
        <v>1</v>
      </c>
      <c r="C28" s="716" t="e">
        <f>C124+#REF!</f>
        <v>#REF!</v>
      </c>
      <c r="D28" s="716"/>
      <c r="E28" s="716"/>
      <c r="F28" s="716"/>
      <c r="G28" s="694"/>
      <c r="H28" s="673"/>
      <c r="I28" s="673"/>
      <c r="J28" s="673"/>
      <c r="K28" s="673"/>
      <c r="L28" s="673"/>
      <c r="M28" s="673"/>
      <c r="N28" s="673"/>
      <c r="O28" s="673"/>
      <c r="P28" s="673"/>
      <c r="Q28" s="673"/>
      <c r="R28" s="673"/>
      <c r="S28" s="673"/>
      <c r="T28" s="673"/>
      <c r="U28" s="673"/>
      <c r="V28" s="673"/>
      <c r="W28" s="673"/>
      <c r="X28" s="673"/>
      <c r="Y28" s="673"/>
      <c r="Z28" s="673"/>
      <c r="AA28" s="673"/>
      <c r="AB28" s="673"/>
      <c r="AC28" s="673"/>
      <c r="AD28" s="673"/>
      <c r="AE28" s="673"/>
      <c r="AF28" s="673"/>
      <c r="AG28" s="673"/>
      <c r="AH28" s="673"/>
      <c r="AI28" s="673"/>
      <c r="AJ28" s="673"/>
      <c r="AK28" s="673"/>
      <c r="AL28" s="674"/>
      <c r="AM28" s="674"/>
      <c r="AN28" s="674"/>
      <c r="AO28" s="674"/>
      <c r="AP28" s="674"/>
      <c r="AQ28" s="674"/>
      <c r="AR28" s="674"/>
      <c r="AS28" s="674"/>
      <c r="AT28" s="674"/>
      <c r="AU28" s="674"/>
      <c r="AV28" s="674"/>
      <c r="AW28" s="674"/>
      <c r="AX28" s="674"/>
      <c r="AY28" s="674"/>
      <c r="AZ28" s="674"/>
      <c r="BA28" s="674"/>
      <c r="BB28" s="674"/>
      <c r="BC28" s="674"/>
      <c r="BD28" s="674"/>
      <c r="BE28" s="674"/>
      <c r="BF28" s="674"/>
      <c r="BG28" s="674"/>
      <c r="BH28" s="674"/>
      <c r="BI28" s="674"/>
      <c r="BJ28" s="674"/>
      <c r="BK28" s="674"/>
      <c r="BL28" s="674"/>
      <c r="BM28" s="674"/>
      <c r="BN28" s="674"/>
      <c r="BO28" s="674"/>
      <c r="BP28" s="674"/>
      <c r="BQ28" s="674"/>
      <c r="BR28" s="674"/>
      <c r="BS28" s="674"/>
      <c r="BT28" s="674"/>
      <c r="BU28" s="674"/>
      <c r="BV28" s="674"/>
      <c r="BW28" s="674"/>
      <c r="BX28" s="674"/>
      <c r="BY28" s="674"/>
      <c r="BZ28" s="674"/>
      <c r="CA28" s="674"/>
      <c r="CB28" s="674"/>
      <c r="CC28" s="674"/>
      <c r="CD28" s="674"/>
      <c r="CE28" s="674"/>
      <c r="CF28" s="674"/>
      <c r="CG28" s="674"/>
      <c r="CH28" s="674"/>
      <c r="CI28" s="674"/>
      <c r="CJ28" s="674"/>
      <c r="CK28" s="674"/>
      <c r="CL28" s="674"/>
      <c r="CM28" s="674"/>
      <c r="CN28" s="674"/>
      <c r="CO28" s="674"/>
      <c r="CP28" s="674"/>
      <c r="CQ28" s="674"/>
      <c r="CR28" s="674"/>
      <c r="CS28" s="674"/>
      <c r="CT28" s="674"/>
      <c r="CU28" s="674"/>
      <c r="CV28" s="674"/>
      <c r="CW28" s="674"/>
      <c r="CX28" s="674"/>
      <c r="CY28" s="674"/>
      <c r="CZ28" s="674"/>
      <c r="DA28" s="674"/>
      <c r="DB28" s="674"/>
      <c r="DC28" s="674"/>
    </row>
    <row r="29" spans="1:107" s="717" customFormat="1" ht="18.75" hidden="1">
      <c r="A29" s="718"/>
      <c r="B29" s="715" t="s">
        <v>2</v>
      </c>
      <c r="C29" s="716"/>
      <c r="D29" s="716"/>
      <c r="E29" s="716"/>
      <c r="F29" s="716"/>
      <c r="G29" s="694"/>
      <c r="H29" s="673"/>
      <c r="I29" s="673"/>
      <c r="J29" s="673"/>
      <c r="K29" s="673"/>
      <c r="L29" s="673"/>
      <c r="M29" s="673"/>
      <c r="N29" s="673"/>
      <c r="O29" s="673"/>
      <c r="P29" s="673"/>
      <c r="Q29" s="673"/>
      <c r="R29" s="673"/>
      <c r="S29" s="673"/>
      <c r="T29" s="673"/>
      <c r="U29" s="673"/>
      <c r="V29" s="673"/>
      <c r="W29" s="673"/>
      <c r="X29" s="673"/>
      <c r="Y29" s="673"/>
      <c r="Z29" s="673"/>
      <c r="AA29" s="673"/>
      <c r="AB29" s="673"/>
      <c r="AC29" s="673"/>
      <c r="AD29" s="673"/>
      <c r="AE29" s="673"/>
      <c r="AF29" s="673"/>
      <c r="AG29" s="673"/>
      <c r="AH29" s="673"/>
      <c r="AI29" s="673"/>
      <c r="AJ29" s="673"/>
      <c r="AK29" s="673"/>
      <c r="AL29" s="674"/>
      <c r="AM29" s="674"/>
      <c r="AN29" s="674"/>
      <c r="AO29" s="674"/>
      <c r="AP29" s="674"/>
      <c r="AQ29" s="674"/>
      <c r="AR29" s="674"/>
      <c r="AS29" s="674"/>
      <c r="AT29" s="674"/>
      <c r="AU29" s="674"/>
      <c r="AV29" s="674"/>
      <c r="AW29" s="674"/>
      <c r="AX29" s="674"/>
      <c r="AY29" s="674"/>
      <c r="AZ29" s="674"/>
      <c r="BA29" s="674"/>
      <c r="BB29" s="674"/>
      <c r="BC29" s="674"/>
      <c r="BD29" s="674"/>
      <c r="BE29" s="674"/>
      <c r="BF29" s="674"/>
      <c r="BG29" s="674"/>
      <c r="BH29" s="674"/>
      <c r="BI29" s="674"/>
      <c r="BJ29" s="674"/>
      <c r="BK29" s="674"/>
      <c r="BL29" s="674"/>
      <c r="BM29" s="674"/>
      <c r="BN29" s="674"/>
      <c r="BO29" s="674"/>
      <c r="BP29" s="674"/>
      <c r="BQ29" s="674"/>
      <c r="BR29" s="674"/>
      <c r="BS29" s="674"/>
      <c r="BT29" s="674"/>
      <c r="BU29" s="674"/>
      <c r="BV29" s="674"/>
      <c r="BW29" s="674"/>
      <c r="BX29" s="674"/>
      <c r="BY29" s="674"/>
      <c r="BZ29" s="674"/>
      <c r="CA29" s="674"/>
      <c r="CB29" s="674"/>
      <c r="CC29" s="674"/>
      <c r="CD29" s="674"/>
      <c r="CE29" s="674"/>
      <c r="CF29" s="674"/>
      <c r="CG29" s="674"/>
      <c r="CH29" s="674"/>
      <c r="CI29" s="674"/>
      <c r="CJ29" s="674"/>
      <c r="CK29" s="674"/>
      <c r="CL29" s="674"/>
      <c r="CM29" s="674"/>
      <c r="CN29" s="674"/>
      <c r="CO29" s="674"/>
      <c r="CP29" s="674"/>
      <c r="CQ29" s="674"/>
      <c r="CR29" s="674"/>
      <c r="CS29" s="674"/>
      <c r="CT29" s="674"/>
      <c r="CU29" s="674"/>
      <c r="CV29" s="674"/>
      <c r="CW29" s="674"/>
      <c r="CX29" s="674"/>
      <c r="CY29" s="674"/>
      <c r="CZ29" s="674"/>
      <c r="DA29" s="674"/>
      <c r="DB29" s="674"/>
      <c r="DC29" s="674"/>
    </row>
    <row r="30" spans="1:107" s="717" customFormat="1" ht="18.75" hidden="1">
      <c r="A30" s="714" t="s">
        <v>49</v>
      </c>
      <c r="B30" s="715" t="s">
        <v>1</v>
      </c>
      <c r="C30" s="716" t="e">
        <f>#REF!</f>
        <v>#REF!</v>
      </c>
      <c r="D30" s="716"/>
      <c r="E30" s="716"/>
      <c r="F30" s="716"/>
      <c r="G30" s="694"/>
      <c r="H30" s="673"/>
      <c r="I30" s="673"/>
      <c r="J30" s="673"/>
      <c r="K30" s="673"/>
      <c r="L30" s="673"/>
      <c r="M30" s="673"/>
      <c r="N30" s="673"/>
      <c r="O30" s="673"/>
      <c r="P30" s="673"/>
      <c r="Q30" s="673"/>
      <c r="R30" s="673"/>
      <c r="S30" s="673"/>
      <c r="T30" s="673"/>
      <c r="U30" s="673"/>
      <c r="V30" s="673"/>
      <c r="W30" s="673"/>
      <c r="X30" s="673"/>
      <c r="Y30" s="673"/>
      <c r="Z30" s="673"/>
      <c r="AA30" s="673"/>
      <c r="AB30" s="673"/>
      <c r="AC30" s="673"/>
      <c r="AD30" s="673"/>
      <c r="AE30" s="673"/>
      <c r="AF30" s="673"/>
      <c r="AG30" s="673"/>
      <c r="AH30" s="673"/>
      <c r="AI30" s="673"/>
      <c r="AJ30" s="673"/>
      <c r="AK30" s="673"/>
      <c r="AL30" s="674"/>
      <c r="AM30" s="674"/>
      <c r="AN30" s="674"/>
      <c r="AO30" s="674"/>
      <c r="AP30" s="674"/>
      <c r="AQ30" s="674"/>
      <c r="AR30" s="674"/>
      <c r="AS30" s="674"/>
      <c r="AT30" s="674"/>
      <c r="AU30" s="674"/>
      <c r="AV30" s="674"/>
      <c r="AW30" s="674"/>
      <c r="AX30" s="674"/>
      <c r="AY30" s="674"/>
      <c r="AZ30" s="674"/>
      <c r="BA30" s="674"/>
      <c r="BB30" s="674"/>
      <c r="BC30" s="674"/>
      <c r="BD30" s="674"/>
      <c r="BE30" s="674"/>
      <c r="BF30" s="674"/>
      <c r="BG30" s="674"/>
      <c r="BH30" s="674"/>
      <c r="BI30" s="674"/>
      <c r="BJ30" s="674"/>
      <c r="BK30" s="674"/>
      <c r="BL30" s="674"/>
      <c r="BM30" s="674"/>
      <c r="BN30" s="674"/>
      <c r="BO30" s="674"/>
      <c r="BP30" s="674"/>
      <c r="BQ30" s="674"/>
      <c r="BR30" s="674"/>
      <c r="BS30" s="674"/>
      <c r="BT30" s="674"/>
      <c r="BU30" s="674"/>
      <c r="BV30" s="674"/>
      <c r="BW30" s="674"/>
      <c r="BX30" s="674"/>
      <c r="BY30" s="674"/>
      <c r="BZ30" s="674"/>
      <c r="CA30" s="674"/>
      <c r="CB30" s="674"/>
      <c r="CC30" s="674"/>
      <c r="CD30" s="674"/>
      <c r="CE30" s="674"/>
      <c r="CF30" s="674"/>
      <c r="CG30" s="674"/>
      <c r="CH30" s="674"/>
      <c r="CI30" s="674"/>
      <c r="CJ30" s="674"/>
      <c r="CK30" s="674"/>
      <c r="CL30" s="674"/>
      <c r="CM30" s="674"/>
      <c r="CN30" s="674"/>
      <c r="CO30" s="674"/>
      <c r="CP30" s="674"/>
      <c r="CQ30" s="674"/>
      <c r="CR30" s="674"/>
      <c r="CS30" s="674"/>
      <c r="CT30" s="674"/>
      <c r="CU30" s="674"/>
      <c r="CV30" s="674"/>
      <c r="CW30" s="674"/>
      <c r="CX30" s="674"/>
      <c r="CY30" s="674"/>
      <c r="CZ30" s="674"/>
      <c r="DA30" s="674"/>
      <c r="DB30" s="674"/>
      <c r="DC30" s="674"/>
    </row>
    <row r="31" spans="1:107" s="717" customFormat="1" ht="18.75" hidden="1">
      <c r="A31" s="714" t="s">
        <v>50</v>
      </c>
      <c r="B31" s="715" t="s">
        <v>2</v>
      </c>
      <c r="C31" s="716"/>
      <c r="D31" s="716"/>
      <c r="E31" s="716"/>
      <c r="F31" s="716"/>
      <c r="G31" s="694"/>
      <c r="H31" s="673"/>
      <c r="I31" s="673"/>
      <c r="J31" s="673"/>
      <c r="K31" s="673"/>
      <c r="L31" s="673"/>
      <c r="M31" s="673"/>
      <c r="N31" s="673"/>
      <c r="O31" s="673"/>
      <c r="P31" s="673"/>
      <c r="Q31" s="673"/>
      <c r="R31" s="673"/>
      <c r="S31" s="673"/>
      <c r="T31" s="673"/>
      <c r="U31" s="673"/>
      <c r="V31" s="673"/>
      <c r="W31" s="673"/>
      <c r="X31" s="673"/>
      <c r="Y31" s="673"/>
      <c r="Z31" s="673"/>
      <c r="AA31" s="673"/>
      <c r="AB31" s="673"/>
      <c r="AC31" s="673"/>
      <c r="AD31" s="673"/>
      <c r="AE31" s="673"/>
      <c r="AF31" s="673"/>
      <c r="AG31" s="673"/>
      <c r="AH31" s="673"/>
      <c r="AI31" s="673"/>
      <c r="AJ31" s="673"/>
      <c r="AK31" s="673"/>
      <c r="AL31" s="674"/>
      <c r="AM31" s="674"/>
      <c r="AN31" s="674"/>
      <c r="AO31" s="674"/>
      <c r="AP31" s="674"/>
      <c r="AQ31" s="674"/>
      <c r="AR31" s="674"/>
      <c r="AS31" s="674"/>
      <c r="AT31" s="674"/>
      <c r="AU31" s="674"/>
      <c r="AV31" s="674"/>
      <c r="AW31" s="674"/>
      <c r="AX31" s="674"/>
      <c r="AY31" s="674"/>
      <c r="AZ31" s="674"/>
      <c r="BA31" s="674"/>
      <c r="BB31" s="674"/>
      <c r="BC31" s="674"/>
      <c r="BD31" s="674"/>
      <c r="BE31" s="674"/>
      <c r="BF31" s="674"/>
      <c r="BG31" s="674"/>
      <c r="BH31" s="674"/>
      <c r="BI31" s="674"/>
      <c r="BJ31" s="674"/>
      <c r="BK31" s="674"/>
      <c r="BL31" s="674"/>
      <c r="BM31" s="674"/>
      <c r="BN31" s="674"/>
      <c r="BO31" s="674"/>
      <c r="BP31" s="674"/>
      <c r="BQ31" s="674"/>
      <c r="BR31" s="674"/>
      <c r="BS31" s="674"/>
      <c r="BT31" s="674"/>
      <c r="BU31" s="674"/>
      <c r="BV31" s="674"/>
      <c r="BW31" s="674"/>
      <c r="BX31" s="674"/>
      <c r="BY31" s="674"/>
      <c r="BZ31" s="674"/>
      <c r="CA31" s="674"/>
      <c r="CB31" s="674"/>
      <c r="CC31" s="674"/>
      <c r="CD31" s="674"/>
      <c r="CE31" s="674"/>
      <c r="CF31" s="674"/>
      <c r="CG31" s="674"/>
      <c r="CH31" s="674"/>
      <c r="CI31" s="674"/>
      <c r="CJ31" s="674"/>
      <c r="CK31" s="674"/>
      <c r="CL31" s="674"/>
      <c r="CM31" s="674"/>
      <c r="CN31" s="674"/>
      <c r="CO31" s="674"/>
      <c r="CP31" s="674"/>
      <c r="CQ31" s="674"/>
      <c r="CR31" s="674"/>
      <c r="CS31" s="674"/>
      <c r="CT31" s="674"/>
      <c r="CU31" s="674"/>
      <c r="CV31" s="674"/>
      <c r="CW31" s="674"/>
      <c r="CX31" s="674"/>
      <c r="CY31" s="674"/>
      <c r="CZ31" s="674"/>
      <c r="DA31" s="674"/>
      <c r="DB31" s="674"/>
      <c r="DC31" s="674"/>
    </row>
    <row r="32" spans="1:107" s="717" customFormat="1" ht="24.75" customHeight="1" hidden="1">
      <c r="A32" s="714" t="s">
        <v>171</v>
      </c>
      <c r="B32" s="715" t="s">
        <v>1</v>
      </c>
      <c r="C32" s="716" t="e">
        <f>#REF!</f>
        <v>#REF!</v>
      </c>
      <c r="D32" s="716"/>
      <c r="E32" s="716"/>
      <c r="F32" s="716"/>
      <c r="G32" s="694"/>
      <c r="H32" s="673"/>
      <c r="I32" s="673"/>
      <c r="J32" s="673"/>
      <c r="K32" s="673"/>
      <c r="L32" s="673"/>
      <c r="M32" s="673"/>
      <c r="N32" s="673"/>
      <c r="O32" s="673"/>
      <c r="P32" s="673"/>
      <c r="Q32" s="673"/>
      <c r="R32" s="673"/>
      <c r="S32" s="673"/>
      <c r="T32" s="673"/>
      <c r="U32" s="673"/>
      <c r="V32" s="673"/>
      <c r="W32" s="673"/>
      <c r="X32" s="673"/>
      <c r="Y32" s="673"/>
      <c r="Z32" s="673"/>
      <c r="AA32" s="673"/>
      <c r="AB32" s="673"/>
      <c r="AC32" s="673"/>
      <c r="AD32" s="673"/>
      <c r="AE32" s="673"/>
      <c r="AF32" s="673"/>
      <c r="AG32" s="673"/>
      <c r="AH32" s="673"/>
      <c r="AI32" s="673"/>
      <c r="AJ32" s="673"/>
      <c r="AK32" s="673"/>
      <c r="AL32" s="674"/>
      <c r="AM32" s="674"/>
      <c r="AN32" s="674"/>
      <c r="AO32" s="674"/>
      <c r="AP32" s="674"/>
      <c r="AQ32" s="674"/>
      <c r="AR32" s="674"/>
      <c r="AS32" s="674"/>
      <c r="AT32" s="674"/>
      <c r="AU32" s="674"/>
      <c r="AV32" s="674"/>
      <c r="AW32" s="674"/>
      <c r="AX32" s="674"/>
      <c r="AY32" s="674"/>
      <c r="AZ32" s="674"/>
      <c r="BA32" s="674"/>
      <c r="BB32" s="674"/>
      <c r="BC32" s="674"/>
      <c r="BD32" s="674"/>
      <c r="BE32" s="674"/>
      <c r="BF32" s="674"/>
      <c r="BG32" s="674"/>
      <c r="BH32" s="674"/>
      <c r="BI32" s="674"/>
      <c r="BJ32" s="674"/>
      <c r="BK32" s="674"/>
      <c r="BL32" s="674"/>
      <c r="BM32" s="674"/>
      <c r="BN32" s="674"/>
      <c r="BO32" s="674"/>
      <c r="BP32" s="674"/>
      <c r="BQ32" s="674"/>
      <c r="BR32" s="674"/>
      <c r="BS32" s="674"/>
      <c r="BT32" s="674"/>
      <c r="BU32" s="674"/>
      <c r="BV32" s="674"/>
      <c r="BW32" s="674"/>
      <c r="BX32" s="674"/>
      <c r="BY32" s="674"/>
      <c r="BZ32" s="674"/>
      <c r="CA32" s="674"/>
      <c r="CB32" s="674"/>
      <c r="CC32" s="674"/>
      <c r="CD32" s="674"/>
      <c r="CE32" s="674"/>
      <c r="CF32" s="674"/>
      <c r="CG32" s="674"/>
      <c r="CH32" s="674"/>
      <c r="CI32" s="674"/>
      <c r="CJ32" s="674"/>
      <c r="CK32" s="674"/>
      <c r="CL32" s="674"/>
      <c r="CM32" s="674"/>
      <c r="CN32" s="674"/>
      <c r="CO32" s="674"/>
      <c r="CP32" s="674"/>
      <c r="CQ32" s="674"/>
      <c r="CR32" s="674"/>
      <c r="CS32" s="674"/>
      <c r="CT32" s="674"/>
      <c r="CU32" s="674"/>
      <c r="CV32" s="674"/>
      <c r="CW32" s="674"/>
      <c r="CX32" s="674"/>
      <c r="CY32" s="674"/>
      <c r="CZ32" s="674"/>
      <c r="DA32" s="674"/>
      <c r="DB32" s="674"/>
      <c r="DC32" s="674"/>
    </row>
    <row r="33" spans="1:107" s="717" customFormat="1" ht="24.75" customHeight="1" hidden="1">
      <c r="A33" s="714" t="s">
        <v>172</v>
      </c>
      <c r="B33" s="715" t="s">
        <v>2</v>
      </c>
      <c r="C33" s="716"/>
      <c r="D33" s="716"/>
      <c r="E33" s="716"/>
      <c r="F33" s="716"/>
      <c r="G33" s="694"/>
      <c r="H33" s="673"/>
      <c r="I33" s="673"/>
      <c r="J33" s="673"/>
      <c r="K33" s="673"/>
      <c r="L33" s="673"/>
      <c r="M33" s="673"/>
      <c r="N33" s="673"/>
      <c r="O33" s="673"/>
      <c r="P33" s="673"/>
      <c r="Q33" s="673"/>
      <c r="R33" s="673"/>
      <c r="S33" s="673"/>
      <c r="T33" s="673"/>
      <c r="U33" s="673"/>
      <c r="V33" s="673"/>
      <c r="W33" s="673"/>
      <c r="X33" s="673"/>
      <c r="Y33" s="673"/>
      <c r="Z33" s="673"/>
      <c r="AA33" s="673"/>
      <c r="AB33" s="673"/>
      <c r="AC33" s="673"/>
      <c r="AD33" s="673"/>
      <c r="AE33" s="673"/>
      <c r="AF33" s="673"/>
      <c r="AG33" s="673"/>
      <c r="AH33" s="673"/>
      <c r="AI33" s="673"/>
      <c r="AJ33" s="673"/>
      <c r="AK33" s="673"/>
      <c r="AL33" s="674"/>
      <c r="AM33" s="674"/>
      <c r="AN33" s="674"/>
      <c r="AO33" s="674"/>
      <c r="AP33" s="674"/>
      <c r="AQ33" s="674"/>
      <c r="AR33" s="674"/>
      <c r="AS33" s="674"/>
      <c r="AT33" s="674"/>
      <c r="AU33" s="674"/>
      <c r="AV33" s="674"/>
      <c r="AW33" s="674"/>
      <c r="AX33" s="674"/>
      <c r="AY33" s="674"/>
      <c r="AZ33" s="674"/>
      <c r="BA33" s="674"/>
      <c r="BB33" s="674"/>
      <c r="BC33" s="674"/>
      <c r="BD33" s="674"/>
      <c r="BE33" s="674"/>
      <c r="BF33" s="674"/>
      <c r="BG33" s="674"/>
      <c r="BH33" s="674"/>
      <c r="BI33" s="674"/>
      <c r="BJ33" s="674"/>
      <c r="BK33" s="674"/>
      <c r="BL33" s="674"/>
      <c r="BM33" s="674"/>
      <c r="BN33" s="674"/>
      <c r="BO33" s="674"/>
      <c r="BP33" s="674"/>
      <c r="BQ33" s="674"/>
      <c r="BR33" s="674"/>
      <c r="BS33" s="674"/>
      <c r="BT33" s="674"/>
      <c r="BU33" s="674"/>
      <c r="BV33" s="674"/>
      <c r="BW33" s="674"/>
      <c r="BX33" s="674"/>
      <c r="BY33" s="674"/>
      <c r="BZ33" s="674"/>
      <c r="CA33" s="674"/>
      <c r="CB33" s="674"/>
      <c r="CC33" s="674"/>
      <c r="CD33" s="674"/>
      <c r="CE33" s="674"/>
      <c r="CF33" s="674"/>
      <c r="CG33" s="674"/>
      <c r="CH33" s="674"/>
      <c r="CI33" s="674"/>
      <c r="CJ33" s="674"/>
      <c r="CK33" s="674"/>
      <c r="CL33" s="674"/>
      <c r="CM33" s="674"/>
      <c r="CN33" s="674"/>
      <c r="CO33" s="674"/>
      <c r="CP33" s="674"/>
      <c r="CQ33" s="674"/>
      <c r="CR33" s="674"/>
      <c r="CS33" s="674"/>
      <c r="CT33" s="674"/>
      <c r="CU33" s="674"/>
      <c r="CV33" s="674"/>
      <c r="CW33" s="674"/>
      <c r="CX33" s="674"/>
      <c r="CY33" s="674"/>
      <c r="CZ33" s="674"/>
      <c r="DA33" s="674"/>
      <c r="DB33" s="674"/>
      <c r="DC33" s="674"/>
    </row>
    <row r="34" spans="1:107" s="717" customFormat="1" ht="24.75" customHeight="1" hidden="1">
      <c r="A34" s="714" t="s">
        <v>156</v>
      </c>
      <c r="B34" s="715" t="s">
        <v>1</v>
      </c>
      <c r="C34" s="716" t="e">
        <f>#REF!</f>
        <v>#REF!</v>
      </c>
      <c r="D34" s="716"/>
      <c r="E34" s="716"/>
      <c r="F34" s="716"/>
      <c r="G34" s="694"/>
      <c r="H34" s="673"/>
      <c r="I34" s="673"/>
      <c r="J34" s="673"/>
      <c r="K34" s="673"/>
      <c r="L34" s="673"/>
      <c r="M34" s="673"/>
      <c r="N34" s="673"/>
      <c r="O34" s="673"/>
      <c r="P34" s="673"/>
      <c r="Q34" s="673"/>
      <c r="R34" s="673"/>
      <c r="S34" s="673"/>
      <c r="T34" s="673"/>
      <c r="U34" s="673"/>
      <c r="V34" s="673"/>
      <c r="W34" s="673"/>
      <c r="X34" s="673"/>
      <c r="Y34" s="673"/>
      <c r="Z34" s="673"/>
      <c r="AA34" s="673"/>
      <c r="AB34" s="673"/>
      <c r="AC34" s="673"/>
      <c r="AD34" s="673"/>
      <c r="AE34" s="673"/>
      <c r="AF34" s="673"/>
      <c r="AG34" s="673"/>
      <c r="AH34" s="673"/>
      <c r="AI34" s="673"/>
      <c r="AJ34" s="673"/>
      <c r="AK34" s="673"/>
      <c r="AL34" s="674"/>
      <c r="AM34" s="674"/>
      <c r="AN34" s="674"/>
      <c r="AO34" s="674"/>
      <c r="AP34" s="674"/>
      <c r="AQ34" s="674"/>
      <c r="AR34" s="674"/>
      <c r="AS34" s="674"/>
      <c r="AT34" s="674"/>
      <c r="AU34" s="674"/>
      <c r="AV34" s="674"/>
      <c r="AW34" s="674"/>
      <c r="AX34" s="674"/>
      <c r="AY34" s="674"/>
      <c r="AZ34" s="674"/>
      <c r="BA34" s="674"/>
      <c r="BB34" s="674"/>
      <c r="BC34" s="674"/>
      <c r="BD34" s="674"/>
      <c r="BE34" s="674"/>
      <c r="BF34" s="674"/>
      <c r="BG34" s="674"/>
      <c r="BH34" s="674"/>
      <c r="BI34" s="674"/>
      <c r="BJ34" s="674"/>
      <c r="BK34" s="674"/>
      <c r="BL34" s="674"/>
      <c r="BM34" s="674"/>
      <c r="BN34" s="674"/>
      <c r="BO34" s="674"/>
      <c r="BP34" s="674"/>
      <c r="BQ34" s="674"/>
      <c r="BR34" s="674"/>
      <c r="BS34" s="674"/>
      <c r="BT34" s="674"/>
      <c r="BU34" s="674"/>
      <c r="BV34" s="674"/>
      <c r="BW34" s="674"/>
      <c r="BX34" s="674"/>
      <c r="BY34" s="674"/>
      <c r="BZ34" s="674"/>
      <c r="CA34" s="674"/>
      <c r="CB34" s="674"/>
      <c r="CC34" s="674"/>
      <c r="CD34" s="674"/>
      <c r="CE34" s="674"/>
      <c r="CF34" s="674"/>
      <c r="CG34" s="674"/>
      <c r="CH34" s="674"/>
      <c r="CI34" s="674"/>
      <c r="CJ34" s="674"/>
      <c r="CK34" s="674"/>
      <c r="CL34" s="674"/>
      <c r="CM34" s="674"/>
      <c r="CN34" s="674"/>
      <c r="CO34" s="674"/>
      <c r="CP34" s="674"/>
      <c r="CQ34" s="674"/>
      <c r="CR34" s="674"/>
      <c r="CS34" s="674"/>
      <c r="CT34" s="674"/>
      <c r="CU34" s="674"/>
      <c r="CV34" s="674"/>
      <c r="CW34" s="674"/>
      <c r="CX34" s="674"/>
      <c r="CY34" s="674"/>
      <c r="CZ34" s="674"/>
      <c r="DA34" s="674"/>
      <c r="DB34" s="674"/>
      <c r="DC34" s="674"/>
    </row>
    <row r="35" spans="1:107" s="717" customFormat="1" ht="18.75" hidden="1">
      <c r="A35" s="714"/>
      <c r="B35" s="715" t="s">
        <v>2</v>
      </c>
      <c r="C35" s="716"/>
      <c r="D35" s="716"/>
      <c r="E35" s="716"/>
      <c r="F35" s="716"/>
      <c r="G35" s="694"/>
      <c r="H35" s="673"/>
      <c r="I35" s="673"/>
      <c r="J35" s="673"/>
      <c r="K35" s="673"/>
      <c r="L35" s="673"/>
      <c r="M35" s="673"/>
      <c r="N35" s="673"/>
      <c r="O35" s="673"/>
      <c r="P35" s="673"/>
      <c r="Q35" s="673"/>
      <c r="R35" s="673"/>
      <c r="S35" s="673"/>
      <c r="T35" s="673"/>
      <c r="U35" s="673"/>
      <c r="V35" s="673"/>
      <c r="W35" s="673"/>
      <c r="X35" s="673"/>
      <c r="Y35" s="673"/>
      <c r="Z35" s="673"/>
      <c r="AA35" s="673"/>
      <c r="AB35" s="673"/>
      <c r="AC35" s="673"/>
      <c r="AD35" s="673"/>
      <c r="AE35" s="673"/>
      <c r="AF35" s="673"/>
      <c r="AG35" s="673"/>
      <c r="AH35" s="673"/>
      <c r="AI35" s="673"/>
      <c r="AJ35" s="673"/>
      <c r="AK35" s="673"/>
      <c r="AL35" s="674"/>
      <c r="AM35" s="674"/>
      <c r="AN35" s="674"/>
      <c r="AO35" s="674"/>
      <c r="AP35" s="674"/>
      <c r="AQ35" s="674"/>
      <c r="AR35" s="674"/>
      <c r="AS35" s="674"/>
      <c r="AT35" s="674"/>
      <c r="AU35" s="674"/>
      <c r="AV35" s="674"/>
      <c r="AW35" s="674"/>
      <c r="AX35" s="674"/>
      <c r="AY35" s="674"/>
      <c r="AZ35" s="674"/>
      <c r="BA35" s="674"/>
      <c r="BB35" s="674"/>
      <c r="BC35" s="674"/>
      <c r="BD35" s="674"/>
      <c r="BE35" s="674"/>
      <c r="BF35" s="674"/>
      <c r="BG35" s="674"/>
      <c r="BH35" s="674"/>
      <c r="BI35" s="674"/>
      <c r="BJ35" s="674"/>
      <c r="BK35" s="674"/>
      <c r="BL35" s="674"/>
      <c r="BM35" s="674"/>
      <c r="BN35" s="674"/>
      <c r="BO35" s="674"/>
      <c r="BP35" s="674"/>
      <c r="BQ35" s="674"/>
      <c r="BR35" s="674"/>
      <c r="BS35" s="674"/>
      <c r="BT35" s="674"/>
      <c r="BU35" s="674"/>
      <c r="BV35" s="674"/>
      <c r="BW35" s="674"/>
      <c r="BX35" s="674"/>
      <c r="BY35" s="674"/>
      <c r="BZ35" s="674"/>
      <c r="CA35" s="674"/>
      <c r="CB35" s="674"/>
      <c r="CC35" s="674"/>
      <c r="CD35" s="674"/>
      <c r="CE35" s="674"/>
      <c r="CF35" s="674"/>
      <c r="CG35" s="674"/>
      <c r="CH35" s="674"/>
      <c r="CI35" s="674"/>
      <c r="CJ35" s="674"/>
      <c r="CK35" s="674"/>
      <c r="CL35" s="674"/>
      <c r="CM35" s="674"/>
      <c r="CN35" s="674"/>
      <c r="CO35" s="674"/>
      <c r="CP35" s="674"/>
      <c r="CQ35" s="674"/>
      <c r="CR35" s="674"/>
      <c r="CS35" s="674"/>
      <c r="CT35" s="674"/>
      <c r="CU35" s="674"/>
      <c r="CV35" s="674"/>
      <c r="CW35" s="674"/>
      <c r="CX35" s="674"/>
      <c r="CY35" s="674"/>
      <c r="CZ35" s="674"/>
      <c r="DA35" s="674"/>
      <c r="DB35" s="674"/>
      <c r="DC35" s="674"/>
    </row>
    <row r="36" spans="1:107" s="717" customFormat="1" ht="22.5" customHeight="1" hidden="1">
      <c r="A36" s="714" t="s">
        <v>415</v>
      </c>
      <c r="B36" s="715" t="s">
        <v>1</v>
      </c>
      <c r="C36" s="719">
        <v>130300</v>
      </c>
      <c r="D36" s="716"/>
      <c r="E36" s="716"/>
      <c r="F36" s="716"/>
      <c r="G36" s="694"/>
      <c r="H36" s="673"/>
      <c r="I36" s="673"/>
      <c r="J36" s="673"/>
      <c r="K36" s="673"/>
      <c r="L36" s="673"/>
      <c r="M36" s="673"/>
      <c r="N36" s="673"/>
      <c r="O36" s="673"/>
      <c r="P36" s="673"/>
      <c r="Q36" s="673"/>
      <c r="R36" s="673"/>
      <c r="S36" s="673"/>
      <c r="T36" s="673"/>
      <c r="U36" s="673"/>
      <c r="V36" s="673"/>
      <c r="W36" s="673"/>
      <c r="X36" s="673"/>
      <c r="Y36" s="673"/>
      <c r="Z36" s="673"/>
      <c r="AA36" s="673"/>
      <c r="AB36" s="673"/>
      <c r="AC36" s="673"/>
      <c r="AD36" s="673"/>
      <c r="AE36" s="673"/>
      <c r="AF36" s="673"/>
      <c r="AG36" s="673"/>
      <c r="AH36" s="673"/>
      <c r="AI36" s="673"/>
      <c r="AJ36" s="673"/>
      <c r="AK36" s="673"/>
      <c r="AL36" s="674"/>
      <c r="AM36" s="674"/>
      <c r="AN36" s="674"/>
      <c r="AO36" s="674"/>
      <c r="AP36" s="674"/>
      <c r="AQ36" s="674"/>
      <c r="AR36" s="674"/>
      <c r="AS36" s="674"/>
      <c r="AT36" s="674"/>
      <c r="AU36" s="674"/>
      <c r="AV36" s="674"/>
      <c r="AW36" s="674"/>
      <c r="AX36" s="674"/>
      <c r="AY36" s="674"/>
      <c r="AZ36" s="674"/>
      <c r="BA36" s="674"/>
      <c r="BB36" s="674"/>
      <c r="BC36" s="674"/>
      <c r="BD36" s="674"/>
      <c r="BE36" s="674"/>
      <c r="BF36" s="674"/>
      <c r="BG36" s="674"/>
      <c r="BH36" s="674"/>
      <c r="BI36" s="674"/>
      <c r="BJ36" s="674"/>
      <c r="BK36" s="674"/>
      <c r="BL36" s="674"/>
      <c r="BM36" s="674"/>
      <c r="BN36" s="674"/>
      <c r="BO36" s="674"/>
      <c r="BP36" s="674"/>
      <c r="BQ36" s="674"/>
      <c r="BR36" s="674"/>
      <c r="BS36" s="674"/>
      <c r="BT36" s="674"/>
      <c r="BU36" s="674"/>
      <c r="BV36" s="674"/>
      <c r="BW36" s="674"/>
      <c r="BX36" s="674"/>
      <c r="BY36" s="674"/>
      <c r="BZ36" s="674"/>
      <c r="CA36" s="674"/>
      <c r="CB36" s="674"/>
      <c r="CC36" s="674"/>
      <c r="CD36" s="674"/>
      <c r="CE36" s="674"/>
      <c r="CF36" s="674"/>
      <c r="CG36" s="674"/>
      <c r="CH36" s="674"/>
      <c r="CI36" s="674"/>
      <c r="CJ36" s="674"/>
      <c r="CK36" s="674"/>
      <c r="CL36" s="674"/>
      <c r="CM36" s="674"/>
      <c r="CN36" s="674"/>
      <c r="CO36" s="674"/>
      <c r="CP36" s="674"/>
      <c r="CQ36" s="674"/>
      <c r="CR36" s="674"/>
      <c r="CS36" s="674"/>
      <c r="CT36" s="674"/>
      <c r="CU36" s="674"/>
      <c r="CV36" s="674"/>
      <c r="CW36" s="674"/>
      <c r="CX36" s="674"/>
      <c r="CY36" s="674"/>
      <c r="CZ36" s="674"/>
      <c r="DA36" s="674"/>
      <c r="DB36" s="674"/>
      <c r="DC36" s="674"/>
    </row>
    <row r="37" spans="1:107" s="717" customFormat="1" ht="18.75" hidden="1">
      <c r="A37" s="718"/>
      <c r="B37" s="715" t="s">
        <v>2</v>
      </c>
      <c r="C37" s="716"/>
      <c r="D37" s="716"/>
      <c r="E37" s="716"/>
      <c r="F37" s="716"/>
      <c r="G37" s="694"/>
      <c r="H37" s="673"/>
      <c r="I37" s="673"/>
      <c r="J37" s="673"/>
      <c r="K37" s="673"/>
      <c r="L37" s="673"/>
      <c r="M37" s="673"/>
      <c r="N37" s="673"/>
      <c r="O37" s="673"/>
      <c r="P37" s="673"/>
      <c r="Q37" s="673"/>
      <c r="R37" s="673"/>
      <c r="S37" s="673"/>
      <c r="T37" s="673"/>
      <c r="U37" s="673"/>
      <c r="V37" s="673"/>
      <c r="W37" s="673"/>
      <c r="X37" s="673"/>
      <c r="Y37" s="673"/>
      <c r="Z37" s="673"/>
      <c r="AA37" s="673"/>
      <c r="AB37" s="673"/>
      <c r="AC37" s="673"/>
      <c r="AD37" s="673"/>
      <c r="AE37" s="673"/>
      <c r="AF37" s="673"/>
      <c r="AG37" s="673"/>
      <c r="AH37" s="673"/>
      <c r="AI37" s="673"/>
      <c r="AJ37" s="673"/>
      <c r="AK37" s="673"/>
      <c r="AL37" s="674"/>
      <c r="AM37" s="674"/>
      <c r="AN37" s="674"/>
      <c r="AO37" s="674"/>
      <c r="AP37" s="674"/>
      <c r="AQ37" s="674"/>
      <c r="AR37" s="674"/>
      <c r="AS37" s="674"/>
      <c r="AT37" s="674"/>
      <c r="AU37" s="674"/>
      <c r="AV37" s="674"/>
      <c r="AW37" s="674"/>
      <c r="AX37" s="674"/>
      <c r="AY37" s="674"/>
      <c r="AZ37" s="674"/>
      <c r="BA37" s="674"/>
      <c r="BB37" s="674"/>
      <c r="BC37" s="674"/>
      <c r="BD37" s="674"/>
      <c r="BE37" s="674"/>
      <c r="BF37" s="674"/>
      <c r="BG37" s="674"/>
      <c r="BH37" s="674"/>
      <c r="BI37" s="674"/>
      <c r="BJ37" s="674"/>
      <c r="BK37" s="674"/>
      <c r="BL37" s="674"/>
      <c r="BM37" s="674"/>
      <c r="BN37" s="674"/>
      <c r="BO37" s="674"/>
      <c r="BP37" s="674"/>
      <c r="BQ37" s="674"/>
      <c r="BR37" s="674"/>
      <c r="BS37" s="674"/>
      <c r="BT37" s="674"/>
      <c r="BU37" s="674"/>
      <c r="BV37" s="674"/>
      <c r="BW37" s="674"/>
      <c r="BX37" s="674"/>
      <c r="BY37" s="674"/>
      <c r="BZ37" s="674"/>
      <c r="CA37" s="674"/>
      <c r="CB37" s="674"/>
      <c r="CC37" s="674"/>
      <c r="CD37" s="674"/>
      <c r="CE37" s="674"/>
      <c r="CF37" s="674"/>
      <c r="CG37" s="674"/>
      <c r="CH37" s="674"/>
      <c r="CI37" s="674"/>
      <c r="CJ37" s="674"/>
      <c r="CK37" s="674"/>
      <c r="CL37" s="674"/>
      <c r="CM37" s="674"/>
      <c r="CN37" s="674"/>
      <c r="CO37" s="674"/>
      <c r="CP37" s="674"/>
      <c r="CQ37" s="674"/>
      <c r="CR37" s="674"/>
      <c r="CS37" s="674"/>
      <c r="CT37" s="674"/>
      <c r="CU37" s="674"/>
      <c r="CV37" s="674"/>
      <c r="CW37" s="674"/>
      <c r="CX37" s="674"/>
      <c r="CY37" s="674"/>
      <c r="CZ37" s="674"/>
      <c r="DA37" s="674"/>
      <c r="DB37" s="674"/>
      <c r="DC37" s="674"/>
    </row>
    <row r="38" spans="1:107" s="717" customFormat="1" ht="18.75" hidden="1">
      <c r="A38" s="714" t="s">
        <v>52</v>
      </c>
      <c r="B38" s="715" t="s">
        <v>1</v>
      </c>
      <c r="C38" s="716" t="e">
        <f>#REF!</f>
        <v>#REF!</v>
      </c>
      <c r="D38" s="716"/>
      <c r="E38" s="716"/>
      <c r="F38" s="716"/>
      <c r="G38" s="694"/>
      <c r="H38" s="673"/>
      <c r="I38" s="673"/>
      <c r="J38" s="673"/>
      <c r="K38" s="673"/>
      <c r="L38" s="673"/>
      <c r="M38" s="673"/>
      <c r="N38" s="673"/>
      <c r="O38" s="673"/>
      <c r="P38" s="673"/>
      <c r="Q38" s="673"/>
      <c r="R38" s="673"/>
      <c r="S38" s="673"/>
      <c r="T38" s="673"/>
      <c r="U38" s="673"/>
      <c r="V38" s="673"/>
      <c r="W38" s="673"/>
      <c r="X38" s="673"/>
      <c r="Y38" s="673"/>
      <c r="Z38" s="673"/>
      <c r="AA38" s="673"/>
      <c r="AB38" s="673"/>
      <c r="AC38" s="673"/>
      <c r="AD38" s="673"/>
      <c r="AE38" s="673"/>
      <c r="AF38" s="673"/>
      <c r="AG38" s="673"/>
      <c r="AH38" s="673"/>
      <c r="AI38" s="673"/>
      <c r="AJ38" s="673"/>
      <c r="AK38" s="673"/>
      <c r="AL38" s="674"/>
      <c r="AM38" s="674"/>
      <c r="AN38" s="674"/>
      <c r="AO38" s="674"/>
      <c r="AP38" s="674"/>
      <c r="AQ38" s="674"/>
      <c r="AR38" s="674"/>
      <c r="AS38" s="674"/>
      <c r="AT38" s="674"/>
      <c r="AU38" s="674"/>
      <c r="AV38" s="674"/>
      <c r="AW38" s="674"/>
      <c r="AX38" s="674"/>
      <c r="AY38" s="674"/>
      <c r="AZ38" s="674"/>
      <c r="BA38" s="674"/>
      <c r="BB38" s="674"/>
      <c r="BC38" s="674"/>
      <c r="BD38" s="674"/>
      <c r="BE38" s="674"/>
      <c r="BF38" s="674"/>
      <c r="BG38" s="674"/>
      <c r="BH38" s="674"/>
      <c r="BI38" s="674"/>
      <c r="BJ38" s="674"/>
      <c r="BK38" s="674"/>
      <c r="BL38" s="674"/>
      <c r="BM38" s="674"/>
      <c r="BN38" s="674"/>
      <c r="BO38" s="674"/>
      <c r="BP38" s="674"/>
      <c r="BQ38" s="674"/>
      <c r="BR38" s="674"/>
      <c r="BS38" s="674"/>
      <c r="BT38" s="674"/>
      <c r="BU38" s="674"/>
      <c r="BV38" s="674"/>
      <c r="BW38" s="674"/>
      <c r="BX38" s="674"/>
      <c r="BY38" s="674"/>
      <c r="BZ38" s="674"/>
      <c r="CA38" s="674"/>
      <c r="CB38" s="674"/>
      <c r="CC38" s="674"/>
      <c r="CD38" s="674"/>
      <c r="CE38" s="674"/>
      <c r="CF38" s="674"/>
      <c r="CG38" s="674"/>
      <c r="CH38" s="674"/>
      <c r="CI38" s="674"/>
      <c r="CJ38" s="674"/>
      <c r="CK38" s="674"/>
      <c r="CL38" s="674"/>
      <c r="CM38" s="674"/>
      <c r="CN38" s="674"/>
      <c r="CO38" s="674"/>
      <c r="CP38" s="674"/>
      <c r="CQ38" s="674"/>
      <c r="CR38" s="674"/>
      <c r="CS38" s="674"/>
      <c r="CT38" s="674"/>
      <c r="CU38" s="674"/>
      <c r="CV38" s="674"/>
      <c r="CW38" s="674"/>
      <c r="CX38" s="674"/>
      <c r="CY38" s="674"/>
      <c r="CZ38" s="674"/>
      <c r="DA38" s="674"/>
      <c r="DB38" s="674"/>
      <c r="DC38" s="674"/>
    </row>
    <row r="39" spans="1:107" s="717" customFormat="1" ht="18.75" hidden="1">
      <c r="A39" s="718"/>
      <c r="B39" s="715" t="s">
        <v>2</v>
      </c>
      <c r="C39" s="716"/>
      <c r="D39" s="716"/>
      <c r="E39" s="716"/>
      <c r="F39" s="716"/>
      <c r="G39" s="694"/>
      <c r="H39" s="673"/>
      <c r="I39" s="673"/>
      <c r="J39" s="673"/>
      <c r="K39" s="673"/>
      <c r="L39" s="673"/>
      <c r="M39" s="673"/>
      <c r="N39" s="673"/>
      <c r="O39" s="673"/>
      <c r="P39" s="673"/>
      <c r="Q39" s="673"/>
      <c r="R39" s="673"/>
      <c r="S39" s="673"/>
      <c r="T39" s="673"/>
      <c r="U39" s="673"/>
      <c r="V39" s="673"/>
      <c r="W39" s="673"/>
      <c r="X39" s="673"/>
      <c r="Y39" s="673"/>
      <c r="Z39" s="673"/>
      <c r="AA39" s="673"/>
      <c r="AB39" s="673"/>
      <c r="AC39" s="673"/>
      <c r="AD39" s="673"/>
      <c r="AE39" s="673"/>
      <c r="AF39" s="673"/>
      <c r="AG39" s="673"/>
      <c r="AH39" s="673"/>
      <c r="AI39" s="673"/>
      <c r="AJ39" s="673"/>
      <c r="AK39" s="673"/>
      <c r="AL39" s="674"/>
      <c r="AM39" s="674"/>
      <c r="AN39" s="674"/>
      <c r="AO39" s="674"/>
      <c r="AP39" s="674"/>
      <c r="AQ39" s="674"/>
      <c r="AR39" s="674"/>
      <c r="AS39" s="674"/>
      <c r="AT39" s="674"/>
      <c r="AU39" s="674"/>
      <c r="AV39" s="674"/>
      <c r="AW39" s="674"/>
      <c r="AX39" s="674"/>
      <c r="AY39" s="674"/>
      <c r="AZ39" s="674"/>
      <c r="BA39" s="674"/>
      <c r="BB39" s="674"/>
      <c r="BC39" s="674"/>
      <c r="BD39" s="674"/>
      <c r="BE39" s="674"/>
      <c r="BF39" s="674"/>
      <c r="BG39" s="674"/>
      <c r="BH39" s="674"/>
      <c r="BI39" s="674"/>
      <c r="BJ39" s="674"/>
      <c r="BK39" s="674"/>
      <c r="BL39" s="674"/>
      <c r="BM39" s="674"/>
      <c r="BN39" s="674"/>
      <c r="BO39" s="674"/>
      <c r="BP39" s="674"/>
      <c r="BQ39" s="674"/>
      <c r="BR39" s="674"/>
      <c r="BS39" s="674"/>
      <c r="BT39" s="674"/>
      <c r="BU39" s="674"/>
      <c r="BV39" s="674"/>
      <c r="BW39" s="674"/>
      <c r="BX39" s="674"/>
      <c r="BY39" s="674"/>
      <c r="BZ39" s="674"/>
      <c r="CA39" s="674"/>
      <c r="CB39" s="674"/>
      <c r="CC39" s="674"/>
      <c r="CD39" s="674"/>
      <c r="CE39" s="674"/>
      <c r="CF39" s="674"/>
      <c r="CG39" s="674"/>
      <c r="CH39" s="674"/>
      <c r="CI39" s="674"/>
      <c r="CJ39" s="674"/>
      <c r="CK39" s="674"/>
      <c r="CL39" s="674"/>
      <c r="CM39" s="674"/>
      <c r="CN39" s="674"/>
      <c r="CO39" s="674"/>
      <c r="CP39" s="674"/>
      <c r="CQ39" s="674"/>
      <c r="CR39" s="674"/>
      <c r="CS39" s="674"/>
      <c r="CT39" s="674"/>
      <c r="CU39" s="674"/>
      <c r="CV39" s="674"/>
      <c r="CW39" s="674"/>
      <c r="CX39" s="674"/>
      <c r="CY39" s="674"/>
      <c r="CZ39" s="674"/>
      <c r="DA39" s="674"/>
      <c r="DB39" s="674"/>
      <c r="DC39" s="674"/>
    </row>
    <row r="40" spans="1:107" s="717" customFormat="1" ht="18.75" hidden="1">
      <c r="A40" s="714" t="s">
        <v>53</v>
      </c>
      <c r="B40" s="715" t="s">
        <v>1</v>
      </c>
      <c r="C40" s="716" t="e">
        <f>#REF!</f>
        <v>#REF!</v>
      </c>
      <c r="D40" s="716"/>
      <c r="E40" s="716"/>
      <c r="F40" s="716"/>
      <c r="G40" s="694"/>
      <c r="H40" s="673"/>
      <c r="I40" s="673"/>
      <c r="J40" s="673"/>
      <c r="K40" s="673"/>
      <c r="L40" s="673"/>
      <c r="M40" s="673"/>
      <c r="N40" s="673"/>
      <c r="O40" s="673"/>
      <c r="P40" s="673"/>
      <c r="Q40" s="673"/>
      <c r="R40" s="673"/>
      <c r="S40" s="673"/>
      <c r="T40" s="673"/>
      <c r="U40" s="673"/>
      <c r="V40" s="673"/>
      <c r="W40" s="673"/>
      <c r="X40" s="673"/>
      <c r="Y40" s="673"/>
      <c r="Z40" s="673"/>
      <c r="AA40" s="673"/>
      <c r="AB40" s="673"/>
      <c r="AC40" s="673"/>
      <c r="AD40" s="673"/>
      <c r="AE40" s="673"/>
      <c r="AF40" s="673"/>
      <c r="AG40" s="673"/>
      <c r="AH40" s="673"/>
      <c r="AI40" s="673"/>
      <c r="AJ40" s="673"/>
      <c r="AK40" s="673"/>
      <c r="AL40" s="674"/>
      <c r="AM40" s="674"/>
      <c r="AN40" s="674"/>
      <c r="AO40" s="674"/>
      <c r="AP40" s="674"/>
      <c r="AQ40" s="674"/>
      <c r="AR40" s="674"/>
      <c r="AS40" s="674"/>
      <c r="AT40" s="674"/>
      <c r="AU40" s="674"/>
      <c r="AV40" s="674"/>
      <c r="AW40" s="674"/>
      <c r="AX40" s="674"/>
      <c r="AY40" s="674"/>
      <c r="AZ40" s="674"/>
      <c r="BA40" s="674"/>
      <c r="BB40" s="674"/>
      <c r="BC40" s="674"/>
      <c r="BD40" s="674"/>
      <c r="BE40" s="674"/>
      <c r="BF40" s="674"/>
      <c r="BG40" s="674"/>
      <c r="BH40" s="674"/>
      <c r="BI40" s="674"/>
      <c r="BJ40" s="674"/>
      <c r="BK40" s="674"/>
      <c r="BL40" s="674"/>
      <c r="BM40" s="674"/>
      <c r="BN40" s="674"/>
      <c r="BO40" s="674"/>
      <c r="BP40" s="674"/>
      <c r="BQ40" s="674"/>
      <c r="BR40" s="674"/>
      <c r="BS40" s="674"/>
      <c r="BT40" s="674"/>
      <c r="BU40" s="674"/>
      <c r="BV40" s="674"/>
      <c r="BW40" s="674"/>
      <c r="BX40" s="674"/>
      <c r="BY40" s="674"/>
      <c r="BZ40" s="674"/>
      <c r="CA40" s="674"/>
      <c r="CB40" s="674"/>
      <c r="CC40" s="674"/>
      <c r="CD40" s="674"/>
      <c r="CE40" s="674"/>
      <c r="CF40" s="674"/>
      <c r="CG40" s="674"/>
      <c r="CH40" s="674"/>
      <c r="CI40" s="674"/>
      <c r="CJ40" s="674"/>
      <c r="CK40" s="674"/>
      <c r="CL40" s="674"/>
      <c r="CM40" s="674"/>
      <c r="CN40" s="674"/>
      <c r="CO40" s="674"/>
      <c r="CP40" s="674"/>
      <c r="CQ40" s="674"/>
      <c r="CR40" s="674"/>
      <c r="CS40" s="674"/>
      <c r="CT40" s="674"/>
      <c r="CU40" s="674"/>
      <c r="CV40" s="674"/>
      <c r="CW40" s="674"/>
      <c r="CX40" s="674"/>
      <c r="CY40" s="674"/>
      <c r="CZ40" s="674"/>
      <c r="DA40" s="674"/>
      <c r="DB40" s="674"/>
      <c r="DC40" s="674"/>
    </row>
    <row r="41" spans="1:107" s="717" customFormat="1" ht="18.75" hidden="1">
      <c r="A41" s="718"/>
      <c r="B41" s="715" t="s">
        <v>2</v>
      </c>
      <c r="C41" s="716"/>
      <c r="D41" s="716"/>
      <c r="E41" s="716"/>
      <c r="F41" s="716"/>
      <c r="G41" s="694"/>
      <c r="H41" s="673"/>
      <c r="I41" s="673"/>
      <c r="J41" s="673"/>
      <c r="K41" s="673"/>
      <c r="L41" s="673"/>
      <c r="M41" s="673"/>
      <c r="N41" s="673"/>
      <c r="O41" s="673"/>
      <c r="P41" s="673"/>
      <c r="Q41" s="673"/>
      <c r="R41" s="673"/>
      <c r="S41" s="673"/>
      <c r="T41" s="673"/>
      <c r="U41" s="673"/>
      <c r="V41" s="673"/>
      <c r="W41" s="673"/>
      <c r="X41" s="673"/>
      <c r="Y41" s="673"/>
      <c r="Z41" s="673"/>
      <c r="AA41" s="673"/>
      <c r="AB41" s="673"/>
      <c r="AC41" s="673"/>
      <c r="AD41" s="673"/>
      <c r="AE41" s="673"/>
      <c r="AF41" s="673"/>
      <c r="AG41" s="673"/>
      <c r="AH41" s="673"/>
      <c r="AI41" s="673"/>
      <c r="AJ41" s="673"/>
      <c r="AK41" s="673"/>
      <c r="AL41" s="674"/>
      <c r="AM41" s="674"/>
      <c r="AN41" s="674"/>
      <c r="AO41" s="674"/>
      <c r="AP41" s="674"/>
      <c r="AQ41" s="674"/>
      <c r="AR41" s="674"/>
      <c r="AS41" s="674"/>
      <c r="AT41" s="674"/>
      <c r="AU41" s="674"/>
      <c r="AV41" s="674"/>
      <c r="AW41" s="674"/>
      <c r="AX41" s="674"/>
      <c r="AY41" s="674"/>
      <c r="AZ41" s="674"/>
      <c r="BA41" s="674"/>
      <c r="BB41" s="674"/>
      <c r="BC41" s="674"/>
      <c r="BD41" s="674"/>
      <c r="BE41" s="674"/>
      <c r="BF41" s="674"/>
      <c r="BG41" s="674"/>
      <c r="BH41" s="674"/>
      <c r="BI41" s="674"/>
      <c r="BJ41" s="674"/>
      <c r="BK41" s="674"/>
      <c r="BL41" s="674"/>
      <c r="BM41" s="674"/>
      <c r="BN41" s="674"/>
      <c r="BO41" s="674"/>
      <c r="BP41" s="674"/>
      <c r="BQ41" s="674"/>
      <c r="BR41" s="674"/>
      <c r="BS41" s="674"/>
      <c r="BT41" s="674"/>
      <c r="BU41" s="674"/>
      <c r="BV41" s="674"/>
      <c r="BW41" s="674"/>
      <c r="BX41" s="674"/>
      <c r="BY41" s="674"/>
      <c r="BZ41" s="674"/>
      <c r="CA41" s="674"/>
      <c r="CB41" s="674"/>
      <c r="CC41" s="674"/>
      <c r="CD41" s="674"/>
      <c r="CE41" s="674"/>
      <c r="CF41" s="674"/>
      <c r="CG41" s="674"/>
      <c r="CH41" s="674"/>
      <c r="CI41" s="674"/>
      <c r="CJ41" s="674"/>
      <c r="CK41" s="674"/>
      <c r="CL41" s="674"/>
      <c r="CM41" s="674"/>
      <c r="CN41" s="674"/>
      <c r="CO41" s="674"/>
      <c r="CP41" s="674"/>
      <c r="CQ41" s="674"/>
      <c r="CR41" s="674"/>
      <c r="CS41" s="674"/>
      <c r="CT41" s="674"/>
      <c r="CU41" s="674"/>
      <c r="CV41" s="674"/>
      <c r="CW41" s="674"/>
      <c r="CX41" s="674"/>
      <c r="CY41" s="674"/>
      <c r="CZ41" s="674"/>
      <c r="DA41" s="674"/>
      <c r="DB41" s="674"/>
      <c r="DC41" s="674"/>
    </row>
    <row r="42" spans="1:107" s="717" customFormat="1" ht="18.75" hidden="1">
      <c r="A42" s="714" t="s">
        <v>157</v>
      </c>
      <c r="B42" s="715" t="s">
        <v>1</v>
      </c>
      <c r="C42" s="716" t="e">
        <f>#REF!</f>
        <v>#REF!</v>
      </c>
      <c r="D42" s="716"/>
      <c r="E42" s="716"/>
      <c r="F42" s="716"/>
      <c r="G42" s="694"/>
      <c r="H42" s="673"/>
      <c r="I42" s="673"/>
      <c r="J42" s="673"/>
      <c r="K42" s="673"/>
      <c r="L42" s="673"/>
      <c r="M42" s="673"/>
      <c r="N42" s="673"/>
      <c r="O42" s="673"/>
      <c r="P42" s="673"/>
      <c r="Q42" s="673"/>
      <c r="R42" s="673"/>
      <c r="S42" s="673"/>
      <c r="T42" s="673"/>
      <c r="U42" s="673"/>
      <c r="V42" s="673"/>
      <c r="W42" s="673"/>
      <c r="X42" s="673"/>
      <c r="Y42" s="673"/>
      <c r="Z42" s="673"/>
      <c r="AA42" s="673"/>
      <c r="AB42" s="673"/>
      <c r="AC42" s="673"/>
      <c r="AD42" s="673"/>
      <c r="AE42" s="673"/>
      <c r="AF42" s="673"/>
      <c r="AG42" s="673"/>
      <c r="AH42" s="673"/>
      <c r="AI42" s="673"/>
      <c r="AJ42" s="673"/>
      <c r="AK42" s="673"/>
      <c r="AL42" s="674"/>
      <c r="AM42" s="674"/>
      <c r="AN42" s="674"/>
      <c r="AO42" s="674"/>
      <c r="AP42" s="674"/>
      <c r="AQ42" s="674"/>
      <c r="AR42" s="674"/>
      <c r="AS42" s="674"/>
      <c r="AT42" s="674"/>
      <c r="AU42" s="674"/>
      <c r="AV42" s="674"/>
      <c r="AW42" s="674"/>
      <c r="AX42" s="674"/>
      <c r="AY42" s="674"/>
      <c r="AZ42" s="674"/>
      <c r="BA42" s="674"/>
      <c r="BB42" s="674"/>
      <c r="BC42" s="674"/>
      <c r="BD42" s="674"/>
      <c r="BE42" s="674"/>
      <c r="BF42" s="674"/>
      <c r="BG42" s="674"/>
      <c r="BH42" s="674"/>
      <c r="BI42" s="674"/>
      <c r="BJ42" s="674"/>
      <c r="BK42" s="674"/>
      <c r="BL42" s="674"/>
      <c r="BM42" s="674"/>
      <c r="BN42" s="674"/>
      <c r="BO42" s="674"/>
      <c r="BP42" s="674"/>
      <c r="BQ42" s="674"/>
      <c r="BR42" s="674"/>
      <c r="BS42" s="674"/>
      <c r="BT42" s="674"/>
      <c r="BU42" s="674"/>
      <c r="BV42" s="674"/>
      <c r="BW42" s="674"/>
      <c r="BX42" s="674"/>
      <c r="BY42" s="674"/>
      <c r="BZ42" s="674"/>
      <c r="CA42" s="674"/>
      <c r="CB42" s="674"/>
      <c r="CC42" s="674"/>
      <c r="CD42" s="674"/>
      <c r="CE42" s="674"/>
      <c r="CF42" s="674"/>
      <c r="CG42" s="674"/>
      <c r="CH42" s="674"/>
      <c r="CI42" s="674"/>
      <c r="CJ42" s="674"/>
      <c r="CK42" s="674"/>
      <c r="CL42" s="674"/>
      <c r="CM42" s="674"/>
      <c r="CN42" s="674"/>
      <c r="CO42" s="674"/>
      <c r="CP42" s="674"/>
      <c r="CQ42" s="674"/>
      <c r="CR42" s="674"/>
      <c r="CS42" s="674"/>
      <c r="CT42" s="674"/>
      <c r="CU42" s="674"/>
      <c r="CV42" s="674"/>
      <c r="CW42" s="674"/>
      <c r="CX42" s="674"/>
      <c r="CY42" s="674"/>
      <c r="CZ42" s="674"/>
      <c r="DA42" s="674"/>
      <c r="DB42" s="674"/>
      <c r="DC42" s="674"/>
    </row>
    <row r="43" spans="1:107" s="717" customFormat="1" ht="18.75" hidden="1">
      <c r="A43" s="714"/>
      <c r="B43" s="715" t="s">
        <v>2</v>
      </c>
      <c r="C43" s="716"/>
      <c r="D43" s="716"/>
      <c r="E43" s="716"/>
      <c r="F43" s="716"/>
      <c r="G43" s="694"/>
      <c r="H43" s="673"/>
      <c r="I43" s="673"/>
      <c r="J43" s="673"/>
      <c r="K43" s="673"/>
      <c r="L43" s="673"/>
      <c r="M43" s="673"/>
      <c r="N43" s="673"/>
      <c r="O43" s="673"/>
      <c r="P43" s="673"/>
      <c r="Q43" s="673"/>
      <c r="R43" s="673"/>
      <c r="S43" s="673"/>
      <c r="T43" s="673"/>
      <c r="U43" s="673"/>
      <c r="V43" s="673"/>
      <c r="W43" s="673"/>
      <c r="X43" s="673"/>
      <c r="Y43" s="673"/>
      <c r="Z43" s="673"/>
      <c r="AA43" s="673"/>
      <c r="AB43" s="673"/>
      <c r="AC43" s="673"/>
      <c r="AD43" s="673"/>
      <c r="AE43" s="673"/>
      <c r="AF43" s="673"/>
      <c r="AG43" s="673"/>
      <c r="AH43" s="673"/>
      <c r="AI43" s="673"/>
      <c r="AJ43" s="673"/>
      <c r="AK43" s="673"/>
      <c r="AL43" s="674"/>
      <c r="AM43" s="674"/>
      <c r="AN43" s="674"/>
      <c r="AO43" s="674"/>
      <c r="AP43" s="674"/>
      <c r="AQ43" s="674"/>
      <c r="AR43" s="674"/>
      <c r="AS43" s="674"/>
      <c r="AT43" s="674"/>
      <c r="AU43" s="674"/>
      <c r="AV43" s="674"/>
      <c r="AW43" s="674"/>
      <c r="AX43" s="674"/>
      <c r="AY43" s="674"/>
      <c r="AZ43" s="674"/>
      <c r="BA43" s="674"/>
      <c r="BB43" s="674"/>
      <c r="BC43" s="674"/>
      <c r="BD43" s="674"/>
      <c r="BE43" s="674"/>
      <c r="BF43" s="674"/>
      <c r="BG43" s="674"/>
      <c r="BH43" s="674"/>
      <c r="BI43" s="674"/>
      <c r="BJ43" s="674"/>
      <c r="BK43" s="674"/>
      <c r="BL43" s="674"/>
      <c r="BM43" s="674"/>
      <c r="BN43" s="674"/>
      <c r="BO43" s="674"/>
      <c r="BP43" s="674"/>
      <c r="BQ43" s="674"/>
      <c r="BR43" s="674"/>
      <c r="BS43" s="674"/>
      <c r="BT43" s="674"/>
      <c r="BU43" s="674"/>
      <c r="BV43" s="674"/>
      <c r="BW43" s="674"/>
      <c r="BX43" s="674"/>
      <c r="BY43" s="674"/>
      <c r="BZ43" s="674"/>
      <c r="CA43" s="674"/>
      <c r="CB43" s="674"/>
      <c r="CC43" s="674"/>
      <c r="CD43" s="674"/>
      <c r="CE43" s="674"/>
      <c r="CF43" s="674"/>
      <c r="CG43" s="674"/>
      <c r="CH43" s="674"/>
      <c r="CI43" s="674"/>
      <c r="CJ43" s="674"/>
      <c r="CK43" s="674"/>
      <c r="CL43" s="674"/>
      <c r="CM43" s="674"/>
      <c r="CN43" s="674"/>
      <c r="CO43" s="674"/>
      <c r="CP43" s="674"/>
      <c r="CQ43" s="674"/>
      <c r="CR43" s="674"/>
      <c r="CS43" s="674"/>
      <c r="CT43" s="674"/>
      <c r="CU43" s="674"/>
      <c r="CV43" s="674"/>
      <c r="CW43" s="674"/>
      <c r="CX43" s="674"/>
      <c r="CY43" s="674"/>
      <c r="CZ43" s="674"/>
      <c r="DA43" s="674"/>
      <c r="DB43" s="674"/>
      <c r="DC43" s="674"/>
    </row>
    <row r="44" spans="1:107" s="717" customFormat="1" ht="18.75" hidden="1">
      <c r="A44" s="714" t="s">
        <v>220</v>
      </c>
      <c r="B44" s="715" t="s">
        <v>1</v>
      </c>
      <c r="C44" s="716" t="e">
        <f>#REF!</f>
        <v>#REF!</v>
      </c>
      <c r="D44" s="716"/>
      <c r="E44" s="716"/>
      <c r="F44" s="716"/>
      <c r="G44" s="694"/>
      <c r="H44" s="673"/>
      <c r="I44" s="673"/>
      <c r="J44" s="673"/>
      <c r="K44" s="673"/>
      <c r="L44" s="673"/>
      <c r="M44" s="673"/>
      <c r="N44" s="673"/>
      <c r="O44" s="673"/>
      <c r="P44" s="673"/>
      <c r="Q44" s="673"/>
      <c r="R44" s="673"/>
      <c r="S44" s="673"/>
      <c r="T44" s="673"/>
      <c r="U44" s="673"/>
      <c r="V44" s="673"/>
      <c r="W44" s="673"/>
      <c r="X44" s="673"/>
      <c r="Y44" s="673"/>
      <c r="Z44" s="673"/>
      <c r="AA44" s="673"/>
      <c r="AB44" s="673"/>
      <c r="AC44" s="673"/>
      <c r="AD44" s="673"/>
      <c r="AE44" s="673"/>
      <c r="AF44" s="673"/>
      <c r="AG44" s="673"/>
      <c r="AH44" s="673"/>
      <c r="AI44" s="673"/>
      <c r="AJ44" s="673"/>
      <c r="AK44" s="673"/>
      <c r="AL44" s="674"/>
      <c r="AM44" s="674"/>
      <c r="AN44" s="674"/>
      <c r="AO44" s="674"/>
      <c r="AP44" s="674"/>
      <c r="AQ44" s="674"/>
      <c r="AR44" s="674"/>
      <c r="AS44" s="674"/>
      <c r="AT44" s="674"/>
      <c r="AU44" s="674"/>
      <c r="AV44" s="674"/>
      <c r="AW44" s="674"/>
      <c r="AX44" s="674"/>
      <c r="AY44" s="674"/>
      <c r="AZ44" s="674"/>
      <c r="BA44" s="674"/>
      <c r="BB44" s="674"/>
      <c r="BC44" s="674"/>
      <c r="BD44" s="674"/>
      <c r="BE44" s="674"/>
      <c r="BF44" s="674"/>
      <c r="BG44" s="674"/>
      <c r="BH44" s="674"/>
      <c r="BI44" s="674"/>
      <c r="BJ44" s="674"/>
      <c r="BK44" s="674"/>
      <c r="BL44" s="674"/>
      <c r="BM44" s="674"/>
      <c r="BN44" s="674"/>
      <c r="BO44" s="674"/>
      <c r="BP44" s="674"/>
      <c r="BQ44" s="674"/>
      <c r="BR44" s="674"/>
      <c r="BS44" s="674"/>
      <c r="BT44" s="674"/>
      <c r="BU44" s="674"/>
      <c r="BV44" s="674"/>
      <c r="BW44" s="674"/>
      <c r="BX44" s="674"/>
      <c r="BY44" s="674"/>
      <c r="BZ44" s="674"/>
      <c r="CA44" s="674"/>
      <c r="CB44" s="674"/>
      <c r="CC44" s="674"/>
      <c r="CD44" s="674"/>
      <c r="CE44" s="674"/>
      <c r="CF44" s="674"/>
      <c r="CG44" s="674"/>
      <c r="CH44" s="674"/>
      <c r="CI44" s="674"/>
      <c r="CJ44" s="674"/>
      <c r="CK44" s="674"/>
      <c r="CL44" s="674"/>
      <c r="CM44" s="674"/>
      <c r="CN44" s="674"/>
      <c r="CO44" s="674"/>
      <c r="CP44" s="674"/>
      <c r="CQ44" s="674"/>
      <c r="CR44" s="674"/>
      <c r="CS44" s="674"/>
      <c r="CT44" s="674"/>
      <c r="CU44" s="674"/>
      <c r="CV44" s="674"/>
      <c r="CW44" s="674"/>
      <c r="CX44" s="674"/>
      <c r="CY44" s="674"/>
      <c r="CZ44" s="674"/>
      <c r="DA44" s="674"/>
      <c r="DB44" s="674"/>
      <c r="DC44" s="674"/>
    </row>
    <row r="45" spans="1:107" s="717" customFormat="1" ht="18.75" hidden="1">
      <c r="A45" s="714"/>
      <c r="B45" s="715" t="s">
        <v>2</v>
      </c>
      <c r="C45" s="716"/>
      <c r="D45" s="716"/>
      <c r="E45" s="716"/>
      <c r="F45" s="716"/>
      <c r="G45" s="694"/>
      <c r="H45" s="673"/>
      <c r="I45" s="673"/>
      <c r="J45" s="673"/>
      <c r="K45" s="673"/>
      <c r="L45" s="673"/>
      <c r="M45" s="673"/>
      <c r="N45" s="673"/>
      <c r="O45" s="673"/>
      <c r="P45" s="673"/>
      <c r="Q45" s="673"/>
      <c r="R45" s="673"/>
      <c r="S45" s="673"/>
      <c r="T45" s="673"/>
      <c r="U45" s="673"/>
      <c r="V45" s="673"/>
      <c r="W45" s="673"/>
      <c r="X45" s="673"/>
      <c r="Y45" s="673"/>
      <c r="Z45" s="673"/>
      <c r="AA45" s="673"/>
      <c r="AB45" s="673"/>
      <c r="AC45" s="673"/>
      <c r="AD45" s="673"/>
      <c r="AE45" s="673"/>
      <c r="AF45" s="673"/>
      <c r="AG45" s="673"/>
      <c r="AH45" s="673"/>
      <c r="AI45" s="673"/>
      <c r="AJ45" s="673"/>
      <c r="AK45" s="673"/>
      <c r="AL45" s="674"/>
      <c r="AM45" s="674"/>
      <c r="AN45" s="674"/>
      <c r="AO45" s="674"/>
      <c r="AP45" s="674"/>
      <c r="AQ45" s="674"/>
      <c r="AR45" s="674"/>
      <c r="AS45" s="674"/>
      <c r="AT45" s="674"/>
      <c r="AU45" s="674"/>
      <c r="AV45" s="674"/>
      <c r="AW45" s="674"/>
      <c r="AX45" s="674"/>
      <c r="AY45" s="674"/>
      <c r="AZ45" s="674"/>
      <c r="BA45" s="674"/>
      <c r="BB45" s="674"/>
      <c r="BC45" s="674"/>
      <c r="BD45" s="674"/>
      <c r="BE45" s="674"/>
      <c r="BF45" s="674"/>
      <c r="BG45" s="674"/>
      <c r="BH45" s="674"/>
      <c r="BI45" s="674"/>
      <c r="BJ45" s="674"/>
      <c r="BK45" s="674"/>
      <c r="BL45" s="674"/>
      <c r="BM45" s="674"/>
      <c r="BN45" s="674"/>
      <c r="BO45" s="674"/>
      <c r="BP45" s="674"/>
      <c r="BQ45" s="674"/>
      <c r="BR45" s="674"/>
      <c r="BS45" s="674"/>
      <c r="BT45" s="674"/>
      <c r="BU45" s="674"/>
      <c r="BV45" s="674"/>
      <c r="BW45" s="674"/>
      <c r="BX45" s="674"/>
      <c r="BY45" s="674"/>
      <c r="BZ45" s="674"/>
      <c r="CA45" s="674"/>
      <c r="CB45" s="674"/>
      <c r="CC45" s="674"/>
      <c r="CD45" s="674"/>
      <c r="CE45" s="674"/>
      <c r="CF45" s="674"/>
      <c r="CG45" s="674"/>
      <c r="CH45" s="674"/>
      <c r="CI45" s="674"/>
      <c r="CJ45" s="674"/>
      <c r="CK45" s="674"/>
      <c r="CL45" s="674"/>
      <c r="CM45" s="674"/>
      <c r="CN45" s="674"/>
      <c r="CO45" s="674"/>
      <c r="CP45" s="674"/>
      <c r="CQ45" s="674"/>
      <c r="CR45" s="674"/>
      <c r="CS45" s="674"/>
      <c r="CT45" s="674"/>
      <c r="CU45" s="674"/>
      <c r="CV45" s="674"/>
      <c r="CW45" s="674"/>
      <c r="CX45" s="674"/>
      <c r="CY45" s="674"/>
      <c r="CZ45" s="674"/>
      <c r="DA45" s="674"/>
      <c r="DB45" s="674"/>
      <c r="DC45" s="674"/>
    </row>
    <row r="46" spans="1:107" s="717" customFormat="1" ht="18.75" hidden="1">
      <c r="A46" s="714" t="s">
        <v>219</v>
      </c>
      <c r="B46" s="715" t="s">
        <v>1</v>
      </c>
      <c r="C46" s="716" t="e">
        <f>#REF!</f>
        <v>#REF!</v>
      </c>
      <c r="D46" s="716"/>
      <c r="E46" s="716"/>
      <c r="F46" s="716"/>
      <c r="G46" s="694"/>
      <c r="H46" s="673"/>
      <c r="I46" s="673"/>
      <c r="J46" s="673"/>
      <c r="K46" s="673"/>
      <c r="L46" s="673"/>
      <c r="M46" s="673"/>
      <c r="N46" s="673"/>
      <c r="O46" s="673"/>
      <c r="P46" s="673"/>
      <c r="Q46" s="673"/>
      <c r="R46" s="673"/>
      <c r="S46" s="673"/>
      <c r="T46" s="673"/>
      <c r="U46" s="673"/>
      <c r="V46" s="673"/>
      <c r="W46" s="673"/>
      <c r="X46" s="673"/>
      <c r="Y46" s="673"/>
      <c r="Z46" s="673"/>
      <c r="AA46" s="673"/>
      <c r="AB46" s="673"/>
      <c r="AC46" s="673"/>
      <c r="AD46" s="673"/>
      <c r="AE46" s="673"/>
      <c r="AF46" s="673"/>
      <c r="AG46" s="673"/>
      <c r="AH46" s="673"/>
      <c r="AI46" s="673"/>
      <c r="AJ46" s="673"/>
      <c r="AK46" s="673"/>
      <c r="AL46" s="674"/>
      <c r="AM46" s="674"/>
      <c r="AN46" s="674"/>
      <c r="AO46" s="674"/>
      <c r="AP46" s="674"/>
      <c r="AQ46" s="674"/>
      <c r="AR46" s="674"/>
      <c r="AS46" s="674"/>
      <c r="AT46" s="674"/>
      <c r="AU46" s="674"/>
      <c r="AV46" s="674"/>
      <c r="AW46" s="674"/>
      <c r="AX46" s="674"/>
      <c r="AY46" s="674"/>
      <c r="AZ46" s="674"/>
      <c r="BA46" s="674"/>
      <c r="BB46" s="674"/>
      <c r="BC46" s="674"/>
      <c r="BD46" s="674"/>
      <c r="BE46" s="674"/>
      <c r="BF46" s="674"/>
      <c r="BG46" s="674"/>
      <c r="BH46" s="674"/>
      <c r="BI46" s="674"/>
      <c r="BJ46" s="674"/>
      <c r="BK46" s="674"/>
      <c r="BL46" s="674"/>
      <c r="BM46" s="674"/>
      <c r="BN46" s="674"/>
      <c r="BO46" s="674"/>
      <c r="BP46" s="674"/>
      <c r="BQ46" s="674"/>
      <c r="BR46" s="674"/>
      <c r="BS46" s="674"/>
      <c r="BT46" s="674"/>
      <c r="BU46" s="674"/>
      <c r="BV46" s="674"/>
      <c r="BW46" s="674"/>
      <c r="BX46" s="674"/>
      <c r="BY46" s="674"/>
      <c r="BZ46" s="674"/>
      <c r="CA46" s="674"/>
      <c r="CB46" s="674"/>
      <c r="CC46" s="674"/>
      <c r="CD46" s="674"/>
      <c r="CE46" s="674"/>
      <c r="CF46" s="674"/>
      <c r="CG46" s="674"/>
      <c r="CH46" s="674"/>
      <c r="CI46" s="674"/>
      <c r="CJ46" s="674"/>
      <c r="CK46" s="674"/>
      <c r="CL46" s="674"/>
      <c r="CM46" s="674"/>
      <c r="CN46" s="674"/>
      <c r="CO46" s="674"/>
      <c r="CP46" s="674"/>
      <c r="CQ46" s="674"/>
      <c r="CR46" s="674"/>
      <c r="CS46" s="674"/>
      <c r="CT46" s="674"/>
      <c r="CU46" s="674"/>
      <c r="CV46" s="674"/>
      <c r="CW46" s="674"/>
      <c r="CX46" s="674"/>
      <c r="CY46" s="674"/>
      <c r="CZ46" s="674"/>
      <c r="DA46" s="674"/>
      <c r="DB46" s="674"/>
      <c r="DC46" s="674"/>
    </row>
    <row r="47" spans="1:107" s="717" customFormat="1" ht="18.75" hidden="1">
      <c r="A47" s="714"/>
      <c r="B47" s="715" t="s">
        <v>2</v>
      </c>
      <c r="C47" s="716"/>
      <c r="D47" s="716"/>
      <c r="E47" s="716"/>
      <c r="F47" s="716"/>
      <c r="G47" s="694"/>
      <c r="H47" s="673"/>
      <c r="I47" s="673"/>
      <c r="J47" s="673"/>
      <c r="K47" s="673"/>
      <c r="L47" s="673"/>
      <c r="M47" s="673"/>
      <c r="N47" s="673"/>
      <c r="O47" s="673"/>
      <c r="P47" s="673"/>
      <c r="Q47" s="673"/>
      <c r="R47" s="673"/>
      <c r="S47" s="673"/>
      <c r="T47" s="673"/>
      <c r="U47" s="673"/>
      <c r="V47" s="673"/>
      <c r="W47" s="673"/>
      <c r="X47" s="673"/>
      <c r="Y47" s="673"/>
      <c r="Z47" s="673"/>
      <c r="AA47" s="673"/>
      <c r="AB47" s="673"/>
      <c r="AC47" s="673"/>
      <c r="AD47" s="673"/>
      <c r="AE47" s="673"/>
      <c r="AF47" s="673"/>
      <c r="AG47" s="673"/>
      <c r="AH47" s="673"/>
      <c r="AI47" s="673"/>
      <c r="AJ47" s="673"/>
      <c r="AK47" s="673"/>
      <c r="AL47" s="674"/>
      <c r="AM47" s="674"/>
      <c r="AN47" s="674"/>
      <c r="AO47" s="674"/>
      <c r="AP47" s="674"/>
      <c r="AQ47" s="674"/>
      <c r="AR47" s="674"/>
      <c r="AS47" s="674"/>
      <c r="AT47" s="674"/>
      <c r="AU47" s="674"/>
      <c r="AV47" s="674"/>
      <c r="AW47" s="674"/>
      <c r="AX47" s="674"/>
      <c r="AY47" s="674"/>
      <c r="AZ47" s="674"/>
      <c r="BA47" s="674"/>
      <c r="BB47" s="674"/>
      <c r="BC47" s="674"/>
      <c r="BD47" s="674"/>
      <c r="BE47" s="674"/>
      <c r="BF47" s="674"/>
      <c r="BG47" s="674"/>
      <c r="BH47" s="674"/>
      <c r="BI47" s="674"/>
      <c r="BJ47" s="674"/>
      <c r="BK47" s="674"/>
      <c r="BL47" s="674"/>
      <c r="BM47" s="674"/>
      <c r="BN47" s="674"/>
      <c r="BO47" s="674"/>
      <c r="BP47" s="674"/>
      <c r="BQ47" s="674"/>
      <c r="BR47" s="674"/>
      <c r="BS47" s="674"/>
      <c r="BT47" s="674"/>
      <c r="BU47" s="674"/>
      <c r="BV47" s="674"/>
      <c r="BW47" s="674"/>
      <c r="BX47" s="674"/>
      <c r="BY47" s="674"/>
      <c r="BZ47" s="674"/>
      <c r="CA47" s="674"/>
      <c r="CB47" s="674"/>
      <c r="CC47" s="674"/>
      <c r="CD47" s="674"/>
      <c r="CE47" s="674"/>
      <c r="CF47" s="674"/>
      <c r="CG47" s="674"/>
      <c r="CH47" s="674"/>
      <c r="CI47" s="674"/>
      <c r="CJ47" s="674"/>
      <c r="CK47" s="674"/>
      <c r="CL47" s="674"/>
      <c r="CM47" s="674"/>
      <c r="CN47" s="674"/>
      <c r="CO47" s="674"/>
      <c r="CP47" s="674"/>
      <c r="CQ47" s="674"/>
      <c r="CR47" s="674"/>
      <c r="CS47" s="674"/>
      <c r="CT47" s="674"/>
      <c r="CU47" s="674"/>
      <c r="CV47" s="674"/>
      <c r="CW47" s="674"/>
      <c r="CX47" s="674"/>
      <c r="CY47" s="674"/>
      <c r="CZ47" s="674"/>
      <c r="DA47" s="674"/>
      <c r="DB47" s="674"/>
      <c r="DC47" s="674"/>
    </row>
    <row r="48" spans="1:107" s="695" customFormat="1" ht="28.5" customHeight="1" hidden="1">
      <c r="A48" s="591" t="s">
        <v>199</v>
      </c>
      <c r="B48" s="591"/>
      <c r="C48" s="591"/>
      <c r="D48" s="591"/>
      <c r="E48" s="591"/>
      <c r="F48" s="591"/>
      <c r="G48" s="694"/>
      <c r="H48" s="673"/>
      <c r="I48" s="673"/>
      <c r="J48" s="673"/>
      <c r="K48" s="673"/>
      <c r="L48" s="673"/>
      <c r="M48" s="673"/>
      <c r="N48" s="673"/>
      <c r="O48" s="673"/>
      <c r="P48" s="673"/>
      <c r="Q48" s="673"/>
      <c r="R48" s="673"/>
      <c r="S48" s="673"/>
      <c r="T48" s="673"/>
      <c r="U48" s="673"/>
      <c r="V48" s="673"/>
      <c r="W48" s="673"/>
      <c r="X48" s="673"/>
      <c r="Y48" s="673"/>
      <c r="Z48" s="673"/>
      <c r="AA48" s="673"/>
      <c r="AB48" s="673"/>
      <c r="AC48" s="673"/>
      <c r="AD48" s="673"/>
      <c r="AE48" s="673"/>
      <c r="AF48" s="673"/>
      <c r="AG48" s="673"/>
      <c r="AH48" s="673"/>
      <c r="AI48" s="673"/>
      <c r="AJ48" s="673"/>
      <c r="AK48" s="673"/>
      <c r="AL48" s="674"/>
      <c r="AM48" s="674"/>
      <c r="AN48" s="674"/>
      <c r="AO48" s="674"/>
      <c r="AP48" s="674"/>
      <c r="AQ48" s="674"/>
      <c r="AR48" s="674"/>
      <c r="AS48" s="674"/>
      <c r="AT48" s="674"/>
      <c r="AU48" s="674"/>
      <c r="AV48" s="674"/>
      <c r="AW48" s="674"/>
      <c r="AX48" s="674"/>
      <c r="AY48" s="674"/>
      <c r="AZ48" s="674"/>
      <c r="BA48" s="674"/>
      <c r="BB48" s="674"/>
      <c r="BC48" s="674"/>
      <c r="BD48" s="674"/>
      <c r="BE48" s="674"/>
      <c r="BF48" s="674"/>
      <c r="BG48" s="674"/>
      <c r="BH48" s="674"/>
      <c r="BI48" s="674"/>
      <c r="BJ48" s="674"/>
      <c r="BK48" s="674"/>
      <c r="BL48" s="674"/>
      <c r="BM48" s="674"/>
      <c r="BN48" s="674"/>
      <c r="BO48" s="675"/>
      <c r="BP48" s="675"/>
      <c r="BQ48" s="675"/>
      <c r="BR48" s="675"/>
      <c r="BS48" s="675"/>
      <c r="BT48" s="675"/>
      <c r="BU48" s="675"/>
      <c r="BV48" s="675"/>
      <c r="BW48" s="675"/>
      <c r="BX48" s="675"/>
      <c r="BY48" s="675"/>
      <c r="BZ48" s="675"/>
      <c r="CA48" s="675"/>
      <c r="CB48" s="675"/>
      <c r="CC48" s="675"/>
      <c r="CD48" s="675"/>
      <c r="CE48" s="675"/>
      <c r="CF48" s="675"/>
      <c r="CG48" s="675"/>
      <c r="CH48" s="675"/>
      <c r="CI48" s="675"/>
      <c r="CJ48" s="675"/>
      <c r="CK48" s="675"/>
      <c r="CL48" s="675"/>
      <c r="CM48" s="675"/>
      <c r="CN48" s="675"/>
      <c r="CO48" s="675"/>
      <c r="CP48" s="675"/>
      <c r="CQ48" s="675"/>
      <c r="CR48" s="675"/>
      <c r="CS48" s="675"/>
      <c r="CT48" s="675"/>
      <c r="CU48" s="675"/>
      <c r="CV48" s="675"/>
      <c r="CW48" s="675"/>
      <c r="CX48" s="675"/>
      <c r="CY48" s="675"/>
      <c r="CZ48" s="675"/>
      <c r="DA48" s="675"/>
      <c r="DB48" s="675"/>
      <c r="DC48" s="675"/>
    </row>
    <row r="49" spans="1:107" s="700" customFormat="1" ht="28.5" customHeight="1" hidden="1">
      <c r="A49" s="676" t="s">
        <v>40</v>
      </c>
      <c r="B49" s="677"/>
      <c r="C49" s="678"/>
      <c r="D49" s="679"/>
      <c r="E49" s="680"/>
      <c r="F49" s="720"/>
      <c r="G49" s="694"/>
      <c r="H49" s="673"/>
      <c r="I49" s="673"/>
      <c r="J49" s="673"/>
      <c r="K49" s="673"/>
      <c r="L49" s="673"/>
      <c r="M49" s="673"/>
      <c r="N49" s="673"/>
      <c r="O49" s="673"/>
      <c r="P49" s="673"/>
      <c r="Q49" s="673"/>
      <c r="R49" s="673"/>
      <c r="S49" s="673"/>
      <c r="T49" s="673"/>
      <c r="U49" s="673"/>
      <c r="V49" s="673"/>
      <c r="W49" s="673"/>
      <c r="X49" s="673"/>
      <c r="Y49" s="673"/>
      <c r="Z49" s="673"/>
      <c r="AA49" s="673"/>
      <c r="AB49" s="673"/>
      <c r="AC49" s="673"/>
      <c r="AD49" s="673"/>
      <c r="AE49" s="673"/>
      <c r="AF49" s="673"/>
      <c r="AG49" s="673"/>
      <c r="AH49" s="673"/>
      <c r="AI49" s="673"/>
      <c r="AJ49" s="673"/>
      <c r="AK49" s="673"/>
      <c r="AL49" s="674"/>
      <c r="AM49" s="674"/>
      <c r="AN49" s="674"/>
      <c r="AO49" s="674"/>
      <c r="AP49" s="674"/>
      <c r="AQ49" s="674"/>
      <c r="AR49" s="674"/>
      <c r="AS49" s="674"/>
      <c r="AT49" s="674"/>
      <c r="AU49" s="674"/>
      <c r="AV49" s="674"/>
      <c r="AW49" s="674"/>
      <c r="AX49" s="674"/>
      <c r="AY49" s="674"/>
      <c r="AZ49" s="674"/>
      <c r="BA49" s="674"/>
      <c r="BB49" s="674"/>
      <c r="BC49" s="674"/>
      <c r="BD49" s="674"/>
      <c r="BE49" s="674"/>
      <c r="BF49" s="674"/>
      <c r="BG49" s="674"/>
      <c r="BH49" s="674"/>
      <c r="BI49" s="674"/>
      <c r="BJ49" s="674"/>
      <c r="BK49" s="674"/>
      <c r="BL49" s="674"/>
      <c r="BM49" s="674"/>
      <c r="BN49" s="674"/>
      <c r="BO49" s="675"/>
      <c r="BP49" s="675"/>
      <c r="BQ49" s="675"/>
      <c r="BR49" s="675"/>
      <c r="BS49" s="675"/>
      <c r="BT49" s="675"/>
      <c r="BU49" s="675"/>
      <c r="BV49" s="675"/>
      <c r="BW49" s="675"/>
      <c r="BX49" s="675"/>
      <c r="BY49" s="675"/>
      <c r="BZ49" s="675"/>
      <c r="CA49" s="675"/>
      <c r="CB49" s="675"/>
      <c r="CC49" s="675"/>
      <c r="CD49" s="675"/>
      <c r="CE49" s="675"/>
      <c r="CF49" s="675"/>
      <c r="CG49" s="675"/>
      <c r="CH49" s="675"/>
      <c r="CI49" s="675"/>
      <c r="CJ49" s="675"/>
      <c r="CK49" s="675"/>
      <c r="CL49" s="675"/>
      <c r="CM49" s="675"/>
      <c r="CN49" s="675"/>
      <c r="CO49" s="675"/>
      <c r="CP49" s="675"/>
      <c r="CQ49" s="675"/>
      <c r="CR49" s="675"/>
      <c r="CS49" s="675"/>
      <c r="CT49" s="675"/>
      <c r="CU49" s="675"/>
      <c r="CV49" s="675"/>
      <c r="CW49" s="675"/>
      <c r="CX49" s="675"/>
      <c r="CY49" s="675"/>
      <c r="CZ49" s="675"/>
      <c r="DA49" s="675"/>
      <c r="DB49" s="675"/>
      <c r="DC49" s="675"/>
    </row>
    <row r="50" spans="1:107" s="721" customFormat="1" ht="18.75" hidden="1">
      <c r="A50" s="682"/>
      <c r="B50" s="683"/>
      <c r="C50" s="684"/>
      <c r="D50" s="685"/>
      <c r="E50" s="686"/>
      <c r="F50" s="681" t="s">
        <v>159</v>
      </c>
      <c r="G50" s="694"/>
      <c r="H50" s="673"/>
      <c r="I50" s="673"/>
      <c r="J50" s="673"/>
      <c r="K50" s="673"/>
      <c r="L50" s="673"/>
      <c r="M50" s="673"/>
      <c r="N50" s="673"/>
      <c r="O50" s="673"/>
      <c r="P50" s="673"/>
      <c r="Q50" s="673"/>
      <c r="R50" s="673"/>
      <c r="S50" s="673"/>
      <c r="T50" s="673"/>
      <c r="U50" s="673"/>
      <c r="V50" s="673"/>
      <c r="W50" s="673"/>
      <c r="X50" s="673"/>
      <c r="Y50" s="673"/>
      <c r="Z50" s="673"/>
      <c r="AA50" s="673"/>
      <c r="AB50" s="673"/>
      <c r="AC50" s="673"/>
      <c r="AD50" s="673"/>
      <c r="AE50" s="673"/>
      <c r="AF50" s="673"/>
      <c r="AG50" s="673"/>
      <c r="AH50" s="673"/>
      <c r="AI50" s="673"/>
      <c r="AJ50" s="673"/>
      <c r="AK50" s="673"/>
      <c r="AL50" s="674"/>
      <c r="AM50" s="674"/>
      <c r="AN50" s="674"/>
      <c r="AO50" s="674"/>
      <c r="AP50" s="674"/>
      <c r="AQ50" s="674"/>
      <c r="AR50" s="674"/>
      <c r="AS50" s="674"/>
      <c r="AT50" s="674"/>
      <c r="AU50" s="674"/>
      <c r="AV50" s="674"/>
      <c r="AW50" s="674"/>
      <c r="AX50" s="674"/>
      <c r="AY50" s="674"/>
      <c r="AZ50" s="674"/>
      <c r="BA50" s="674"/>
      <c r="BB50" s="674"/>
      <c r="BC50" s="674"/>
      <c r="BD50" s="674"/>
      <c r="BE50" s="674"/>
      <c r="BF50" s="674"/>
      <c r="BG50" s="674"/>
      <c r="BH50" s="674"/>
      <c r="BI50" s="674"/>
      <c r="BJ50" s="674"/>
      <c r="BK50" s="674"/>
      <c r="BL50" s="674"/>
      <c r="BM50" s="674"/>
      <c r="BN50" s="674"/>
      <c r="BO50" s="675"/>
      <c r="BP50" s="675"/>
      <c r="BQ50" s="675"/>
      <c r="BR50" s="675"/>
      <c r="BS50" s="675"/>
      <c r="BT50" s="675"/>
      <c r="BU50" s="675"/>
      <c r="BV50" s="675"/>
      <c r="BW50" s="675"/>
      <c r="BX50" s="675"/>
      <c r="BY50" s="675"/>
      <c r="BZ50" s="675"/>
      <c r="CA50" s="675"/>
      <c r="CB50" s="675"/>
      <c r="CC50" s="675"/>
      <c r="CD50" s="675"/>
      <c r="CE50" s="675"/>
      <c r="CF50" s="675"/>
      <c r="CG50" s="675"/>
      <c r="CH50" s="675"/>
      <c r="CI50" s="675"/>
      <c r="CJ50" s="675"/>
      <c r="CK50" s="675"/>
      <c r="CL50" s="675"/>
      <c r="CM50" s="675"/>
      <c r="CN50" s="675"/>
      <c r="CO50" s="675"/>
      <c r="CP50" s="675"/>
      <c r="CQ50" s="675"/>
      <c r="CR50" s="675"/>
      <c r="CS50" s="675"/>
      <c r="CT50" s="675"/>
      <c r="CU50" s="675"/>
      <c r="CV50" s="675"/>
      <c r="CW50" s="675"/>
      <c r="CX50" s="675"/>
      <c r="CY50" s="675"/>
      <c r="CZ50" s="675"/>
      <c r="DA50" s="675"/>
      <c r="DB50" s="675"/>
      <c r="DC50" s="675"/>
    </row>
    <row r="51" spans="1:107" s="721" customFormat="1" ht="18.75" hidden="1">
      <c r="A51" s="682"/>
      <c r="B51" s="683"/>
      <c r="C51" s="684"/>
      <c r="D51" s="685"/>
      <c r="E51" s="686"/>
      <c r="F51" s="687" t="s">
        <v>38</v>
      </c>
      <c r="G51" s="694"/>
      <c r="H51" s="673"/>
      <c r="I51" s="673"/>
      <c r="J51" s="673"/>
      <c r="K51" s="673"/>
      <c r="L51" s="673"/>
      <c r="M51" s="673"/>
      <c r="N51" s="673"/>
      <c r="O51" s="673"/>
      <c r="P51" s="673"/>
      <c r="Q51" s="673"/>
      <c r="R51" s="673"/>
      <c r="S51" s="673"/>
      <c r="T51" s="673"/>
      <c r="U51" s="673"/>
      <c r="V51" s="673"/>
      <c r="W51" s="673"/>
      <c r="X51" s="673"/>
      <c r="Y51" s="673"/>
      <c r="Z51" s="673"/>
      <c r="AA51" s="673"/>
      <c r="AB51" s="673"/>
      <c r="AC51" s="673"/>
      <c r="AD51" s="673"/>
      <c r="AE51" s="673"/>
      <c r="AF51" s="673"/>
      <c r="AG51" s="673"/>
      <c r="AH51" s="673"/>
      <c r="AI51" s="673"/>
      <c r="AJ51" s="673"/>
      <c r="AK51" s="673"/>
      <c r="AL51" s="674"/>
      <c r="AM51" s="674"/>
      <c r="AN51" s="674"/>
      <c r="AO51" s="674"/>
      <c r="AP51" s="674"/>
      <c r="AQ51" s="674"/>
      <c r="AR51" s="674"/>
      <c r="AS51" s="674"/>
      <c r="AT51" s="674"/>
      <c r="AU51" s="674"/>
      <c r="AV51" s="674"/>
      <c r="AW51" s="674"/>
      <c r="AX51" s="674"/>
      <c r="AY51" s="674"/>
      <c r="AZ51" s="674"/>
      <c r="BA51" s="674"/>
      <c r="BB51" s="674"/>
      <c r="BC51" s="674"/>
      <c r="BD51" s="674"/>
      <c r="BE51" s="674"/>
      <c r="BF51" s="674"/>
      <c r="BG51" s="674"/>
      <c r="BH51" s="674"/>
      <c r="BI51" s="674"/>
      <c r="BJ51" s="674"/>
      <c r="BK51" s="674"/>
      <c r="BL51" s="674"/>
      <c r="BM51" s="674"/>
      <c r="BN51" s="674"/>
      <c r="BO51" s="675"/>
      <c r="BP51" s="675"/>
      <c r="BQ51" s="675"/>
      <c r="BR51" s="675"/>
      <c r="BS51" s="675"/>
      <c r="BT51" s="675"/>
      <c r="BU51" s="675"/>
      <c r="BV51" s="675"/>
      <c r="BW51" s="675"/>
      <c r="BX51" s="675"/>
      <c r="BY51" s="675"/>
      <c r="BZ51" s="675"/>
      <c r="CA51" s="675"/>
      <c r="CB51" s="675"/>
      <c r="CC51" s="675"/>
      <c r="CD51" s="675"/>
      <c r="CE51" s="675"/>
      <c r="CF51" s="675"/>
      <c r="CG51" s="675"/>
      <c r="CH51" s="675"/>
      <c r="CI51" s="675"/>
      <c r="CJ51" s="675"/>
      <c r="CK51" s="675"/>
      <c r="CL51" s="675"/>
      <c r="CM51" s="675"/>
      <c r="CN51" s="675"/>
      <c r="CO51" s="675"/>
      <c r="CP51" s="675"/>
      <c r="CQ51" s="675"/>
      <c r="CR51" s="675"/>
      <c r="CS51" s="675"/>
      <c r="CT51" s="675"/>
      <c r="CU51" s="675"/>
      <c r="CV51" s="675"/>
      <c r="CW51" s="675"/>
      <c r="CX51" s="675"/>
      <c r="CY51" s="675"/>
      <c r="CZ51" s="675"/>
      <c r="DA51" s="675"/>
      <c r="DB51" s="675"/>
      <c r="DC51" s="675"/>
    </row>
    <row r="52" spans="1:107" s="721" customFormat="1" ht="18" customHeight="1" hidden="1">
      <c r="A52" s="688" t="s">
        <v>200</v>
      </c>
      <c r="B52" s="689" t="s">
        <v>153</v>
      </c>
      <c r="C52" s="690" t="s">
        <v>0</v>
      </c>
      <c r="D52" s="691"/>
      <c r="E52" s="692"/>
      <c r="F52" s="693"/>
      <c r="G52" s="694"/>
      <c r="H52" s="673"/>
      <c r="I52" s="673"/>
      <c r="J52" s="673"/>
      <c r="K52" s="673"/>
      <c r="L52" s="673"/>
      <c r="M52" s="673"/>
      <c r="N52" s="673"/>
      <c r="O52" s="673"/>
      <c r="P52" s="673"/>
      <c r="Q52" s="673"/>
      <c r="R52" s="673"/>
      <c r="S52" s="673"/>
      <c r="T52" s="673"/>
      <c r="U52" s="673"/>
      <c r="V52" s="673"/>
      <c r="W52" s="673"/>
      <c r="X52" s="673"/>
      <c r="Y52" s="673"/>
      <c r="Z52" s="673"/>
      <c r="AA52" s="673"/>
      <c r="AB52" s="673"/>
      <c r="AC52" s="673"/>
      <c r="AD52" s="673"/>
      <c r="AE52" s="673"/>
      <c r="AF52" s="673"/>
      <c r="AG52" s="673"/>
      <c r="AH52" s="673"/>
      <c r="AI52" s="673"/>
      <c r="AJ52" s="673"/>
      <c r="AK52" s="673"/>
      <c r="AL52" s="674"/>
      <c r="AM52" s="674"/>
      <c r="AN52" s="674"/>
      <c r="AO52" s="674"/>
      <c r="AP52" s="674"/>
      <c r="AQ52" s="674"/>
      <c r="AR52" s="674"/>
      <c r="AS52" s="674"/>
      <c r="AT52" s="674"/>
      <c r="AU52" s="674"/>
      <c r="AV52" s="674"/>
      <c r="AW52" s="674"/>
      <c r="AX52" s="674"/>
      <c r="AY52" s="674"/>
      <c r="AZ52" s="674"/>
      <c r="BA52" s="674"/>
      <c r="BB52" s="674"/>
      <c r="BC52" s="674"/>
      <c r="BD52" s="674"/>
      <c r="BE52" s="674"/>
      <c r="BF52" s="674"/>
      <c r="BG52" s="674"/>
      <c r="BH52" s="674"/>
      <c r="BI52" s="674"/>
      <c r="BJ52" s="674"/>
      <c r="BK52" s="674"/>
      <c r="BL52" s="674"/>
      <c r="BM52" s="674"/>
      <c r="BN52" s="674"/>
      <c r="BO52" s="675"/>
      <c r="BP52" s="675"/>
      <c r="BQ52" s="675"/>
      <c r="BR52" s="675"/>
      <c r="BS52" s="675"/>
      <c r="BT52" s="675"/>
      <c r="BU52" s="675"/>
      <c r="BV52" s="675"/>
      <c r="BW52" s="675"/>
      <c r="BX52" s="675"/>
      <c r="BY52" s="675"/>
      <c r="BZ52" s="675"/>
      <c r="CA52" s="675"/>
      <c r="CB52" s="675"/>
      <c r="CC52" s="675"/>
      <c r="CD52" s="675"/>
      <c r="CE52" s="675"/>
      <c r="CF52" s="675"/>
      <c r="CG52" s="675"/>
      <c r="CH52" s="675"/>
      <c r="CI52" s="675"/>
      <c r="CJ52" s="675"/>
      <c r="CK52" s="675"/>
      <c r="CL52" s="675"/>
      <c r="CM52" s="675"/>
      <c r="CN52" s="675"/>
      <c r="CO52" s="675"/>
      <c r="CP52" s="675"/>
      <c r="CQ52" s="675"/>
      <c r="CR52" s="675"/>
      <c r="CS52" s="675"/>
      <c r="CT52" s="675"/>
      <c r="CU52" s="675"/>
      <c r="CV52" s="675"/>
      <c r="CW52" s="675"/>
      <c r="CX52" s="675"/>
      <c r="CY52" s="675"/>
      <c r="CZ52" s="675"/>
      <c r="DA52" s="675"/>
      <c r="DB52" s="675"/>
      <c r="DC52" s="675"/>
    </row>
    <row r="53" spans="1:107" s="721" customFormat="1" ht="18.75" hidden="1">
      <c r="A53" s="696"/>
      <c r="B53" s="697"/>
      <c r="C53" s="698"/>
      <c r="D53" s="699" t="s">
        <v>24</v>
      </c>
      <c r="E53" s="699" t="s">
        <v>24</v>
      </c>
      <c r="F53" s="699" t="s">
        <v>24</v>
      </c>
      <c r="G53" s="694"/>
      <c r="H53" s="673"/>
      <c r="I53" s="673"/>
      <c r="J53" s="673"/>
      <c r="K53" s="673"/>
      <c r="L53" s="673"/>
      <c r="M53" s="673"/>
      <c r="N53" s="673"/>
      <c r="O53" s="673"/>
      <c r="P53" s="673"/>
      <c r="Q53" s="673"/>
      <c r="R53" s="673"/>
      <c r="S53" s="673"/>
      <c r="T53" s="673"/>
      <c r="U53" s="673"/>
      <c r="V53" s="673"/>
      <c r="W53" s="673"/>
      <c r="X53" s="673"/>
      <c r="Y53" s="673"/>
      <c r="Z53" s="673"/>
      <c r="AA53" s="673"/>
      <c r="AB53" s="673"/>
      <c r="AC53" s="673"/>
      <c r="AD53" s="673"/>
      <c r="AE53" s="673"/>
      <c r="AF53" s="673"/>
      <c r="AG53" s="673"/>
      <c r="AH53" s="673"/>
      <c r="AI53" s="673"/>
      <c r="AJ53" s="673"/>
      <c r="AK53" s="673"/>
      <c r="AL53" s="674"/>
      <c r="AM53" s="674"/>
      <c r="AN53" s="674"/>
      <c r="AO53" s="674"/>
      <c r="AP53" s="674"/>
      <c r="AQ53" s="674"/>
      <c r="AR53" s="674"/>
      <c r="AS53" s="674"/>
      <c r="AT53" s="674"/>
      <c r="AU53" s="674"/>
      <c r="AV53" s="674"/>
      <c r="AW53" s="674"/>
      <c r="AX53" s="674"/>
      <c r="AY53" s="674"/>
      <c r="AZ53" s="674"/>
      <c r="BA53" s="674"/>
      <c r="BB53" s="674"/>
      <c r="BC53" s="674"/>
      <c r="BD53" s="674"/>
      <c r="BE53" s="674"/>
      <c r="BF53" s="674"/>
      <c r="BG53" s="674"/>
      <c r="BH53" s="674"/>
      <c r="BI53" s="674"/>
      <c r="BJ53" s="674"/>
      <c r="BK53" s="674"/>
      <c r="BL53" s="674"/>
      <c r="BM53" s="674"/>
      <c r="BN53" s="674"/>
      <c r="BO53" s="675"/>
      <c r="BP53" s="675"/>
      <c r="BQ53" s="675"/>
      <c r="BR53" s="675"/>
      <c r="BS53" s="675"/>
      <c r="BT53" s="675"/>
      <c r="BU53" s="675"/>
      <c r="BV53" s="675"/>
      <c r="BW53" s="675"/>
      <c r="BX53" s="675"/>
      <c r="BY53" s="675"/>
      <c r="BZ53" s="675"/>
      <c r="CA53" s="675"/>
      <c r="CB53" s="675"/>
      <c r="CC53" s="675"/>
      <c r="CD53" s="675"/>
      <c r="CE53" s="675"/>
      <c r="CF53" s="675"/>
      <c r="CG53" s="675"/>
      <c r="CH53" s="675"/>
      <c r="CI53" s="675"/>
      <c r="CJ53" s="675"/>
      <c r="CK53" s="675"/>
      <c r="CL53" s="675"/>
      <c r="CM53" s="675"/>
      <c r="CN53" s="675"/>
      <c r="CO53" s="675"/>
      <c r="CP53" s="675"/>
      <c r="CQ53" s="675"/>
      <c r="CR53" s="675"/>
      <c r="CS53" s="675"/>
      <c r="CT53" s="675"/>
      <c r="CU53" s="675"/>
      <c r="CV53" s="675"/>
      <c r="CW53" s="675"/>
      <c r="CX53" s="675"/>
      <c r="CY53" s="675"/>
      <c r="CZ53" s="675"/>
      <c r="DA53" s="675"/>
      <c r="DB53" s="675"/>
      <c r="DC53" s="675"/>
    </row>
    <row r="54" spans="1:107" s="721" customFormat="1" ht="18.75" hidden="1">
      <c r="A54" s="233" t="s">
        <v>59</v>
      </c>
      <c r="B54" s="722" t="s">
        <v>1</v>
      </c>
      <c r="C54" s="723" t="e">
        <f>#REF!</f>
        <v>#REF!</v>
      </c>
      <c r="D54" s="724"/>
      <c r="E54" s="723"/>
      <c r="F54" s="725"/>
      <c r="G54" s="694"/>
      <c r="H54" s="673"/>
      <c r="I54" s="673"/>
      <c r="J54" s="673"/>
      <c r="K54" s="673"/>
      <c r="L54" s="673"/>
      <c r="M54" s="673"/>
      <c r="N54" s="673"/>
      <c r="O54" s="673"/>
      <c r="P54" s="673"/>
      <c r="Q54" s="673"/>
      <c r="R54" s="673"/>
      <c r="S54" s="673"/>
      <c r="T54" s="673"/>
      <c r="U54" s="673"/>
      <c r="V54" s="673"/>
      <c r="W54" s="673"/>
      <c r="X54" s="673"/>
      <c r="Y54" s="673"/>
      <c r="Z54" s="673"/>
      <c r="AA54" s="673"/>
      <c r="AB54" s="673"/>
      <c r="AC54" s="673"/>
      <c r="AD54" s="673"/>
      <c r="AE54" s="673"/>
      <c r="AF54" s="673"/>
      <c r="AG54" s="673"/>
      <c r="AH54" s="673"/>
      <c r="AI54" s="673"/>
      <c r="AJ54" s="673"/>
      <c r="AK54" s="673"/>
      <c r="AL54" s="674"/>
      <c r="AM54" s="674"/>
      <c r="AN54" s="674"/>
      <c r="AO54" s="674"/>
      <c r="AP54" s="674"/>
      <c r="AQ54" s="674"/>
      <c r="AR54" s="674"/>
      <c r="AS54" s="674"/>
      <c r="AT54" s="674"/>
      <c r="AU54" s="674"/>
      <c r="AV54" s="674"/>
      <c r="AW54" s="674"/>
      <c r="AX54" s="674"/>
      <c r="AY54" s="674"/>
      <c r="AZ54" s="674"/>
      <c r="BA54" s="674"/>
      <c r="BB54" s="674"/>
      <c r="BC54" s="674"/>
      <c r="BD54" s="674"/>
      <c r="BE54" s="674"/>
      <c r="BF54" s="674"/>
      <c r="BG54" s="674"/>
      <c r="BH54" s="674"/>
      <c r="BI54" s="674"/>
      <c r="BJ54" s="674"/>
      <c r="BK54" s="674"/>
      <c r="BL54" s="674"/>
      <c r="BM54" s="674"/>
      <c r="BN54" s="674"/>
      <c r="BO54" s="675"/>
      <c r="BP54" s="675"/>
      <c r="BQ54" s="675"/>
      <c r="BR54" s="675"/>
      <c r="BS54" s="675"/>
      <c r="BT54" s="675"/>
      <c r="BU54" s="675"/>
      <c r="BV54" s="675"/>
      <c r="BW54" s="675"/>
      <c r="BX54" s="675"/>
      <c r="BY54" s="675"/>
      <c r="BZ54" s="675"/>
      <c r="CA54" s="675"/>
      <c r="CB54" s="675"/>
      <c r="CC54" s="675"/>
      <c r="CD54" s="675"/>
      <c r="CE54" s="675"/>
      <c r="CF54" s="675"/>
      <c r="CG54" s="675"/>
      <c r="CH54" s="675"/>
      <c r="CI54" s="675"/>
      <c r="CJ54" s="675"/>
      <c r="CK54" s="675"/>
      <c r="CL54" s="675"/>
      <c r="CM54" s="675"/>
      <c r="CN54" s="675"/>
      <c r="CO54" s="675"/>
      <c r="CP54" s="675"/>
      <c r="CQ54" s="675"/>
      <c r="CR54" s="675"/>
      <c r="CS54" s="675"/>
      <c r="CT54" s="675"/>
      <c r="CU54" s="675"/>
      <c r="CV54" s="675"/>
      <c r="CW54" s="675"/>
      <c r="CX54" s="675"/>
      <c r="CY54" s="675"/>
      <c r="CZ54" s="675"/>
      <c r="DA54" s="675"/>
      <c r="DB54" s="675"/>
      <c r="DC54" s="675"/>
    </row>
    <row r="55" spans="1:107" s="721" customFormat="1" ht="18.75" hidden="1">
      <c r="A55" s="726"/>
      <c r="B55" s="722" t="s">
        <v>2</v>
      </c>
      <c r="C55" s="723"/>
      <c r="D55" s="724"/>
      <c r="E55" s="723"/>
      <c r="F55" s="725"/>
      <c r="G55" s="694"/>
      <c r="H55" s="673"/>
      <c r="I55" s="673"/>
      <c r="J55" s="673"/>
      <c r="K55" s="673"/>
      <c r="L55" s="673"/>
      <c r="M55" s="673"/>
      <c r="N55" s="673"/>
      <c r="O55" s="673"/>
      <c r="P55" s="673"/>
      <c r="Q55" s="673"/>
      <c r="R55" s="673"/>
      <c r="S55" s="673"/>
      <c r="T55" s="673"/>
      <c r="U55" s="673"/>
      <c r="V55" s="673"/>
      <c r="W55" s="673"/>
      <c r="X55" s="673"/>
      <c r="Y55" s="673"/>
      <c r="Z55" s="673"/>
      <c r="AA55" s="673"/>
      <c r="AB55" s="673"/>
      <c r="AC55" s="673"/>
      <c r="AD55" s="673"/>
      <c r="AE55" s="673"/>
      <c r="AF55" s="673"/>
      <c r="AG55" s="673"/>
      <c r="AH55" s="673"/>
      <c r="AI55" s="673"/>
      <c r="AJ55" s="673"/>
      <c r="AK55" s="673"/>
      <c r="AL55" s="674"/>
      <c r="AM55" s="674"/>
      <c r="AN55" s="674"/>
      <c r="AO55" s="674"/>
      <c r="AP55" s="674"/>
      <c r="AQ55" s="674"/>
      <c r="AR55" s="674"/>
      <c r="AS55" s="674"/>
      <c r="AT55" s="674"/>
      <c r="AU55" s="674"/>
      <c r="AV55" s="674"/>
      <c r="AW55" s="674"/>
      <c r="AX55" s="674"/>
      <c r="AY55" s="674"/>
      <c r="AZ55" s="674"/>
      <c r="BA55" s="674"/>
      <c r="BB55" s="674"/>
      <c r="BC55" s="674"/>
      <c r="BD55" s="674"/>
      <c r="BE55" s="674"/>
      <c r="BF55" s="674"/>
      <c r="BG55" s="674"/>
      <c r="BH55" s="674"/>
      <c r="BI55" s="674"/>
      <c r="BJ55" s="674"/>
      <c r="BK55" s="674"/>
      <c r="BL55" s="674"/>
      <c r="BM55" s="674"/>
      <c r="BN55" s="674"/>
      <c r="BO55" s="675"/>
      <c r="BP55" s="675"/>
      <c r="BQ55" s="675"/>
      <c r="BR55" s="675"/>
      <c r="BS55" s="675"/>
      <c r="BT55" s="675"/>
      <c r="BU55" s="675"/>
      <c r="BV55" s="675"/>
      <c r="BW55" s="675"/>
      <c r="BX55" s="675"/>
      <c r="BY55" s="675"/>
      <c r="BZ55" s="675"/>
      <c r="CA55" s="675"/>
      <c r="CB55" s="675"/>
      <c r="CC55" s="675"/>
      <c r="CD55" s="675"/>
      <c r="CE55" s="675"/>
      <c r="CF55" s="675"/>
      <c r="CG55" s="675"/>
      <c r="CH55" s="675"/>
      <c r="CI55" s="675"/>
      <c r="CJ55" s="675"/>
      <c r="CK55" s="675"/>
      <c r="CL55" s="675"/>
      <c r="CM55" s="675"/>
      <c r="CN55" s="675"/>
      <c r="CO55" s="675"/>
      <c r="CP55" s="675"/>
      <c r="CQ55" s="675"/>
      <c r="CR55" s="675"/>
      <c r="CS55" s="675"/>
      <c r="CT55" s="675"/>
      <c r="CU55" s="675"/>
      <c r="CV55" s="675"/>
      <c r="CW55" s="675"/>
      <c r="CX55" s="675"/>
      <c r="CY55" s="675"/>
      <c r="CZ55" s="675"/>
      <c r="DA55" s="675"/>
      <c r="DB55" s="675"/>
      <c r="DC55" s="675"/>
    </row>
    <row r="56" spans="1:107" s="721" customFormat="1" ht="18.75" hidden="1">
      <c r="A56" s="701" t="s">
        <v>60</v>
      </c>
      <c r="B56" s="702" t="s">
        <v>1</v>
      </c>
      <c r="C56" s="703">
        <f>SUM(C58+C63)</f>
        <v>4350600</v>
      </c>
      <c r="D56" s="703"/>
      <c r="E56" s="703"/>
      <c r="F56" s="703"/>
      <c r="G56" s="694"/>
      <c r="H56" s="673"/>
      <c r="I56" s="673"/>
      <c r="J56" s="673"/>
      <c r="K56" s="673"/>
      <c r="L56" s="673"/>
      <c r="M56" s="673"/>
      <c r="N56" s="673"/>
      <c r="O56" s="673"/>
      <c r="P56" s="673"/>
      <c r="Q56" s="673"/>
      <c r="R56" s="673"/>
      <c r="S56" s="673"/>
      <c r="T56" s="673"/>
      <c r="U56" s="673"/>
      <c r="V56" s="673"/>
      <c r="W56" s="673"/>
      <c r="X56" s="673"/>
      <c r="Y56" s="673"/>
      <c r="Z56" s="673"/>
      <c r="AA56" s="673"/>
      <c r="AB56" s="673"/>
      <c r="AC56" s="673"/>
      <c r="AD56" s="673"/>
      <c r="AE56" s="673"/>
      <c r="AF56" s="673"/>
      <c r="AG56" s="673"/>
      <c r="AH56" s="673"/>
      <c r="AI56" s="673"/>
      <c r="AJ56" s="673"/>
      <c r="AK56" s="673"/>
      <c r="AL56" s="674"/>
      <c r="AM56" s="674"/>
      <c r="AN56" s="674"/>
      <c r="AO56" s="674"/>
      <c r="AP56" s="674"/>
      <c r="AQ56" s="674"/>
      <c r="AR56" s="674"/>
      <c r="AS56" s="674"/>
      <c r="AT56" s="674"/>
      <c r="AU56" s="674"/>
      <c r="AV56" s="674"/>
      <c r="AW56" s="674"/>
      <c r="AX56" s="674"/>
      <c r="AY56" s="674"/>
      <c r="AZ56" s="674"/>
      <c r="BA56" s="674"/>
      <c r="BB56" s="674"/>
      <c r="BC56" s="674"/>
      <c r="BD56" s="674"/>
      <c r="BE56" s="674"/>
      <c r="BF56" s="674"/>
      <c r="BG56" s="674"/>
      <c r="BH56" s="674"/>
      <c r="BI56" s="674"/>
      <c r="BJ56" s="674"/>
      <c r="BK56" s="674"/>
      <c r="BL56" s="674"/>
      <c r="BM56" s="674"/>
      <c r="BN56" s="674"/>
      <c r="BO56" s="675"/>
      <c r="BP56" s="675"/>
      <c r="BQ56" s="675"/>
      <c r="BR56" s="675"/>
      <c r="BS56" s="675"/>
      <c r="BT56" s="675"/>
      <c r="BU56" s="675"/>
      <c r="BV56" s="675"/>
      <c r="BW56" s="675"/>
      <c r="BX56" s="675"/>
      <c r="BY56" s="675"/>
      <c r="BZ56" s="675"/>
      <c r="CA56" s="675"/>
      <c r="CB56" s="675"/>
      <c r="CC56" s="675"/>
      <c r="CD56" s="675"/>
      <c r="CE56" s="675"/>
      <c r="CF56" s="675"/>
      <c r="CG56" s="675"/>
      <c r="CH56" s="675"/>
      <c r="CI56" s="675"/>
      <c r="CJ56" s="675"/>
      <c r="CK56" s="675"/>
      <c r="CL56" s="675"/>
      <c r="CM56" s="675"/>
      <c r="CN56" s="675"/>
      <c r="CO56" s="675"/>
      <c r="CP56" s="675"/>
      <c r="CQ56" s="675"/>
      <c r="CR56" s="675"/>
      <c r="CS56" s="675"/>
      <c r="CT56" s="675"/>
      <c r="CU56" s="675"/>
      <c r="CV56" s="675"/>
      <c r="CW56" s="675"/>
      <c r="CX56" s="675"/>
      <c r="CY56" s="675"/>
      <c r="CZ56" s="675"/>
      <c r="DA56" s="675"/>
      <c r="DB56" s="675"/>
      <c r="DC56" s="675"/>
    </row>
    <row r="57" spans="1:107" s="721" customFormat="1" ht="18.75" hidden="1">
      <c r="A57" s="701"/>
      <c r="B57" s="702" t="s">
        <v>2</v>
      </c>
      <c r="C57" s="703"/>
      <c r="D57" s="703"/>
      <c r="E57" s="703"/>
      <c r="F57" s="703"/>
      <c r="G57" s="694"/>
      <c r="H57" s="673"/>
      <c r="I57" s="673"/>
      <c r="J57" s="673"/>
      <c r="K57" s="673"/>
      <c r="L57" s="673"/>
      <c r="M57" s="673"/>
      <c r="N57" s="673"/>
      <c r="O57" s="673"/>
      <c r="P57" s="673"/>
      <c r="Q57" s="673"/>
      <c r="R57" s="673"/>
      <c r="S57" s="673"/>
      <c r="T57" s="673"/>
      <c r="U57" s="673"/>
      <c r="V57" s="673"/>
      <c r="W57" s="673"/>
      <c r="X57" s="673"/>
      <c r="Y57" s="673"/>
      <c r="Z57" s="673"/>
      <c r="AA57" s="673"/>
      <c r="AB57" s="673"/>
      <c r="AC57" s="673"/>
      <c r="AD57" s="673"/>
      <c r="AE57" s="673"/>
      <c r="AF57" s="673"/>
      <c r="AG57" s="673"/>
      <c r="AH57" s="673"/>
      <c r="AI57" s="673"/>
      <c r="AJ57" s="673"/>
      <c r="AK57" s="673"/>
      <c r="AL57" s="674"/>
      <c r="AM57" s="674"/>
      <c r="AN57" s="674"/>
      <c r="AO57" s="674"/>
      <c r="AP57" s="674"/>
      <c r="AQ57" s="674"/>
      <c r="AR57" s="674"/>
      <c r="AS57" s="674"/>
      <c r="AT57" s="674"/>
      <c r="AU57" s="674"/>
      <c r="AV57" s="674"/>
      <c r="AW57" s="674"/>
      <c r="AX57" s="674"/>
      <c r="AY57" s="674"/>
      <c r="AZ57" s="674"/>
      <c r="BA57" s="674"/>
      <c r="BB57" s="674"/>
      <c r="BC57" s="674"/>
      <c r="BD57" s="674"/>
      <c r="BE57" s="674"/>
      <c r="BF57" s="674"/>
      <c r="BG57" s="674"/>
      <c r="BH57" s="674"/>
      <c r="BI57" s="674"/>
      <c r="BJ57" s="674"/>
      <c r="BK57" s="674"/>
      <c r="BL57" s="674"/>
      <c r="BM57" s="674"/>
      <c r="BN57" s="674"/>
      <c r="BO57" s="675"/>
      <c r="BP57" s="675"/>
      <c r="BQ57" s="675"/>
      <c r="BR57" s="675"/>
      <c r="BS57" s="675"/>
      <c r="BT57" s="675"/>
      <c r="BU57" s="675"/>
      <c r="BV57" s="675"/>
      <c r="BW57" s="675"/>
      <c r="BX57" s="675"/>
      <c r="BY57" s="675"/>
      <c r="BZ57" s="675"/>
      <c r="CA57" s="675"/>
      <c r="CB57" s="675"/>
      <c r="CC57" s="675"/>
      <c r="CD57" s="675"/>
      <c r="CE57" s="675"/>
      <c r="CF57" s="675"/>
      <c r="CG57" s="675"/>
      <c r="CH57" s="675"/>
      <c r="CI57" s="675"/>
      <c r="CJ57" s="675"/>
      <c r="CK57" s="675"/>
      <c r="CL57" s="675"/>
      <c r="CM57" s="675"/>
      <c r="CN57" s="675"/>
      <c r="CO57" s="675"/>
      <c r="CP57" s="675"/>
      <c r="CQ57" s="675"/>
      <c r="CR57" s="675"/>
      <c r="CS57" s="675"/>
      <c r="CT57" s="675"/>
      <c r="CU57" s="675"/>
      <c r="CV57" s="675"/>
      <c r="CW57" s="675"/>
      <c r="CX57" s="675"/>
      <c r="CY57" s="675"/>
      <c r="CZ57" s="675"/>
      <c r="DA57" s="675"/>
      <c r="DB57" s="675"/>
      <c r="DC57" s="675"/>
    </row>
    <row r="58" spans="1:107" s="731" customFormat="1" ht="18.75" hidden="1">
      <c r="A58" s="718" t="s">
        <v>208</v>
      </c>
      <c r="B58" s="715"/>
      <c r="C58" s="716">
        <f>SUM(C59:C62)</f>
        <v>393500</v>
      </c>
      <c r="D58" s="727"/>
      <c r="E58" s="727"/>
      <c r="F58" s="727"/>
      <c r="G58" s="728"/>
      <c r="H58" s="729"/>
      <c r="I58" s="729"/>
      <c r="J58" s="729"/>
      <c r="K58" s="729"/>
      <c r="L58" s="729"/>
      <c r="M58" s="729"/>
      <c r="N58" s="729"/>
      <c r="O58" s="729"/>
      <c r="P58" s="729"/>
      <c r="Q58" s="729"/>
      <c r="R58" s="729"/>
      <c r="S58" s="729"/>
      <c r="T58" s="729"/>
      <c r="U58" s="729"/>
      <c r="V58" s="729"/>
      <c r="W58" s="729"/>
      <c r="X58" s="729"/>
      <c r="Y58" s="729"/>
      <c r="Z58" s="729"/>
      <c r="AA58" s="729"/>
      <c r="AB58" s="729"/>
      <c r="AC58" s="729"/>
      <c r="AD58" s="729"/>
      <c r="AE58" s="729"/>
      <c r="AF58" s="729"/>
      <c r="AG58" s="729"/>
      <c r="AH58" s="729"/>
      <c r="AI58" s="729"/>
      <c r="AJ58" s="729"/>
      <c r="AK58" s="729"/>
      <c r="AL58" s="730"/>
      <c r="AM58" s="730"/>
      <c r="AN58" s="730"/>
      <c r="AO58" s="730"/>
      <c r="AP58" s="730"/>
      <c r="AQ58" s="730"/>
      <c r="AR58" s="730"/>
      <c r="AS58" s="730"/>
      <c r="AT58" s="730"/>
      <c r="AU58" s="730"/>
      <c r="AV58" s="730"/>
      <c r="AW58" s="730"/>
      <c r="AX58" s="730"/>
      <c r="AY58" s="730"/>
      <c r="AZ58" s="730"/>
      <c r="BA58" s="730"/>
      <c r="BB58" s="730"/>
      <c r="BC58" s="730"/>
      <c r="BD58" s="730"/>
      <c r="BE58" s="730"/>
      <c r="BF58" s="730"/>
      <c r="BG58" s="730"/>
      <c r="BH58" s="730"/>
      <c r="BI58" s="730"/>
      <c r="BJ58" s="730"/>
      <c r="BK58" s="730"/>
      <c r="BL58" s="730"/>
      <c r="BM58" s="730"/>
      <c r="BN58" s="730"/>
      <c r="BO58" s="730"/>
      <c r="BP58" s="730"/>
      <c r="BQ58" s="730"/>
      <c r="BR58" s="730"/>
      <c r="BS58" s="730"/>
      <c r="BT58" s="730"/>
      <c r="BU58" s="730"/>
      <c r="BV58" s="730"/>
      <c r="BW58" s="730"/>
      <c r="BX58" s="730"/>
      <c r="BY58" s="730"/>
      <c r="BZ58" s="730"/>
      <c r="CA58" s="730"/>
      <c r="CB58" s="730"/>
      <c r="CC58" s="730"/>
      <c r="CD58" s="730"/>
      <c r="CE58" s="730"/>
      <c r="CF58" s="730"/>
      <c r="CG58" s="730"/>
      <c r="CH58" s="730"/>
      <c r="CI58" s="730"/>
      <c r="CJ58" s="730"/>
      <c r="CK58" s="730"/>
      <c r="CL58" s="730"/>
      <c r="CM58" s="730"/>
      <c r="CN58" s="730"/>
      <c r="CO58" s="730"/>
      <c r="CP58" s="730"/>
      <c r="CQ58" s="730"/>
      <c r="CR58" s="730"/>
      <c r="CS58" s="730"/>
      <c r="CT58" s="730"/>
      <c r="CU58" s="730"/>
      <c r="CV58" s="730"/>
      <c r="CW58" s="730"/>
      <c r="CX58" s="730"/>
      <c r="CY58" s="730"/>
      <c r="CZ58" s="730"/>
      <c r="DA58" s="730"/>
      <c r="DB58" s="730"/>
      <c r="DC58" s="730"/>
    </row>
    <row r="59" spans="1:107" s="717" customFormat="1" ht="18.75" hidden="1">
      <c r="A59" s="714" t="s">
        <v>173</v>
      </c>
      <c r="B59" s="715" t="s">
        <v>1</v>
      </c>
      <c r="C59" s="716">
        <v>41500</v>
      </c>
      <c r="D59" s="716"/>
      <c r="E59" s="716"/>
      <c r="F59" s="716"/>
      <c r="G59" s="694"/>
      <c r="H59" s="673"/>
      <c r="I59" s="673"/>
      <c r="J59" s="673"/>
      <c r="K59" s="673"/>
      <c r="L59" s="673"/>
      <c r="M59" s="673"/>
      <c r="N59" s="673"/>
      <c r="O59" s="673"/>
      <c r="P59" s="673"/>
      <c r="Q59" s="673"/>
      <c r="R59" s="673"/>
      <c r="S59" s="673"/>
      <c r="T59" s="673"/>
      <c r="U59" s="673"/>
      <c r="V59" s="673"/>
      <c r="W59" s="673"/>
      <c r="X59" s="673"/>
      <c r="Y59" s="673"/>
      <c r="Z59" s="673"/>
      <c r="AA59" s="673"/>
      <c r="AB59" s="673"/>
      <c r="AC59" s="673"/>
      <c r="AD59" s="673"/>
      <c r="AE59" s="673"/>
      <c r="AF59" s="673"/>
      <c r="AG59" s="673"/>
      <c r="AH59" s="673"/>
      <c r="AI59" s="673"/>
      <c r="AJ59" s="673"/>
      <c r="AK59" s="673"/>
      <c r="AL59" s="674"/>
      <c r="AM59" s="674"/>
      <c r="AN59" s="674"/>
      <c r="AO59" s="674"/>
      <c r="AP59" s="674"/>
      <c r="AQ59" s="674"/>
      <c r="AR59" s="674"/>
      <c r="AS59" s="674"/>
      <c r="AT59" s="674"/>
      <c r="AU59" s="674"/>
      <c r="AV59" s="674"/>
      <c r="AW59" s="674"/>
      <c r="AX59" s="674"/>
      <c r="AY59" s="674"/>
      <c r="AZ59" s="674"/>
      <c r="BA59" s="674"/>
      <c r="BB59" s="674"/>
      <c r="BC59" s="674"/>
      <c r="BD59" s="674"/>
      <c r="BE59" s="674"/>
      <c r="BF59" s="674"/>
      <c r="BG59" s="674"/>
      <c r="BH59" s="674"/>
      <c r="BI59" s="674"/>
      <c r="BJ59" s="674"/>
      <c r="BK59" s="674"/>
      <c r="BL59" s="674"/>
      <c r="BM59" s="674"/>
      <c r="BN59" s="674"/>
      <c r="BO59" s="674"/>
      <c r="BP59" s="674"/>
      <c r="BQ59" s="674"/>
      <c r="BR59" s="674"/>
      <c r="BS59" s="674"/>
      <c r="BT59" s="674"/>
      <c r="BU59" s="674"/>
      <c r="BV59" s="674"/>
      <c r="BW59" s="674"/>
      <c r="BX59" s="674"/>
      <c r="BY59" s="674"/>
      <c r="BZ59" s="674"/>
      <c r="CA59" s="674"/>
      <c r="CB59" s="674"/>
      <c r="CC59" s="674"/>
      <c r="CD59" s="674"/>
      <c r="CE59" s="674"/>
      <c r="CF59" s="674"/>
      <c r="CG59" s="674"/>
      <c r="CH59" s="674"/>
      <c r="CI59" s="674"/>
      <c r="CJ59" s="674"/>
      <c r="CK59" s="674"/>
      <c r="CL59" s="674"/>
      <c r="CM59" s="674"/>
      <c r="CN59" s="674"/>
      <c r="CO59" s="674"/>
      <c r="CP59" s="674"/>
      <c r="CQ59" s="674"/>
      <c r="CR59" s="674"/>
      <c r="CS59" s="674"/>
      <c r="CT59" s="674"/>
      <c r="CU59" s="674"/>
      <c r="CV59" s="674"/>
      <c r="CW59" s="674"/>
      <c r="CX59" s="674"/>
      <c r="CY59" s="674"/>
      <c r="CZ59" s="674"/>
      <c r="DA59" s="674"/>
      <c r="DB59" s="674"/>
      <c r="DC59" s="674"/>
    </row>
    <row r="60" spans="1:107" s="732" customFormat="1" ht="18.75" hidden="1">
      <c r="A60" s="714" t="s">
        <v>203</v>
      </c>
      <c r="B60" s="715" t="s">
        <v>2</v>
      </c>
      <c r="C60" s="716"/>
      <c r="D60" s="716"/>
      <c r="E60" s="716"/>
      <c r="F60" s="716"/>
      <c r="G60" s="694"/>
      <c r="H60" s="673"/>
      <c r="I60" s="673"/>
      <c r="J60" s="673"/>
      <c r="K60" s="673"/>
      <c r="L60" s="673"/>
      <c r="M60" s="673"/>
      <c r="N60" s="673"/>
      <c r="O60" s="673"/>
      <c r="P60" s="673"/>
      <c r="Q60" s="673"/>
      <c r="R60" s="673"/>
      <c r="S60" s="673"/>
      <c r="T60" s="673"/>
      <c r="U60" s="673"/>
      <c r="V60" s="673"/>
      <c r="W60" s="673"/>
      <c r="X60" s="673"/>
      <c r="Y60" s="673"/>
      <c r="Z60" s="673"/>
      <c r="AA60" s="673"/>
      <c r="AB60" s="673"/>
      <c r="AC60" s="673"/>
      <c r="AD60" s="673"/>
      <c r="AE60" s="673"/>
      <c r="AF60" s="673"/>
      <c r="AG60" s="673"/>
      <c r="AH60" s="673"/>
      <c r="AI60" s="673"/>
      <c r="AJ60" s="673"/>
      <c r="AK60" s="673"/>
      <c r="AL60" s="674"/>
      <c r="AM60" s="674"/>
      <c r="AN60" s="674"/>
      <c r="AO60" s="674"/>
      <c r="AP60" s="674"/>
      <c r="AQ60" s="674"/>
      <c r="AR60" s="674"/>
      <c r="AS60" s="674"/>
      <c r="AT60" s="674"/>
      <c r="AU60" s="674"/>
      <c r="AV60" s="674"/>
      <c r="AW60" s="674"/>
      <c r="AX60" s="674"/>
      <c r="AY60" s="674"/>
      <c r="AZ60" s="674"/>
      <c r="BA60" s="674"/>
      <c r="BB60" s="674"/>
      <c r="BC60" s="674"/>
      <c r="BD60" s="674"/>
      <c r="BE60" s="674"/>
      <c r="BF60" s="674"/>
      <c r="BG60" s="674"/>
      <c r="BH60" s="674"/>
      <c r="BI60" s="674"/>
      <c r="BJ60" s="674"/>
      <c r="BK60" s="674"/>
      <c r="BL60" s="674"/>
      <c r="BM60" s="674"/>
      <c r="BN60" s="674"/>
      <c r="BO60" s="674"/>
      <c r="BP60" s="674"/>
      <c r="BQ60" s="674"/>
      <c r="BR60" s="674"/>
      <c r="BS60" s="674"/>
      <c r="BT60" s="674"/>
      <c r="BU60" s="674"/>
      <c r="BV60" s="674"/>
      <c r="BW60" s="674"/>
      <c r="BX60" s="674"/>
      <c r="BY60" s="674"/>
      <c r="BZ60" s="674"/>
      <c r="CA60" s="674"/>
      <c r="CB60" s="674"/>
      <c r="CC60" s="674"/>
      <c r="CD60" s="674"/>
      <c r="CE60" s="674"/>
      <c r="CF60" s="674"/>
      <c r="CG60" s="674"/>
      <c r="CH60" s="674"/>
      <c r="CI60" s="674"/>
      <c r="CJ60" s="674"/>
      <c r="CK60" s="674"/>
      <c r="CL60" s="674"/>
      <c r="CM60" s="674"/>
      <c r="CN60" s="674"/>
      <c r="CO60" s="674"/>
      <c r="CP60" s="674"/>
      <c r="CQ60" s="674"/>
      <c r="CR60" s="674"/>
      <c r="CS60" s="674"/>
      <c r="CT60" s="674"/>
      <c r="CU60" s="674"/>
      <c r="CV60" s="674"/>
      <c r="CW60" s="674"/>
      <c r="CX60" s="674"/>
      <c r="CY60" s="674"/>
      <c r="CZ60" s="674"/>
      <c r="DA60" s="674"/>
      <c r="DB60" s="674"/>
      <c r="DC60" s="674"/>
    </row>
    <row r="61" spans="1:37" s="674" customFormat="1" ht="19.5" customHeight="1" hidden="1">
      <c r="A61" s="714" t="s">
        <v>175</v>
      </c>
      <c r="B61" s="715" t="s">
        <v>1</v>
      </c>
      <c r="C61" s="716">
        <v>352000</v>
      </c>
      <c r="D61" s="716"/>
      <c r="E61" s="716"/>
      <c r="F61" s="716"/>
      <c r="G61" s="672"/>
      <c r="H61" s="673"/>
      <c r="I61" s="673"/>
      <c r="J61" s="673"/>
      <c r="K61" s="673"/>
      <c r="L61" s="673"/>
      <c r="M61" s="673"/>
      <c r="N61" s="673"/>
      <c r="O61" s="673"/>
      <c r="P61" s="673"/>
      <c r="Q61" s="673"/>
      <c r="R61" s="673"/>
      <c r="S61" s="673"/>
      <c r="T61" s="673"/>
      <c r="U61" s="673"/>
      <c r="V61" s="673"/>
      <c r="W61" s="673"/>
      <c r="X61" s="673"/>
      <c r="Y61" s="673"/>
      <c r="Z61" s="673"/>
      <c r="AA61" s="673"/>
      <c r="AB61" s="673"/>
      <c r="AC61" s="673"/>
      <c r="AD61" s="673"/>
      <c r="AE61" s="673"/>
      <c r="AF61" s="673"/>
      <c r="AG61" s="673"/>
      <c r="AH61" s="673"/>
      <c r="AI61" s="673"/>
      <c r="AJ61" s="673"/>
      <c r="AK61" s="673"/>
    </row>
    <row r="62" spans="1:37" s="674" customFormat="1" ht="28.5" customHeight="1" hidden="1">
      <c r="A62" s="714" t="s">
        <v>174</v>
      </c>
      <c r="B62" s="715" t="s">
        <v>2</v>
      </c>
      <c r="C62" s="716"/>
      <c r="D62" s="716"/>
      <c r="E62" s="716"/>
      <c r="F62" s="716"/>
      <c r="G62" s="672"/>
      <c r="H62" s="673"/>
      <c r="I62" s="673"/>
      <c r="J62" s="673"/>
      <c r="K62" s="673"/>
      <c r="L62" s="673"/>
      <c r="M62" s="673"/>
      <c r="N62" s="673"/>
      <c r="O62" s="673"/>
      <c r="P62" s="673"/>
      <c r="Q62" s="673"/>
      <c r="R62" s="673"/>
      <c r="S62" s="673"/>
      <c r="T62" s="673"/>
      <c r="U62" s="673"/>
      <c r="V62" s="673"/>
      <c r="W62" s="673"/>
      <c r="X62" s="673"/>
      <c r="Y62" s="673"/>
      <c r="Z62" s="673"/>
      <c r="AA62" s="673"/>
      <c r="AB62" s="673"/>
      <c r="AC62" s="673"/>
      <c r="AD62" s="673"/>
      <c r="AE62" s="673"/>
      <c r="AF62" s="673"/>
      <c r="AG62" s="673"/>
      <c r="AH62" s="673"/>
      <c r="AI62" s="673"/>
      <c r="AJ62" s="673"/>
      <c r="AK62" s="673"/>
    </row>
    <row r="63" spans="1:66" s="735" customFormat="1" ht="28.5" customHeight="1" hidden="1">
      <c r="A63" s="701" t="s">
        <v>207</v>
      </c>
      <c r="B63" s="702"/>
      <c r="C63" s="703">
        <f>SUM(C64:C67)</f>
        <v>3957100</v>
      </c>
      <c r="D63" s="733"/>
      <c r="E63" s="733"/>
      <c r="F63" s="733"/>
      <c r="G63" s="734"/>
      <c r="H63" s="729"/>
      <c r="I63" s="729"/>
      <c r="J63" s="729"/>
      <c r="K63" s="729"/>
      <c r="L63" s="729"/>
      <c r="M63" s="729"/>
      <c r="N63" s="729"/>
      <c r="O63" s="729"/>
      <c r="P63" s="729"/>
      <c r="Q63" s="729"/>
      <c r="R63" s="729"/>
      <c r="S63" s="729"/>
      <c r="T63" s="729"/>
      <c r="U63" s="729"/>
      <c r="V63" s="729"/>
      <c r="W63" s="729"/>
      <c r="X63" s="729"/>
      <c r="Y63" s="729"/>
      <c r="Z63" s="729"/>
      <c r="AA63" s="729"/>
      <c r="AB63" s="729"/>
      <c r="AC63" s="729"/>
      <c r="AD63" s="729"/>
      <c r="AE63" s="729"/>
      <c r="AF63" s="729"/>
      <c r="AG63" s="729"/>
      <c r="AH63" s="729"/>
      <c r="AI63" s="729"/>
      <c r="AJ63" s="729"/>
      <c r="AK63" s="729"/>
      <c r="AL63" s="730"/>
      <c r="AM63" s="730"/>
      <c r="AN63" s="730"/>
      <c r="AO63" s="730"/>
      <c r="AP63" s="730"/>
      <c r="AQ63" s="730"/>
      <c r="AR63" s="730"/>
      <c r="AS63" s="730"/>
      <c r="AT63" s="730"/>
      <c r="AU63" s="730"/>
      <c r="AV63" s="730"/>
      <c r="AW63" s="730"/>
      <c r="AX63" s="730"/>
      <c r="AY63" s="730"/>
      <c r="AZ63" s="730"/>
      <c r="BA63" s="730"/>
      <c r="BB63" s="730"/>
      <c r="BC63" s="730"/>
      <c r="BD63" s="730"/>
      <c r="BE63" s="730"/>
      <c r="BF63" s="730"/>
      <c r="BG63" s="730"/>
      <c r="BH63" s="730"/>
      <c r="BI63" s="730"/>
      <c r="BJ63" s="730"/>
      <c r="BK63" s="730"/>
      <c r="BL63" s="730"/>
      <c r="BM63" s="730"/>
      <c r="BN63" s="730"/>
    </row>
    <row r="64" spans="1:37" s="674" customFormat="1" ht="18.75" hidden="1">
      <c r="A64" s="714" t="s">
        <v>176</v>
      </c>
      <c r="B64" s="715" t="s">
        <v>1</v>
      </c>
      <c r="C64" s="716">
        <v>69300</v>
      </c>
      <c r="D64" s="716"/>
      <c r="E64" s="716"/>
      <c r="F64" s="716"/>
      <c r="G64" s="672"/>
      <c r="H64" s="673"/>
      <c r="I64" s="673"/>
      <c r="J64" s="673"/>
      <c r="K64" s="673"/>
      <c r="L64" s="673"/>
      <c r="M64" s="673"/>
      <c r="N64" s="673"/>
      <c r="O64" s="673"/>
      <c r="P64" s="673"/>
      <c r="Q64" s="673"/>
      <c r="R64" s="673"/>
      <c r="S64" s="673"/>
      <c r="T64" s="673"/>
      <c r="U64" s="673"/>
      <c r="V64" s="673"/>
      <c r="W64" s="673"/>
      <c r="X64" s="673"/>
      <c r="Y64" s="673"/>
      <c r="Z64" s="673"/>
      <c r="AA64" s="673"/>
      <c r="AB64" s="673"/>
      <c r="AC64" s="673"/>
      <c r="AD64" s="673"/>
      <c r="AE64" s="673"/>
      <c r="AF64" s="673"/>
      <c r="AG64" s="673"/>
      <c r="AH64" s="673"/>
      <c r="AI64" s="673"/>
      <c r="AJ64" s="673"/>
      <c r="AK64" s="673"/>
    </row>
    <row r="65" spans="1:37" s="674" customFormat="1" ht="18.75" hidden="1">
      <c r="A65" s="736" t="s">
        <v>204</v>
      </c>
      <c r="B65" s="715" t="s">
        <v>2</v>
      </c>
      <c r="C65" s="716"/>
      <c r="D65" s="716" t="e">
        <f>SUM(#REF!,#REF!,#REF!,#REF!)</f>
        <v>#REF!</v>
      </c>
      <c r="E65" s="716" t="e">
        <f>SUM(#REF!,#REF!,#REF!,#REF!)</f>
        <v>#REF!</v>
      </c>
      <c r="F65" s="716" t="e">
        <f>SUM(#REF!,#REF!,#REF!,#REF!)</f>
        <v>#REF!</v>
      </c>
      <c r="G65" s="672"/>
      <c r="H65" s="673"/>
      <c r="I65" s="673"/>
      <c r="J65" s="673"/>
      <c r="K65" s="673"/>
      <c r="L65" s="673"/>
      <c r="M65" s="673"/>
      <c r="N65" s="673"/>
      <c r="O65" s="673"/>
      <c r="P65" s="673"/>
      <c r="Q65" s="673"/>
      <c r="R65" s="673"/>
      <c r="S65" s="673"/>
      <c r="T65" s="673"/>
      <c r="U65" s="673"/>
      <c r="V65" s="673"/>
      <c r="W65" s="673"/>
      <c r="X65" s="673"/>
      <c r="Y65" s="673"/>
      <c r="Z65" s="673"/>
      <c r="AA65" s="673"/>
      <c r="AB65" s="673"/>
      <c r="AC65" s="673"/>
      <c r="AD65" s="673"/>
      <c r="AE65" s="673"/>
      <c r="AF65" s="673"/>
      <c r="AG65" s="673"/>
      <c r="AH65" s="673"/>
      <c r="AI65" s="673"/>
      <c r="AJ65" s="673"/>
      <c r="AK65" s="673"/>
    </row>
    <row r="66" spans="1:37" s="674" customFormat="1" ht="18.75" hidden="1">
      <c r="A66" s="736" t="s">
        <v>205</v>
      </c>
      <c r="B66" s="715" t="s">
        <v>1</v>
      </c>
      <c r="C66" s="716">
        <v>3887800</v>
      </c>
      <c r="D66" s="716"/>
      <c r="E66" s="716"/>
      <c r="F66" s="716"/>
      <c r="G66" s="672"/>
      <c r="H66" s="673"/>
      <c r="I66" s="673"/>
      <c r="J66" s="673"/>
      <c r="K66" s="673"/>
      <c r="L66" s="673"/>
      <c r="M66" s="673"/>
      <c r="N66" s="673"/>
      <c r="O66" s="673"/>
      <c r="P66" s="673"/>
      <c r="Q66" s="673"/>
      <c r="R66" s="673"/>
      <c r="S66" s="673"/>
      <c r="T66" s="673"/>
      <c r="U66" s="673"/>
      <c r="V66" s="673"/>
      <c r="W66" s="673"/>
      <c r="X66" s="673"/>
      <c r="Y66" s="673"/>
      <c r="Z66" s="673"/>
      <c r="AA66" s="673"/>
      <c r="AB66" s="673"/>
      <c r="AC66" s="673"/>
      <c r="AD66" s="673"/>
      <c r="AE66" s="673"/>
      <c r="AF66" s="673"/>
      <c r="AG66" s="673"/>
      <c r="AH66" s="673"/>
      <c r="AI66" s="673"/>
      <c r="AJ66" s="673"/>
      <c r="AK66" s="673"/>
    </row>
    <row r="67" spans="1:37" s="674" customFormat="1" ht="18.75" hidden="1">
      <c r="A67" s="736" t="s">
        <v>206</v>
      </c>
      <c r="B67" s="715" t="s">
        <v>2</v>
      </c>
      <c r="C67" s="716"/>
      <c r="D67" s="716"/>
      <c r="E67" s="716"/>
      <c r="F67" s="716"/>
      <c r="G67" s="672"/>
      <c r="H67" s="673"/>
      <c r="I67" s="673"/>
      <c r="J67" s="673"/>
      <c r="K67" s="673"/>
      <c r="L67" s="673"/>
      <c r="M67" s="673"/>
      <c r="N67" s="673"/>
      <c r="O67" s="673"/>
      <c r="P67" s="673"/>
      <c r="Q67" s="673"/>
      <c r="R67" s="673"/>
      <c r="S67" s="673"/>
      <c r="T67" s="673"/>
      <c r="U67" s="673"/>
      <c r="V67" s="673"/>
      <c r="W67" s="673"/>
      <c r="X67" s="673"/>
      <c r="Y67" s="673"/>
      <c r="Z67" s="673"/>
      <c r="AA67" s="673"/>
      <c r="AB67" s="673"/>
      <c r="AC67" s="673"/>
      <c r="AD67" s="673"/>
      <c r="AE67" s="673"/>
      <c r="AF67" s="673"/>
      <c r="AG67" s="673"/>
      <c r="AH67" s="673"/>
      <c r="AI67" s="673"/>
      <c r="AJ67" s="673"/>
      <c r="AK67" s="673"/>
    </row>
    <row r="68" spans="1:6" ht="18.75" hidden="1">
      <c r="A68" s="737" t="s">
        <v>24</v>
      </c>
      <c r="B68" s="702" t="s">
        <v>1</v>
      </c>
      <c r="C68" s="703" t="e">
        <f>SUM(C6+C56)</f>
        <v>#REF!</v>
      </c>
      <c r="D68" s="733"/>
      <c r="E68" s="733"/>
      <c r="F68" s="733"/>
    </row>
    <row r="69" spans="1:6" ht="18.75" hidden="1">
      <c r="A69" s="737"/>
      <c r="B69" s="702" t="s">
        <v>2</v>
      </c>
      <c r="C69" s="703">
        <f>SUM(C7+C57)</f>
        <v>0</v>
      </c>
      <c r="D69" s="733"/>
      <c r="E69" s="733"/>
      <c r="F69" s="733"/>
    </row>
    <row r="70" spans="1:37" s="674" customFormat="1" ht="18.75" hidden="1">
      <c r="A70" s="738"/>
      <c r="B70" s="739"/>
      <c r="C70" s="740"/>
      <c r="D70" s="741"/>
      <c r="E70" s="741"/>
      <c r="F70" s="741"/>
      <c r="G70" s="672"/>
      <c r="H70" s="673"/>
      <c r="I70" s="673"/>
      <c r="J70" s="673"/>
      <c r="K70" s="673"/>
      <c r="L70" s="673"/>
      <c r="M70" s="673"/>
      <c r="N70" s="673"/>
      <c r="O70" s="673"/>
      <c r="P70" s="673"/>
      <c r="Q70" s="673"/>
      <c r="R70" s="673"/>
      <c r="S70" s="673"/>
      <c r="T70" s="673"/>
      <c r="U70" s="673"/>
      <c r="V70" s="673"/>
      <c r="W70" s="673"/>
      <c r="X70" s="673"/>
      <c r="Y70" s="673"/>
      <c r="Z70" s="673"/>
      <c r="AA70" s="673"/>
      <c r="AB70" s="673"/>
      <c r="AC70" s="673"/>
      <c r="AD70" s="673"/>
      <c r="AE70" s="673"/>
      <c r="AF70" s="673"/>
      <c r="AG70" s="673"/>
      <c r="AH70" s="673"/>
      <c r="AI70" s="673"/>
      <c r="AJ70" s="673"/>
      <c r="AK70" s="673"/>
    </row>
    <row r="71" spans="1:37" s="674" customFormat="1" ht="18.75" hidden="1">
      <c r="A71" s="738"/>
      <c r="B71" s="739"/>
      <c r="C71" s="740"/>
      <c r="D71" s="741"/>
      <c r="E71" s="741"/>
      <c r="F71" s="741"/>
      <c r="G71" s="672"/>
      <c r="H71" s="673"/>
      <c r="I71" s="673"/>
      <c r="J71" s="673"/>
      <c r="K71" s="673"/>
      <c r="L71" s="673"/>
      <c r="M71" s="673"/>
      <c r="N71" s="673"/>
      <c r="O71" s="673"/>
      <c r="P71" s="673"/>
      <c r="Q71" s="673"/>
      <c r="R71" s="673"/>
      <c r="S71" s="673"/>
      <c r="T71" s="673"/>
      <c r="U71" s="673"/>
      <c r="V71" s="673"/>
      <c r="W71" s="673"/>
      <c r="X71" s="673"/>
      <c r="Y71" s="673"/>
      <c r="Z71" s="673"/>
      <c r="AA71" s="673"/>
      <c r="AB71" s="673"/>
      <c r="AC71" s="673"/>
      <c r="AD71" s="673"/>
      <c r="AE71" s="673"/>
      <c r="AF71" s="673"/>
      <c r="AG71" s="673"/>
      <c r="AH71" s="673"/>
      <c r="AI71" s="673"/>
      <c r="AJ71" s="673"/>
      <c r="AK71" s="673"/>
    </row>
    <row r="72" spans="1:37" s="674" customFormat="1" ht="18.75" hidden="1">
      <c r="A72" s="738"/>
      <c r="B72" s="739"/>
      <c r="C72" s="740"/>
      <c r="D72" s="741"/>
      <c r="E72" s="741"/>
      <c r="F72" s="741"/>
      <c r="G72" s="672"/>
      <c r="H72" s="673"/>
      <c r="I72" s="673"/>
      <c r="J72" s="673"/>
      <c r="K72" s="673"/>
      <c r="L72" s="673"/>
      <c r="M72" s="673"/>
      <c r="N72" s="673"/>
      <c r="O72" s="673"/>
      <c r="P72" s="673"/>
      <c r="Q72" s="673"/>
      <c r="R72" s="673"/>
      <c r="S72" s="673"/>
      <c r="T72" s="673"/>
      <c r="U72" s="673"/>
      <c r="V72" s="673"/>
      <c r="W72" s="673"/>
      <c r="X72" s="673"/>
      <c r="Y72" s="673"/>
      <c r="Z72" s="673"/>
      <c r="AA72" s="673"/>
      <c r="AB72" s="673"/>
      <c r="AC72" s="673"/>
      <c r="AD72" s="673"/>
      <c r="AE72" s="673"/>
      <c r="AF72" s="673"/>
      <c r="AG72" s="673"/>
      <c r="AH72" s="673"/>
      <c r="AI72" s="673"/>
      <c r="AJ72" s="673"/>
      <c r="AK72" s="673"/>
    </row>
    <row r="73" spans="1:37" s="674" customFormat="1" ht="18.75" hidden="1">
      <c r="A73" s="738"/>
      <c r="B73" s="739"/>
      <c r="C73" s="740"/>
      <c r="D73" s="741"/>
      <c r="E73" s="741"/>
      <c r="F73" s="741"/>
      <c r="G73" s="672"/>
      <c r="H73" s="673"/>
      <c r="I73" s="673"/>
      <c r="J73" s="673"/>
      <c r="K73" s="673"/>
      <c r="L73" s="673"/>
      <c r="M73" s="673"/>
      <c r="N73" s="673"/>
      <c r="O73" s="673"/>
      <c r="P73" s="673"/>
      <c r="Q73" s="673"/>
      <c r="R73" s="673"/>
      <c r="S73" s="673"/>
      <c r="T73" s="673"/>
      <c r="U73" s="673"/>
      <c r="V73" s="673"/>
      <c r="W73" s="673"/>
      <c r="X73" s="673"/>
      <c r="Y73" s="673"/>
      <c r="Z73" s="673"/>
      <c r="AA73" s="673"/>
      <c r="AB73" s="673"/>
      <c r="AC73" s="673"/>
      <c r="AD73" s="673"/>
      <c r="AE73" s="673"/>
      <c r="AF73" s="673"/>
      <c r="AG73" s="673"/>
      <c r="AH73" s="673"/>
      <c r="AI73" s="673"/>
      <c r="AJ73" s="673"/>
      <c r="AK73" s="673"/>
    </row>
    <row r="74" spans="1:37" s="674" customFormat="1" ht="18.75" hidden="1">
      <c r="A74" s="738"/>
      <c r="B74" s="739"/>
      <c r="C74" s="740"/>
      <c r="D74" s="741"/>
      <c r="E74" s="741"/>
      <c r="F74" s="741"/>
      <c r="G74" s="672"/>
      <c r="H74" s="673"/>
      <c r="I74" s="673"/>
      <c r="J74" s="673"/>
      <c r="K74" s="673"/>
      <c r="L74" s="673"/>
      <c r="M74" s="673"/>
      <c r="N74" s="673"/>
      <c r="O74" s="673"/>
      <c r="P74" s="673"/>
      <c r="Q74" s="673"/>
      <c r="R74" s="673"/>
      <c r="S74" s="673"/>
      <c r="T74" s="673"/>
      <c r="U74" s="673"/>
      <c r="V74" s="673"/>
      <c r="W74" s="673"/>
      <c r="X74" s="673"/>
      <c r="Y74" s="673"/>
      <c r="Z74" s="673"/>
      <c r="AA74" s="673"/>
      <c r="AB74" s="673"/>
      <c r="AC74" s="673"/>
      <c r="AD74" s="673"/>
      <c r="AE74" s="673"/>
      <c r="AF74" s="673"/>
      <c r="AG74" s="673"/>
      <c r="AH74" s="673"/>
      <c r="AI74" s="673"/>
      <c r="AJ74" s="673"/>
      <c r="AK74" s="673"/>
    </row>
    <row r="75" spans="1:37" s="674" customFormat="1" ht="18.75" hidden="1">
      <c r="A75" s="738"/>
      <c r="B75" s="739"/>
      <c r="C75" s="740"/>
      <c r="D75" s="741"/>
      <c r="E75" s="741"/>
      <c r="F75" s="741"/>
      <c r="G75" s="672"/>
      <c r="H75" s="673"/>
      <c r="I75" s="673"/>
      <c r="J75" s="673"/>
      <c r="K75" s="673"/>
      <c r="L75" s="673"/>
      <c r="M75" s="673"/>
      <c r="N75" s="673"/>
      <c r="O75" s="673"/>
      <c r="P75" s="673"/>
      <c r="Q75" s="673"/>
      <c r="R75" s="673"/>
      <c r="S75" s="673"/>
      <c r="T75" s="673"/>
      <c r="U75" s="673"/>
      <c r="V75" s="673"/>
      <c r="W75" s="673"/>
      <c r="X75" s="673"/>
      <c r="Y75" s="673"/>
      <c r="Z75" s="673"/>
      <c r="AA75" s="673"/>
      <c r="AB75" s="673"/>
      <c r="AC75" s="673"/>
      <c r="AD75" s="673"/>
      <c r="AE75" s="673"/>
      <c r="AF75" s="673"/>
      <c r="AG75" s="673"/>
      <c r="AH75" s="673"/>
      <c r="AI75" s="673"/>
      <c r="AJ75" s="673"/>
      <c r="AK75" s="673"/>
    </row>
    <row r="76" spans="1:37" s="674" customFormat="1" ht="18.75" hidden="1">
      <c r="A76" s="738"/>
      <c r="B76" s="739"/>
      <c r="C76" s="740"/>
      <c r="D76" s="741"/>
      <c r="E76" s="741"/>
      <c r="F76" s="741"/>
      <c r="G76" s="672"/>
      <c r="H76" s="673"/>
      <c r="I76" s="673"/>
      <c r="J76" s="673"/>
      <c r="K76" s="673"/>
      <c r="L76" s="673"/>
      <c r="M76" s="673"/>
      <c r="N76" s="673"/>
      <c r="O76" s="673"/>
      <c r="P76" s="673"/>
      <c r="Q76" s="673"/>
      <c r="R76" s="673"/>
      <c r="S76" s="673"/>
      <c r="T76" s="673"/>
      <c r="U76" s="673"/>
      <c r="V76" s="673"/>
      <c r="W76" s="673"/>
      <c r="X76" s="673"/>
      <c r="Y76" s="673"/>
      <c r="Z76" s="673"/>
      <c r="AA76" s="673"/>
      <c r="AB76" s="673"/>
      <c r="AC76" s="673"/>
      <c r="AD76" s="673"/>
      <c r="AE76" s="673"/>
      <c r="AF76" s="673"/>
      <c r="AG76" s="673"/>
      <c r="AH76" s="673"/>
      <c r="AI76" s="673"/>
      <c r="AJ76" s="673"/>
      <c r="AK76" s="673"/>
    </row>
    <row r="77" spans="1:37" s="674" customFormat="1" ht="18.75" hidden="1">
      <c r="A77" s="738"/>
      <c r="B77" s="739"/>
      <c r="C77" s="740"/>
      <c r="D77" s="741"/>
      <c r="E77" s="741"/>
      <c r="F77" s="741"/>
      <c r="G77" s="672"/>
      <c r="H77" s="673"/>
      <c r="I77" s="673"/>
      <c r="J77" s="673"/>
      <c r="K77" s="673"/>
      <c r="L77" s="673"/>
      <c r="M77" s="673"/>
      <c r="N77" s="673"/>
      <c r="O77" s="673"/>
      <c r="P77" s="673"/>
      <c r="Q77" s="673"/>
      <c r="R77" s="673"/>
      <c r="S77" s="673"/>
      <c r="T77" s="673"/>
      <c r="U77" s="673"/>
      <c r="V77" s="673"/>
      <c r="W77" s="673"/>
      <c r="X77" s="673"/>
      <c r="Y77" s="673"/>
      <c r="Z77" s="673"/>
      <c r="AA77" s="673"/>
      <c r="AB77" s="673"/>
      <c r="AC77" s="673"/>
      <c r="AD77" s="673"/>
      <c r="AE77" s="673"/>
      <c r="AF77" s="673"/>
      <c r="AG77" s="673"/>
      <c r="AH77" s="673"/>
      <c r="AI77" s="673"/>
      <c r="AJ77" s="673"/>
      <c r="AK77" s="673"/>
    </row>
    <row r="78" spans="1:37" s="674" customFormat="1" ht="18.75" hidden="1">
      <c r="A78" s="738"/>
      <c r="B78" s="739"/>
      <c r="C78" s="740"/>
      <c r="D78" s="741"/>
      <c r="E78" s="741"/>
      <c r="F78" s="741"/>
      <c r="G78" s="672"/>
      <c r="H78" s="673"/>
      <c r="I78" s="673"/>
      <c r="J78" s="673"/>
      <c r="K78" s="673"/>
      <c r="L78" s="673"/>
      <c r="M78" s="673"/>
      <c r="N78" s="673"/>
      <c r="O78" s="673"/>
      <c r="P78" s="673"/>
      <c r="Q78" s="673"/>
      <c r="R78" s="673"/>
      <c r="S78" s="673"/>
      <c r="T78" s="673"/>
      <c r="U78" s="673"/>
      <c r="V78" s="673"/>
      <c r="W78" s="673"/>
      <c r="X78" s="673"/>
      <c r="Y78" s="673"/>
      <c r="Z78" s="673"/>
      <c r="AA78" s="673"/>
      <c r="AB78" s="673"/>
      <c r="AC78" s="673"/>
      <c r="AD78" s="673"/>
      <c r="AE78" s="673"/>
      <c r="AF78" s="673"/>
      <c r="AG78" s="673"/>
      <c r="AH78" s="673"/>
      <c r="AI78" s="673"/>
      <c r="AJ78" s="673"/>
      <c r="AK78" s="673"/>
    </row>
    <row r="79" spans="1:37" s="674" customFormat="1" ht="18.75" hidden="1">
      <c r="A79" s="738"/>
      <c r="B79" s="739"/>
      <c r="C79" s="740"/>
      <c r="D79" s="741"/>
      <c r="E79" s="741"/>
      <c r="F79" s="741"/>
      <c r="G79" s="672"/>
      <c r="H79" s="673"/>
      <c r="I79" s="673"/>
      <c r="J79" s="673"/>
      <c r="K79" s="673"/>
      <c r="L79" s="673"/>
      <c r="M79" s="673"/>
      <c r="N79" s="673"/>
      <c r="O79" s="673"/>
      <c r="P79" s="673"/>
      <c r="Q79" s="673"/>
      <c r="R79" s="673"/>
      <c r="S79" s="673"/>
      <c r="T79" s="673"/>
      <c r="U79" s="673"/>
      <c r="V79" s="673"/>
      <c r="W79" s="673"/>
      <c r="X79" s="673"/>
      <c r="Y79" s="673"/>
      <c r="Z79" s="673"/>
      <c r="AA79" s="673"/>
      <c r="AB79" s="673"/>
      <c r="AC79" s="673"/>
      <c r="AD79" s="673"/>
      <c r="AE79" s="673"/>
      <c r="AF79" s="673"/>
      <c r="AG79" s="673"/>
      <c r="AH79" s="673"/>
      <c r="AI79" s="673"/>
      <c r="AJ79" s="673"/>
      <c r="AK79" s="673"/>
    </row>
    <row r="80" spans="1:37" s="674" customFormat="1" ht="18.75" hidden="1">
      <c r="A80" s="738"/>
      <c r="B80" s="739"/>
      <c r="C80" s="740"/>
      <c r="D80" s="741"/>
      <c r="E80" s="741"/>
      <c r="F80" s="741"/>
      <c r="G80" s="672"/>
      <c r="H80" s="673"/>
      <c r="I80" s="673"/>
      <c r="J80" s="673"/>
      <c r="K80" s="673"/>
      <c r="L80" s="673"/>
      <c r="M80" s="673"/>
      <c r="N80" s="673"/>
      <c r="O80" s="673"/>
      <c r="P80" s="673"/>
      <c r="Q80" s="673"/>
      <c r="R80" s="673"/>
      <c r="S80" s="673"/>
      <c r="T80" s="673"/>
      <c r="U80" s="673"/>
      <c r="V80" s="673"/>
      <c r="W80" s="673"/>
      <c r="X80" s="673"/>
      <c r="Y80" s="673"/>
      <c r="Z80" s="673"/>
      <c r="AA80" s="673"/>
      <c r="AB80" s="673"/>
      <c r="AC80" s="673"/>
      <c r="AD80" s="673"/>
      <c r="AE80" s="673"/>
      <c r="AF80" s="673"/>
      <c r="AG80" s="673"/>
      <c r="AH80" s="673"/>
      <c r="AI80" s="673"/>
      <c r="AJ80" s="673"/>
      <c r="AK80" s="673"/>
    </row>
    <row r="81" spans="1:37" s="674" customFormat="1" ht="18.75" hidden="1">
      <c r="A81" s="738"/>
      <c r="B81" s="739"/>
      <c r="C81" s="740"/>
      <c r="D81" s="741"/>
      <c r="E81" s="741"/>
      <c r="F81" s="741"/>
      <c r="G81" s="672"/>
      <c r="H81" s="673"/>
      <c r="I81" s="673"/>
      <c r="J81" s="673"/>
      <c r="K81" s="673"/>
      <c r="L81" s="673"/>
      <c r="M81" s="673"/>
      <c r="N81" s="673"/>
      <c r="O81" s="673"/>
      <c r="P81" s="673"/>
      <c r="Q81" s="673"/>
      <c r="R81" s="673"/>
      <c r="S81" s="673"/>
      <c r="T81" s="673"/>
      <c r="U81" s="673"/>
      <c r="V81" s="673"/>
      <c r="W81" s="673"/>
      <c r="X81" s="673"/>
      <c r="Y81" s="673"/>
      <c r="Z81" s="673"/>
      <c r="AA81" s="673"/>
      <c r="AB81" s="673"/>
      <c r="AC81" s="673"/>
      <c r="AD81" s="673"/>
      <c r="AE81" s="673"/>
      <c r="AF81" s="673"/>
      <c r="AG81" s="673"/>
      <c r="AH81" s="673"/>
      <c r="AI81" s="673"/>
      <c r="AJ81" s="673"/>
      <c r="AK81" s="673"/>
    </row>
    <row r="82" spans="1:37" s="674" customFormat="1" ht="18.75" hidden="1">
      <c r="A82" s="738"/>
      <c r="B82" s="739"/>
      <c r="C82" s="740"/>
      <c r="D82" s="741"/>
      <c r="E82" s="741"/>
      <c r="F82" s="741"/>
      <c r="G82" s="672"/>
      <c r="H82" s="673"/>
      <c r="I82" s="673"/>
      <c r="J82" s="673"/>
      <c r="K82" s="673"/>
      <c r="L82" s="673"/>
      <c r="M82" s="673"/>
      <c r="N82" s="673"/>
      <c r="O82" s="673"/>
      <c r="P82" s="673"/>
      <c r="Q82" s="673"/>
      <c r="R82" s="673"/>
      <c r="S82" s="673"/>
      <c r="T82" s="673"/>
      <c r="U82" s="673"/>
      <c r="V82" s="673"/>
      <c r="W82" s="673"/>
      <c r="X82" s="673"/>
      <c r="Y82" s="673"/>
      <c r="Z82" s="673"/>
      <c r="AA82" s="673"/>
      <c r="AB82" s="673"/>
      <c r="AC82" s="673"/>
      <c r="AD82" s="673"/>
      <c r="AE82" s="673"/>
      <c r="AF82" s="673"/>
      <c r="AG82" s="673"/>
      <c r="AH82" s="673"/>
      <c r="AI82" s="673"/>
      <c r="AJ82" s="673"/>
      <c r="AK82" s="673"/>
    </row>
    <row r="83" spans="1:37" s="674" customFormat="1" ht="18.75" hidden="1">
      <c r="A83" s="738"/>
      <c r="B83" s="739"/>
      <c r="C83" s="740"/>
      <c r="D83" s="741"/>
      <c r="E83" s="741"/>
      <c r="F83" s="741"/>
      <c r="G83" s="672"/>
      <c r="H83" s="673"/>
      <c r="I83" s="673"/>
      <c r="J83" s="673"/>
      <c r="K83" s="673"/>
      <c r="L83" s="673"/>
      <c r="M83" s="673"/>
      <c r="N83" s="673"/>
      <c r="O83" s="673"/>
      <c r="P83" s="673"/>
      <c r="Q83" s="673"/>
      <c r="R83" s="673"/>
      <c r="S83" s="673"/>
      <c r="T83" s="673"/>
      <c r="U83" s="673"/>
      <c r="V83" s="673"/>
      <c r="W83" s="673"/>
      <c r="X83" s="673"/>
      <c r="Y83" s="673"/>
      <c r="Z83" s="673"/>
      <c r="AA83" s="673"/>
      <c r="AB83" s="673"/>
      <c r="AC83" s="673"/>
      <c r="AD83" s="673"/>
      <c r="AE83" s="673"/>
      <c r="AF83" s="673"/>
      <c r="AG83" s="673"/>
      <c r="AH83" s="673"/>
      <c r="AI83" s="673"/>
      <c r="AJ83" s="673"/>
      <c r="AK83" s="673"/>
    </row>
    <row r="84" spans="1:37" s="674" customFormat="1" ht="18.75" hidden="1">
      <c r="A84" s="738"/>
      <c r="B84" s="739"/>
      <c r="C84" s="740"/>
      <c r="D84" s="741"/>
      <c r="E84" s="741"/>
      <c r="F84" s="741"/>
      <c r="G84" s="672"/>
      <c r="H84" s="673"/>
      <c r="I84" s="673"/>
      <c r="J84" s="673"/>
      <c r="K84" s="673"/>
      <c r="L84" s="673"/>
      <c r="M84" s="673"/>
      <c r="N84" s="673"/>
      <c r="O84" s="673"/>
      <c r="P84" s="673"/>
      <c r="Q84" s="673"/>
      <c r="R84" s="673"/>
      <c r="S84" s="673"/>
      <c r="T84" s="673"/>
      <c r="U84" s="673"/>
      <c r="V84" s="673"/>
      <c r="W84" s="673"/>
      <c r="X84" s="673"/>
      <c r="Y84" s="673"/>
      <c r="Z84" s="673"/>
      <c r="AA84" s="673"/>
      <c r="AB84" s="673"/>
      <c r="AC84" s="673"/>
      <c r="AD84" s="673"/>
      <c r="AE84" s="673"/>
      <c r="AF84" s="673"/>
      <c r="AG84" s="673"/>
      <c r="AH84" s="673"/>
      <c r="AI84" s="673"/>
      <c r="AJ84" s="673"/>
      <c r="AK84" s="673"/>
    </row>
    <row r="85" spans="1:37" s="674" customFormat="1" ht="18.75" hidden="1">
      <c r="A85" s="738"/>
      <c r="B85" s="739"/>
      <c r="C85" s="740"/>
      <c r="D85" s="741"/>
      <c r="E85" s="741"/>
      <c r="F85" s="741"/>
      <c r="G85" s="672"/>
      <c r="H85" s="673"/>
      <c r="I85" s="673"/>
      <c r="J85" s="673"/>
      <c r="K85" s="673"/>
      <c r="L85" s="673"/>
      <c r="M85" s="673"/>
      <c r="N85" s="673"/>
      <c r="O85" s="673"/>
      <c r="P85" s="673"/>
      <c r="Q85" s="673"/>
      <c r="R85" s="673"/>
      <c r="S85" s="673"/>
      <c r="T85" s="673"/>
      <c r="U85" s="673"/>
      <c r="V85" s="673"/>
      <c r="W85" s="673"/>
      <c r="X85" s="673"/>
      <c r="Y85" s="673"/>
      <c r="Z85" s="673"/>
      <c r="AA85" s="673"/>
      <c r="AB85" s="673"/>
      <c r="AC85" s="673"/>
      <c r="AD85" s="673"/>
      <c r="AE85" s="673"/>
      <c r="AF85" s="673"/>
      <c r="AG85" s="673"/>
      <c r="AH85" s="673"/>
      <c r="AI85" s="673"/>
      <c r="AJ85" s="673"/>
      <c r="AK85" s="673"/>
    </row>
    <row r="86" spans="1:37" s="674" customFormat="1" ht="18.75" hidden="1">
      <c r="A86" s="738"/>
      <c r="B86" s="739"/>
      <c r="C86" s="740"/>
      <c r="D86" s="741"/>
      <c r="E86" s="741"/>
      <c r="F86" s="741"/>
      <c r="G86" s="672"/>
      <c r="H86" s="673"/>
      <c r="I86" s="673"/>
      <c r="J86" s="673"/>
      <c r="K86" s="673"/>
      <c r="L86" s="673"/>
      <c r="M86" s="673"/>
      <c r="N86" s="673"/>
      <c r="O86" s="673"/>
      <c r="P86" s="673"/>
      <c r="Q86" s="673"/>
      <c r="R86" s="673"/>
      <c r="S86" s="673"/>
      <c r="T86" s="673"/>
      <c r="U86" s="673"/>
      <c r="V86" s="673"/>
      <c r="W86" s="673"/>
      <c r="X86" s="673"/>
      <c r="Y86" s="673"/>
      <c r="Z86" s="673"/>
      <c r="AA86" s="673"/>
      <c r="AB86" s="673"/>
      <c r="AC86" s="673"/>
      <c r="AD86" s="673"/>
      <c r="AE86" s="673"/>
      <c r="AF86" s="673"/>
      <c r="AG86" s="673"/>
      <c r="AH86" s="673"/>
      <c r="AI86" s="673"/>
      <c r="AJ86" s="673"/>
      <c r="AK86" s="673"/>
    </row>
    <row r="87" spans="1:37" s="674" customFormat="1" ht="18.75" hidden="1">
      <c r="A87" s="738"/>
      <c r="B87" s="739"/>
      <c r="C87" s="740"/>
      <c r="D87" s="741"/>
      <c r="E87" s="741"/>
      <c r="F87" s="741"/>
      <c r="G87" s="672"/>
      <c r="H87" s="673"/>
      <c r="I87" s="673"/>
      <c r="J87" s="673"/>
      <c r="K87" s="673"/>
      <c r="L87" s="673"/>
      <c r="M87" s="673"/>
      <c r="N87" s="673"/>
      <c r="O87" s="673"/>
      <c r="P87" s="673"/>
      <c r="Q87" s="673"/>
      <c r="R87" s="673"/>
      <c r="S87" s="673"/>
      <c r="T87" s="673"/>
      <c r="U87" s="673"/>
      <c r="V87" s="673"/>
      <c r="W87" s="673"/>
      <c r="X87" s="673"/>
      <c r="Y87" s="673"/>
      <c r="Z87" s="673"/>
      <c r="AA87" s="673"/>
      <c r="AB87" s="673"/>
      <c r="AC87" s="673"/>
      <c r="AD87" s="673"/>
      <c r="AE87" s="673"/>
      <c r="AF87" s="673"/>
      <c r="AG87" s="673"/>
      <c r="AH87" s="673"/>
      <c r="AI87" s="673"/>
      <c r="AJ87" s="673"/>
      <c r="AK87" s="673"/>
    </row>
    <row r="88" spans="1:37" s="674" customFormat="1" ht="18.75" hidden="1">
      <c r="A88" s="738"/>
      <c r="B88" s="739"/>
      <c r="C88" s="740"/>
      <c r="D88" s="741"/>
      <c r="E88" s="741"/>
      <c r="F88" s="741"/>
      <c r="G88" s="672"/>
      <c r="H88" s="673"/>
      <c r="I88" s="673"/>
      <c r="J88" s="673"/>
      <c r="K88" s="673"/>
      <c r="L88" s="673"/>
      <c r="M88" s="673"/>
      <c r="N88" s="673"/>
      <c r="O88" s="673"/>
      <c r="P88" s="673"/>
      <c r="Q88" s="673"/>
      <c r="R88" s="673"/>
      <c r="S88" s="673"/>
      <c r="T88" s="673"/>
      <c r="U88" s="673"/>
      <c r="V88" s="673"/>
      <c r="W88" s="673"/>
      <c r="X88" s="673"/>
      <c r="Y88" s="673"/>
      <c r="Z88" s="673"/>
      <c r="AA88" s="673"/>
      <c r="AB88" s="673"/>
      <c r="AC88" s="673"/>
      <c r="AD88" s="673"/>
      <c r="AE88" s="673"/>
      <c r="AF88" s="673"/>
      <c r="AG88" s="673"/>
      <c r="AH88" s="673"/>
      <c r="AI88" s="673"/>
      <c r="AJ88" s="673"/>
      <c r="AK88" s="673"/>
    </row>
    <row r="89" spans="1:37" s="674" customFormat="1" ht="18.75" hidden="1">
      <c r="A89" s="738"/>
      <c r="B89" s="739"/>
      <c r="C89" s="740"/>
      <c r="D89" s="741"/>
      <c r="E89" s="741"/>
      <c r="F89" s="741"/>
      <c r="G89" s="672"/>
      <c r="H89" s="673"/>
      <c r="I89" s="673"/>
      <c r="J89" s="673"/>
      <c r="K89" s="673"/>
      <c r="L89" s="673"/>
      <c r="M89" s="673"/>
      <c r="N89" s="673"/>
      <c r="O89" s="673"/>
      <c r="P89" s="673"/>
      <c r="Q89" s="673"/>
      <c r="R89" s="673"/>
      <c r="S89" s="673"/>
      <c r="T89" s="673"/>
      <c r="U89" s="673"/>
      <c r="V89" s="673"/>
      <c r="W89" s="673"/>
      <c r="X89" s="673"/>
      <c r="Y89" s="673"/>
      <c r="Z89" s="673"/>
      <c r="AA89" s="673"/>
      <c r="AB89" s="673"/>
      <c r="AC89" s="673"/>
      <c r="AD89" s="673"/>
      <c r="AE89" s="673"/>
      <c r="AF89" s="673"/>
      <c r="AG89" s="673"/>
      <c r="AH89" s="673"/>
      <c r="AI89" s="673"/>
      <c r="AJ89" s="673"/>
      <c r="AK89" s="673"/>
    </row>
    <row r="90" spans="1:37" s="674" customFormat="1" ht="18.75" hidden="1">
      <c r="A90" s="738"/>
      <c r="B90" s="739"/>
      <c r="C90" s="740"/>
      <c r="D90" s="741"/>
      <c r="E90" s="741"/>
      <c r="F90" s="741"/>
      <c r="G90" s="672"/>
      <c r="H90" s="673"/>
      <c r="I90" s="673"/>
      <c r="J90" s="673"/>
      <c r="K90" s="673"/>
      <c r="L90" s="673"/>
      <c r="M90" s="673"/>
      <c r="N90" s="673"/>
      <c r="O90" s="673"/>
      <c r="P90" s="673"/>
      <c r="Q90" s="673"/>
      <c r="R90" s="673"/>
      <c r="S90" s="673"/>
      <c r="T90" s="673"/>
      <c r="U90" s="673"/>
      <c r="V90" s="673"/>
      <c r="W90" s="673"/>
      <c r="X90" s="673"/>
      <c r="Y90" s="673"/>
      <c r="Z90" s="673"/>
      <c r="AA90" s="673"/>
      <c r="AB90" s="673"/>
      <c r="AC90" s="673"/>
      <c r="AD90" s="673"/>
      <c r="AE90" s="673"/>
      <c r="AF90" s="673"/>
      <c r="AG90" s="673"/>
      <c r="AH90" s="673"/>
      <c r="AI90" s="673"/>
      <c r="AJ90" s="673"/>
      <c r="AK90" s="673"/>
    </row>
    <row r="91" spans="1:37" s="674" customFormat="1" ht="18.75" hidden="1">
      <c r="A91" s="738"/>
      <c r="B91" s="739"/>
      <c r="C91" s="740"/>
      <c r="D91" s="741"/>
      <c r="E91" s="741"/>
      <c r="F91" s="741"/>
      <c r="G91" s="672"/>
      <c r="H91" s="673"/>
      <c r="I91" s="673"/>
      <c r="J91" s="673"/>
      <c r="K91" s="673"/>
      <c r="L91" s="673"/>
      <c r="M91" s="673"/>
      <c r="N91" s="673"/>
      <c r="O91" s="673"/>
      <c r="P91" s="673"/>
      <c r="Q91" s="673"/>
      <c r="R91" s="673"/>
      <c r="S91" s="673"/>
      <c r="T91" s="673"/>
      <c r="U91" s="673"/>
      <c r="V91" s="673"/>
      <c r="W91" s="673"/>
      <c r="X91" s="673"/>
      <c r="Y91" s="673"/>
      <c r="Z91" s="673"/>
      <c r="AA91" s="673"/>
      <c r="AB91" s="673"/>
      <c r="AC91" s="673"/>
      <c r="AD91" s="673"/>
      <c r="AE91" s="673"/>
      <c r="AF91" s="673"/>
      <c r="AG91" s="673"/>
      <c r="AH91" s="673"/>
      <c r="AI91" s="673"/>
      <c r="AJ91" s="673"/>
      <c r="AK91" s="673"/>
    </row>
    <row r="92" spans="1:37" s="674" customFormat="1" ht="18.75" hidden="1">
      <c r="A92" s="738"/>
      <c r="B92" s="739"/>
      <c r="C92" s="740"/>
      <c r="D92" s="741"/>
      <c r="E92" s="741"/>
      <c r="F92" s="741"/>
      <c r="G92" s="672"/>
      <c r="H92" s="673"/>
      <c r="I92" s="673"/>
      <c r="J92" s="673"/>
      <c r="K92" s="673"/>
      <c r="L92" s="673"/>
      <c r="M92" s="673"/>
      <c r="N92" s="673"/>
      <c r="O92" s="673"/>
      <c r="P92" s="673"/>
      <c r="Q92" s="673"/>
      <c r="R92" s="673"/>
      <c r="S92" s="673"/>
      <c r="T92" s="673"/>
      <c r="U92" s="673"/>
      <c r="V92" s="673"/>
      <c r="W92" s="673"/>
      <c r="X92" s="673"/>
      <c r="Y92" s="673"/>
      <c r="Z92" s="673"/>
      <c r="AA92" s="673"/>
      <c r="AB92" s="673"/>
      <c r="AC92" s="673"/>
      <c r="AD92" s="673"/>
      <c r="AE92" s="673"/>
      <c r="AF92" s="673"/>
      <c r="AG92" s="673"/>
      <c r="AH92" s="673"/>
      <c r="AI92" s="673"/>
      <c r="AJ92" s="673"/>
      <c r="AK92" s="673"/>
    </row>
    <row r="93" spans="1:37" s="674" customFormat="1" ht="18.75" hidden="1">
      <c r="A93" s="738"/>
      <c r="B93" s="739"/>
      <c r="C93" s="740"/>
      <c r="D93" s="741"/>
      <c r="E93" s="741"/>
      <c r="F93" s="741"/>
      <c r="G93" s="672"/>
      <c r="H93" s="673"/>
      <c r="I93" s="673"/>
      <c r="J93" s="673"/>
      <c r="K93" s="673"/>
      <c r="L93" s="673"/>
      <c r="M93" s="673"/>
      <c r="N93" s="673"/>
      <c r="O93" s="673"/>
      <c r="P93" s="673"/>
      <c r="Q93" s="673"/>
      <c r="R93" s="673"/>
      <c r="S93" s="673"/>
      <c r="T93" s="673"/>
      <c r="U93" s="673"/>
      <c r="V93" s="673"/>
      <c r="W93" s="673"/>
      <c r="X93" s="673"/>
      <c r="Y93" s="673"/>
      <c r="Z93" s="673"/>
      <c r="AA93" s="673"/>
      <c r="AB93" s="673"/>
      <c r="AC93" s="673"/>
      <c r="AD93" s="673"/>
      <c r="AE93" s="673"/>
      <c r="AF93" s="673"/>
      <c r="AG93" s="673"/>
      <c r="AH93" s="673"/>
      <c r="AI93" s="673"/>
      <c r="AJ93" s="673"/>
      <c r="AK93" s="673"/>
    </row>
    <row r="94" spans="1:37" s="730" customFormat="1" ht="18.75">
      <c r="A94" s="738"/>
      <c r="B94" s="738"/>
      <c r="C94" s="741"/>
      <c r="D94" s="741"/>
      <c r="E94" s="741"/>
      <c r="F94" s="742" t="s">
        <v>416</v>
      </c>
      <c r="G94" s="734"/>
      <c r="H94" s="729"/>
      <c r="I94" s="729"/>
      <c r="J94" s="729"/>
      <c r="K94" s="729"/>
      <c r="L94" s="729"/>
      <c r="M94" s="729"/>
      <c r="N94" s="729"/>
      <c r="O94" s="729"/>
      <c r="P94" s="729"/>
      <c r="Q94" s="729"/>
      <c r="R94" s="729"/>
      <c r="S94" s="729"/>
      <c r="T94" s="729"/>
      <c r="U94" s="729"/>
      <c r="V94" s="729"/>
      <c r="W94" s="729"/>
      <c r="X94" s="729"/>
      <c r="Y94" s="729"/>
      <c r="Z94" s="729"/>
      <c r="AA94" s="729"/>
      <c r="AB94" s="729"/>
      <c r="AC94" s="729"/>
      <c r="AD94" s="729"/>
      <c r="AE94" s="729"/>
      <c r="AF94" s="729"/>
      <c r="AG94" s="729"/>
      <c r="AH94" s="729"/>
      <c r="AI94" s="729"/>
      <c r="AJ94" s="729"/>
      <c r="AK94" s="729"/>
    </row>
    <row r="95" spans="1:37" s="730" customFormat="1" ht="12.75" customHeight="1">
      <c r="A95" s="738"/>
      <c r="B95" s="738"/>
      <c r="C95" s="741"/>
      <c r="D95" s="741"/>
      <c r="E95" s="741"/>
      <c r="F95" s="742" t="s">
        <v>268</v>
      </c>
      <c r="G95" s="734"/>
      <c r="H95" s="729"/>
      <c r="I95" s="729"/>
      <c r="J95" s="729"/>
      <c r="K95" s="729"/>
      <c r="L95" s="729"/>
      <c r="M95" s="729"/>
      <c r="N95" s="729"/>
      <c r="O95" s="729"/>
      <c r="P95" s="729"/>
      <c r="Q95" s="729"/>
      <c r="R95" s="729"/>
      <c r="S95" s="729"/>
      <c r="T95" s="729"/>
      <c r="U95" s="729"/>
      <c r="V95" s="729"/>
      <c r="W95" s="729"/>
      <c r="X95" s="729"/>
      <c r="Y95" s="729"/>
      <c r="Z95" s="729"/>
      <c r="AA95" s="729"/>
      <c r="AB95" s="729"/>
      <c r="AC95" s="729"/>
      <c r="AD95" s="729"/>
      <c r="AE95" s="729"/>
      <c r="AF95" s="729"/>
      <c r="AG95" s="729"/>
      <c r="AH95" s="729"/>
      <c r="AI95" s="729"/>
      <c r="AJ95" s="729"/>
      <c r="AK95" s="729"/>
    </row>
    <row r="96" spans="1:37" s="730" customFormat="1" ht="14.25" customHeight="1">
      <c r="A96" s="591" t="s">
        <v>417</v>
      </c>
      <c r="B96" s="591"/>
      <c r="C96" s="591"/>
      <c r="D96" s="591"/>
      <c r="E96" s="591"/>
      <c r="F96" s="591"/>
      <c r="G96" s="734"/>
      <c r="H96" s="729"/>
      <c r="I96" s="729"/>
      <c r="J96" s="729"/>
      <c r="K96" s="729"/>
      <c r="L96" s="729"/>
      <c r="M96" s="729"/>
      <c r="N96" s="729"/>
      <c r="O96" s="729"/>
      <c r="P96" s="729"/>
      <c r="Q96" s="729"/>
      <c r="R96" s="729"/>
      <c r="S96" s="729"/>
      <c r="T96" s="729"/>
      <c r="U96" s="729"/>
      <c r="V96" s="729"/>
      <c r="W96" s="729"/>
      <c r="X96" s="729"/>
      <c r="Y96" s="729"/>
      <c r="Z96" s="729"/>
      <c r="AA96" s="729"/>
      <c r="AB96" s="729"/>
      <c r="AC96" s="729"/>
      <c r="AD96" s="729"/>
      <c r="AE96" s="729"/>
      <c r="AF96" s="729"/>
      <c r="AG96" s="729"/>
      <c r="AH96" s="729"/>
      <c r="AI96" s="729"/>
      <c r="AJ96" s="729"/>
      <c r="AK96" s="729"/>
    </row>
    <row r="97" spans="1:37" s="730" customFormat="1" ht="18.75">
      <c r="A97" s="676" t="s">
        <v>418</v>
      </c>
      <c r="B97" s="676"/>
      <c r="C97" s="680"/>
      <c r="D97" s="679"/>
      <c r="E97" s="680"/>
      <c r="F97" s="743"/>
      <c r="G97" s="734"/>
      <c r="H97" s="729"/>
      <c r="I97" s="729"/>
      <c r="J97" s="729"/>
      <c r="K97" s="729"/>
      <c r="L97" s="729"/>
      <c r="M97" s="729"/>
      <c r="N97" s="729"/>
      <c r="O97" s="729"/>
      <c r="P97" s="729"/>
      <c r="Q97" s="729"/>
      <c r="R97" s="729"/>
      <c r="S97" s="729"/>
      <c r="T97" s="729"/>
      <c r="U97" s="729"/>
      <c r="V97" s="729"/>
      <c r="W97" s="729"/>
      <c r="X97" s="729"/>
      <c r="Y97" s="729"/>
      <c r="Z97" s="729"/>
      <c r="AA97" s="729"/>
      <c r="AB97" s="729"/>
      <c r="AC97" s="729"/>
      <c r="AD97" s="729"/>
      <c r="AE97" s="729"/>
      <c r="AF97" s="729"/>
      <c r="AG97" s="729"/>
      <c r="AH97" s="729"/>
      <c r="AI97" s="729"/>
      <c r="AJ97" s="729"/>
      <c r="AK97" s="729"/>
    </row>
    <row r="98" spans="1:37" s="730" customFormat="1" ht="18.75">
      <c r="A98" s="682" t="s">
        <v>419</v>
      </c>
      <c r="B98" s="738"/>
      <c r="C98" s="741"/>
      <c r="D98" s="741"/>
      <c r="E98" s="741"/>
      <c r="F98" s="744"/>
      <c r="G98" s="734"/>
      <c r="H98" s="729"/>
      <c r="I98" s="729"/>
      <c r="J98" s="729"/>
      <c r="K98" s="729"/>
      <c r="L98" s="729"/>
      <c r="M98" s="729"/>
      <c r="N98" s="729"/>
      <c r="O98" s="729"/>
      <c r="P98" s="729"/>
      <c r="Q98" s="729"/>
      <c r="R98" s="729"/>
      <c r="S98" s="729"/>
      <c r="T98" s="729"/>
      <c r="U98" s="729"/>
      <c r="V98" s="729"/>
      <c r="W98" s="729"/>
      <c r="X98" s="729"/>
      <c r="Y98" s="729"/>
      <c r="Z98" s="729"/>
      <c r="AA98" s="729"/>
      <c r="AB98" s="729"/>
      <c r="AC98" s="729"/>
      <c r="AD98" s="729"/>
      <c r="AE98" s="729"/>
      <c r="AF98" s="729"/>
      <c r="AG98" s="729"/>
      <c r="AH98" s="729"/>
      <c r="AI98" s="729"/>
      <c r="AJ98" s="729"/>
      <c r="AK98" s="729"/>
    </row>
    <row r="99" spans="1:37" s="730" customFormat="1" ht="14.25" customHeight="1">
      <c r="A99" s="738"/>
      <c r="B99" s="738"/>
      <c r="C99" s="741"/>
      <c r="D99" s="741"/>
      <c r="E99" s="741"/>
      <c r="F99" s="745" t="s">
        <v>38</v>
      </c>
      <c r="G99" s="734"/>
      <c r="H99" s="729"/>
      <c r="I99" s="729"/>
      <c r="J99" s="729"/>
      <c r="K99" s="729"/>
      <c r="L99" s="729"/>
      <c r="M99" s="729"/>
      <c r="N99" s="729"/>
      <c r="O99" s="729"/>
      <c r="P99" s="729"/>
      <c r="Q99" s="729"/>
      <c r="R99" s="729"/>
      <c r="S99" s="729"/>
      <c r="T99" s="729"/>
      <c r="U99" s="729"/>
      <c r="V99" s="729"/>
      <c r="W99" s="729"/>
      <c r="X99" s="729"/>
      <c r="Y99" s="729"/>
      <c r="Z99" s="729"/>
      <c r="AA99" s="729"/>
      <c r="AB99" s="729"/>
      <c r="AC99" s="729"/>
      <c r="AD99" s="729"/>
      <c r="AE99" s="729"/>
      <c r="AF99" s="729"/>
      <c r="AG99" s="729"/>
      <c r="AH99" s="729"/>
      <c r="AI99" s="729"/>
      <c r="AJ99" s="729"/>
      <c r="AK99" s="729"/>
    </row>
    <row r="100" spans="1:107" s="751" customFormat="1" ht="24" customHeight="1">
      <c r="A100" s="746" t="s">
        <v>274</v>
      </c>
      <c r="B100" s="746" t="s">
        <v>153</v>
      </c>
      <c r="C100" s="747" t="s">
        <v>0</v>
      </c>
      <c r="D100" s="748" t="s">
        <v>191</v>
      </c>
      <c r="E100" s="748" t="s">
        <v>192</v>
      </c>
      <c r="F100" s="749" t="s">
        <v>193</v>
      </c>
      <c r="G100" s="728"/>
      <c r="H100" s="729"/>
      <c r="I100" s="729"/>
      <c r="J100" s="729"/>
      <c r="K100" s="729"/>
      <c r="L100" s="729"/>
      <c r="M100" s="729"/>
      <c r="N100" s="729"/>
      <c r="O100" s="729"/>
      <c r="P100" s="729"/>
      <c r="Q100" s="729"/>
      <c r="R100" s="729"/>
      <c r="S100" s="729"/>
      <c r="T100" s="729"/>
      <c r="U100" s="729"/>
      <c r="V100" s="729"/>
      <c r="W100" s="729"/>
      <c r="X100" s="729"/>
      <c r="Y100" s="729"/>
      <c r="Z100" s="729"/>
      <c r="AA100" s="729"/>
      <c r="AB100" s="729"/>
      <c r="AC100" s="729"/>
      <c r="AD100" s="729"/>
      <c r="AE100" s="729"/>
      <c r="AF100" s="729"/>
      <c r="AG100" s="729"/>
      <c r="AH100" s="729"/>
      <c r="AI100" s="729"/>
      <c r="AJ100" s="729"/>
      <c r="AK100" s="729"/>
      <c r="AL100" s="730"/>
      <c r="AM100" s="730"/>
      <c r="AN100" s="730"/>
      <c r="AO100" s="730"/>
      <c r="AP100" s="730"/>
      <c r="AQ100" s="730"/>
      <c r="AR100" s="730"/>
      <c r="AS100" s="730"/>
      <c r="AT100" s="730"/>
      <c r="AU100" s="730"/>
      <c r="AV100" s="730"/>
      <c r="AW100" s="730"/>
      <c r="AX100" s="730"/>
      <c r="AY100" s="730"/>
      <c r="AZ100" s="730"/>
      <c r="BA100" s="730"/>
      <c r="BB100" s="730"/>
      <c r="BC100" s="730"/>
      <c r="BD100" s="730"/>
      <c r="BE100" s="730"/>
      <c r="BF100" s="730"/>
      <c r="BG100" s="730"/>
      <c r="BH100" s="730"/>
      <c r="BI100" s="730"/>
      <c r="BJ100" s="730"/>
      <c r="BK100" s="730"/>
      <c r="BL100" s="730"/>
      <c r="BM100" s="730"/>
      <c r="BN100" s="730"/>
      <c r="BO100" s="750"/>
      <c r="BP100" s="750"/>
      <c r="BQ100" s="750"/>
      <c r="BR100" s="750"/>
      <c r="BS100" s="750"/>
      <c r="BT100" s="750"/>
      <c r="BU100" s="750"/>
      <c r="BV100" s="750"/>
      <c r="BW100" s="750"/>
      <c r="BX100" s="750"/>
      <c r="BY100" s="750"/>
      <c r="BZ100" s="750"/>
      <c r="CA100" s="750"/>
      <c r="CB100" s="750"/>
      <c r="CC100" s="750"/>
      <c r="CD100" s="750"/>
      <c r="CE100" s="750"/>
      <c r="CF100" s="750"/>
      <c r="CG100" s="750"/>
      <c r="CH100" s="750"/>
      <c r="CI100" s="750"/>
      <c r="CJ100" s="750"/>
      <c r="CK100" s="750"/>
      <c r="CL100" s="750"/>
      <c r="CM100" s="750"/>
      <c r="CN100" s="750"/>
      <c r="CO100" s="750"/>
      <c r="CP100" s="750"/>
      <c r="CQ100" s="750"/>
      <c r="CR100" s="750"/>
      <c r="CS100" s="750"/>
      <c r="CT100" s="750"/>
      <c r="CU100" s="750"/>
      <c r="CV100" s="750"/>
      <c r="CW100" s="750"/>
      <c r="CX100" s="750"/>
      <c r="CY100" s="750"/>
      <c r="CZ100" s="750"/>
      <c r="DA100" s="750"/>
      <c r="DB100" s="750"/>
      <c r="DC100" s="750"/>
    </row>
    <row r="101" spans="1:107" s="754" customFormat="1" ht="21">
      <c r="A101" s="696"/>
      <c r="B101" s="696"/>
      <c r="C101" s="752"/>
      <c r="D101" s="753" t="s">
        <v>420</v>
      </c>
      <c r="E101" s="753" t="s">
        <v>421</v>
      </c>
      <c r="F101" s="753" t="s">
        <v>422</v>
      </c>
      <c r="G101" s="728"/>
      <c r="H101" s="729"/>
      <c r="I101" s="729"/>
      <c r="J101" s="729"/>
      <c r="K101" s="729"/>
      <c r="L101" s="729"/>
      <c r="M101" s="729"/>
      <c r="N101" s="729"/>
      <c r="O101" s="729"/>
      <c r="P101" s="729"/>
      <c r="Q101" s="729"/>
      <c r="R101" s="729"/>
      <c r="S101" s="729"/>
      <c r="T101" s="729"/>
      <c r="U101" s="729"/>
      <c r="V101" s="729"/>
      <c r="W101" s="729"/>
      <c r="X101" s="729"/>
      <c r="Y101" s="729"/>
      <c r="Z101" s="729"/>
      <c r="AA101" s="729"/>
      <c r="AB101" s="729"/>
      <c r="AC101" s="729"/>
      <c r="AD101" s="729"/>
      <c r="AE101" s="729"/>
      <c r="AF101" s="729"/>
      <c r="AG101" s="729"/>
      <c r="AH101" s="729"/>
      <c r="AI101" s="729"/>
      <c r="AJ101" s="729"/>
      <c r="AK101" s="729"/>
      <c r="AL101" s="730"/>
      <c r="AM101" s="730"/>
      <c r="AN101" s="730"/>
      <c r="AO101" s="730"/>
      <c r="AP101" s="730"/>
      <c r="AQ101" s="730"/>
      <c r="AR101" s="730"/>
      <c r="AS101" s="730"/>
      <c r="AT101" s="730"/>
      <c r="AU101" s="730"/>
      <c r="AV101" s="730"/>
      <c r="AW101" s="730"/>
      <c r="AX101" s="730"/>
      <c r="AY101" s="730"/>
      <c r="AZ101" s="730"/>
      <c r="BA101" s="730"/>
      <c r="BB101" s="730"/>
      <c r="BC101" s="730"/>
      <c r="BD101" s="730"/>
      <c r="BE101" s="730"/>
      <c r="BF101" s="730"/>
      <c r="BG101" s="730"/>
      <c r="BH101" s="730"/>
      <c r="BI101" s="730"/>
      <c r="BJ101" s="730"/>
      <c r="BK101" s="730"/>
      <c r="BL101" s="730"/>
      <c r="BM101" s="730"/>
      <c r="BN101" s="730"/>
      <c r="BO101" s="750"/>
      <c r="BP101" s="750"/>
      <c r="BQ101" s="750"/>
      <c r="BR101" s="750"/>
      <c r="BS101" s="750"/>
      <c r="BT101" s="750"/>
      <c r="BU101" s="750"/>
      <c r="BV101" s="750"/>
      <c r="BW101" s="750"/>
      <c r="BX101" s="750"/>
      <c r="BY101" s="750"/>
      <c r="BZ101" s="750"/>
      <c r="CA101" s="750"/>
      <c r="CB101" s="750"/>
      <c r="CC101" s="750"/>
      <c r="CD101" s="750"/>
      <c r="CE101" s="750"/>
      <c r="CF101" s="750"/>
      <c r="CG101" s="750"/>
      <c r="CH101" s="750"/>
      <c r="CI101" s="750"/>
      <c r="CJ101" s="750"/>
      <c r="CK101" s="750"/>
      <c r="CL101" s="750"/>
      <c r="CM101" s="750"/>
      <c r="CN101" s="750"/>
      <c r="CO101" s="750"/>
      <c r="CP101" s="750"/>
      <c r="CQ101" s="750"/>
      <c r="CR101" s="750"/>
      <c r="CS101" s="750"/>
      <c r="CT101" s="750"/>
      <c r="CU101" s="750"/>
      <c r="CV101" s="750"/>
      <c r="CW101" s="750"/>
      <c r="CX101" s="750"/>
      <c r="CY101" s="750"/>
      <c r="CZ101" s="750"/>
      <c r="DA101" s="750"/>
      <c r="DB101" s="750"/>
      <c r="DC101" s="750"/>
    </row>
    <row r="102" spans="1:107" s="758" customFormat="1" ht="19.5" customHeight="1">
      <c r="A102" s="755" t="s">
        <v>423</v>
      </c>
      <c r="B102" s="756" t="s">
        <v>1</v>
      </c>
      <c r="C102" s="757">
        <f>C104</f>
        <v>2996100</v>
      </c>
      <c r="D102" s="757">
        <f>D104</f>
        <v>2996100</v>
      </c>
      <c r="E102" s="757">
        <v>0</v>
      </c>
      <c r="F102" s="757">
        <v>0</v>
      </c>
      <c r="G102" s="728"/>
      <c r="H102" s="729"/>
      <c r="I102" s="729"/>
      <c r="J102" s="729"/>
      <c r="K102" s="729"/>
      <c r="L102" s="729"/>
      <c r="M102" s="729"/>
      <c r="N102" s="729"/>
      <c r="O102" s="729"/>
      <c r="P102" s="729"/>
      <c r="Q102" s="729"/>
      <c r="R102" s="729"/>
      <c r="S102" s="729"/>
      <c r="T102" s="729"/>
      <c r="U102" s="729"/>
      <c r="V102" s="729"/>
      <c r="W102" s="729"/>
      <c r="X102" s="729"/>
      <c r="Y102" s="729"/>
      <c r="Z102" s="729"/>
      <c r="AA102" s="729"/>
      <c r="AB102" s="729"/>
      <c r="AC102" s="729"/>
      <c r="AD102" s="729"/>
      <c r="AE102" s="729"/>
      <c r="AF102" s="729"/>
      <c r="AG102" s="729"/>
      <c r="AH102" s="729"/>
      <c r="AI102" s="729"/>
      <c r="AJ102" s="729"/>
      <c r="AK102" s="729"/>
      <c r="AL102" s="730"/>
      <c r="AM102" s="730"/>
      <c r="AN102" s="730"/>
      <c r="AO102" s="730"/>
      <c r="AP102" s="730"/>
      <c r="AQ102" s="730"/>
      <c r="AR102" s="730"/>
      <c r="AS102" s="730"/>
      <c r="AT102" s="730"/>
      <c r="AU102" s="730"/>
      <c r="AV102" s="730"/>
      <c r="AW102" s="730"/>
      <c r="AX102" s="730"/>
      <c r="AY102" s="730"/>
      <c r="AZ102" s="730"/>
      <c r="BA102" s="730"/>
      <c r="BB102" s="730"/>
      <c r="BC102" s="730"/>
      <c r="BD102" s="730"/>
      <c r="BE102" s="730"/>
      <c r="BF102" s="730"/>
      <c r="BG102" s="730"/>
      <c r="BH102" s="730"/>
      <c r="BI102" s="730"/>
      <c r="BJ102" s="730"/>
      <c r="BK102" s="730"/>
      <c r="BL102" s="730"/>
      <c r="BM102" s="730"/>
      <c r="BN102" s="730"/>
      <c r="BO102" s="735"/>
      <c r="BP102" s="735"/>
      <c r="BQ102" s="735"/>
      <c r="BR102" s="735"/>
      <c r="BS102" s="735"/>
      <c r="BT102" s="735"/>
      <c r="BU102" s="735"/>
      <c r="BV102" s="735"/>
      <c r="BW102" s="735"/>
      <c r="BX102" s="735"/>
      <c r="BY102" s="735"/>
      <c r="BZ102" s="735"/>
      <c r="CA102" s="735"/>
      <c r="CB102" s="735"/>
      <c r="CC102" s="735"/>
      <c r="CD102" s="735"/>
      <c r="CE102" s="735"/>
      <c r="CF102" s="735"/>
      <c r="CG102" s="735"/>
      <c r="CH102" s="735"/>
      <c r="CI102" s="735"/>
      <c r="CJ102" s="735"/>
      <c r="CK102" s="735"/>
      <c r="CL102" s="735"/>
      <c r="CM102" s="735"/>
      <c r="CN102" s="735"/>
      <c r="CO102" s="735"/>
      <c r="CP102" s="735"/>
      <c r="CQ102" s="735"/>
      <c r="CR102" s="735"/>
      <c r="CS102" s="735"/>
      <c r="CT102" s="735"/>
      <c r="CU102" s="735"/>
      <c r="CV102" s="735"/>
      <c r="CW102" s="735"/>
      <c r="CX102" s="735"/>
      <c r="CY102" s="735"/>
      <c r="CZ102" s="735"/>
      <c r="DA102" s="735"/>
      <c r="DB102" s="735"/>
      <c r="DC102" s="735"/>
    </row>
    <row r="103" spans="1:107" s="758" customFormat="1" ht="18.75" customHeight="1">
      <c r="A103" s="759"/>
      <c r="B103" s="760" t="s">
        <v>2</v>
      </c>
      <c r="C103" s="761">
        <f>D103+E103</f>
        <v>874609.26</v>
      </c>
      <c r="D103" s="762">
        <f>D105</f>
        <v>562863</v>
      </c>
      <c r="E103" s="762">
        <f>E105</f>
        <v>311746.26</v>
      </c>
      <c r="F103" s="762"/>
      <c r="G103" s="728"/>
      <c r="H103" s="729"/>
      <c r="I103" s="729"/>
      <c r="J103" s="729"/>
      <c r="K103" s="729"/>
      <c r="L103" s="729"/>
      <c r="M103" s="729"/>
      <c r="N103" s="729"/>
      <c r="O103" s="729"/>
      <c r="P103" s="729"/>
      <c r="Q103" s="729"/>
      <c r="R103" s="729"/>
      <c r="S103" s="729"/>
      <c r="T103" s="729"/>
      <c r="U103" s="729"/>
      <c r="V103" s="729"/>
      <c r="W103" s="729"/>
      <c r="X103" s="729"/>
      <c r="Y103" s="729"/>
      <c r="Z103" s="729"/>
      <c r="AA103" s="729"/>
      <c r="AB103" s="729"/>
      <c r="AC103" s="729"/>
      <c r="AD103" s="729"/>
      <c r="AE103" s="729"/>
      <c r="AF103" s="729"/>
      <c r="AG103" s="729"/>
      <c r="AH103" s="729"/>
      <c r="AI103" s="729"/>
      <c r="AJ103" s="729"/>
      <c r="AK103" s="729"/>
      <c r="AL103" s="730"/>
      <c r="AM103" s="730"/>
      <c r="AN103" s="730"/>
      <c r="AO103" s="730"/>
      <c r="AP103" s="730"/>
      <c r="AQ103" s="730"/>
      <c r="AR103" s="730"/>
      <c r="AS103" s="730"/>
      <c r="AT103" s="730"/>
      <c r="AU103" s="730"/>
      <c r="AV103" s="730"/>
      <c r="AW103" s="730"/>
      <c r="AX103" s="730"/>
      <c r="AY103" s="730"/>
      <c r="AZ103" s="730"/>
      <c r="BA103" s="730"/>
      <c r="BB103" s="730"/>
      <c r="BC103" s="730"/>
      <c r="BD103" s="730"/>
      <c r="BE103" s="730"/>
      <c r="BF103" s="730"/>
      <c r="BG103" s="730"/>
      <c r="BH103" s="730"/>
      <c r="BI103" s="730"/>
      <c r="BJ103" s="730"/>
      <c r="BK103" s="730"/>
      <c r="BL103" s="730"/>
      <c r="BM103" s="730"/>
      <c r="BN103" s="730"/>
      <c r="BO103" s="735"/>
      <c r="BP103" s="735"/>
      <c r="BQ103" s="735"/>
      <c r="BR103" s="735"/>
      <c r="BS103" s="735"/>
      <c r="BT103" s="735"/>
      <c r="BU103" s="735"/>
      <c r="BV103" s="735"/>
      <c r="BW103" s="735"/>
      <c r="BX103" s="735"/>
      <c r="BY103" s="735"/>
      <c r="BZ103" s="735"/>
      <c r="CA103" s="735"/>
      <c r="CB103" s="735"/>
      <c r="CC103" s="735"/>
      <c r="CD103" s="735"/>
      <c r="CE103" s="735"/>
      <c r="CF103" s="735"/>
      <c r="CG103" s="735"/>
      <c r="CH103" s="735"/>
      <c r="CI103" s="735"/>
      <c r="CJ103" s="735"/>
      <c r="CK103" s="735"/>
      <c r="CL103" s="735"/>
      <c r="CM103" s="735"/>
      <c r="CN103" s="735"/>
      <c r="CO103" s="735"/>
      <c r="CP103" s="735"/>
      <c r="CQ103" s="735"/>
      <c r="CR103" s="735"/>
      <c r="CS103" s="735"/>
      <c r="CT103" s="735"/>
      <c r="CU103" s="735"/>
      <c r="CV103" s="735"/>
      <c r="CW103" s="735"/>
      <c r="CX103" s="735"/>
      <c r="CY103" s="735"/>
      <c r="CZ103" s="735"/>
      <c r="DA103" s="735"/>
      <c r="DB103" s="735"/>
      <c r="DC103" s="735"/>
    </row>
    <row r="104" spans="1:107" s="767" customFormat="1" ht="18.75">
      <c r="A104" s="763" t="s">
        <v>419</v>
      </c>
      <c r="B104" s="764" t="s">
        <v>1</v>
      </c>
      <c r="C104" s="765">
        <f>C114</f>
        <v>2996100</v>
      </c>
      <c r="D104" s="765">
        <f>D114</f>
        <v>2996100</v>
      </c>
      <c r="E104" s="765">
        <v>0</v>
      </c>
      <c r="F104" s="765">
        <v>0</v>
      </c>
      <c r="G104" s="694"/>
      <c r="H104" s="729"/>
      <c r="I104" s="729"/>
      <c r="J104" s="729"/>
      <c r="K104" s="729"/>
      <c r="L104" s="729"/>
      <c r="M104" s="729"/>
      <c r="N104" s="729"/>
      <c r="O104" s="729"/>
      <c r="P104" s="729"/>
      <c r="Q104" s="729"/>
      <c r="R104" s="729"/>
      <c r="S104" s="729"/>
      <c r="T104" s="729"/>
      <c r="U104" s="729"/>
      <c r="V104" s="729"/>
      <c r="W104" s="729"/>
      <c r="X104" s="729"/>
      <c r="Y104" s="729"/>
      <c r="Z104" s="729"/>
      <c r="AA104" s="729"/>
      <c r="AB104" s="729"/>
      <c r="AC104" s="729"/>
      <c r="AD104" s="729"/>
      <c r="AE104" s="729"/>
      <c r="AF104" s="729"/>
      <c r="AG104" s="729"/>
      <c r="AH104" s="729"/>
      <c r="AI104" s="729"/>
      <c r="AJ104" s="729"/>
      <c r="AK104" s="729"/>
      <c r="AL104" s="730"/>
      <c r="AM104" s="730"/>
      <c r="AN104" s="730"/>
      <c r="AO104" s="730"/>
      <c r="AP104" s="730"/>
      <c r="AQ104" s="730"/>
      <c r="AR104" s="730"/>
      <c r="AS104" s="730"/>
      <c r="AT104" s="730"/>
      <c r="AU104" s="730"/>
      <c r="AV104" s="730"/>
      <c r="AW104" s="730"/>
      <c r="AX104" s="730"/>
      <c r="AY104" s="730"/>
      <c r="AZ104" s="730"/>
      <c r="BA104" s="730"/>
      <c r="BB104" s="730"/>
      <c r="BC104" s="730"/>
      <c r="BD104" s="730"/>
      <c r="BE104" s="730"/>
      <c r="BF104" s="730"/>
      <c r="BG104" s="730"/>
      <c r="BH104" s="730"/>
      <c r="BI104" s="730"/>
      <c r="BJ104" s="730"/>
      <c r="BK104" s="730"/>
      <c r="BL104" s="730"/>
      <c r="BM104" s="730"/>
      <c r="BN104" s="730"/>
      <c r="BO104" s="766"/>
      <c r="BP104" s="766"/>
      <c r="BQ104" s="766"/>
      <c r="BR104" s="766"/>
      <c r="BS104" s="766"/>
      <c r="BT104" s="766"/>
      <c r="BU104" s="766"/>
      <c r="BV104" s="766"/>
      <c r="BW104" s="766"/>
      <c r="BX104" s="766"/>
      <c r="BY104" s="766"/>
      <c r="BZ104" s="766"/>
      <c r="CA104" s="766"/>
      <c r="CB104" s="766"/>
      <c r="CC104" s="766"/>
      <c r="CD104" s="766"/>
      <c r="CE104" s="766"/>
      <c r="CF104" s="766"/>
      <c r="CG104" s="766"/>
      <c r="CH104" s="766"/>
      <c r="CI104" s="766"/>
      <c r="CJ104" s="766"/>
      <c r="CK104" s="766"/>
      <c r="CL104" s="766"/>
      <c r="CM104" s="766"/>
      <c r="CN104" s="766"/>
      <c r="CO104" s="766"/>
      <c r="CP104" s="766"/>
      <c r="CQ104" s="766"/>
      <c r="CR104" s="766"/>
      <c r="CS104" s="766"/>
      <c r="CT104" s="766"/>
      <c r="CU104" s="766"/>
      <c r="CV104" s="766"/>
      <c r="CW104" s="766"/>
      <c r="CX104" s="766"/>
      <c r="CY104" s="766"/>
      <c r="CZ104" s="766"/>
      <c r="DA104" s="766"/>
      <c r="DB104" s="766"/>
      <c r="DC104" s="766"/>
    </row>
    <row r="105" spans="1:107" s="769" customFormat="1" ht="18.75">
      <c r="A105" s="763"/>
      <c r="B105" s="764" t="s">
        <v>2</v>
      </c>
      <c r="C105" s="765">
        <f>D105+E105</f>
        <v>874609.26</v>
      </c>
      <c r="D105" s="768">
        <f>D115</f>
        <v>562863</v>
      </c>
      <c r="E105" s="768">
        <f>E115</f>
        <v>311746.26</v>
      </c>
      <c r="F105" s="768">
        <v>0</v>
      </c>
      <c r="G105" s="694"/>
      <c r="H105" s="729"/>
      <c r="I105" s="729"/>
      <c r="J105" s="729"/>
      <c r="K105" s="729"/>
      <c r="L105" s="729"/>
      <c r="M105" s="729"/>
      <c r="N105" s="729"/>
      <c r="O105" s="729"/>
      <c r="P105" s="729"/>
      <c r="Q105" s="729"/>
      <c r="R105" s="729"/>
      <c r="S105" s="729"/>
      <c r="T105" s="729"/>
      <c r="U105" s="729"/>
      <c r="V105" s="729"/>
      <c r="W105" s="729"/>
      <c r="X105" s="729"/>
      <c r="Y105" s="729"/>
      <c r="Z105" s="729"/>
      <c r="AA105" s="729"/>
      <c r="AB105" s="729"/>
      <c r="AC105" s="729"/>
      <c r="AD105" s="729"/>
      <c r="AE105" s="729"/>
      <c r="AF105" s="729"/>
      <c r="AG105" s="729"/>
      <c r="AH105" s="729"/>
      <c r="AI105" s="729"/>
      <c r="AJ105" s="729"/>
      <c r="AK105" s="729"/>
      <c r="AL105" s="730"/>
      <c r="AM105" s="730"/>
      <c r="AN105" s="730"/>
      <c r="AO105" s="730"/>
      <c r="AP105" s="730"/>
      <c r="AQ105" s="730"/>
      <c r="AR105" s="730"/>
      <c r="AS105" s="730"/>
      <c r="AT105" s="730"/>
      <c r="AU105" s="730"/>
      <c r="AV105" s="730"/>
      <c r="AW105" s="730"/>
      <c r="AX105" s="730"/>
      <c r="AY105" s="730"/>
      <c r="AZ105" s="730"/>
      <c r="BA105" s="730"/>
      <c r="BB105" s="730"/>
      <c r="BC105" s="730"/>
      <c r="BD105" s="730"/>
      <c r="BE105" s="730"/>
      <c r="BF105" s="730"/>
      <c r="BG105" s="730"/>
      <c r="BH105" s="730"/>
      <c r="BI105" s="730"/>
      <c r="BJ105" s="730"/>
      <c r="BK105" s="730"/>
      <c r="BL105" s="730"/>
      <c r="BM105" s="730"/>
      <c r="BN105" s="730"/>
      <c r="BO105" s="766"/>
      <c r="BP105" s="766"/>
      <c r="BQ105" s="766"/>
      <c r="BR105" s="766"/>
      <c r="BS105" s="766"/>
      <c r="BT105" s="766"/>
      <c r="BU105" s="766"/>
      <c r="BV105" s="766"/>
      <c r="BW105" s="766"/>
      <c r="BX105" s="766"/>
      <c r="BY105" s="766"/>
      <c r="BZ105" s="766"/>
      <c r="CA105" s="766"/>
      <c r="CB105" s="766"/>
      <c r="CC105" s="766"/>
      <c r="CD105" s="766"/>
      <c r="CE105" s="766"/>
      <c r="CF105" s="766"/>
      <c r="CG105" s="766"/>
      <c r="CH105" s="766"/>
      <c r="CI105" s="766"/>
      <c r="CJ105" s="766"/>
      <c r="CK105" s="766"/>
      <c r="CL105" s="766"/>
      <c r="CM105" s="766"/>
      <c r="CN105" s="766"/>
      <c r="CO105" s="766"/>
      <c r="CP105" s="766"/>
      <c r="CQ105" s="766"/>
      <c r="CR105" s="766"/>
      <c r="CS105" s="766"/>
      <c r="CT105" s="766"/>
      <c r="CU105" s="766"/>
      <c r="CV105" s="766"/>
      <c r="CW105" s="766"/>
      <c r="CX105" s="766"/>
      <c r="CY105" s="766"/>
      <c r="CZ105" s="766"/>
      <c r="DA105" s="766"/>
      <c r="DB105" s="766"/>
      <c r="DC105" s="766"/>
    </row>
    <row r="106" spans="1:107" s="758" customFormat="1" ht="18.75" hidden="1">
      <c r="A106" s="770" t="s">
        <v>269</v>
      </c>
      <c r="B106" s="764" t="s">
        <v>1</v>
      </c>
      <c r="C106" s="765">
        <f>C108</f>
        <v>0</v>
      </c>
      <c r="D106" s="765">
        <v>0</v>
      </c>
      <c r="E106" s="765">
        <v>0</v>
      </c>
      <c r="F106" s="765">
        <v>0</v>
      </c>
      <c r="G106" s="694"/>
      <c r="H106" s="729"/>
      <c r="I106" s="729"/>
      <c r="J106" s="729"/>
      <c r="K106" s="729"/>
      <c r="L106" s="729"/>
      <c r="M106" s="729"/>
      <c r="N106" s="729"/>
      <c r="O106" s="729"/>
      <c r="P106" s="729"/>
      <c r="Q106" s="729"/>
      <c r="R106" s="729"/>
      <c r="S106" s="729"/>
      <c r="T106" s="729"/>
      <c r="U106" s="729"/>
      <c r="V106" s="729"/>
      <c r="W106" s="729"/>
      <c r="X106" s="729"/>
      <c r="Y106" s="729"/>
      <c r="Z106" s="729"/>
      <c r="AA106" s="729"/>
      <c r="AB106" s="729"/>
      <c r="AC106" s="729"/>
      <c r="AD106" s="729"/>
      <c r="AE106" s="729"/>
      <c r="AF106" s="729"/>
      <c r="AG106" s="729"/>
      <c r="AH106" s="729"/>
      <c r="AI106" s="729"/>
      <c r="AJ106" s="729"/>
      <c r="AK106" s="729"/>
      <c r="AL106" s="730"/>
      <c r="AM106" s="730"/>
      <c r="AN106" s="730"/>
      <c r="AO106" s="730"/>
      <c r="AP106" s="730"/>
      <c r="AQ106" s="730"/>
      <c r="AR106" s="730"/>
      <c r="AS106" s="730"/>
      <c r="AT106" s="730"/>
      <c r="AU106" s="730"/>
      <c r="AV106" s="730"/>
      <c r="AW106" s="730"/>
      <c r="AX106" s="730"/>
      <c r="AY106" s="730"/>
      <c r="AZ106" s="730"/>
      <c r="BA106" s="730"/>
      <c r="BB106" s="730"/>
      <c r="BC106" s="730"/>
      <c r="BD106" s="730"/>
      <c r="BE106" s="730"/>
      <c r="BF106" s="730"/>
      <c r="BG106" s="730"/>
      <c r="BH106" s="730"/>
      <c r="BI106" s="730"/>
      <c r="BJ106" s="730"/>
      <c r="BK106" s="730"/>
      <c r="BL106" s="730"/>
      <c r="BM106" s="730"/>
      <c r="BN106" s="730"/>
      <c r="BO106" s="735"/>
      <c r="BP106" s="735"/>
      <c r="BQ106" s="735"/>
      <c r="BR106" s="735"/>
      <c r="BS106" s="735"/>
      <c r="BT106" s="735"/>
      <c r="BU106" s="735"/>
      <c r="BV106" s="735"/>
      <c r="BW106" s="735"/>
      <c r="BX106" s="735"/>
      <c r="BY106" s="735"/>
      <c r="BZ106" s="735"/>
      <c r="CA106" s="735"/>
      <c r="CB106" s="735"/>
      <c r="CC106" s="735"/>
      <c r="CD106" s="735"/>
      <c r="CE106" s="735"/>
      <c r="CF106" s="735"/>
      <c r="CG106" s="735"/>
      <c r="CH106" s="735"/>
      <c r="CI106" s="735"/>
      <c r="CJ106" s="735"/>
      <c r="CK106" s="735"/>
      <c r="CL106" s="735"/>
      <c r="CM106" s="735"/>
      <c r="CN106" s="735"/>
      <c r="CO106" s="735"/>
      <c r="CP106" s="735"/>
      <c r="CQ106" s="735"/>
      <c r="CR106" s="735"/>
      <c r="CS106" s="735"/>
      <c r="CT106" s="735"/>
      <c r="CU106" s="735"/>
      <c r="CV106" s="735"/>
      <c r="CW106" s="735"/>
      <c r="CX106" s="735"/>
      <c r="CY106" s="735"/>
      <c r="CZ106" s="735"/>
      <c r="DA106" s="735"/>
      <c r="DB106" s="735"/>
      <c r="DC106" s="735"/>
    </row>
    <row r="107" spans="1:107" s="758" customFormat="1" ht="18.75" hidden="1">
      <c r="A107" s="770"/>
      <c r="B107" s="764" t="s">
        <v>2</v>
      </c>
      <c r="C107" s="765"/>
      <c r="D107" s="765">
        <v>0</v>
      </c>
      <c r="E107" s="765">
        <v>0</v>
      </c>
      <c r="F107" s="765">
        <v>0</v>
      </c>
      <c r="G107" s="694"/>
      <c r="H107" s="729"/>
      <c r="I107" s="729"/>
      <c r="J107" s="729"/>
      <c r="K107" s="729"/>
      <c r="L107" s="729"/>
      <c r="M107" s="729"/>
      <c r="N107" s="729"/>
      <c r="O107" s="729"/>
      <c r="P107" s="729"/>
      <c r="Q107" s="729"/>
      <c r="R107" s="729"/>
      <c r="S107" s="729"/>
      <c r="T107" s="729"/>
      <c r="U107" s="729"/>
      <c r="V107" s="729"/>
      <c r="W107" s="729"/>
      <c r="X107" s="729"/>
      <c r="Y107" s="729"/>
      <c r="Z107" s="729"/>
      <c r="AA107" s="729"/>
      <c r="AB107" s="729"/>
      <c r="AC107" s="729"/>
      <c r="AD107" s="729"/>
      <c r="AE107" s="729"/>
      <c r="AF107" s="729"/>
      <c r="AG107" s="729"/>
      <c r="AH107" s="729"/>
      <c r="AI107" s="729"/>
      <c r="AJ107" s="729"/>
      <c r="AK107" s="729"/>
      <c r="AL107" s="730"/>
      <c r="AM107" s="730"/>
      <c r="AN107" s="730"/>
      <c r="AO107" s="730"/>
      <c r="AP107" s="730"/>
      <c r="AQ107" s="730"/>
      <c r="AR107" s="730"/>
      <c r="AS107" s="730"/>
      <c r="AT107" s="730"/>
      <c r="AU107" s="730"/>
      <c r="AV107" s="730"/>
      <c r="AW107" s="730"/>
      <c r="AX107" s="730"/>
      <c r="AY107" s="730"/>
      <c r="AZ107" s="730"/>
      <c r="BA107" s="730"/>
      <c r="BB107" s="730"/>
      <c r="BC107" s="730"/>
      <c r="BD107" s="730"/>
      <c r="BE107" s="730"/>
      <c r="BF107" s="730"/>
      <c r="BG107" s="730"/>
      <c r="BH107" s="730"/>
      <c r="BI107" s="730"/>
      <c r="BJ107" s="730"/>
      <c r="BK107" s="730"/>
      <c r="BL107" s="730"/>
      <c r="BM107" s="730"/>
      <c r="BN107" s="730"/>
      <c r="BO107" s="735"/>
      <c r="BP107" s="735"/>
      <c r="BQ107" s="735"/>
      <c r="BR107" s="735"/>
      <c r="BS107" s="735"/>
      <c r="BT107" s="735"/>
      <c r="BU107" s="735"/>
      <c r="BV107" s="735"/>
      <c r="BW107" s="735"/>
      <c r="BX107" s="735"/>
      <c r="BY107" s="735"/>
      <c r="BZ107" s="735"/>
      <c r="CA107" s="735"/>
      <c r="CB107" s="735"/>
      <c r="CC107" s="735"/>
      <c r="CD107" s="735"/>
      <c r="CE107" s="735"/>
      <c r="CF107" s="735"/>
      <c r="CG107" s="735"/>
      <c r="CH107" s="735"/>
      <c r="CI107" s="735"/>
      <c r="CJ107" s="735"/>
      <c r="CK107" s="735"/>
      <c r="CL107" s="735"/>
      <c r="CM107" s="735"/>
      <c r="CN107" s="735"/>
      <c r="CO107" s="735"/>
      <c r="CP107" s="735"/>
      <c r="CQ107" s="735"/>
      <c r="CR107" s="735"/>
      <c r="CS107" s="735"/>
      <c r="CT107" s="735"/>
      <c r="CU107" s="735"/>
      <c r="CV107" s="735"/>
      <c r="CW107" s="735"/>
      <c r="CX107" s="735"/>
      <c r="CY107" s="735"/>
      <c r="CZ107" s="735"/>
      <c r="DA107" s="735"/>
      <c r="DB107" s="735"/>
      <c r="DC107" s="735"/>
    </row>
    <row r="108" spans="1:107" s="772" customFormat="1" ht="18.75" hidden="1">
      <c r="A108" s="770" t="s">
        <v>424</v>
      </c>
      <c r="B108" s="764" t="s">
        <v>1</v>
      </c>
      <c r="C108" s="765">
        <f>C110+C112</f>
        <v>0</v>
      </c>
      <c r="D108" s="765">
        <v>0</v>
      </c>
      <c r="E108" s="765">
        <v>0</v>
      </c>
      <c r="F108" s="765">
        <v>0</v>
      </c>
      <c r="G108" s="694"/>
      <c r="H108" s="729"/>
      <c r="I108" s="729"/>
      <c r="J108" s="729"/>
      <c r="K108" s="729"/>
      <c r="L108" s="729"/>
      <c r="M108" s="729"/>
      <c r="N108" s="729"/>
      <c r="O108" s="729"/>
      <c r="P108" s="729"/>
      <c r="Q108" s="729"/>
      <c r="R108" s="729"/>
      <c r="S108" s="729"/>
      <c r="T108" s="729"/>
      <c r="U108" s="729"/>
      <c r="V108" s="729"/>
      <c r="W108" s="729"/>
      <c r="X108" s="729"/>
      <c r="Y108" s="729"/>
      <c r="Z108" s="729"/>
      <c r="AA108" s="729"/>
      <c r="AB108" s="729"/>
      <c r="AC108" s="729"/>
      <c r="AD108" s="729"/>
      <c r="AE108" s="729"/>
      <c r="AF108" s="729"/>
      <c r="AG108" s="729"/>
      <c r="AH108" s="729"/>
      <c r="AI108" s="729"/>
      <c r="AJ108" s="729"/>
      <c r="AK108" s="729"/>
      <c r="AL108" s="730"/>
      <c r="AM108" s="730"/>
      <c r="AN108" s="730"/>
      <c r="AO108" s="730"/>
      <c r="AP108" s="730"/>
      <c r="AQ108" s="730"/>
      <c r="AR108" s="730"/>
      <c r="AS108" s="730"/>
      <c r="AT108" s="730"/>
      <c r="AU108" s="730"/>
      <c r="AV108" s="730"/>
      <c r="AW108" s="730"/>
      <c r="AX108" s="730"/>
      <c r="AY108" s="730"/>
      <c r="AZ108" s="730"/>
      <c r="BA108" s="730"/>
      <c r="BB108" s="730"/>
      <c r="BC108" s="730"/>
      <c r="BD108" s="730"/>
      <c r="BE108" s="730"/>
      <c r="BF108" s="730"/>
      <c r="BG108" s="730"/>
      <c r="BH108" s="730"/>
      <c r="BI108" s="730"/>
      <c r="BJ108" s="730"/>
      <c r="BK108" s="730"/>
      <c r="BL108" s="730"/>
      <c r="BM108" s="730"/>
      <c r="BN108" s="730"/>
      <c r="BO108" s="771"/>
      <c r="BP108" s="771"/>
      <c r="BQ108" s="771"/>
      <c r="BR108" s="771"/>
      <c r="BS108" s="771"/>
      <c r="BT108" s="771"/>
      <c r="BU108" s="771"/>
      <c r="BV108" s="771"/>
      <c r="BW108" s="771"/>
      <c r="BX108" s="771"/>
      <c r="BY108" s="771"/>
      <c r="BZ108" s="771"/>
      <c r="CA108" s="771"/>
      <c r="CB108" s="771"/>
      <c r="CC108" s="771"/>
      <c r="CD108" s="771"/>
      <c r="CE108" s="771"/>
      <c r="CF108" s="771"/>
      <c r="CG108" s="771"/>
      <c r="CH108" s="771"/>
      <c r="CI108" s="771"/>
      <c r="CJ108" s="771"/>
      <c r="CK108" s="771"/>
      <c r="CL108" s="771"/>
      <c r="CM108" s="771"/>
      <c r="CN108" s="771"/>
      <c r="CO108" s="771"/>
      <c r="CP108" s="771"/>
      <c r="CQ108" s="771"/>
      <c r="CR108" s="771"/>
      <c r="CS108" s="771"/>
      <c r="CT108" s="771"/>
      <c r="CU108" s="771"/>
      <c r="CV108" s="771"/>
      <c r="CW108" s="771"/>
      <c r="CX108" s="771"/>
      <c r="CY108" s="771"/>
      <c r="CZ108" s="771"/>
      <c r="DA108" s="771"/>
      <c r="DB108" s="771"/>
      <c r="DC108" s="771"/>
    </row>
    <row r="109" spans="1:107" s="772" customFormat="1" ht="18.75" hidden="1">
      <c r="A109" s="770"/>
      <c r="B109" s="764" t="s">
        <v>2</v>
      </c>
      <c r="C109" s="765"/>
      <c r="D109" s="765"/>
      <c r="E109" s="765">
        <v>0</v>
      </c>
      <c r="F109" s="765">
        <v>0</v>
      </c>
      <c r="G109" s="694"/>
      <c r="H109" s="729"/>
      <c r="I109" s="729"/>
      <c r="J109" s="729"/>
      <c r="K109" s="729"/>
      <c r="L109" s="729"/>
      <c r="M109" s="729"/>
      <c r="N109" s="729"/>
      <c r="O109" s="729"/>
      <c r="P109" s="729"/>
      <c r="Q109" s="729"/>
      <c r="R109" s="729"/>
      <c r="S109" s="729"/>
      <c r="T109" s="729"/>
      <c r="U109" s="729"/>
      <c r="V109" s="729"/>
      <c r="W109" s="729"/>
      <c r="X109" s="729"/>
      <c r="Y109" s="729"/>
      <c r="Z109" s="729"/>
      <c r="AA109" s="729"/>
      <c r="AB109" s="729"/>
      <c r="AC109" s="729"/>
      <c r="AD109" s="729"/>
      <c r="AE109" s="729"/>
      <c r="AF109" s="729"/>
      <c r="AG109" s="729"/>
      <c r="AH109" s="729"/>
      <c r="AI109" s="729"/>
      <c r="AJ109" s="729"/>
      <c r="AK109" s="729"/>
      <c r="AL109" s="730"/>
      <c r="AM109" s="730"/>
      <c r="AN109" s="730"/>
      <c r="AO109" s="730"/>
      <c r="AP109" s="730"/>
      <c r="AQ109" s="730"/>
      <c r="AR109" s="730"/>
      <c r="AS109" s="730"/>
      <c r="AT109" s="730"/>
      <c r="AU109" s="730"/>
      <c r="AV109" s="730"/>
      <c r="AW109" s="730"/>
      <c r="AX109" s="730"/>
      <c r="AY109" s="730"/>
      <c r="AZ109" s="730"/>
      <c r="BA109" s="730"/>
      <c r="BB109" s="730"/>
      <c r="BC109" s="730"/>
      <c r="BD109" s="730"/>
      <c r="BE109" s="730"/>
      <c r="BF109" s="730"/>
      <c r="BG109" s="730"/>
      <c r="BH109" s="730"/>
      <c r="BI109" s="730"/>
      <c r="BJ109" s="730"/>
      <c r="BK109" s="730"/>
      <c r="BL109" s="730"/>
      <c r="BM109" s="730"/>
      <c r="BN109" s="730"/>
      <c r="BO109" s="771"/>
      <c r="BP109" s="771"/>
      <c r="BQ109" s="771"/>
      <c r="BR109" s="771"/>
      <c r="BS109" s="771"/>
      <c r="BT109" s="771"/>
      <c r="BU109" s="771"/>
      <c r="BV109" s="771"/>
      <c r="BW109" s="771"/>
      <c r="BX109" s="771"/>
      <c r="BY109" s="771"/>
      <c r="BZ109" s="771"/>
      <c r="CA109" s="771"/>
      <c r="CB109" s="771"/>
      <c r="CC109" s="771"/>
      <c r="CD109" s="771"/>
      <c r="CE109" s="771"/>
      <c r="CF109" s="771"/>
      <c r="CG109" s="771"/>
      <c r="CH109" s="771"/>
      <c r="CI109" s="771"/>
      <c r="CJ109" s="771"/>
      <c r="CK109" s="771"/>
      <c r="CL109" s="771"/>
      <c r="CM109" s="771"/>
      <c r="CN109" s="771"/>
      <c r="CO109" s="771"/>
      <c r="CP109" s="771"/>
      <c r="CQ109" s="771"/>
      <c r="CR109" s="771"/>
      <c r="CS109" s="771"/>
      <c r="CT109" s="771"/>
      <c r="CU109" s="771"/>
      <c r="CV109" s="771"/>
      <c r="CW109" s="771"/>
      <c r="CX109" s="771"/>
      <c r="CY109" s="771"/>
      <c r="CZ109" s="771"/>
      <c r="DA109" s="771"/>
      <c r="DB109" s="771"/>
      <c r="DC109" s="771"/>
    </row>
    <row r="110" spans="1:107" s="776" customFormat="1" ht="18.75" hidden="1">
      <c r="A110" s="773" t="s">
        <v>302</v>
      </c>
      <c r="B110" s="764" t="s">
        <v>1</v>
      </c>
      <c r="C110" s="774"/>
      <c r="D110" s="775">
        <v>0</v>
      </c>
      <c r="E110" s="775">
        <v>0</v>
      </c>
      <c r="F110" s="775">
        <v>0</v>
      </c>
      <c r="G110" s="694"/>
      <c r="H110" s="673"/>
      <c r="I110" s="673"/>
      <c r="J110" s="673"/>
      <c r="K110" s="673"/>
      <c r="L110" s="673"/>
      <c r="M110" s="673"/>
      <c r="N110" s="673"/>
      <c r="O110" s="673"/>
      <c r="P110" s="673"/>
      <c r="Q110" s="673"/>
      <c r="R110" s="673"/>
      <c r="S110" s="673"/>
      <c r="T110" s="673"/>
      <c r="U110" s="673"/>
      <c r="V110" s="673"/>
      <c r="W110" s="673"/>
      <c r="X110" s="673"/>
      <c r="Y110" s="673"/>
      <c r="Z110" s="673"/>
      <c r="AA110" s="673"/>
      <c r="AB110" s="673"/>
      <c r="AC110" s="673"/>
      <c r="AD110" s="673"/>
      <c r="AE110" s="673"/>
      <c r="AF110" s="673"/>
      <c r="AG110" s="673"/>
      <c r="AH110" s="673"/>
      <c r="AI110" s="673"/>
      <c r="AJ110" s="673"/>
      <c r="AK110" s="673"/>
      <c r="AL110" s="674"/>
      <c r="AM110" s="674"/>
      <c r="AN110" s="674"/>
      <c r="AO110" s="674"/>
      <c r="AP110" s="674"/>
      <c r="AQ110" s="674"/>
      <c r="AR110" s="674"/>
      <c r="AS110" s="674"/>
      <c r="AT110" s="674"/>
      <c r="AU110" s="674"/>
      <c r="AV110" s="674"/>
      <c r="AW110" s="674"/>
      <c r="AX110" s="674"/>
      <c r="AY110" s="674"/>
      <c r="AZ110" s="674"/>
      <c r="BA110" s="674"/>
      <c r="BB110" s="674"/>
      <c r="BC110" s="674"/>
      <c r="BD110" s="674"/>
      <c r="BE110" s="674"/>
      <c r="BF110" s="674"/>
      <c r="BG110" s="674"/>
      <c r="BH110" s="674"/>
      <c r="BI110" s="674"/>
      <c r="BJ110" s="674"/>
      <c r="BK110" s="674"/>
      <c r="BL110" s="674"/>
      <c r="BM110" s="674"/>
      <c r="BN110" s="674"/>
      <c r="BO110" s="674"/>
      <c r="BP110" s="674"/>
      <c r="BQ110" s="674"/>
      <c r="BR110" s="674"/>
      <c r="BS110" s="674"/>
      <c r="BT110" s="674"/>
      <c r="BU110" s="674"/>
      <c r="BV110" s="674"/>
      <c r="BW110" s="674"/>
      <c r="BX110" s="674"/>
      <c r="BY110" s="674"/>
      <c r="BZ110" s="674"/>
      <c r="CA110" s="674"/>
      <c r="CB110" s="674"/>
      <c r="CC110" s="674"/>
      <c r="CD110" s="674"/>
      <c r="CE110" s="674"/>
      <c r="CF110" s="674"/>
      <c r="CG110" s="674"/>
      <c r="CH110" s="674"/>
      <c r="CI110" s="674"/>
      <c r="CJ110" s="674"/>
      <c r="CK110" s="674"/>
      <c r="CL110" s="674"/>
      <c r="CM110" s="674"/>
      <c r="CN110" s="674"/>
      <c r="CO110" s="674"/>
      <c r="CP110" s="674"/>
      <c r="CQ110" s="674"/>
      <c r="CR110" s="674"/>
      <c r="CS110" s="674"/>
      <c r="CT110" s="674"/>
      <c r="CU110" s="674"/>
      <c r="CV110" s="674"/>
      <c r="CW110" s="674"/>
      <c r="CX110" s="674"/>
      <c r="CY110" s="674"/>
      <c r="CZ110" s="674"/>
      <c r="DA110" s="674"/>
      <c r="DB110" s="674"/>
      <c r="DC110" s="674"/>
    </row>
    <row r="111" spans="1:107" s="776" customFormat="1" ht="18.75" hidden="1">
      <c r="A111" s="773"/>
      <c r="B111" s="764" t="s">
        <v>2</v>
      </c>
      <c r="C111" s="774">
        <v>0</v>
      </c>
      <c r="D111" s="774">
        <v>0</v>
      </c>
      <c r="E111" s="774">
        <v>0</v>
      </c>
      <c r="F111" s="775">
        <v>0</v>
      </c>
      <c r="G111" s="694"/>
      <c r="H111" s="673"/>
      <c r="I111" s="673"/>
      <c r="J111" s="673"/>
      <c r="K111" s="673"/>
      <c r="L111" s="673"/>
      <c r="M111" s="673"/>
      <c r="N111" s="673"/>
      <c r="O111" s="673"/>
      <c r="P111" s="673"/>
      <c r="Q111" s="673"/>
      <c r="R111" s="673"/>
      <c r="S111" s="673"/>
      <c r="T111" s="673"/>
      <c r="U111" s="673"/>
      <c r="V111" s="673"/>
      <c r="W111" s="673"/>
      <c r="X111" s="673"/>
      <c r="Y111" s="673"/>
      <c r="Z111" s="673"/>
      <c r="AA111" s="673"/>
      <c r="AB111" s="673"/>
      <c r="AC111" s="673"/>
      <c r="AD111" s="673"/>
      <c r="AE111" s="673"/>
      <c r="AF111" s="673"/>
      <c r="AG111" s="673"/>
      <c r="AH111" s="673"/>
      <c r="AI111" s="673"/>
      <c r="AJ111" s="673"/>
      <c r="AK111" s="673"/>
      <c r="AL111" s="674"/>
      <c r="AM111" s="674"/>
      <c r="AN111" s="674"/>
      <c r="AO111" s="674"/>
      <c r="AP111" s="674"/>
      <c r="AQ111" s="674"/>
      <c r="AR111" s="674"/>
      <c r="AS111" s="674"/>
      <c r="AT111" s="674"/>
      <c r="AU111" s="674"/>
      <c r="AV111" s="674"/>
      <c r="AW111" s="674"/>
      <c r="AX111" s="674"/>
      <c r="AY111" s="674"/>
      <c r="AZ111" s="674"/>
      <c r="BA111" s="674"/>
      <c r="BB111" s="674"/>
      <c r="BC111" s="674"/>
      <c r="BD111" s="674"/>
      <c r="BE111" s="674"/>
      <c r="BF111" s="674"/>
      <c r="BG111" s="674"/>
      <c r="BH111" s="674"/>
      <c r="BI111" s="674"/>
      <c r="BJ111" s="674"/>
      <c r="BK111" s="674"/>
      <c r="BL111" s="674"/>
      <c r="BM111" s="674"/>
      <c r="BN111" s="674"/>
      <c r="BO111" s="674"/>
      <c r="BP111" s="674"/>
      <c r="BQ111" s="674"/>
      <c r="BR111" s="674"/>
      <c r="BS111" s="674"/>
      <c r="BT111" s="674"/>
      <c r="BU111" s="674"/>
      <c r="BV111" s="674"/>
      <c r="BW111" s="674"/>
      <c r="BX111" s="674"/>
      <c r="BY111" s="674"/>
      <c r="BZ111" s="674"/>
      <c r="CA111" s="674"/>
      <c r="CB111" s="674"/>
      <c r="CC111" s="674"/>
      <c r="CD111" s="674"/>
      <c r="CE111" s="674"/>
      <c r="CF111" s="674"/>
      <c r="CG111" s="674"/>
      <c r="CH111" s="674"/>
      <c r="CI111" s="674"/>
      <c r="CJ111" s="674"/>
      <c r="CK111" s="674"/>
      <c r="CL111" s="674"/>
      <c r="CM111" s="674"/>
      <c r="CN111" s="674"/>
      <c r="CO111" s="674"/>
      <c r="CP111" s="674"/>
      <c r="CQ111" s="674"/>
      <c r="CR111" s="674"/>
      <c r="CS111" s="674"/>
      <c r="CT111" s="674"/>
      <c r="CU111" s="674"/>
      <c r="CV111" s="674"/>
      <c r="CW111" s="674"/>
      <c r="CX111" s="674"/>
      <c r="CY111" s="674"/>
      <c r="CZ111" s="674"/>
      <c r="DA111" s="674"/>
      <c r="DB111" s="674"/>
      <c r="DC111" s="674"/>
    </row>
    <row r="112" spans="1:107" s="776" customFormat="1" ht="18.75" hidden="1">
      <c r="A112" s="773" t="s">
        <v>46</v>
      </c>
      <c r="B112" s="764" t="s">
        <v>1</v>
      </c>
      <c r="C112" s="774"/>
      <c r="D112" s="775">
        <v>0</v>
      </c>
      <c r="E112" s="775">
        <v>0</v>
      </c>
      <c r="F112" s="775">
        <v>0</v>
      </c>
      <c r="G112" s="694"/>
      <c r="H112" s="673"/>
      <c r="I112" s="673"/>
      <c r="J112" s="673"/>
      <c r="K112" s="673"/>
      <c r="L112" s="673"/>
      <c r="M112" s="673"/>
      <c r="N112" s="673"/>
      <c r="O112" s="673"/>
      <c r="P112" s="673"/>
      <c r="Q112" s="673"/>
      <c r="R112" s="673"/>
      <c r="S112" s="673"/>
      <c r="T112" s="673"/>
      <c r="U112" s="673"/>
      <c r="V112" s="673"/>
      <c r="W112" s="673"/>
      <c r="X112" s="673"/>
      <c r="Y112" s="673"/>
      <c r="Z112" s="673"/>
      <c r="AA112" s="673"/>
      <c r="AB112" s="673"/>
      <c r="AC112" s="673"/>
      <c r="AD112" s="673"/>
      <c r="AE112" s="673"/>
      <c r="AF112" s="673"/>
      <c r="AG112" s="673"/>
      <c r="AH112" s="673"/>
      <c r="AI112" s="673"/>
      <c r="AJ112" s="673"/>
      <c r="AK112" s="673"/>
      <c r="AL112" s="674"/>
      <c r="AM112" s="674"/>
      <c r="AN112" s="674"/>
      <c r="AO112" s="674"/>
      <c r="AP112" s="674"/>
      <c r="AQ112" s="674"/>
      <c r="AR112" s="674"/>
      <c r="AS112" s="674"/>
      <c r="AT112" s="674"/>
      <c r="AU112" s="674"/>
      <c r="AV112" s="674"/>
      <c r="AW112" s="674"/>
      <c r="AX112" s="674"/>
      <c r="AY112" s="674"/>
      <c r="AZ112" s="674"/>
      <c r="BA112" s="674"/>
      <c r="BB112" s="674"/>
      <c r="BC112" s="674"/>
      <c r="BD112" s="674"/>
      <c r="BE112" s="674"/>
      <c r="BF112" s="674"/>
      <c r="BG112" s="674"/>
      <c r="BH112" s="674"/>
      <c r="BI112" s="674"/>
      <c r="BJ112" s="674"/>
      <c r="BK112" s="674"/>
      <c r="BL112" s="674"/>
      <c r="BM112" s="674"/>
      <c r="BN112" s="674"/>
      <c r="BO112" s="674"/>
      <c r="BP112" s="674"/>
      <c r="BQ112" s="674"/>
      <c r="BR112" s="674"/>
      <c r="BS112" s="674"/>
      <c r="BT112" s="674"/>
      <c r="BU112" s="674"/>
      <c r="BV112" s="674"/>
      <c r="BW112" s="674"/>
      <c r="BX112" s="674"/>
      <c r="BY112" s="674"/>
      <c r="BZ112" s="674"/>
      <c r="CA112" s="674"/>
      <c r="CB112" s="674"/>
      <c r="CC112" s="674"/>
      <c r="CD112" s="674"/>
      <c r="CE112" s="674"/>
      <c r="CF112" s="674"/>
      <c r="CG112" s="674"/>
      <c r="CH112" s="674"/>
      <c r="CI112" s="674"/>
      <c r="CJ112" s="674"/>
      <c r="CK112" s="674"/>
      <c r="CL112" s="674"/>
      <c r="CM112" s="674"/>
      <c r="CN112" s="674"/>
      <c r="CO112" s="674"/>
      <c r="CP112" s="674"/>
      <c r="CQ112" s="674"/>
      <c r="CR112" s="674"/>
      <c r="CS112" s="674"/>
      <c r="CT112" s="674"/>
      <c r="CU112" s="674"/>
      <c r="CV112" s="674"/>
      <c r="CW112" s="674"/>
      <c r="CX112" s="674"/>
      <c r="CY112" s="674"/>
      <c r="CZ112" s="674"/>
      <c r="DA112" s="674"/>
      <c r="DB112" s="674"/>
      <c r="DC112" s="674"/>
    </row>
    <row r="113" spans="1:107" s="776" customFormat="1" ht="18.75" hidden="1">
      <c r="A113" s="773"/>
      <c r="B113" s="764" t="s">
        <v>2</v>
      </c>
      <c r="C113" s="774">
        <v>0</v>
      </c>
      <c r="D113" s="775">
        <v>0</v>
      </c>
      <c r="E113" s="775">
        <v>0</v>
      </c>
      <c r="F113" s="775">
        <v>0</v>
      </c>
      <c r="G113" s="694"/>
      <c r="H113" s="673"/>
      <c r="I113" s="673"/>
      <c r="J113" s="673"/>
      <c r="K113" s="673"/>
      <c r="L113" s="673"/>
      <c r="M113" s="673"/>
      <c r="N113" s="673"/>
      <c r="O113" s="673"/>
      <c r="P113" s="673"/>
      <c r="Q113" s="673"/>
      <c r="R113" s="673"/>
      <c r="S113" s="673"/>
      <c r="T113" s="673"/>
      <c r="U113" s="673"/>
      <c r="V113" s="673"/>
      <c r="W113" s="673"/>
      <c r="X113" s="673"/>
      <c r="Y113" s="673"/>
      <c r="Z113" s="673"/>
      <c r="AA113" s="673"/>
      <c r="AB113" s="673"/>
      <c r="AC113" s="673"/>
      <c r="AD113" s="673"/>
      <c r="AE113" s="673"/>
      <c r="AF113" s="673"/>
      <c r="AG113" s="673"/>
      <c r="AH113" s="673"/>
      <c r="AI113" s="673"/>
      <c r="AJ113" s="673"/>
      <c r="AK113" s="673"/>
      <c r="AL113" s="674"/>
      <c r="AM113" s="674"/>
      <c r="AN113" s="674"/>
      <c r="AO113" s="674"/>
      <c r="AP113" s="674"/>
      <c r="AQ113" s="674"/>
      <c r="AR113" s="674"/>
      <c r="AS113" s="674"/>
      <c r="AT113" s="674"/>
      <c r="AU113" s="674"/>
      <c r="AV113" s="674"/>
      <c r="AW113" s="674"/>
      <c r="AX113" s="674"/>
      <c r="AY113" s="674"/>
      <c r="AZ113" s="674"/>
      <c r="BA113" s="674"/>
      <c r="BB113" s="674"/>
      <c r="BC113" s="674"/>
      <c r="BD113" s="674"/>
      <c r="BE113" s="674"/>
      <c r="BF113" s="674"/>
      <c r="BG113" s="674"/>
      <c r="BH113" s="674"/>
      <c r="BI113" s="674"/>
      <c r="BJ113" s="674"/>
      <c r="BK113" s="674"/>
      <c r="BL113" s="674"/>
      <c r="BM113" s="674"/>
      <c r="BN113" s="674"/>
      <c r="BO113" s="674"/>
      <c r="BP113" s="674"/>
      <c r="BQ113" s="674"/>
      <c r="BR113" s="674"/>
      <c r="BS113" s="674"/>
      <c r="BT113" s="674"/>
      <c r="BU113" s="674"/>
      <c r="BV113" s="674"/>
      <c r="BW113" s="674"/>
      <c r="BX113" s="674"/>
      <c r="BY113" s="674"/>
      <c r="BZ113" s="674"/>
      <c r="CA113" s="674"/>
      <c r="CB113" s="674"/>
      <c r="CC113" s="674"/>
      <c r="CD113" s="674"/>
      <c r="CE113" s="674"/>
      <c r="CF113" s="674"/>
      <c r="CG113" s="674"/>
      <c r="CH113" s="674"/>
      <c r="CI113" s="674"/>
      <c r="CJ113" s="674"/>
      <c r="CK113" s="674"/>
      <c r="CL113" s="674"/>
      <c r="CM113" s="674"/>
      <c r="CN113" s="674"/>
      <c r="CO113" s="674"/>
      <c r="CP113" s="674"/>
      <c r="CQ113" s="674"/>
      <c r="CR113" s="674"/>
      <c r="CS113" s="674"/>
      <c r="CT113" s="674"/>
      <c r="CU113" s="674"/>
      <c r="CV113" s="674"/>
      <c r="CW113" s="674"/>
      <c r="CX113" s="674"/>
      <c r="CY113" s="674"/>
      <c r="CZ113" s="674"/>
      <c r="DA113" s="674"/>
      <c r="DB113" s="674"/>
      <c r="DC113" s="674"/>
    </row>
    <row r="114" spans="1:107" s="758" customFormat="1" ht="18.75">
      <c r="A114" s="763" t="s">
        <v>209</v>
      </c>
      <c r="B114" s="764" t="s">
        <v>1</v>
      </c>
      <c r="C114" s="765">
        <f>C116</f>
        <v>2996100</v>
      </c>
      <c r="D114" s="768">
        <f>D116</f>
        <v>2996100</v>
      </c>
      <c r="E114" s="768">
        <v>0</v>
      </c>
      <c r="F114" s="768">
        <v>0</v>
      </c>
      <c r="G114" s="694"/>
      <c r="H114" s="729"/>
      <c r="I114" s="729"/>
      <c r="J114" s="729"/>
      <c r="K114" s="729"/>
      <c r="L114" s="729"/>
      <c r="M114" s="729"/>
      <c r="N114" s="729"/>
      <c r="O114" s="729"/>
      <c r="P114" s="729"/>
      <c r="Q114" s="729"/>
      <c r="R114" s="729"/>
      <c r="S114" s="729"/>
      <c r="T114" s="729"/>
      <c r="U114" s="729"/>
      <c r="V114" s="729"/>
      <c r="W114" s="729"/>
      <c r="X114" s="729"/>
      <c r="Y114" s="729"/>
      <c r="Z114" s="729"/>
      <c r="AA114" s="729"/>
      <c r="AB114" s="729"/>
      <c r="AC114" s="729"/>
      <c r="AD114" s="729"/>
      <c r="AE114" s="729"/>
      <c r="AF114" s="729"/>
      <c r="AG114" s="729"/>
      <c r="AH114" s="729"/>
      <c r="AI114" s="729"/>
      <c r="AJ114" s="729"/>
      <c r="AK114" s="729"/>
      <c r="AL114" s="730"/>
      <c r="AM114" s="730"/>
      <c r="AN114" s="730"/>
      <c r="AO114" s="730"/>
      <c r="AP114" s="730"/>
      <c r="AQ114" s="730"/>
      <c r="AR114" s="730"/>
      <c r="AS114" s="730"/>
      <c r="AT114" s="730"/>
      <c r="AU114" s="730"/>
      <c r="AV114" s="730"/>
      <c r="AW114" s="730"/>
      <c r="AX114" s="730"/>
      <c r="AY114" s="730"/>
      <c r="AZ114" s="730"/>
      <c r="BA114" s="730"/>
      <c r="BB114" s="730"/>
      <c r="BC114" s="730"/>
      <c r="BD114" s="730"/>
      <c r="BE114" s="730"/>
      <c r="BF114" s="730"/>
      <c r="BG114" s="730"/>
      <c r="BH114" s="730"/>
      <c r="BI114" s="730"/>
      <c r="BJ114" s="730"/>
      <c r="BK114" s="730"/>
      <c r="BL114" s="730"/>
      <c r="BM114" s="730"/>
      <c r="BN114" s="730"/>
      <c r="BO114" s="735"/>
      <c r="BP114" s="735"/>
      <c r="BQ114" s="735"/>
      <c r="BR114" s="735"/>
      <c r="BS114" s="735"/>
      <c r="BT114" s="735"/>
      <c r="BU114" s="735"/>
      <c r="BV114" s="735"/>
      <c r="BW114" s="735"/>
      <c r="BX114" s="735"/>
      <c r="BY114" s="735"/>
      <c r="BZ114" s="735"/>
      <c r="CA114" s="735"/>
      <c r="CB114" s="735"/>
      <c r="CC114" s="735"/>
      <c r="CD114" s="735"/>
      <c r="CE114" s="735"/>
      <c r="CF114" s="735"/>
      <c r="CG114" s="735"/>
      <c r="CH114" s="735"/>
      <c r="CI114" s="735"/>
      <c r="CJ114" s="735"/>
      <c r="CK114" s="735"/>
      <c r="CL114" s="735"/>
      <c r="CM114" s="735"/>
      <c r="CN114" s="735"/>
      <c r="CO114" s="735"/>
      <c r="CP114" s="735"/>
      <c r="CQ114" s="735"/>
      <c r="CR114" s="735"/>
      <c r="CS114" s="735"/>
      <c r="CT114" s="735"/>
      <c r="CU114" s="735"/>
      <c r="CV114" s="735"/>
      <c r="CW114" s="735"/>
      <c r="CX114" s="735"/>
      <c r="CY114" s="735"/>
      <c r="CZ114" s="735"/>
      <c r="DA114" s="735"/>
      <c r="DB114" s="735"/>
      <c r="DC114" s="735"/>
    </row>
    <row r="115" spans="1:107" s="758" customFormat="1" ht="18.75">
      <c r="A115" s="763"/>
      <c r="B115" s="764" t="s">
        <v>2</v>
      </c>
      <c r="C115" s="765">
        <f>D115+E115</f>
        <v>874609.26</v>
      </c>
      <c r="D115" s="768">
        <f>D117</f>
        <v>562863</v>
      </c>
      <c r="E115" s="768">
        <f>E117</f>
        <v>311746.26</v>
      </c>
      <c r="F115" s="768">
        <v>0</v>
      </c>
      <c r="G115" s="694"/>
      <c r="H115" s="729"/>
      <c r="I115" s="729"/>
      <c r="J115" s="729"/>
      <c r="K115" s="729"/>
      <c r="L115" s="729"/>
      <c r="M115" s="729"/>
      <c r="N115" s="729"/>
      <c r="O115" s="729"/>
      <c r="P115" s="729"/>
      <c r="Q115" s="729"/>
      <c r="R115" s="729"/>
      <c r="S115" s="729"/>
      <c r="T115" s="729"/>
      <c r="U115" s="729"/>
      <c r="V115" s="729"/>
      <c r="W115" s="729"/>
      <c r="X115" s="729"/>
      <c r="Y115" s="729"/>
      <c r="Z115" s="729"/>
      <c r="AA115" s="729"/>
      <c r="AB115" s="729"/>
      <c r="AC115" s="729"/>
      <c r="AD115" s="729"/>
      <c r="AE115" s="729"/>
      <c r="AF115" s="729"/>
      <c r="AG115" s="729"/>
      <c r="AH115" s="729"/>
      <c r="AI115" s="729"/>
      <c r="AJ115" s="729"/>
      <c r="AK115" s="729"/>
      <c r="AL115" s="730"/>
      <c r="AM115" s="730"/>
      <c r="AN115" s="730"/>
      <c r="AO115" s="730"/>
      <c r="AP115" s="730"/>
      <c r="AQ115" s="730"/>
      <c r="AR115" s="730"/>
      <c r="AS115" s="730"/>
      <c r="AT115" s="730"/>
      <c r="AU115" s="730"/>
      <c r="AV115" s="730"/>
      <c r="AW115" s="730"/>
      <c r="AX115" s="730"/>
      <c r="AY115" s="730"/>
      <c r="AZ115" s="730"/>
      <c r="BA115" s="730"/>
      <c r="BB115" s="730"/>
      <c r="BC115" s="730"/>
      <c r="BD115" s="730"/>
      <c r="BE115" s="730"/>
      <c r="BF115" s="730"/>
      <c r="BG115" s="730"/>
      <c r="BH115" s="730"/>
      <c r="BI115" s="730"/>
      <c r="BJ115" s="730"/>
      <c r="BK115" s="730"/>
      <c r="BL115" s="730"/>
      <c r="BM115" s="730"/>
      <c r="BN115" s="730"/>
      <c r="BO115" s="735"/>
      <c r="BP115" s="735"/>
      <c r="BQ115" s="735"/>
      <c r="BR115" s="735"/>
      <c r="BS115" s="735"/>
      <c r="BT115" s="735"/>
      <c r="BU115" s="735"/>
      <c r="BV115" s="735"/>
      <c r="BW115" s="735"/>
      <c r="BX115" s="735"/>
      <c r="BY115" s="735"/>
      <c r="BZ115" s="735"/>
      <c r="CA115" s="735"/>
      <c r="CB115" s="735"/>
      <c r="CC115" s="735"/>
      <c r="CD115" s="735"/>
      <c r="CE115" s="735"/>
      <c r="CF115" s="735"/>
      <c r="CG115" s="735"/>
      <c r="CH115" s="735"/>
      <c r="CI115" s="735"/>
      <c r="CJ115" s="735"/>
      <c r="CK115" s="735"/>
      <c r="CL115" s="735"/>
      <c r="CM115" s="735"/>
      <c r="CN115" s="735"/>
      <c r="CO115" s="735"/>
      <c r="CP115" s="735"/>
      <c r="CQ115" s="735"/>
      <c r="CR115" s="735"/>
      <c r="CS115" s="735"/>
      <c r="CT115" s="735"/>
      <c r="CU115" s="735"/>
      <c r="CV115" s="735"/>
      <c r="CW115" s="735"/>
      <c r="CX115" s="735"/>
      <c r="CY115" s="735"/>
      <c r="CZ115" s="735"/>
      <c r="DA115" s="735"/>
      <c r="DB115" s="735"/>
      <c r="DC115" s="735"/>
    </row>
    <row r="116" spans="1:107" s="772" customFormat="1" ht="18.75">
      <c r="A116" s="770" t="s">
        <v>424</v>
      </c>
      <c r="B116" s="764" t="s">
        <v>1</v>
      </c>
      <c r="C116" s="765">
        <f>C118+C123</f>
        <v>2996100</v>
      </c>
      <c r="D116" s="765">
        <f>D118+D123</f>
        <v>2996100</v>
      </c>
      <c r="E116" s="765">
        <v>0</v>
      </c>
      <c r="F116" s="765">
        <v>0</v>
      </c>
      <c r="G116" s="694"/>
      <c r="H116" s="729"/>
      <c r="I116" s="729"/>
      <c r="J116" s="729"/>
      <c r="K116" s="729"/>
      <c r="L116" s="729"/>
      <c r="M116" s="729"/>
      <c r="N116" s="729"/>
      <c r="O116" s="729"/>
      <c r="P116" s="729"/>
      <c r="Q116" s="729"/>
      <c r="R116" s="729"/>
      <c r="S116" s="729"/>
      <c r="T116" s="729"/>
      <c r="U116" s="729"/>
      <c r="V116" s="729"/>
      <c r="W116" s="729"/>
      <c r="X116" s="729"/>
      <c r="Y116" s="729"/>
      <c r="Z116" s="729"/>
      <c r="AA116" s="729"/>
      <c r="AB116" s="729"/>
      <c r="AC116" s="729"/>
      <c r="AD116" s="729"/>
      <c r="AE116" s="729"/>
      <c r="AF116" s="729"/>
      <c r="AG116" s="729"/>
      <c r="AH116" s="729"/>
      <c r="AI116" s="729"/>
      <c r="AJ116" s="729"/>
      <c r="AK116" s="729"/>
      <c r="AL116" s="730"/>
      <c r="AM116" s="730"/>
      <c r="AN116" s="730"/>
      <c r="AO116" s="730"/>
      <c r="AP116" s="730"/>
      <c r="AQ116" s="730"/>
      <c r="AR116" s="730"/>
      <c r="AS116" s="730"/>
      <c r="AT116" s="730"/>
      <c r="AU116" s="730"/>
      <c r="AV116" s="730"/>
      <c r="AW116" s="730"/>
      <c r="AX116" s="730"/>
      <c r="AY116" s="730"/>
      <c r="AZ116" s="730"/>
      <c r="BA116" s="730"/>
      <c r="BB116" s="730"/>
      <c r="BC116" s="730"/>
      <c r="BD116" s="730"/>
      <c r="BE116" s="730"/>
      <c r="BF116" s="730"/>
      <c r="BG116" s="730"/>
      <c r="BH116" s="730"/>
      <c r="BI116" s="730"/>
      <c r="BJ116" s="730"/>
      <c r="BK116" s="730"/>
      <c r="BL116" s="730"/>
      <c r="BM116" s="730"/>
      <c r="BN116" s="730"/>
      <c r="BO116" s="771"/>
      <c r="BP116" s="771"/>
      <c r="BQ116" s="771"/>
      <c r="BR116" s="771"/>
      <c r="BS116" s="771"/>
      <c r="BT116" s="771"/>
      <c r="BU116" s="771"/>
      <c r="BV116" s="771"/>
      <c r="BW116" s="771"/>
      <c r="BX116" s="771"/>
      <c r="BY116" s="771"/>
      <c r="BZ116" s="771"/>
      <c r="CA116" s="771"/>
      <c r="CB116" s="771"/>
      <c r="CC116" s="771"/>
      <c r="CD116" s="771"/>
      <c r="CE116" s="771"/>
      <c r="CF116" s="771"/>
      <c r="CG116" s="771"/>
      <c r="CH116" s="771"/>
      <c r="CI116" s="771"/>
      <c r="CJ116" s="771"/>
      <c r="CK116" s="771"/>
      <c r="CL116" s="771"/>
      <c r="CM116" s="771"/>
      <c r="CN116" s="771"/>
      <c r="CO116" s="771"/>
      <c r="CP116" s="771"/>
      <c r="CQ116" s="771"/>
      <c r="CR116" s="771"/>
      <c r="CS116" s="771"/>
      <c r="CT116" s="771"/>
      <c r="CU116" s="771"/>
      <c r="CV116" s="771"/>
      <c r="CW116" s="771"/>
      <c r="CX116" s="771"/>
      <c r="CY116" s="771"/>
      <c r="CZ116" s="771"/>
      <c r="DA116" s="771"/>
      <c r="DB116" s="771"/>
      <c r="DC116" s="771"/>
    </row>
    <row r="117" spans="1:107" s="772" customFormat="1" ht="18.75">
      <c r="A117" s="770"/>
      <c r="B117" s="764" t="s">
        <v>2</v>
      </c>
      <c r="C117" s="765">
        <f>D117+E117</f>
        <v>874609.26</v>
      </c>
      <c r="D117" s="765">
        <f>D122+D125+D127</f>
        <v>562863</v>
      </c>
      <c r="E117" s="765">
        <f>E122+E125+E127</f>
        <v>311746.26</v>
      </c>
      <c r="F117" s="765"/>
      <c r="G117" s="694"/>
      <c r="H117" s="729"/>
      <c r="I117" s="729"/>
      <c r="J117" s="729"/>
      <c r="K117" s="729"/>
      <c r="L117" s="729"/>
      <c r="M117" s="729"/>
      <c r="N117" s="729"/>
      <c r="O117" s="729"/>
      <c r="P117" s="729"/>
      <c r="Q117" s="729"/>
      <c r="R117" s="729"/>
      <c r="S117" s="729"/>
      <c r="T117" s="729"/>
      <c r="U117" s="729"/>
      <c r="V117" s="729"/>
      <c r="W117" s="729"/>
      <c r="X117" s="729"/>
      <c r="Y117" s="729"/>
      <c r="Z117" s="729"/>
      <c r="AA117" s="729"/>
      <c r="AB117" s="729"/>
      <c r="AC117" s="729"/>
      <c r="AD117" s="729"/>
      <c r="AE117" s="729"/>
      <c r="AF117" s="729"/>
      <c r="AG117" s="729"/>
      <c r="AH117" s="729"/>
      <c r="AI117" s="729"/>
      <c r="AJ117" s="729"/>
      <c r="AK117" s="729"/>
      <c r="AL117" s="730"/>
      <c r="AM117" s="730"/>
      <c r="AN117" s="730"/>
      <c r="AO117" s="730"/>
      <c r="AP117" s="730"/>
      <c r="AQ117" s="730"/>
      <c r="AR117" s="730"/>
      <c r="AS117" s="730"/>
      <c r="AT117" s="730"/>
      <c r="AU117" s="730"/>
      <c r="AV117" s="730"/>
      <c r="AW117" s="730"/>
      <c r="AX117" s="730"/>
      <c r="AY117" s="730"/>
      <c r="AZ117" s="730"/>
      <c r="BA117" s="730"/>
      <c r="BB117" s="730"/>
      <c r="BC117" s="730"/>
      <c r="BD117" s="730"/>
      <c r="BE117" s="730"/>
      <c r="BF117" s="730"/>
      <c r="BG117" s="730"/>
      <c r="BH117" s="730"/>
      <c r="BI117" s="730"/>
      <c r="BJ117" s="730"/>
      <c r="BK117" s="730"/>
      <c r="BL117" s="730"/>
      <c r="BM117" s="730"/>
      <c r="BN117" s="730"/>
      <c r="BO117" s="771"/>
      <c r="BP117" s="771"/>
      <c r="BQ117" s="771"/>
      <c r="BR117" s="771"/>
      <c r="BS117" s="771"/>
      <c r="BT117" s="771"/>
      <c r="BU117" s="771"/>
      <c r="BV117" s="771"/>
      <c r="BW117" s="771"/>
      <c r="BX117" s="771"/>
      <c r="BY117" s="771"/>
      <c r="BZ117" s="771"/>
      <c r="CA117" s="771"/>
      <c r="CB117" s="771"/>
      <c r="CC117" s="771"/>
      <c r="CD117" s="771"/>
      <c r="CE117" s="771"/>
      <c r="CF117" s="771"/>
      <c r="CG117" s="771"/>
      <c r="CH117" s="771"/>
      <c r="CI117" s="771"/>
      <c r="CJ117" s="771"/>
      <c r="CK117" s="771"/>
      <c r="CL117" s="771"/>
      <c r="CM117" s="771"/>
      <c r="CN117" s="771"/>
      <c r="CO117" s="771"/>
      <c r="CP117" s="771"/>
      <c r="CQ117" s="771"/>
      <c r="CR117" s="771"/>
      <c r="CS117" s="771"/>
      <c r="CT117" s="771"/>
      <c r="CU117" s="771"/>
      <c r="CV117" s="771"/>
      <c r="CW117" s="771"/>
      <c r="CX117" s="771"/>
      <c r="CY117" s="771"/>
      <c r="CZ117" s="771"/>
      <c r="DA117" s="771"/>
      <c r="DB117" s="771"/>
      <c r="DC117" s="771"/>
    </row>
    <row r="118" spans="1:107" s="772" customFormat="1" ht="18.75">
      <c r="A118" s="777" t="s">
        <v>213</v>
      </c>
      <c r="B118" s="778"/>
      <c r="C118" s="779">
        <f>C119+C121</f>
        <v>1280800</v>
      </c>
      <c r="D118" s="779">
        <f>D119+D121</f>
        <v>1280800</v>
      </c>
      <c r="E118" s="779">
        <v>0</v>
      </c>
      <c r="F118" s="779">
        <v>0</v>
      </c>
      <c r="G118" s="694"/>
      <c r="H118" s="729"/>
      <c r="I118" s="729"/>
      <c r="J118" s="729"/>
      <c r="K118" s="729"/>
      <c r="L118" s="729"/>
      <c r="M118" s="729"/>
      <c r="N118" s="729"/>
      <c r="O118" s="729"/>
      <c r="P118" s="729"/>
      <c r="Q118" s="729"/>
      <c r="R118" s="729"/>
      <c r="S118" s="729"/>
      <c r="T118" s="729"/>
      <c r="U118" s="729"/>
      <c r="V118" s="729"/>
      <c r="W118" s="729"/>
      <c r="X118" s="729"/>
      <c r="Y118" s="729"/>
      <c r="Z118" s="729"/>
      <c r="AA118" s="729"/>
      <c r="AB118" s="729"/>
      <c r="AC118" s="729"/>
      <c r="AD118" s="729"/>
      <c r="AE118" s="729"/>
      <c r="AF118" s="729"/>
      <c r="AG118" s="729"/>
      <c r="AH118" s="729"/>
      <c r="AI118" s="729"/>
      <c r="AJ118" s="729"/>
      <c r="AK118" s="729"/>
      <c r="AL118" s="730"/>
      <c r="AM118" s="730"/>
      <c r="AN118" s="730"/>
      <c r="AO118" s="730"/>
      <c r="AP118" s="730"/>
      <c r="AQ118" s="730"/>
      <c r="AR118" s="730"/>
      <c r="AS118" s="730"/>
      <c r="AT118" s="730"/>
      <c r="AU118" s="730"/>
      <c r="AV118" s="730"/>
      <c r="AW118" s="730"/>
      <c r="AX118" s="730"/>
      <c r="AY118" s="730"/>
      <c r="AZ118" s="730"/>
      <c r="BA118" s="730"/>
      <c r="BB118" s="730"/>
      <c r="BC118" s="730"/>
      <c r="BD118" s="730"/>
      <c r="BE118" s="730"/>
      <c r="BF118" s="730"/>
      <c r="BG118" s="730"/>
      <c r="BH118" s="730"/>
      <c r="BI118" s="730"/>
      <c r="BJ118" s="730"/>
      <c r="BK118" s="730"/>
      <c r="BL118" s="730"/>
      <c r="BM118" s="730"/>
      <c r="BN118" s="730"/>
      <c r="BO118" s="771"/>
      <c r="BP118" s="771"/>
      <c r="BQ118" s="771"/>
      <c r="BR118" s="771"/>
      <c r="BS118" s="771"/>
      <c r="BT118" s="771"/>
      <c r="BU118" s="771"/>
      <c r="BV118" s="771"/>
      <c r="BW118" s="771"/>
      <c r="BX118" s="771"/>
      <c r="BY118" s="771"/>
      <c r="BZ118" s="771"/>
      <c r="CA118" s="771"/>
      <c r="CB118" s="771"/>
      <c r="CC118" s="771"/>
      <c r="CD118" s="771"/>
      <c r="CE118" s="771"/>
      <c r="CF118" s="771"/>
      <c r="CG118" s="771"/>
      <c r="CH118" s="771"/>
      <c r="CI118" s="771"/>
      <c r="CJ118" s="771"/>
      <c r="CK118" s="771"/>
      <c r="CL118" s="771"/>
      <c r="CM118" s="771"/>
      <c r="CN118" s="771"/>
      <c r="CO118" s="771"/>
      <c r="CP118" s="771"/>
      <c r="CQ118" s="771"/>
      <c r="CR118" s="771"/>
      <c r="CS118" s="771"/>
      <c r="CT118" s="771"/>
      <c r="CU118" s="771"/>
      <c r="CV118" s="771"/>
      <c r="CW118" s="771"/>
      <c r="CX118" s="771"/>
      <c r="CY118" s="771"/>
      <c r="CZ118" s="771"/>
      <c r="DA118" s="771"/>
      <c r="DB118" s="771"/>
      <c r="DC118" s="771"/>
    </row>
    <row r="119" spans="1:107" s="772" customFormat="1" ht="19.5">
      <c r="A119" s="147" t="s">
        <v>302</v>
      </c>
      <c r="B119" s="780" t="s">
        <v>1</v>
      </c>
      <c r="C119" s="781">
        <v>1147600</v>
      </c>
      <c r="D119" s="781">
        <v>1147600</v>
      </c>
      <c r="E119" s="781"/>
      <c r="F119" s="781"/>
      <c r="G119" s="694"/>
      <c r="H119" s="729"/>
      <c r="I119" s="729"/>
      <c r="J119" s="729"/>
      <c r="K119" s="729"/>
      <c r="L119" s="729"/>
      <c r="M119" s="729"/>
      <c r="N119" s="729"/>
      <c r="O119" s="729"/>
      <c r="P119" s="729"/>
      <c r="Q119" s="729"/>
      <c r="R119" s="729"/>
      <c r="S119" s="729"/>
      <c r="T119" s="729"/>
      <c r="U119" s="729"/>
      <c r="V119" s="729"/>
      <c r="W119" s="729"/>
      <c r="X119" s="729"/>
      <c r="Y119" s="729"/>
      <c r="Z119" s="729"/>
      <c r="AA119" s="729"/>
      <c r="AB119" s="729"/>
      <c r="AC119" s="729"/>
      <c r="AD119" s="729"/>
      <c r="AE119" s="729"/>
      <c r="AF119" s="729"/>
      <c r="AG119" s="729"/>
      <c r="AH119" s="729"/>
      <c r="AI119" s="729"/>
      <c r="AJ119" s="729"/>
      <c r="AK119" s="729"/>
      <c r="AL119" s="730"/>
      <c r="AM119" s="730"/>
      <c r="AN119" s="730"/>
      <c r="AO119" s="730"/>
      <c r="AP119" s="730"/>
      <c r="AQ119" s="730"/>
      <c r="AR119" s="730"/>
      <c r="AS119" s="730"/>
      <c r="AT119" s="730"/>
      <c r="AU119" s="730"/>
      <c r="AV119" s="730"/>
      <c r="AW119" s="730"/>
      <c r="AX119" s="730"/>
      <c r="AY119" s="730"/>
      <c r="AZ119" s="730"/>
      <c r="BA119" s="730"/>
      <c r="BB119" s="730"/>
      <c r="BC119" s="730"/>
      <c r="BD119" s="730"/>
      <c r="BE119" s="730"/>
      <c r="BF119" s="730"/>
      <c r="BG119" s="730"/>
      <c r="BH119" s="730"/>
      <c r="BI119" s="730"/>
      <c r="BJ119" s="730"/>
      <c r="BK119" s="730"/>
      <c r="BL119" s="730"/>
      <c r="BM119" s="730"/>
      <c r="BN119" s="730"/>
      <c r="BO119" s="771"/>
      <c r="BP119" s="771"/>
      <c r="BQ119" s="771"/>
      <c r="BR119" s="771"/>
      <c r="BS119" s="771"/>
      <c r="BT119" s="771"/>
      <c r="BU119" s="771"/>
      <c r="BV119" s="771"/>
      <c r="BW119" s="771"/>
      <c r="BX119" s="771"/>
      <c r="BY119" s="771"/>
      <c r="BZ119" s="771"/>
      <c r="CA119" s="771"/>
      <c r="CB119" s="771"/>
      <c r="CC119" s="771"/>
      <c r="CD119" s="771"/>
      <c r="CE119" s="771"/>
      <c r="CF119" s="771"/>
      <c r="CG119" s="771"/>
      <c r="CH119" s="771"/>
      <c r="CI119" s="771"/>
      <c r="CJ119" s="771"/>
      <c r="CK119" s="771"/>
      <c r="CL119" s="771"/>
      <c r="CM119" s="771"/>
      <c r="CN119" s="771"/>
      <c r="CO119" s="771"/>
      <c r="CP119" s="771"/>
      <c r="CQ119" s="771"/>
      <c r="CR119" s="771"/>
      <c r="CS119" s="771"/>
      <c r="CT119" s="771"/>
      <c r="CU119" s="771"/>
      <c r="CV119" s="771"/>
      <c r="CW119" s="771"/>
      <c r="CX119" s="771"/>
      <c r="CY119" s="771"/>
      <c r="CZ119" s="771"/>
      <c r="DA119" s="771"/>
      <c r="DB119" s="771"/>
      <c r="DC119" s="771"/>
    </row>
    <row r="120" spans="1:107" s="772" customFormat="1" ht="19.5">
      <c r="A120" s="147"/>
      <c r="B120" s="780" t="s">
        <v>2</v>
      </c>
      <c r="C120" s="781"/>
      <c r="D120" s="782">
        <v>309989.23</v>
      </c>
      <c r="E120" s="781">
        <v>148578</v>
      </c>
      <c r="F120" s="781"/>
      <c r="G120" s="694"/>
      <c r="H120" s="729"/>
      <c r="I120" s="729"/>
      <c r="J120" s="729"/>
      <c r="K120" s="729"/>
      <c r="L120" s="729"/>
      <c r="M120" s="729"/>
      <c r="N120" s="729"/>
      <c r="O120" s="729"/>
      <c r="P120" s="729"/>
      <c r="Q120" s="729"/>
      <c r="R120" s="729"/>
      <c r="S120" s="729"/>
      <c r="T120" s="729"/>
      <c r="U120" s="729"/>
      <c r="V120" s="729"/>
      <c r="W120" s="729"/>
      <c r="X120" s="729"/>
      <c r="Y120" s="729"/>
      <c r="Z120" s="729"/>
      <c r="AA120" s="729"/>
      <c r="AB120" s="729"/>
      <c r="AC120" s="729"/>
      <c r="AD120" s="729"/>
      <c r="AE120" s="729"/>
      <c r="AF120" s="729"/>
      <c r="AG120" s="729"/>
      <c r="AH120" s="729"/>
      <c r="AI120" s="729"/>
      <c r="AJ120" s="729"/>
      <c r="AK120" s="729"/>
      <c r="AL120" s="730"/>
      <c r="AM120" s="730"/>
      <c r="AN120" s="730"/>
      <c r="AO120" s="730"/>
      <c r="AP120" s="730"/>
      <c r="AQ120" s="730"/>
      <c r="AR120" s="730"/>
      <c r="AS120" s="730"/>
      <c r="AT120" s="730"/>
      <c r="AU120" s="730"/>
      <c r="AV120" s="730"/>
      <c r="AW120" s="730"/>
      <c r="AX120" s="730"/>
      <c r="AY120" s="730"/>
      <c r="AZ120" s="730"/>
      <c r="BA120" s="730"/>
      <c r="BB120" s="730"/>
      <c r="BC120" s="730"/>
      <c r="BD120" s="730"/>
      <c r="BE120" s="730"/>
      <c r="BF120" s="730"/>
      <c r="BG120" s="730"/>
      <c r="BH120" s="730"/>
      <c r="BI120" s="730"/>
      <c r="BJ120" s="730"/>
      <c r="BK120" s="730"/>
      <c r="BL120" s="730"/>
      <c r="BM120" s="730"/>
      <c r="BN120" s="730"/>
      <c r="BO120" s="771"/>
      <c r="BP120" s="771"/>
      <c r="BQ120" s="771"/>
      <c r="BR120" s="771"/>
      <c r="BS120" s="771"/>
      <c r="BT120" s="771"/>
      <c r="BU120" s="771"/>
      <c r="BV120" s="771"/>
      <c r="BW120" s="771"/>
      <c r="BX120" s="771"/>
      <c r="BY120" s="771"/>
      <c r="BZ120" s="771"/>
      <c r="CA120" s="771"/>
      <c r="CB120" s="771"/>
      <c r="CC120" s="771"/>
      <c r="CD120" s="771"/>
      <c r="CE120" s="771"/>
      <c r="CF120" s="771"/>
      <c r="CG120" s="771"/>
      <c r="CH120" s="771"/>
      <c r="CI120" s="771"/>
      <c r="CJ120" s="771"/>
      <c r="CK120" s="771"/>
      <c r="CL120" s="771"/>
      <c r="CM120" s="771"/>
      <c r="CN120" s="771"/>
      <c r="CO120" s="771"/>
      <c r="CP120" s="771"/>
      <c r="CQ120" s="771"/>
      <c r="CR120" s="771"/>
      <c r="CS120" s="771"/>
      <c r="CT120" s="771"/>
      <c r="CU120" s="771"/>
      <c r="CV120" s="771"/>
      <c r="CW120" s="771"/>
      <c r="CX120" s="771"/>
      <c r="CY120" s="771"/>
      <c r="CZ120" s="771"/>
      <c r="DA120" s="771"/>
      <c r="DB120" s="771"/>
      <c r="DC120" s="771"/>
    </row>
    <row r="121" spans="1:107" s="772" customFormat="1" ht="19.5">
      <c r="A121" s="147" t="s">
        <v>425</v>
      </c>
      <c r="B121" s="780" t="s">
        <v>1</v>
      </c>
      <c r="C121" s="781">
        <v>133200</v>
      </c>
      <c r="D121" s="781">
        <v>133200</v>
      </c>
      <c r="E121" s="781"/>
      <c r="F121" s="781"/>
      <c r="G121" s="694"/>
      <c r="H121" s="729"/>
      <c r="I121" s="729"/>
      <c r="J121" s="729"/>
      <c r="K121" s="729"/>
      <c r="L121" s="729"/>
      <c r="M121" s="729"/>
      <c r="N121" s="729"/>
      <c r="O121" s="729"/>
      <c r="P121" s="729"/>
      <c r="Q121" s="729"/>
      <c r="R121" s="729"/>
      <c r="S121" s="729"/>
      <c r="T121" s="729"/>
      <c r="U121" s="729"/>
      <c r="V121" s="729"/>
      <c r="W121" s="729"/>
      <c r="X121" s="729"/>
      <c r="Y121" s="729"/>
      <c r="Z121" s="729"/>
      <c r="AA121" s="729"/>
      <c r="AB121" s="729"/>
      <c r="AC121" s="729"/>
      <c r="AD121" s="729"/>
      <c r="AE121" s="729"/>
      <c r="AF121" s="729"/>
      <c r="AG121" s="729"/>
      <c r="AH121" s="729"/>
      <c r="AI121" s="729"/>
      <c r="AJ121" s="729"/>
      <c r="AK121" s="729"/>
      <c r="AL121" s="730"/>
      <c r="AM121" s="730"/>
      <c r="AN121" s="730"/>
      <c r="AO121" s="730"/>
      <c r="AP121" s="730"/>
      <c r="AQ121" s="730"/>
      <c r="AR121" s="730"/>
      <c r="AS121" s="730"/>
      <c r="AT121" s="730"/>
      <c r="AU121" s="730"/>
      <c r="AV121" s="730"/>
      <c r="AW121" s="730"/>
      <c r="AX121" s="730"/>
      <c r="AY121" s="730"/>
      <c r="AZ121" s="730"/>
      <c r="BA121" s="730"/>
      <c r="BB121" s="730"/>
      <c r="BC121" s="730"/>
      <c r="BD121" s="730"/>
      <c r="BE121" s="730"/>
      <c r="BF121" s="730"/>
      <c r="BG121" s="730"/>
      <c r="BH121" s="730"/>
      <c r="BI121" s="730"/>
      <c r="BJ121" s="730"/>
      <c r="BK121" s="730"/>
      <c r="BL121" s="730"/>
      <c r="BM121" s="730"/>
      <c r="BN121" s="730"/>
      <c r="BO121" s="771"/>
      <c r="BP121" s="771"/>
      <c r="BQ121" s="771"/>
      <c r="BR121" s="771"/>
      <c r="BS121" s="771"/>
      <c r="BT121" s="771"/>
      <c r="BU121" s="771"/>
      <c r="BV121" s="771"/>
      <c r="BW121" s="771"/>
      <c r="BX121" s="771"/>
      <c r="BY121" s="771"/>
      <c r="BZ121" s="771"/>
      <c r="CA121" s="771"/>
      <c r="CB121" s="771"/>
      <c r="CC121" s="771"/>
      <c r="CD121" s="771"/>
      <c r="CE121" s="771"/>
      <c r="CF121" s="771"/>
      <c r="CG121" s="771"/>
      <c r="CH121" s="771"/>
      <c r="CI121" s="771"/>
      <c r="CJ121" s="771"/>
      <c r="CK121" s="771"/>
      <c r="CL121" s="771"/>
      <c r="CM121" s="771"/>
      <c r="CN121" s="771"/>
      <c r="CO121" s="771"/>
      <c r="CP121" s="771"/>
      <c r="CQ121" s="771"/>
      <c r="CR121" s="771"/>
      <c r="CS121" s="771"/>
      <c r="CT121" s="771"/>
      <c r="CU121" s="771"/>
      <c r="CV121" s="771"/>
      <c r="CW121" s="771"/>
      <c r="CX121" s="771"/>
      <c r="CY121" s="771"/>
      <c r="CZ121" s="771"/>
      <c r="DA121" s="771"/>
      <c r="DB121" s="771"/>
      <c r="DC121" s="771"/>
    </row>
    <row r="122" spans="1:107" s="772" customFormat="1" ht="18.75">
      <c r="A122" s="783"/>
      <c r="B122" s="780" t="s">
        <v>2</v>
      </c>
      <c r="C122" s="781">
        <f>D122+E122</f>
        <v>48640</v>
      </c>
      <c r="D122" s="784">
        <v>0</v>
      </c>
      <c r="E122" s="784">
        <v>48640</v>
      </c>
      <c r="F122" s="784"/>
      <c r="G122" s="694"/>
      <c r="H122" s="729"/>
      <c r="I122" s="729"/>
      <c r="J122" s="729"/>
      <c r="K122" s="729"/>
      <c r="L122" s="729"/>
      <c r="M122" s="729"/>
      <c r="N122" s="729"/>
      <c r="O122" s="729"/>
      <c r="P122" s="729"/>
      <c r="Q122" s="729"/>
      <c r="R122" s="729"/>
      <c r="S122" s="729"/>
      <c r="T122" s="729"/>
      <c r="U122" s="729"/>
      <c r="V122" s="729"/>
      <c r="W122" s="729"/>
      <c r="X122" s="729"/>
      <c r="Y122" s="729"/>
      <c r="Z122" s="729"/>
      <c r="AA122" s="729"/>
      <c r="AB122" s="729"/>
      <c r="AC122" s="729"/>
      <c r="AD122" s="729"/>
      <c r="AE122" s="729"/>
      <c r="AF122" s="729"/>
      <c r="AG122" s="729"/>
      <c r="AH122" s="729"/>
      <c r="AI122" s="729"/>
      <c r="AJ122" s="729"/>
      <c r="AK122" s="729"/>
      <c r="AL122" s="730"/>
      <c r="AM122" s="730"/>
      <c r="AN122" s="730"/>
      <c r="AO122" s="730"/>
      <c r="AP122" s="730"/>
      <c r="AQ122" s="730"/>
      <c r="AR122" s="730"/>
      <c r="AS122" s="730"/>
      <c r="AT122" s="730"/>
      <c r="AU122" s="730"/>
      <c r="AV122" s="730"/>
      <c r="AW122" s="730"/>
      <c r="AX122" s="730"/>
      <c r="AY122" s="730"/>
      <c r="AZ122" s="730"/>
      <c r="BA122" s="730"/>
      <c r="BB122" s="730"/>
      <c r="BC122" s="730"/>
      <c r="BD122" s="730"/>
      <c r="BE122" s="730"/>
      <c r="BF122" s="730"/>
      <c r="BG122" s="730"/>
      <c r="BH122" s="730"/>
      <c r="BI122" s="730"/>
      <c r="BJ122" s="730"/>
      <c r="BK122" s="730"/>
      <c r="BL122" s="730"/>
      <c r="BM122" s="730"/>
      <c r="BN122" s="730"/>
      <c r="BO122" s="771"/>
      <c r="BP122" s="771"/>
      <c r="BQ122" s="771"/>
      <c r="BR122" s="771"/>
      <c r="BS122" s="771"/>
      <c r="BT122" s="771"/>
      <c r="BU122" s="771"/>
      <c r="BV122" s="771"/>
      <c r="BW122" s="771"/>
      <c r="BX122" s="771"/>
      <c r="BY122" s="771"/>
      <c r="BZ122" s="771"/>
      <c r="CA122" s="771"/>
      <c r="CB122" s="771"/>
      <c r="CC122" s="771"/>
      <c r="CD122" s="771"/>
      <c r="CE122" s="771"/>
      <c r="CF122" s="771"/>
      <c r="CG122" s="771"/>
      <c r="CH122" s="771"/>
      <c r="CI122" s="771"/>
      <c r="CJ122" s="771"/>
      <c r="CK122" s="771"/>
      <c r="CL122" s="771"/>
      <c r="CM122" s="771"/>
      <c r="CN122" s="771"/>
      <c r="CO122" s="771"/>
      <c r="CP122" s="771"/>
      <c r="CQ122" s="771"/>
      <c r="CR122" s="771"/>
      <c r="CS122" s="771"/>
      <c r="CT122" s="771"/>
      <c r="CU122" s="771"/>
      <c r="CV122" s="771"/>
      <c r="CW122" s="771"/>
      <c r="CX122" s="771"/>
      <c r="CY122" s="771"/>
      <c r="CZ122" s="771"/>
      <c r="DA122" s="771"/>
      <c r="DB122" s="771"/>
      <c r="DC122" s="771"/>
    </row>
    <row r="123" spans="1:107" s="772" customFormat="1" ht="18.75">
      <c r="A123" s="785" t="s">
        <v>214</v>
      </c>
      <c r="B123" s="780"/>
      <c r="C123" s="781">
        <f>C124+C126</f>
        <v>1715300</v>
      </c>
      <c r="D123" s="781">
        <f>D124+D126</f>
        <v>1715300</v>
      </c>
      <c r="E123" s="784"/>
      <c r="F123" s="784"/>
      <c r="G123" s="694"/>
      <c r="H123" s="729"/>
      <c r="I123" s="729"/>
      <c r="J123" s="729"/>
      <c r="K123" s="729"/>
      <c r="L123" s="729"/>
      <c r="M123" s="729"/>
      <c r="N123" s="729"/>
      <c r="O123" s="729"/>
      <c r="P123" s="729"/>
      <c r="Q123" s="729"/>
      <c r="R123" s="729"/>
      <c r="S123" s="729"/>
      <c r="T123" s="729"/>
      <c r="U123" s="729"/>
      <c r="V123" s="729"/>
      <c r="W123" s="729"/>
      <c r="X123" s="729"/>
      <c r="Y123" s="729"/>
      <c r="Z123" s="729"/>
      <c r="AA123" s="729"/>
      <c r="AB123" s="729"/>
      <c r="AC123" s="729"/>
      <c r="AD123" s="729"/>
      <c r="AE123" s="729"/>
      <c r="AF123" s="729"/>
      <c r="AG123" s="729"/>
      <c r="AH123" s="729"/>
      <c r="AI123" s="729"/>
      <c r="AJ123" s="729"/>
      <c r="AK123" s="729"/>
      <c r="AL123" s="730"/>
      <c r="AM123" s="730"/>
      <c r="AN123" s="730"/>
      <c r="AO123" s="730"/>
      <c r="AP123" s="730"/>
      <c r="AQ123" s="730"/>
      <c r="AR123" s="730"/>
      <c r="AS123" s="730"/>
      <c r="AT123" s="730"/>
      <c r="AU123" s="730"/>
      <c r="AV123" s="730"/>
      <c r="AW123" s="730"/>
      <c r="AX123" s="730"/>
      <c r="AY123" s="730"/>
      <c r="AZ123" s="730"/>
      <c r="BA123" s="730"/>
      <c r="BB123" s="730"/>
      <c r="BC123" s="730"/>
      <c r="BD123" s="730"/>
      <c r="BE123" s="730"/>
      <c r="BF123" s="730"/>
      <c r="BG123" s="730"/>
      <c r="BH123" s="730"/>
      <c r="BI123" s="730"/>
      <c r="BJ123" s="730"/>
      <c r="BK123" s="730"/>
      <c r="BL123" s="730"/>
      <c r="BM123" s="730"/>
      <c r="BN123" s="730"/>
      <c r="BO123" s="771"/>
      <c r="BP123" s="771"/>
      <c r="BQ123" s="771"/>
      <c r="BR123" s="771"/>
      <c r="BS123" s="771"/>
      <c r="BT123" s="771"/>
      <c r="BU123" s="771"/>
      <c r="BV123" s="771"/>
      <c r="BW123" s="771"/>
      <c r="BX123" s="771"/>
      <c r="BY123" s="771"/>
      <c r="BZ123" s="771"/>
      <c r="CA123" s="771"/>
      <c r="CB123" s="771"/>
      <c r="CC123" s="771"/>
      <c r="CD123" s="771"/>
      <c r="CE123" s="771"/>
      <c r="CF123" s="771"/>
      <c r="CG123" s="771"/>
      <c r="CH123" s="771"/>
      <c r="CI123" s="771"/>
      <c r="CJ123" s="771"/>
      <c r="CK123" s="771"/>
      <c r="CL123" s="771"/>
      <c r="CM123" s="771"/>
      <c r="CN123" s="771"/>
      <c r="CO123" s="771"/>
      <c r="CP123" s="771"/>
      <c r="CQ123" s="771"/>
      <c r="CR123" s="771"/>
      <c r="CS123" s="771"/>
      <c r="CT123" s="771"/>
      <c r="CU123" s="771"/>
      <c r="CV123" s="771"/>
      <c r="CW123" s="771"/>
      <c r="CX123" s="771"/>
      <c r="CY123" s="771"/>
      <c r="CZ123" s="771"/>
      <c r="DA123" s="771"/>
      <c r="DB123" s="771"/>
      <c r="DC123" s="771"/>
    </row>
    <row r="124" spans="1:107" s="717" customFormat="1" ht="19.5">
      <c r="A124" s="147" t="s">
        <v>46</v>
      </c>
      <c r="B124" s="780" t="s">
        <v>1</v>
      </c>
      <c r="C124" s="786">
        <v>1647300</v>
      </c>
      <c r="D124" s="786">
        <v>1647300</v>
      </c>
      <c r="E124" s="786">
        <v>0</v>
      </c>
      <c r="F124" s="786">
        <v>0</v>
      </c>
      <c r="G124" s="694"/>
      <c r="H124" s="673"/>
      <c r="I124" s="673"/>
      <c r="J124" s="673"/>
      <c r="K124" s="673"/>
      <c r="L124" s="673"/>
      <c r="M124" s="673"/>
      <c r="N124" s="673"/>
      <c r="O124" s="673"/>
      <c r="P124" s="673"/>
      <c r="Q124" s="673"/>
      <c r="R124" s="673"/>
      <c r="S124" s="673"/>
      <c r="T124" s="673"/>
      <c r="U124" s="673"/>
      <c r="V124" s="673"/>
      <c r="W124" s="673"/>
      <c r="X124" s="673"/>
      <c r="Y124" s="673"/>
      <c r="Z124" s="673"/>
      <c r="AA124" s="673"/>
      <c r="AB124" s="673"/>
      <c r="AC124" s="673"/>
      <c r="AD124" s="673"/>
      <c r="AE124" s="673"/>
      <c r="AF124" s="673"/>
      <c r="AG124" s="673"/>
      <c r="AH124" s="673"/>
      <c r="AI124" s="673"/>
      <c r="AJ124" s="673"/>
      <c r="AK124" s="673"/>
      <c r="AL124" s="674"/>
      <c r="AM124" s="674"/>
      <c r="AN124" s="674"/>
      <c r="AO124" s="674"/>
      <c r="AP124" s="674"/>
      <c r="AQ124" s="674"/>
      <c r="AR124" s="674"/>
      <c r="AS124" s="674"/>
      <c r="AT124" s="674"/>
      <c r="AU124" s="674"/>
      <c r="AV124" s="674"/>
      <c r="AW124" s="674"/>
      <c r="AX124" s="674"/>
      <c r="AY124" s="674"/>
      <c r="AZ124" s="674"/>
      <c r="BA124" s="674"/>
      <c r="BB124" s="674"/>
      <c r="BC124" s="674"/>
      <c r="BD124" s="674"/>
      <c r="BE124" s="674"/>
      <c r="BF124" s="674"/>
      <c r="BG124" s="674"/>
      <c r="BH124" s="674"/>
      <c r="BI124" s="674"/>
      <c r="BJ124" s="674"/>
      <c r="BK124" s="674"/>
      <c r="BL124" s="674"/>
      <c r="BM124" s="674"/>
      <c r="BN124" s="674"/>
      <c r="BO124" s="674"/>
      <c r="BP124" s="674"/>
      <c r="BQ124" s="674"/>
      <c r="BR124" s="674"/>
      <c r="BS124" s="674"/>
      <c r="BT124" s="674"/>
      <c r="BU124" s="674"/>
      <c r="BV124" s="674"/>
      <c r="BW124" s="674"/>
      <c r="BX124" s="674"/>
      <c r="BY124" s="674"/>
      <c r="BZ124" s="674"/>
      <c r="CA124" s="674"/>
      <c r="CB124" s="674"/>
      <c r="CC124" s="674"/>
      <c r="CD124" s="674"/>
      <c r="CE124" s="674"/>
      <c r="CF124" s="674"/>
      <c r="CG124" s="674"/>
      <c r="CH124" s="674"/>
      <c r="CI124" s="674"/>
      <c r="CJ124" s="674"/>
      <c r="CK124" s="674"/>
      <c r="CL124" s="674"/>
      <c r="CM124" s="674"/>
      <c r="CN124" s="674"/>
      <c r="CO124" s="674"/>
      <c r="CP124" s="674"/>
      <c r="CQ124" s="674"/>
      <c r="CR124" s="674"/>
      <c r="CS124" s="674"/>
      <c r="CT124" s="674"/>
      <c r="CU124" s="674"/>
      <c r="CV124" s="674"/>
      <c r="CW124" s="674"/>
      <c r="CX124" s="674"/>
      <c r="CY124" s="674"/>
      <c r="CZ124" s="674"/>
      <c r="DA124" s="674"/>
      <c r="DB124" s="674"/>
      <c r="DC124" s="674"/>
    </row>
    <row r="125" spans="1:107" s="717" customFormat="1" ht="18.75">
      <c r="A125" s="787"/>
      <c r="B125" s="780" t="s">
        <v>2</v>
      </c>
      <c r="C125" s="788">
        <f>D125+E125</f>
        <v>777869.26</v>
      </c>
      <c r="D125" s="788">
        <v>514763</v>
      </c>
      <c r="E125" s="789">
        <v>263106.26</v>
      </c>
      <c r="F125" s="788"/>
      <c r="G125" s="694"/>
      <c r="H125" s="673"/>
      <c r="I125" s="673"/>
      <c r="J125" s="673"/>
      <c r="K125" s="673"/>
      <c r="L125" s="673"/>
      <c r="M125" s="673"/>
      <c r="N125" s="673"/>
      <c r="O125" s="673"/>
      <c r="P125" s="673"/>
      <c r="Q125" s="673"/>
      <c r="R125" s="673"/>
      <c r="S125" s="673"/>
      <c r="T125" s="673"/>
      <c r="U125" s="673"/>
      <c r="V125" s="673"/>
      <c r="W125" s="673"/>
      <c r="X125" s="673"/>
      <c r="Y125" s="673"/>
      <c r="Z125" s="673"/>
      <c r="AA125" s="673"/>
      <c r="AB125" s="673"/>
      <c r="AC125" s="673"/>
      <c r="AD125" s="673"/>
      <c r="AE125" s="673"/>
      <c r="AF125" s="673"/>
      <c r="AG125" s="673"/>
      <c r="AH125" s="673"/>
      <c r="AI125" s="673"/>
      <c r="AJ125" s="673"/>
      <c r="AK125" s="673"/>
      <c r="AL125" s="674"/>
      <c r="AM125" s="674"/>
      <c r="AN125" s="674"/>
      <c r="AO125" s="674"/>
      <c r="AP125" s="674"/>
      <c r="AQ125" s="674"/>
      <c r="AR125" s="674"/>
      <c r="AS125" s="674"/>
      <c r="AT125" s="674"/>
      <c r="AU125" s="674"/>
      <c r="AV125" s="674"/>
      <c r="AW125" s="674"/>
      <c r="AX125" s="674"/>
      <c r="AY125" s="674"/>
      <c r="AZ125" s="674"/>
      <c r="BA125" s="674"/>
      <c r="BB125" s="674"/>
      <c r="BC125" s="674"/>
      <c r="BD125" s="674"/>
      <c r="BE125" s="674"/>
      <c r="BF125" s="674"/>
      <c r="BG125" s="674"/>
      <c r="BH125" s="674"/>
      <c r="BI125" s="674"/>
      <c r="BJ125" s="674"/>
      <c r="BK125" s="674"/>
      <c r="BL125" s="674"/>
      <c r="BM125" s="674"/>
      <c r="BN125" s="674"/>
      <c r="BO125" s="674"/>
      <c r="BP125" s="674"/>
      <c r="BQ125" s="674"/>
      <c r="BR125" s="674"/>
      <c r="BS125" s="674"/>
      <c r="BT125" s="674"/>
      <c r="BU125" s="674"/>
      <c r="BV125" s="674"/>
      <c r="BW125" s="674"/>
      <c r="BX125" s="674"/>
      <c r="BY125" s="674"/>
      <c r="BZ125" s="674"/>
      <c r="CA125" s="674"/>
      <c r="CB125" s="674"/>
      <c r="CC125" s="674"/>
      <c r="CD125" s="674"/>
      <c r="CE125" s="674"/>
      <c r="CF125" s="674"/>
      <c r="CG125" s="674"/>
      <c r="CH125" s="674"/>
      <c r="CI125" s="674"/>
      <c r="CJ125" s="674"/>
      <c r="CK125" s="674"/>
      <c r="CL125" s="674"/>
      <c r="CM125" s="674"/>
      <c r="CN125" s="674"/>
      <c r="CO125" s="674"/>
      <c r="CP125" s="674"/>
      <c r="CQ125" s="674"/>
      <c r="CR125" s="674"/>
      <c r="CS125" s="674"/>
      <c r="CT125" s="674"/>
      <c r="CU125" s="674"/>
      <c r="CV125" s="674"/>
      <c r="CW125" s="674"/>
      <c r="CX125" s="674"/>
      <c r="CY125" s="674"/>
      <c r="CZ125" s="674"/>
      <c r="DA125" s="674"/>
      <c r="DB125" s="674"/>
      <c r="DC125" s="674"/>
    </row>
    <row r="126" spans="1:107" s="717" customFormat="1" ht="19.5">
      <c r="A126" s="147" t="s">
        <v>426</v>
      </c>
      <c r="B126" s="780" t="s">
        <v>1</v>
      </c>
      <c r="C126" s="786">
        <v>68000</v>
      </c>
      <c r="D126" s="786">
        <v>68000</v>
      </c>
      <c r="E126" s="786">
        <v>0</v>
      </c>
      <c r="F126" s="786">
        <v>0</v>
      </c>
      <c r="G126" s="694"/>
      <c r="H126" s="673"/>
      <c r="I126" s="673"/>
      <c r="J126" s="673"/>
      <c r="K126" s="673"/>
      <c r="L126" s="673"/>
      <c r="M126" s="673"/>
      <c r="N126" s="673"/>
      <c r="O126" s="673"/>
      <c r="P126" s="673"/>
      <c r="Q126" s="673"/>
      <c r="R126" s="673"/>
      <c r="S126" s="673"/>
      <c r="T126" s="673"/>
      <c r="U126" s="673"/>
      <c r="V126" s="673"/>
      <c r="W126" s="673"/>
      <c r="X126" s="673"/>
      <c r="Y126" s="673"/>
      <c r="Z126" s="673"/>
      <c r="AA126" s="673"/>
      <c r="AB126" s="673"/>
      <c r="AC126" s="673"/>
      <c r="AD126" s="673"/>
      <c r="AE126" s="673"/>
      <c r="AF126" s="673"/>
      <c r="AG126" s="673"/>
      <c r="AH126" s="673"/>
      <c r="AI126" s="673"/>
      <c r="AJ126" s="673"/>
      <c r="AK126" s="673"/>
      <c r="AL126" s="674"/>
      <c r="AM126" s="674"/>
      <c r="AN126" s="674"/>
      <c r="AO126" s="674"/>
      <c r="AP126" s="674"/>
      <c r="AQ126" s="674"/>
      <c r="AR126" s="674"/>
      <c r="AS126" s="674"/>
      <c r="AT126" s="674"/>
      <c r="AU126" s="674"/>
      <c r="AV126" s="674"/>
      <c r="AW126" s="674"/>
      <c r="AX126" s="674"/>
      <c r="AY126" s="674"/>
      <c r="AZ126" s="674"/>
      <c r="BA126" s="674"/>
      <c r="BB126" s="674"/>
      <c r="BC126" s="674"/>
      <c r="BD126" s="674"/>
      <c r="BE126" s="674"/>
      <c r="BF126" s="674"/>
      <c r="BG126" s="674"/>
      <c r="BH126" s="674"/>
      <c r="BI126" s="674"/>
      <c r="BJ126" s="674"/>
      <c r="BK126" s="674"/>
      <c r="BL126" s="674"/>
      <c r="BM126" s="674"/>
      <c r="BN126" s="674"/>
      <c r="BO126" s="674"/>
      <c r="BP126" s="674"/>
      <c r="BQ126" s="674"/>
      <c r="BR126" s="674"/>
      <c r="BS126" s="674"/>
      <c r="BT126" s="674"/>
      <c r="BU126" s="674"/>
      <c r="BV126" s="674"/>
      <c r="BW126" s="674"/>
      <c r="BX126" s="674"/>
      <c r="BY126" s="674"/>
      <c r="BZ126" s="674"/>
      <c r="CA126" s="674"/>
      <c r="CB126" s="674"/>
      <c r="CC126" s="674"/>
      <c r="CD126" s="674"/>
      <c r="CE126" s="674"/>
      <c r="CF126" s="674"/>
      <c r="CG126" s="674"/>
      <c r="CH126" s="674"/>
      <c r="CI126" s="674"/>
      <c r="CJ126" s="674"/>
      <c r="CK126" s="674"/>
      <c r="CL126" s="674"/>
      <c r="CM126" s="674"/>
      <c r="CN126" s="674"/>
      <c r="CO126" s="674"/>
      <c r="CP126" s="674"/>
      <c r="CQ126" s="674"/>
      <c r="CR126" s="674"/>
      <c r="CS126" s="674"/>
      <c r="CT126" s="674"/>
      <c r="CU126" s="674"/>
      <c r="CV126" s="674"/>
      <c r="CW126" s="674"/>
      <c r="CX126" s="674"/>
      <c r="CY126" s="674"/>
      <c r="CZ126" s="674"/>
      <c r="DA126" s="674"/>
      <c r="DB126" s="674"/>
      <c r="DC126" s="674"/>
    </row>
    <row r="127" spans="1:107" s="717" customFormat="1" ht="18.75">
      <c r="A127" s="787"/>
      <c r="B127" s="780" t="s">
        <v>2</v>
      </c>
      <c r="C127" s="788">
        <f>D127+E127</f>
        <v>48100</v>
      </c>
      <c r="D127" s="788">
        <v>48100</v>
      </c>
      <c r="E127" s="788"/>
      <c r="F127" s="788"/>
      <c r="G127" s="694"/>
      <c r="H127" s="673"/>
      <c r="I127" s="673"/>
      <c r="J127" s="673"/>
      <c r="K127" s="673"/>
      <c r="L127" s="673"/>
      <c r="M127" s="673"/>
      <c r="N127" s="673"/>
      <c r="O127" s="673"/>
      <c r="P127" s="673"/>
      <c r="Q127" s="673"/>
      <c r="R127" s="673"/>
      <c r="S127" s="673"/>
      <c r="T127" s="673"/>
      <c r="U127" s="673"/>
      <c r="V127" s="673"/>
      <c r="W127" s="673"/>
      <c r="X127" s="673"/>
      <c r="Y127" s="673"/>
      <c r="Z127" s="673"/>
      <c r="AA127" s="673"/>
      <c r="AB127" s="673"/>
      <c r="AC127" s="673"/>
      <c r="AD127" s="673"/>
      <c r="AE127" s="673"/>
      <c r="AF127" s="673"/>
      <c r="AG127" s="673"/>
      <c r="AH127" s="673"/>
      <c r="AI127" s="673"/>
      <c r="AJ127" s="673"/>
      <c r="AK127" s="673"/>
      <c r="AL127" s="674"/>
      <c r="AM127" s="674"/>
      <c r="AN127" s="674"/>
      <c r="AO127" s="674"/>
      <c r="AP127" s="674"/>
      <c r="AQ127" s="674"/>
      <c r="AR127" s="674"/>
      <c r="AS127" s="674"/>
      <c r="AT127" s="674"/>
      <c r="AU127" s="674"/>
      <c r="AV127" s="674"/>
      <c r="AW127" s="674"/>
      <c r="AX127" s="674"/>
      <c r="AY127" s="674"/>
      <c r="AZ127" s="674"/>
      <c r="BA127" s="674"/>
      <c r="BB127" s="674"/>
      <c r="BC127" s="674"/>
      <c r="BD127" s="674"/>
      <c r="BE127" s="674"/>
      <c r="BF127" s="674"/>
      <c r="BG127" s="674"/>
      <c r="BH127" s="674"/>
      <c r="BI127" s="674"/>
      <c r="BJ127" s="674"/>
      <c r="BK127" s="674"/>
      <c r="BL127" s="674"/>
      <c r="BM127" s="674"/>
      <c r="BN127" s="674"/>
      <c r="BO127" s="674"/>
      <c r="BP127" s="674"/>
      <c r="BQ127" s="674"/>
      <c r="BR127" s="674"/>
      <c r="BS127" s="674"/>
      <c r="BT127" s="674"/>
      <c r="BU127" s="674"/>
      <c r="BV127" s="674"/>
      <c r="BW127" s="674"/>
      <c r="BX127" s="674"/>
      <c r="BY127" s="674"/>
      <c r="BZ127" s="674"/>
      <c r="CA127" s="674"/>
      <c r="CB127" s="674"/>
      <c r="CC127" s="674"/>
      <c r="CD127" s="674"/>
      <c r="CE127" s="674"/>
      <c r="CF127" s="674"/>
      <c r="CG127" s="674"/>
      <c r="CH127" s="674"/>
      <c r="CI127" s="674"/>
      <c r="CJ127" s="674"/>
      <c r="CK127" s="674"/>
      <c r="CL127" s="674"/>
      <c r="CM127" s="674"/>
      <c r="CN127" s="674"/>
      <c r="CO127" s="674"/>
      <c r="CP127" s="674"/>
      <c r="CQ127" s="674"/>
      <c r="CR127" s="674"/>
      <c r="CS127" s="674"/>
      <c r="CT127" s="674"/>
      <c r="CU127" s="674"/>
      <c r="CV127" s="674"/>
      <c r="CW127" s="674"/>
      <c r="CX127" s="674"/>
      <c r="CY127" s="674"/>
      <c r="CZ127" s="674"/>
      <c r="DA127" s="674"/>
      <c r="DB127" s="674"/>
      <c r="DC127" s="674"/>
    </row>
    <row r="128" spans="1:37" s="674" customFormat="1" ht="19.5" customHeight="1">
      <c r="A128" s="790" t="s">
        <v>427</v>
      </c>
      <c r="B128" s="791" t="s">
        <v>1</v>
      </c>
      <c r="C128" s="792">
        <f>C102</f>
        <v>2996100</v>
      </c>
      <c r="D128" s="792">
        <f>D102</f>
        <v>2996100</v>
      </c>
      <c r="E128" s="792">
        <v>0</v>
      </c>
      <c r="F128" s="792">
        <v>0</v>
      </c>
      <c r="G128" s="694"/>
      <c r="H128" s="673"/>
      <c r="I128" s="673"/>
      <c r="J128" s="673"/>
      <c r="K128" s="673"/>
      <c r="L128" s="673"/>
      <c r="M128" s="673"/>
      <c r="N128" s="673"/>
      <c r="O128" s="673"/>
      <c r="P128" s="673"/>
      <c r="Q128" s="673"/>
      <c r="R128" s="673"/>
      <c r="S128" s="673"/>
      <c r="T128" s="673"/>
      <c r="U128" s="673"/>
      <c r="V128" s="673"/>
      <c r="W128" s="673"/>
      <c r="X128" s="673"/>
      <c r="Y128" s="673"/>
      <c r="Z128" s="673"/>
      <c r="AA128" s="673"/>
      <c r="AB128" s="673"/>
      <c r="AC128" s="673"/>
      <c r="AD128" s="673"/>
      <c r="AE128" s="673"/>
      <c r="AF128" s="673"/>
      <c r="AG128" s="673"/>
      <c r="AH128" s="673"/>
      <c r="AI128" s="673"/>
      <c r="AJ128" s="673"/>
      <c r="AK128" s="673"/>
    </row>
    <row r="129" spans="1:37" s="674" customFormat="1" ht="19.5" customHeight="1">
      <c r="A129" s="793"/>
      <c r="B129" s="794" t="s">
        <v>2</v>
      </c>
      <c r="C129" s="795">
        <f>D129+E129</f>
        <v>874609.26</v>
      </c>
      <c r="D129" s="795">
        <f>D103</f>
        <v>562863</v>
      </c>
      <c r="E129" s="795">
        <f>E103</f>
        <v>311746.26</v>
      </c>
      <c r="F129" s="795"/>
      <c r="G129" s="694"/>
      <c r="H129" s="673"/>
      <c r="I129" s="673"/>
      <c r="J129" s="673"/>
      <c r="K129" s="673"/>
      <c r="L129" s="673"/>
      <c r="M129" s="673"/>
      <c r="N129" s="673"/>
      <c r="O129" s="673"/>
      <c r="P129" s="673"/>
      <c r="Q129" s="673"/>
      <c r="R129" s="673"/>
      <c r="S129" s="673"/>
      <c r="T129" s="673"/>
      <c r="U129" s="673"/>
      <c r="V129" s="673"/>
      <c r="W129" s="673"/>
      <c r="X129" s="673"/>
      <c r="Y129" s="673"/>
      <c r="Z129" s="673"/>
      <c r="AA129" s="673"/>
      <c r="AB129" s="673"/>
      <c r="AC129" s="673"/>
      <c r="AD129" s="673"/>
      <c r="AE129" s="673"/>
      <c r="AF129" s="673"/>
      <c r="AG129" s="673"/>
      <c r="AH129" s="673"/>
      <c r="AI129" s="673"/>
      <c r="AJ129" s="673"/>
      <c r="AK129" s="673"/>
    </row>
    <row r="130" spans="1:37" s="674" customFormat="1" ht="19.5" customHeight="1">
      <c r="A130" s="790" t="s">
        <v>428</v>
      </c>
      <c r="B130" s="791" t="s">
        <v>1</v>
      </c>
      <c r="C130" s="792">
        <v>0</v>
      </c>
      <c r="D130" s="792">
        <v>0</v>
      </c>
      <c r="E130" s="792">
        <v>0</v>
      </c>
      <c r="F130" s="792">
        <v>0</v>
      </c>
      <c r="G130" s="694"/>
      <c r="H130" s="673"/>
      <c r="I130" s="673"/>
      <c r="J130" s="673"/>
      <c r="K130" s="673"/>
      <c r="L130" s="673"/>
      <c r="M130" s="673"/>
      <c r="N130" s="673"/>
      <c r="O130" s="673"/>
      <c r="P130" s="673"/>
      <c r="Q130" s="673"/>
      <c r="R130" s="673"/>
      <c r="S130" s="673"/>
      <c r="T130" s="673"/>
      <c r="U130" s="673"/>
      <c r="V130" s="673"/>
      <c r="W130" s="673"/>
      <c r="X130" s="673"/>
      <c r="Y130" s="673"/>
      <c r="Z130" s="673"/>
      <c r="AA130" s="673"/>
      <c r="AB130" s="673"/>
      <c r="AC130" s="673"/>
      <c r="AD130" s="673"/>
      <c r="AE130" s="673"/>
      <c r="AF130" s="673"/>
      <c r="AG130" s="673"/>
      <c r="AH130" s="673"/>
      <c r="AI130" s="673"/>
      <c r="AJ130" s="673"/>
      <c r="AK130" s="673"/>
    </row>
    <row r="131" spans="1:37" s="674" customFormat="1" ht="19.5" customHeight="1">
      <c r="A131" s="793"/>
      <c r="B131" s="794" t="s">
        <v>2</v>
      </c>
      <c r="C131" s="795"/>
      <c r="D131" s="795">
        <v>0</v>
      </c>
      <c r="E131" s="795"/>
      <c r="F131" s="795"/>
      <c r="G131" s="694"/>
      <c r="H131" s="673"/>
      <c r="I131" s="673"/>
      <c r="J131" s="673"/>
      <c r="K131" s="673"/>
      <c r="L131" s="673"/>
      <c r="M131" s="673"/>
      <c r="N131" s="673"/>
      <c r="O131" s="673"/>
      <c r="P131" s="673"/>
      <c r="Q131" s="673"/>
      <c r="R131" s="673"/>
      <c r="S131" s="673"/>
      <c r="T131" s="673"/>
      <c r="U131" s="673"/>
      <c r="V131" s="673"/>
      <c r="W131" s="673"/>
      <c r="X131" s="673"/>
      <c r="Y131" s="673"/>
      <c r="Z131" s="673"/>
      <c r="AA131" s="673"/>
      <c r="AB131" s="673"/>
      <c r="AC131" s="673"/>
      <c r="AD131" s="673"/>
      <c r="AE131" s="673"/>
      <c r="AF131" s="673"/>
      <c r="AG131" s="673"/>
      <c r="AH131" s="673"/>
      <c r="AI131" s="673"/>
      <c r="AJ131" s="673"/>
      <c r="AK131" s="673"/>
    </row>
    <row r="132" spans="1:66" s="735" customFormat="1" ht="18.75">
      <c r="A132" s="790" t="s">
        <v>429</v>
      </c>
      <c r="B132" s="791" t="s">
        <v>1</v>
      </c>
      <c r="C132" s="792">
        <f>C128+C130</f>
        <v>2996100</v>
      </c>
      <c r="D132" s="792">
        <f>D128</f>
        <v>2996100</v>
      </c>
      <c r="E132" s="792">
        <v>0</v>
      </c>
      <c r="F132" s="792">
        <v>0</v>
      </c>
      <c r="G132" s="694"/>
      <c r="H132" s="729"/>
      <c r="I132" s="729"/>
      <c r="J132" s="729"/>
      <c r="K132" s="729"/>
      <c r="L132" s="729"/>
      <c r="M132" s="729"/>
      <c r="N132" s="729"/>
      <c r="O132" s="729"/>
      <c r="P132" s="729"/>
      <c r="Q132" s="729"/>
      <c r="R132" s="729"/>
      <c r="S132" s="729"/>
      <c r="T132" s="729"/>
      <c r="U132" s="729"/>
      <c r="V132" s="729"/>
      <c r="W132" s="729"/>
      <c r="X132" s="729"/>
      <c r="Y132" s="729"/>
      <c r="Z132" s="729"/>
      <c r="AA132" s="729"/>
      <c r="AB132" s="729"/>
      <c r="AC132" s="729"/>
      <c r="AD132" s="729"/>
      <c r="AE132" s="729"/>
      <c r="AF132" s="729"/>
      <c r="AG132" s="729"/>
      <c r="AH132" s="729"/>
      <c r="AI132" s="729"/>
      <c r="AJ132" s="729"/>
      <c r="AK132" s="729"/>
      <c r="AL132" s="730"/>
      <c r="AM132" s="730"/>
      <c r="AN132" s="730"/>
      <c r="AO132" s="730"/>
      <c r="AP132" s="730"/>
      <c r="AQ132" s="730"/>
      <c r="AR132" s="730"/>
      <c r="AS132" s="730"/>
      <c r="AT132" s="730"/>
      <c r="AU132" s="730"/>
      <c r="AV132" s="730"/>
      <c r="AW132" s="730"/>
      <c r="AX132" s="730"/>
      <c r="AY132" s="730"/>
      <c r="AZ132" s="730"/>
      <c r="BA132" s="730"/>
      <c r="BB132" s="730"/>
      <c r="BC132" s="730"/>
      <c r="BD132" s="730"/>
      <c r="BE132" s="730"/>
      <c r="BF132" s="730"/>
      <c r="BG132" s="730"/>
      <c r="BH132" s="730"/>
      <c r="BI132" s="730"/>
      <c r="BJ132" s="730"/>
      <c r="BK132" s="730"/>
      <c r="BL132" s="730"/>
      <c r="BM132" s="730"/>
      <c r="BN132" s="730"/>
    </row>
    <row r="133" spans="1:66" s="735" customFormat="1" ht="18.75">
      <c r="A133" s="793"/>
      <c r="B133" s="794" t="s">
        <v>2</v>
      </c>
      <c r="C133" s="795">
        <f>D133+E133</f>
        <v>874609.26</v>
      </c>
      <c r="D133" s="795">
        <f>D129</f>
        <v>562863</v>
      </c>
      <c r="E133" s="795">
        <f>E129</f>
        <v>311746.26</v>
      </c>
      <c r="F133" s="795"/>
      <c r="G133" s="694"/>
      <c r="H133" s="729"/>
      <c r="I133" s="729"/>
      <c r="J133" s="729"/>
      <c r="K133" s="729"/>
      <c r="L133" s="729"/>
      <c r="M133" s="729"/>
      <c r="N133" s="729"/>
      <c r="O133" s="729"/>
      <c r="P133" s="729"/>
      <c r="Q133" s="729"/>
      <c r="R133" s="729"/>
      <c r="S133" s="729"/>
      <c r="T133" s="729"/>
      <c r="U133" s="729"/>
      <c r="V133" s="729"/>
      <c r="W133" s="729"/>
      <c r="X133" s="729"/>
      <c r="Y133" s="729"/>
      <c r="Z133" s="729"/>
      <c r="AA133" s="729"/>
      <c r="AB133" s="729"/>
      <c r="AC133" s="729"/>
      <c r="AD133" s="729"/>
      <c r="AE133" s="729"/>
      <c r="AF133" s="729"/>
      <c r="AG133" s="729"/>
      <c r="AH133" s="729"/>
      <c r="AI133" s="729"/>
      <c r="AJ133" s="729"/>
      <c r="AK133" s="729"/>
      <c r="AL133" s="730"/>
      <c r="AM133" s="730"/>
      <c r="AN133" s="730"/>
      <c r="AO133" s="730"/>
      <c r="AP133" s="730"/>
      <c r="AQ133" s="730"/>
      <c r="AR133" s="730"/>
      <c r="AS133" s="730"/>
      <c r="AT133" s="730"/>
      <c r="AU133" s="730"/>
      <c r="AV133" s="730"/>
      <c r="AW133" s="730"/>
      <c r="AX133" s="730"/>
      <c r="AY133" s="730"/>
      <c r="AZ133" s="730"/>
      <c r="BA133" s="730"/>
      <c r="BB133" s="730"/>
      <c r="BC133" s="730"/>
      <c r="BD133" s="730"/>
      <c r="BE133" s="730"/>
      <c r="BF133" s="730"/>
      <c r="BG133" s="730"/>
      <c r="BH133" s="730"/>
      <c r="BI133" s="730"/>
      <c r="BJ133" s="730"/>
      <c r="BK133" s="730"/>
      <c r="BL133" s="730"/>
      <c r="BM133" s="730"/>
      <c r="BN133" s="730"/>
    </row>
  </sheetData>
  <sheetProtection/>
  <mergeCells count="7">
    <mergeCell ref="A132:A133"/>
    <mergeCell ref="A1:F1"/>
    <mergeCell ref="A48:F48"/>
    <mergeCell ref="A68:A69"/>
    <mergeCell ref="A96:F96"/>
    <mergeCell ref="A128:A129"/>
    <mergeCell ref="A130:A131"/>
  </mergeCells>
  <printOptions/>
  <pageMargins left="0" right="0" top="0.196850393700787" bottom="0" header="0.31496062992126" footer="0.31496062992126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CC60"/>
  <sheetViews>
    <sheetView tabSelected="1" view="pageBreakPreview" zoomScaleSheetLayoutView="100" zoomScalePageLayoutView="0" workbookViewId="0" topLeftCell="B5">
      <selection activeCell="P104" sqref="P104"/>
    </sheetView>
  </sheetViews>
  <sheetFormatPr defaultColWidth="9.140625" defaultRowHeight="15"/>
  <cols>
    <col min="1" max="1" width="55.421875" style="675" customWidth="1"/>
    <col min="2" max="2" width="20.421875" style="675" customWidth="1"/>
    <col min="3" max="3" width="24.00390625" style="796" customWidth="1"/>
    <col min="4" max="4" width="25.00390625" style="720" customWidth="1"/>
    <col min="5" max="5" width="25.57421875" style="796" customWidth="1"/>
    <col min="6" max="6" width="24.8515625" style="720" customWidth="1"/>
    <col min="7" max="7" width="10.140625" style="673" bestFit="1" customWidth="1"/>
    <col min="8" max="11" width="9.140625" style="673" customWidth="1"/>
    <col min="12" max="40" width="9.140625" style="674" customWidth="1"/>
    <col min="41" max="16384" width="9.140625" style="675" customWidth="1"/>
  </cols>
  <sheetData>
    <row r="1" spans="1:11" s="730" customFormat="1" ht="23.25">
      <c r="A1" s="738"/>
      <c r="B1" s="738"/>
      <c r="C1" s="741"/>
      <c r="D1" s="741"/>
      <c r="E1" s="741"/>
      <c r="F1" s="797" t="s">
        <v>416</v>
      </c>
      <c r="G1" s="729"/>
      <c r="H1" s="729"/>
      <c r="I1" s="729"/>
      <c r="J1" s="729"/>
      <c r="K1" s="729"/>
    </row>
    <row r="2" spans="1:11" s="730" customFormat="1" ht="12.75" customHeight="1">
      <c r="A2" s="738"/>
      <c r="B2" s="738"/>
      <c r="C2" s="741"/>
      <c r="D2" s="741"/>
      <c r="E2" s="741"/>
      <c r="F2" s="797" t="s">
        <v>268</v>
      </c>
      <c r="G2" s="729"/>
      <c r="H2" s="729"/>
      <c r="I2" s="729"/>
      <c r="J2" s="729"/>
      <c r="K2" s="729"/>
    </row>
    <row r="3" spans="1:11" s="730" customFormat="1" ht="17.25" customHeight="1">
      <c r="A3" s="599" t="s">
        <v>417</v>
      </c>
      <c r="B3" s="599"/>
      <c r="C3" s="599"/>
      <c r="D3" s="599"/>
      <c r="E3" s="599"/>
      <c r="F3" s="599"/>
      <c r="G3" s="729"/>
      <c r="H3" s="729"/>
      <c r="I3" s="729"/>
      <c r="J3" s="729"/>
      <c r="K3" s="729"/>
    </row>
    <row r="4" spans="1:11" s="730" customFormat="1" ht="24">
      <c r="A4" s="71" t="s">
        <v>418</v>
      </c>
      <c r="B4" s="71"/>
      <c r="C4" s="798"/>
      <c r="D4" s="799"/>
      <c r="E4" s="798"/>
      <c r="F4" s="800"/>
      <c r="G4" s="729"/>
      <c r="H4" s="729"/>
      <c r="I4" s="729"/>
      <c r="J4" s="729"/>
      <c r="K4" s="729"/>
    </row>
    <row r="5" spans="1:11" s="730" customFormat="1" ht="24">
      <c r="A5" s="70" t="s">
        <v>200</v>
      </c>
      <c r="B5" s="801"/>
      <c r="C5" s="802"/>
      <c r="D5" s="802"/>
      <c r="E5" s="802"/>
      <c r="F5" s="803"/>
      <c r="G5" s="729"/>
      <c r="H5" s="729"/>
      <c r="I5" s="729"/>
      <c r="J5" s="729"/>
      <c r="K5" s="729"/>
    </row>
    <row r="6" spans="1:11" s="730" customFormat="1" ht="20.25" customHeight="1">
      <c r="A6" s="801"/>
      <c r="B6" s="801"/>
      <c r="C6" s="802"/>
      <c r="D6" s="802"/>
      <c r="E6" s="802"/>
      <c r="F6" s="803" t="s">
        <v>38</v>
      </c>
      <c r="G6" s="729"/>
      <c r="H6" s="729"/>
      <c r="I6" s="729"/>
      <c r="J6" s="729"/>
      <c r="K6" s="729"/>
    </row>
    <row r="7" spans="1:81" s="751" customFormat="1" ht="24" customHeight="1">
      <c r="A7" s="583" t="s">
        <v>274</v>
      </c>
      <c r="B7" s="583" t="s">
        <v>153</v>
      </c>
      <c r="C7" s="804" t="s">
        <v>0</v>
      </c>
      <c r="D7" s="805" t="s">
        <v>191</v>
      </c>
      <c r="E7" s="805" t="s">
        <v>192</v>
      </c>
      <c r="F7" s="806" t="s">
        <v>193</v>
      </c>
      <c r="G7" s="729"/>
      <c r="H7" s="729"/>
      <c r="I7" s="729"/>
      <c r="J7" s="729"/>
      <c r="K7" s="729"/>
      <c r="L7" s="730"/>
      <c r="M7" s="730"/>
      <c r="N7" s="730"/>
      <c r="O7" s="730"/>
      <c r="P7" s="730"/>
      <c r="Q7" s="730"/>
      <c r="R7" s="730"/>
      <c r="S7" s="730"/>
      <c r="T7" s="730"/>
      <c r="U7" s="730"/>
      <c r="V7" s="730"/>
      <c r="W7" s="730"/>
      <c r="X7" s="730"/>
      <c r="Y7" s="730"/>
      <c r="Z7" s="730"/>
      <c r="AA7" s="730"/>
      <c r="AB7" s="730"/>
      <c r="AC7" s="730"/>
      <c r="AD7" s="730"/>
      <c r="AE7" s="730"/>
      <c r="AF7" s="730"/>
      <c r="AG7" s="730"/>
      <c r="AH7" s="730"/>
      <c r="AI7" s="730"/>
      <c r="AJ7" s="730"/>
      <c r="AK7" s="730"/>
      <c r="AL7" s="730"/>
      <c r="AM7" s="730"/>
      <c r="AN7" s="730"/>
      <c r="AO7" s="750"/>
      <c r="AP7" s="750"/>
      <c r="AQ7" s="750"/>
      <c r="AR7" s="750"/>
      <c r="AS7" s="750"/>
      <c r="AT7" s="750"/>
      <c r="AU7" s="750"/>
      <c r="AV7" s="750"/>
      <c r="AW7" s="750"/>
      <c r="AX7" s="750"/>
      <c r="AY7" s="750"/>
      <c r="AZ7" s="750"/>
      <c r="BA7" s="750"/>
      <c r="BB7" s="750"/>
      <c r="BC7" s="750"/>
      <c r="BD7" s="750"/>
      <c r="BE7" s="750"/>
      <c r="BF7" s="750"/>
      <c r="BG7" s="750"/>
      <c r="BH7" s="750"/>
      <c r="BI7" s="750"/>
      <c r="BJ7" s="750"/>
      <c r="BK7" s="750"/>
      <c r="BL7" s="750"/>
      <c r="BM7" s="750"/>
      <c r="BN7" s="750"/>
      <c r="BO7" s="750"/>
      <c r="BP7" s="750"/>
      <c r="BQ7" s="750"/>
      <c r="BR7" s="750"/>
      <c r="BS7" s="750"/>
      <c r="BT7" s="750"/>
      <c r="BU7" s="750"/>
      <c r="BV7" s="750"/>
      <c r="BW7" s="750"/>
      <c r="BX7" s="750"/>
      <c r="BY7" s="750"/>
      <c r="BZ7" s="750"/>
      <c r="CA7" s="750"/>
      <c r="CB7" s="750"/>
      <c r="CC7" s="750"/>
    </row>
    <row r="8" spans="1:81" s="754" customFormat="1" ht="24">
      <c r="A8" s="584"/>
      <c r="B8" s="584"/>
      <c r="C8" s="807"/>
      <c r="D8" s="753" t="s">
        <v>420</v>
      </c>
      <c r="E8" s="753" t="s">
        <v>421</v>
      </c>
      <c r="F8" s="753" t="s">
        <v>422</v>
      </c>
      <c r="G8" s="729"/>
      <c r="H8" s="729"/>
      <c r="I8" s="729"/>
      <c r="J8" s="729"/>
      <c r="K8" s="729"/>
      <c r="L8" s="730"/>
      <c r="M8" s="730"/>
      <c r="N8" s="730"/>
      <c r="O8" s="730"/>
      <c r="P8" s="730"/>
      <c r="Q8" s="730"/>
      <c r="R8" s="730"/>
      <c r="S8" s="730"/>
      <c r="T8" s="730"/>
      <c r="U8" s="730"/>
      <c r="V8" s="730"/>
      <c r="W8" s="730"/>
      <c r="X8" s="730"/>
      <c r="Y8" s="730"/>
      <c r="Z8" s="730"/>
      <c r="AA8" s="730"/>
      <c r="AB8" s="730"/>
      <c r="AC8" s="730"/>
      <c r="AD8" s="730"/>
      <c r="AE8" s="730"/>
      <c r="AF8" s="730"/>
      <c r="AG8" s="730"/>
      <c r="AH8" s="730"/>
      <c r="AI8" s="730"/>
      <c r="AJ8" s="730"/>
      <c r="AK8" s="730"/>
      <c r="AL8" s="730"/>
      <c r="AM8" s="730"/>
      <c r="AN8" s="730"/>
      <c r="AO8" s="750"/>
      <c r="AP8" s="750"/>
      <c r="AQ8" s="750"/>
      <c r="AR8" s="750"/>
      <c r="AS8" s="750"/>
      <c r="AT8" s="750"/>
      <c r="AU8" s="750"/>
      <c r="AV8" s="750"/>
      <c r="AW8" s="750"/>
      <c r="AX8" s="750"/>
      <c r="AY8" s="750"/>
      <c r="AZ8" s="750"/>
      <c r="BA8" s="750"/>
      <c r="BB8" s="750"/>
      <c r="BC8" s="750"/>
      <c r="BD8" s="750"/>
      <c r="BE8" s="750"/>
      <c r="BF8" s="750"/>
      <c r="BG8" s="750"/>
      <c r="BH8" s="750"/>
      <c r="BI8" s="750"/>
      <c r="BJ8" s="750"/>
      <c r="BK8" s="750"/>
      <c r="BL8" s="750"/>
      <c r="BM8" s="750"/>
      <c r="BN8" s="750"/>
      <c r="BO8" s="750"/>
      <c r="BP8" s="750"/>
      <c r="BQ8" s="750"/>
      <c r="BR8" s="750"/>
      <c r="BS8" s="750"/>
      <c r="BT8" s="750"/>
      <c r="BU8" s="750"/>
      <c r="BV8" s="750"/>
      <c r="BW8" s="750"/>
      <c r="BX8" s="750"/>
      <c r="BY8" s="750"/>
      <c r="BZ8" s="750"/>
      <c r="CA8" s="750"/>
      <c r="CB8" s="750"/>
      <c r="CC8" s="750"/>
    </row>
    <row r="9" spans="1:81" s="758" customFormat="1" ht="19.5" customHeight="1">
      <c r="A9" s="808" t="s">
        <v>423</v>
      </c>
      <c r="B9" s="809" t="s">
        <v>1</v>
      </c>
      <c r="C9" s="810">
        <v>3242000</v>
      </c>
      <c r="D9" s="810">
        <v>2456480</v>
      </c>
      <c r="E9" s="810">
        <v>608700</v>
      </c>
      <c r="F9" s="810">
        <v>176820</v>
      </c>
      <c r="G9" s="729"/>
      <c r="H9" s="729"/>
      <c r="I9" s="729"/>
      <c r="J9" s="729"/>
      <c r="K9" s="729"/>
      <c r="L9" s="730"/>
      <c r="M9" s="730"/>
      <c r="N9" s="730"/>
      <c r="O9" s="730"/>
      <c r="P9" s="730"/>
      <c r="Q9" s="730"/>
      <c r="R9" s="730"/>
      <c r="S9" s="730"/>
      <c r="T9" s="730"/>
      <c r="U9" s="730"/>
      <c r="V9" s="730"/>
      <c r="W9" s="730"/>
      <c r="X9" s="730"/>
      <c r="Y9" s="730"/>
      <c r="Z9" s="730"/>
      <c r="AA9" s="730"/>
      <c r="AB9" s="730"/>
      <c r="AC9" s="730"/>
      <c r="AD9" s="730"/>
      <c r="AE9" s="730"/>
      <c r="AF9" s="730"/>
      <c r="AG9" s="730"/>
      <c r="AH9" s="730"/>
      <c r="AI9" s="730"/>
      <c r="AJ9" s="730"/>
      <c r="AK9" s="730"/>
      <c r="AL9" s="730"/>
      <c r="AM9" s="730"/>
      <c r="AN9" s="730"/>
      <c r="AO9" s="735"/>
      <c r="AP9" s="735"/>
      <c r="AQ9" s="735"/>
      <c r="AR9" s="735"/>
      <c r="AS9" s="735"/>
      <c r="AT9" s="735"/>
      <c r="AU9" s="735"/>
      <c r="AV9" s="735"/>
      <c r="AW9" s="735"/>
      <c r="AX9" s="735"/>
      <c r="AY9" s="735"/>
      <c r="AZ9" s="735"/>
      <c r="BA9" s="735"/>
      <c r="BB9" s="735"/>
      <c r="BC9" s="735"/>
      <c r="BD9" s="735"/>
      <c r="BE9" s="735"/>
      <c r="BF9" s="735"/>
      <c r="BG9" s="735"/>
      <c r="BH9" s="735"/>
      <c r="BI9" s="735"/>
      <c r="BJ9" s="735"/>
      <c r="BK9" s="735"/>
      <c r="BL9" s="735"/>
      <c r="BM9" s="735"/>
      <c r="BN9" s="735"/>
      <c r="BO9" s="735"/>
      <c r="BP9" s="735"/>
      <c r="BQ9" s="735"/>
      <c r="BR9" s="735"/>
      <c r="BS9" s="735"/>
      <c r="BT9" s="735"/>
      <c r="BU9" s="735"/>
      <c r="BV9" s="735"/>
      <c r="BW9" s="735"/>
      <c r="BX9" s="735"/>
      <c r="BY9" s="735"/>
      <c r="BZ9" s="735"/>
      <c r="CA9" s="735"/>
      <c r="CB9" s="735"/>
      <c r="CC9" s="735"/>
    </row>
    <row r="10" spans="1:81" s="758" customFormat="1" ht="18.75" customHeight="1">
      <c r="A10" s="811"/>
      <c r="B10" s="812" t="s">
        <v>2</v>
      </c>
      <c r="C10" s="813">
        <f>C12</f>
        <v>1055990</v>
      </c>
      <c r="D10" s="813">
        <f>D12</f>
        <v>578200</v>
      </c>
      <c r="E10" s="813">
        <f>E12</f>
        <v>477790</v>
      </c>
      <c r="F10" s="813">
        <f>F12</f>
        <v>0</v>
      </c>
      <c r="G10" s="729"/>
      <c r="H10" s="729"/>
      <c r="I10" s="729"/>
      <c r="J10" s="729"/>
      <c r="K10" s="729"/>
      <c r="L10" s="730"/>
      <c r="M10" s="730"/>
      <c r="N10" s="730"/>
      <c r="O10" s="730"/>
      <c r="P10" s="730"/>
      <c r="Q10" s="730"/>
      <c r="R10" s="730"/>
      <c r="S10" s="730"/>
      <c r="T10" s="730"/>
      <c r="U10" s="730"/>
      <c r="V10" s="730"/>
      <c r="W10" s="730"/>
      <c r="X10" s="730"/>
      <c r="Y10" s="730"/>
      <c r="Z10" s="730"/>
      <c r="AA10" s="730"/>
      <c r="AB10" s="730"/>
      <c r="AC10" s="730"/>
      <c r="AD10" s="730"/>
      <c r="AE10" s="730"/>
      <c r="AF10" s="730"/>
      <c r="AG10" s="730"/>
      <c r="AH10" s="730"/>
      <c r="AI10" s="730"/>
      <c r="AJ10" s="730"/>
      <c r="AK10" s="730"/>
      <c r="AL10" s="730"/>
      <c r="AM10" s="730"/>
      <c r="AN10" s="730"/>
      <c r="AO10" s="735"/>
      <c r="AP10" s="735"/>
      <c r="AQ10" s="735"/>
      <c r="AR10" s="735"/>
      <c r="AS10" s="735"/>
      <c r="AT10" s="735"/>
      <c r="AU10" s="735"/>
      <c r="AV10" s="735"/>
      <c r="AW10" s="735"/>
      <c r="AX10" s="735"/>
      <c r="AY10" s="735"/>
      <c r="AZ10" s="735"/>
      <c r="BA10" s="735"/>
      <c r="BB10" s="735"/>
      <c r="BC10" s="735"/>
      <c r="BD10" s="735"/>
      <c r="BE10" s="735"/>
      <c r="BF10" s="735"/>
      <c r="BG10" s="735"/>
      <c r="BH10" s="735"/>
      <c r="BI10" s="735"/>
      <c r="BJ10" s="735"/>
      <c r="BK10" s="735"/>
      <c r="BL10" s="735"/>
      <c r="BM10" s="735"/>
      <c r="BN10" s="735"/>
      <c r="BO10" s="735"/>
      <c r="BP10" s="735"/>
      <c r="BQ10" s="735"/>
      <c r="BR10" s="735"/>
      <c r="BS10" s="735"/>
      <c r="BT10" s="735"/>
      <c r="BU10" s="735"/>
      <c r="BV10" s="735"/>
      <c r="BW10" s="735"/>
      <c r="BX10" s="735"/>
      <c r="BY10" s="735"/>
      <c r="BZ10" s="735"/>
      <c r="CA10" s="735"/>
      <c r="CB10" s="735"/>
      <c r="CC10" s="735"/>
    </row>
    <row r="11" spans="1:81" s="767" customFormat="1" ht="24">
      <c r="A11" s="814" t="s">
        <v>430</v>
      </c>
      <c r="B11" s="815" t="s">
        <v>1</v>
      </c>
      <c r="C11" s="816">
        <v>3242000</v>
      </c>
      <c r="D11" s="816">
        <v>2456480</v>
      </c>
      <c r="E11" s="816">
        <v>608700</v>
      </c>
      <c r="F11" s="816">
        <v>176820</v>
      </c>
      <c r="G11" s="729"/>
      <c r="H11" s="729"/>
      <c r="I11" s="729"/>
      <c r="J11" s="729"/>
      <c r="K11" s="729"/>
      <c r="L11" s="730"/>
      <c r="M11" s="730"/>
      <c r="N11" s="730"/>
      <c r="O11" s="730"/>
      <c r="P11" s="730"/>
      <c r="Q11" s="730"/>
      <c r="R11" s="730"/>
      <c r="S11" s="730"/>
      <c r="T11" s="730"/>
      <c r="U11" s="730"/>
      <c r="V11" s="730"/>
      <c r="W11" s="730"/>
      <c r="X11" s="730"/>
      <c r="Y11" s="730"/>
      <c r="Z11" s="730"/>
      <c r="AA11" s="730"/>
      <c r="AB11" s="730"/>
      <c r="AC11" s="730"/>
      <c r="AD11" s="730"/>
      <c r="AE11" s="730"/>
      <c r="AF11" s="730"/>
      <c r="AG11" s="730"/>
      <c r="AH11" s="730"/>
      <c r="AI11" s="730"/>
      <c r="AJ11" s="730"/>
      <c r="AK11" s="730"/>
      <c r="AL11" s="730"/>
      <c r="AM11" s="730"/>
      <c r="AN11" s="730"/>
      <c r="AO11" s="766"/>
      <c r="AP11" s="766"/>
      <c r="AQ11" s="766"/>
      <c r="AR11" s="766"/>
      <c r="AS11" s="766"/>
      <c r="AT11" s="766"/>
      <c r="AU11" s="766"/>
      <c r="AV11" s="766"/>
      <c r="AW11" s="766"/>
      <c r="AX11" s="766"/>
      <c r="AY11" s="766"/>
      <c r="AZ11" s="766"/>
      <c r="BA11" s="766"/>
      <c r="BB11" s="766"/>
      <c r="BC11" s="766"/>
      <c r="BD11" s="766"/>
      <c r="BE11" s="766"/>
      <c r="BF11" s="766"/>
      <c r="BG11" s="766"/>
      <c r="BH11" s="766"/>
      <c r="BI11" s="766"/>
      <c r="BJ11" s="766"/>
      <c r="BK11" s="766"/>
      <c r="BL11" s="766"/>
      <c r="BM11" s="766"/>
      <c r="BN11" s="766"/>
      <c r="BO11" s="766"/>
      <c r="BP11" s="766"/>
      <c r="BQ11" s="766"/>
      <c r="BR11" s="766"/>
      <c r="BS11" s="766"/>
      <c r="BT11" s="766"/>
      <c r="BU11" s="766"/>
      <c r="BV11" s="766"/>
      <c r="BW11" s="766"/>
      <c r="BX11" s="766"/>
      <c r="BY11" s="766"/>
      <c r="BZ11" s="766"/>
      <c r="CA11" s="766"/>
      <c r="CB11" s="766"/>
      <c r="CC11" s="766"/>
    </row>
    <row r="12" spans="1:81" s="769" customFormat="1" ht="24">
      <c r="A12" s="814"/>
      <c r="B12" s="815" t="s">
        <v>2</v>
      </c>
      <c r="C12" s="816">
        <f>C14+C49</f>
        <v>1055990</v>
      </c>
      <c r="D12" s="816">
        <f>D14+D49</f>
        <v>578200</v>
      </c>
      <c r="E12" s="816">
        <f>E14+E49</f>
        <v>477790</v>
      </c>
      <c r="F12" s="816">
        <f>F14+F49</f>
        <v>0</v>
      </c>
      <c r="G12" s="817"/>
      <c r="H12" s="729"/>
      <c r="I12" s="729"/>
      <c r="J12" s="729"/>
      <c r="K12" s="729"/>
      <c r="L12" s="730"/>
      <c r="M12" s="730"/>
      <c r="N12" s="730"/>
      <c r="O12" s="730"/>
      <c r="P12" s="730"/>
      <c r="Q12" s="730"/>
      <c r="R12" s="730"/>
      <c r="S12" s="730"/>
      <c r="T12" s="730"/>
      <c r="U12" s="730"/>
      <c r="V12" s="730"/>
      <c r="W12" s="730"/>
      <c r="X12" s="730"/>
      <c r="Y12" s="730"/>
      <c r="Z12" s="730"/>
      <c r="AA12" s="730"/>
      <c r="AB12" s="730"/>
      <c r="AC12" s="730"/>
      <c r="AD12" s="730"/>
      <c r="AE12" s="730"/>
      <c r="AF12" s="730"/>
      <c r="AG12" s="730"/>
      <c r="AH12" s="730"/>
      <c r="AI12" s="730"/>
      <c r="AJ12" s="730"/>
      <c r="AK12" s="730"/>
      <c r="AL12" s="730"/>
      <c r="AM12" s="730"/>
      <c r="AN12" s="730"/>
      <c r="AO12" s="766"/>
      <c r="AP12" s="766"/>
      <c r="AQ12" s="766"/>
      <c r="AR12" s="766"/>
      <c r="AS12" s="766"/>
      <c r="AT12" s="766"/>
      <c r="AU12" s="766"/>
      <c r="AV12" s="766"/>
      <c r="AW12" s="766"/>
      <c r="AX12" s="766"/>
      <c r="AY12" s="766"/>
      <c r="AZ12" s="766"/>
      <c r="BA12" s="766"/>
      <c r="BB12" s="766"/>
      <c r="BC12" s="766"/>
      <c r="BD12" s="766"/>
      <c r="BE12" s="766"/>
      <c r="BF12" s="766"/>
      <c r="BG12" s="766"/>
      <c r="BH12" s="766"/>
      <c r="BI12" s="766"/>
      <c r="BJ12" s="766"/>
      <c r="BK12" s="766"/>
      <c r="BL12" s="766"/>
      <c r="BM12" s="766"/>
      <c r="BN12" s="766"/>
      <c r="BO12" s="766"/>
      <c r="BP12" s="766"/>
      <c r="BQ12" s="766"/>
      <c r="BR12" s="766"/>
      <c r="BS12" s="766"/>
      <c r="BT12" s="766"/>
      <c r="BU12" s="766"/>
      <c r="BV12" s="766"/>
      <c r="BW12" s="766"/>
      <c r="BX12" s="766"/>
      <c r="BY12" s="766"/>
      <c r="BZ12" s="766"/>
      <c r="CA12" s="766"/>
      <c r="CB12" s="766"/>
      <c r="CC12" s="766"/>
    </row>
    <row r="13" spans="1:81" s="758" customFormat="1" ht="24">
      <c r="A13" s="814" t="s">
        <v>212</v>
      </c>
      <c r="B13" s="815" t="s">
        <v>1</v>
      </c>
      <c r="C13" s="816">
        <v>2870400</v>
      </c>
      <c r="D13" s="818">
        <v>2456480</v>
      </c>
      <c r="E13" s="818">
        <v>237100</v>
      </c>
      <c r="F13" s="818">
        <v>176820</v>
      </c>
      <c r="G13" s="729"/>
      <c r="H13" s="729"/>
      <c r="I13" s="729"/>
      <c r="J13" s="729"/>
      <c r="K13" s="729"/>
      <c r="L13" s="730"/>
      <c r="M13" s="730"/>
      <c r="N13" s="730"/>
      <c r="O13" s="730"/>
      <c r="P13" s="730"/>
      <c r="Q13" s="730"/>
      <c r="R13" s="730"/>
      <c r="S13" s="730"/>
      <c r="T13" s="730"/>
      <c r="U13" s="730"/>
      <c r="V13" s="730"/>
      <c r="W13" s="730"/>
      <c r="X13" s="730"/>
      <c r="Y13" s="730"/>
      <c r="Z13" s="730"/>
      <c r="AA13" s="730"/>
      <c r="AB13" s="730"/>
      <c r="AC13" s="730"/>
      <c r="AD13" s="730"/>
      <c r="AE13" s="730"/>
      <c r="AF13" s="730"/>
      <c r="AG13" s="730"/>
      <c r="AH13" s="730"/>
      <c r="AI13" s="730"/>
      <c r="AJ13" s="730"/>
      <c r="AK13" s="730"/>
      <c r="AL13" s="730"/>
      <c r="AM13" s="730"/>
      <c r="AN13" s="730"/>
      <c r="AO13" s="735"/>
      <c r="AP13" s="735"/>
      <c r="AQ13" s="735"/>
      <c r="AR13" s="735"/>
      <c r="AS13" s="735"/>
      <c r="AT13" s="735"/>
      <c r="AU13" s="735"/>
      <c r="AV13" s="735"/>
      <c r="AW13" s="735"/>
      <c r="AX13" s="735"/>
      <c r="AY13" s="735"/>
      <c r="AZ13" s="735"/>
      <c r="BA13" s="735"/>
      <c r="BB13" s="735"/>
      <c r="BC13" s="735"/>
      <c r="BD13" s="735"/>
      <c r="BE13" s="735"/>
      <c r="BF13" s="735"/>
      <c r="BG13" s="735"/>
      <c r="BH13" s="735"/>
      <c r="BI13" s="735"/>
      <c r="BJ13" s="735"/>
      <c r="BK13" s="735"/>
      <c r="BL13" s="735"/>
      <c r="BM13" s="735"/>
      <c r="BN13" s="735"/>
      <c r="BO13" s="735"/>
      <c r="BP13" s="735"/>
      <c r="BQ13" s="735"/>
      <c r="BR13" s="735"/>
      <c r="BS13" s="735"/>
      <c r="BT13" s="735"/>
      <c r="BU13" s="735"/>
      <c r="BV13" s="735"/>
      <c r="BW13" s="735"/>
      <c r="BX13" s="735"/>
      <c r="BY13" s="735"/>
      <c r="BZ13" s="735"/>
      <c r="CA13" s="735"/>
      <c r="CB13" s="735"/>
      <c r="CC13" s="735"/>
    </row>
    <row r="14" spans="1:81" s="758" customFormat="1" ht="24">
      <c r="A14" s="814"/>
      <c r="B14" s="815" t="s">
        <v>2</v>
      </c>
      <c r="C14" s="816">
        <f>C16</f>
        <v>1055990</v>
      </c>
      <c r="D14" s="816">
        <f>D16</f>
        <v>578200</v>
      </c>
      <c r="E14" s="816">
        <f>E16</f>
        <v>477790</v>
      </c>
      <c r="F14" s="816">
        <f>F16</f>
        <v>0</v>
      </c>
      <c r="G14" s="729"/>
      <c r="H14" s="729"/>
      <c r="I14" s="729"/>
      <c r="J14" s="729"/>
      <c r="K14" s="729"/>
      <c r="L14" s="730"/>
      <c r="M14" s="730"/>
      <c r="N14" s="730"/>
      <c r="O14" s="730"/>
      <c r="P14" s="730"/>
      <c r="Q14" s="730"/>
      <c r="R14" s="730"/>
      <c r="S14" s="730"/>
      <c r="T14" s="730"/>
      <c r="U14" s="730"/>
      <c r="V14" s="730"/>
      <c r="W14" s="730"/>
      <c r="X14" s="730"/>
      <c r="Y14" s="730"/>
      <c r="Z14" s="730"/>
      <c r="AA14" s="730"/>
      <c r="AB14" s="730"/>
      <c r="AC14" s="730"/>
      <c r="AD14" s="730"/>
      <c r="AE14" s="730"/>
      <c r="AF14" s="730"/>
      <c r="AG14" s="730"/>
      <c r="AH14" s="730"/>
      <c r="AI14" s="730"/>
      <c r="AJ14" s="730"/>
      <c r="AK14" s="730"/>
      <c r="AL14" s="730"/>
      <c r="AM14" s="730"/>
      <c r="AN14" s="730"/>
      <c r="AO14" s="735"/>
      <c r="AP14" s="735"/>
      <c r="AQ14" s="735"/>
      <c r="AR14" s="735"/>
      <c r="AS14" s="735"/>
      <c r="AT14" s="735"/>
      <c r="AU14" s="735"/>
      <c r="AV14" s="735"/>
      <c r="AW14" s="735"/>
      <c r="AX14" s="735"/>
      <c r="AY14" s="735"/>
      <c r="AZ14" s="735"/>
      <c r="BA14" s="735"/>
      <c r="BB14" s="735"/>
      <c r="BC14" s="735"/>
      <c r="BD14" s="735"/>
      <c r="BE14" s="735"/>
      <c r="BF14" s="735"/>
      <c r="BG14" s="735"/>
      <c r="BH14" s="735"/>
      <c r="BI14" s="735"/>
      <c r="BJ14" s="735"/>
      <c r="BK14" s="735"/>
      <c r="BL14" s="735"/>
      <c r="BM14" s="735"/>
      <c r="BN14" s="735"/>
      <c r="BO14" s="735"/>
      <c r="BP14" s="735"/>
      <c r="BQ14" s="735"/>
      <c r="BR14" s="735"/>
      <c r="BS14" s="735"/>
      <c r="BT14" s="735"/>
      <c r="BU14" s="735"/>
      <c r="BV14" s="735"/>
      <c r="BW14" s="735"/>
      <c r="BX14" s="735"/>
      <c r="BY14" s="735"/>
      <c r="BZ14" s="735"/>
      <c r="CA14" s="735"/>
      <c r="CB14" s="735"/>
      <c r="CC14" s="735"/>
    </row>
    <row r="15" spans="1:81" s="772" customFormat="1" ht="24">
      <c r="A15" s="819" t="s">
        <v>424</v>
      </c>
      <c r="B15" s="815" t="s">
        <v>1</v>
      </c>
      <c r="C15" s="816">
        <v>2870400</v>
      </c>
      <c r="D15" s="816">
        <v>2456480</v>
      </c>
      <c r="E15" s="816">
        <v>237100</v>
      </c>
      <c r="F15" s="816">
        <v>176820</v>
      </c>
      <c r="G15" s="729"/>
      <c r="H15" s="729"/>
      <c r="I15" s="729"/>
      <c r="J15" s="729"/>
      <c r="K15" s="729"/>
      <c r="L15" s="730"/>
      <c r="M15" s="730"/>
      <c r="N15" s="730"/>
      <c r="O15" s="730"/>
      <c r="P15" s="730"/>
      <c r="Q15" s="730"/>
      <c r="R15" s="730"/>
      <c r="S15" s="730"/>
      <c r="T15" s="730"/>
      <c r="U15" s="730"/>
      <c r="V15" s="730"/>
      <c r="W15" s="730"/>
      <c r="X15" s="730"/>
      <c r="Y15" s="730"/>
      <c r="Z15" s="730"/>
      <c r="AA15" s="730"/>
      <c r="AB15" s="730"/>
      <c r="AC15" s="730"/>
      <c r="AD15" s="730"/>
      <c r="AE15" s="730"/>
      <c r="AF15" s="730"/>
      <c r="AG15" s="730"/>
      <c r="AH15" s="730"/>
      <c r="AI15" s="730"/>
      <c r="AJ15" s="730"/>
      <c r="AK15" s="730"/>
      <c r="AL15" s="730"/>
      <c r="AM15" s="730"/>
      <c r="AN15" s="730"/>
      <c r="AO15" s="771"/>
      <c r="AP15" s="771"/>
      <c r="AQ15" s="771"/>
      <c r="AR15" s="771"/>
      <c r="AS15" s="771"/>
      <c r="AT15" s="771"/>
      <c r="AU15" s="771"/>
      <c r="AV15" s="771"/>
      <c r="AW15" s="771"/>
      <c r="AX15" s="771"/>
      <c r="AY15" s="771"/>
      <c r="AZ15" s="771"/>
      <c r="BA15" s="771"/>
      <c r="BB15" s="771"/>
      <c r="BC15" s="771"/>
      <c r="BD15" s="771"/>
      <c r="BE15" s="771"/>
      <c r="BF15" s="771"/>
      <c r="BG15" s="771"/>
      <c r="BH15" s="771"/>
      <c r="BI15" s="771"/>
      <c r="BJ15" s="771"/>
      <c r="BK15" s="771"/>
      <c r="BL15" s="771"/>
      <c r="BM15" s="771"/>
      <c r="BN15" s="771"/>
      <c r="BO15" s="771"/>
      <c r="BP15" s="771"/>
      <c r="BQ15" s="771"/>
      <c r="BR15" s="771"/>
      <c r="BS15" s="771"/>
      <c r="BT15" s="771"/>
      <c r="BU15" s="771"/>
      <c r="BV15" s="771"/>
      <c r="BW15" s="771"/>
      <c r="BX15" s="771"/>
      <c r="BY15" s="771"/>
      <c r="BZ15" s="771"/>
      <c r="CA15" s="771"/>
      <c r="CB15" s="771"/>
      <c r="CC15" s="771"/>
    </row>
    <row r="16" spans="1:81" s="772" customFormat="1" ht="24">
      <c r="A16" s="819"/>
      <c r="B16" s="815" t="s">
        <v>2</v>
      </c>
      <c r="C16" s="816">
        <f>C19+C22+C24+C26+C28+C30+C32+C35+C37+C39+C41+C43+C45+C47</f>
        <v>1055990</v>
      </c>
      <c r="D16" s="816">
        <f>D19+D22+D24+D26+D28+D30+D32+D35+D37+D39+D41+D43+D45+D47</f>
        <v>578200</v>
      </c>
      <c r="E16" s="816">
        <f>E19+E22+E24+E26+E28+E30+E32+E35+E37+E39+E41+E43+E45+E47</f>
        <v>477790</v>
      </c>
      <c r="F16" s="816">
        <f>F19+F22+F24+F26+F28+F30+F32+F35+F37+F39+F41+F43+F45+F47</f>
        <v>0</v>
      </c>
      <c r="G16" s="729"/>
      <c r="H16" s="729"/>
      <c r="I16" s="729"/>
      <c r="J16" s="729"/>
      <c r="K16" s="729"/>
      <c r="L16" s="730"/>
      <c r="M16" s="730"/>
      <c r="N16" s="730"/>
      <c r="O16" s="730"/>
      <c r="P16" s="730"/>
      <c r="Q16" s="730"/>
      <c r="R16" s="730"/>
      <c r="S16" s="730"/>
      <c r="T16" s="730"/>
      <c r="U16" s="730"/>
      <c r="V16" s="730"/>
      <c r="W16" s="730"/>
      <c r="X16" s="730"/>
      <c r="Y16" s="730"/>
      <c r="Z16" s="730"/>
      <c r="AA16" s="730"/>
      <c r="AB16" s="730"/>
      <c r="AC16" s="730"/>
      <c r="AD16" s="730"/>
      <c r="AE16" s="730"/>
      <c r="AF16" s="730"/>
      <c r="AG16" s="730"/>
      <c r="AH16" s="730"/>
      <c r="AI16" s="730"/>
      <c r="AJ16" s="730"/>
      <c r="AK16" s="730"/>
      <c r="AL16" s="730"/>
      <c r="AM16" s="730"/>
      <c r="AN16" s="730"/>
      <c r="AO16" s="771"/>
      <c r="AP16" s="771"/>
      <c r="AQ16" s="771"/>
      <c r="AR16" s="771"/>
      <c r="AS16" s="771"/>
      <c r="AT16" s="771"/>
      <c r="AU16" s="771"/>
      <c r="AV16" s="771"/>
      <c r="AW16" s="771"/>
      <c r="AX16" s="771"/>
      <c r="AY16" s="771"/>
      <c r="AZ16" s="771"/>
      <c r="BA16" s="771"/>
      <c r="BB16" s="771"/>
      <c r="BC16" s="771"/>
      <c r="BD16" s="771"/>
      <c r="BE16" s="771"/>
      <c r="BF16" s="771"/>
      <c r="BG16" s="771"/>
      <c r="BH16" s="771"/>
      <c r="BI16" s="771"/>
      <c r="BJ16" s="771"/>
      <c r="BK16" s="771"/>
      <c r="BL16" s="771"/>
      <c r="BM16" s="771"/>
      <c r="BN16" s="771"/>
      <c r="BO16" s="771"/>
      <c r="BP16" s="771"/>
      <c r="BQ16" s="771"/>
      <c r="BR16" s="771"/>
      <c r="BS16" s="771"/>
      <c r="BT16" s="771"/>
      <c r="BU16" s="771"/>
      <c r="BV16" s="771"/>
      <c r="BW16" s="771"/>
      <c r="BX16" s="771"/>
      <c r="BY16" s="771"/>
      <c r="BZ16" s="771"/>
      <c r="CA16" s="771"/>
      <c r="CB16" s="771"/>
      <c r="CC16" s="771"/>
    </row>
    <row r="17" spans="1:81" s="772" customFormat="1" ht="24">
      <c r="A17" s="820" t="s">
        <v>213</v>
      </c>
      <c r="B17" s="821"/>
      <c r="C17" s="822">
        <v>384400</v>
      </c>
      <c r="D17" s="823">
        <v>126480</v>
      </c>
      <c r="E17" s="823">
        <v>131100</v>
      </c>
      <c r="F17" s="823">
        <v>126820</v>
      </c>
      <c r="G17" s="729"/>
      <c r="H17" s="729"/>
      <c r="I17" s="729"/>
      <c r="J17" s="729"/>
      <c r="K17" s="729"/>
      <c r="L17" s="730"/>
      <c r="M17" s="730"/>
      <c r="N17" s="730"/>
      <c r="O17" s="730"/>
      <c r="P17" s="730"/>
      <c r="Q17" s="730"/>
      <c r="R17" s="730"/>
      <c r="S17" s="730"/>
      <c r="T17" s="730"/>
      <c r="U17" s="730"/>
      <c r="V17" s="730"/>
      <c r="W17" s="730"/>
      <c r="X17" s="730"/>
      <c r="Y17" s="730"/>
      <c r="Z17" s="730"/>
      <c r="AA17" s="730"/>
      <c r="AB17" s="730"/>
      <c r="AC17" s="730"/>
      <c r="AD17" s="730"/>
      <c r="AE17" s="730"/>
      <c r="AF17" s="730"/>
      <c r="AG17" s="730"/>
      <c r="AH17" s="730"/>
      <c r="AI17" s="730"/>
      <c r="AJ17" s="730"/>
      <c r="AK17" s="730"/>
      <c r="AL17" s="730"/>
      <c r="AM17" s="730"/>
      <c r="AN17" s="730"/>
      <c r="AO17" s="771"/>
      <c r="AP17" s="771"/>
      <c r="AQ17" s="771"/>
      <c r="AR17" s="771"/>
      <c r="AS17" s="771"/>
      <c r="AT17" s="771"/>
      <c r="AU17" s="771"/>
      <c r="AV17" s="771"/>
      <c r="AW17" s="771"/>
      <c r="AX17" s="771"/>
      <c r="AY17" s="771"/>
      <c r="AZ17" s="771"/>
      <c r="BA17" s="771"/>
      <c r="BB17" s="771"/>
      <c r="BC17" s="771"/>
      <c r="BD17" s="771"/>
      <c r="BE17" s="771"/>
      <c r="BF17" s="771"/>
      <c r="BG17" s="771"/>
      <c r="BH17" s="771"/>
      <c r="BI17" s="771"/>
      <c r="BJ17" s="771"/>
      <c r="BK17" s="771"/>
      <c r="BL17" s="771"/>
      <c r="BM17" s="771"/>
      <c r="BN17" s="771"/>
      <c r="BO17" s="771"/>
      <c r="BP17" s="771"/>
      <c r="BQ17" s="771"/>
      <c r="BR17" s="771"/>
      <c r="BS17" s="771"/>
      <c r="BT17" s="771"/>
      <c r="BU17" s="771"/>
      <c r="BV17" s="771"/>
      <c r="BW17" s="771"/>
      <c r="BX17" s="771"/>
      <c r="BY17" s="771"/>
      <c r="BZ17" s="771"/>
      <c r="CA17" s="771"/>
      <c r="CB17" s="771"/>
      <c r="CC17" s="771"/>
    </row>
    <row r="18" spans="1:81" s="772" customFormat="1" ht="24">
      <c r="A18" s="824" t="s">
        <v>43</v>
      </c>
      <c r="B18" s="825" t="s">
        <v>1</v>
      </c>
      <c r="C18" s="826">
        <v>384400</v>
      </c>
      <c r="D18" s="826">
        <v>126480</v>
      </c>
      <c r="E18" s="826">
        <v>131100</v>
      </c>
      <c r="F18" s="826">
        <v>126820</v>
      </c>
      <c r="G18" s="729"/>
      <c r="H18" s="729"/>
      <c r="I18" s="729"/>
      <c r="J18" s="729"/>
      <c r="K18" s="729"/>
      <c r="L18" s="730"/>
      <c r="M18" s="730"/>
      <c r="N18" s="730"/>
      <c r="O18" s="730"/>
      <c r="P18" s="730"/>
      <c r="Q18" s="730"/>
      <c r="R18" s="730"/>
      <c r="S18" s="730"/>
      <c r="T18" s="730"/>
      <c r="U18" s="730"/>
      <c r="V18" s="730"/>
      <c r="W18" s="730"/>
      <c r="X18" s="730"/>
      <c r="Y18" s="730"/>
      <c r="Z18" s="730"/>
      <c r="AA18" s="730"/>
      <c r="AB18" s="730"/>
      <c r="AC18" s="730"/>
      <c r="AD18" s="730"/>
      <c r="AE18" s="730"/>
      <c r="AF18" s="730"/>
      <c r="AG18" s="730"/>
      <c r="AH18" s="730"/>
      <c r="AI18" s="730"/>
      <c r="AJ18" s="730"/>
      <c r="AK18" s="730"/>
      <c r="AL18" s="730"/>
      <c r="AM18" s="730"/>
      <c r="AN18" s="730"/>
      <c r="AO18" s="771"/>
      <c r="AP18" s="771"/>
      <c r="AQ18" s="771"/>
      <c r="AR18" s="771"/>
      <c r="AS18" s="771"/>
      <c r="AT18" s="771"/>
      <c r="AU18" s="771"/>
      <c r="AV18" s="771"/>
      <c r="AW18" s="771"/>
      <c r="AX18" s="771"/>
      <c r="AY18" s="771"/>
      <c r="AZ18" s="771"/>
      <c r="BA18" s="771"/>
      <c r="BB18" s="771"/>
      <c r="BC18" s="771"/>
      <c r="BD18" s="771"/>
      <c r="BE18" s="771"/>
      <c r="BF18" s="771"/>
      <c r="BG18" s="771"/>
      <c r="BH18" s="771"/>
      <c r="BI18" s="771"/>
      <c r="BJ18" s="771"/>
      <c r="BK18" s="771"/>
      <c r="BL18" s="771"/>
      <c r="BM18" s="771"/>
      <c r="BN18" s="771"/>
      <c r="BO18" s="771"/>
      <c r="BP18" s="771"/>
      <c r="BQ18" s="771"/>
      <c r="BR18" s="771"/>
      <c r="BS18" s="771"/>
      <c r="BT18" s="771"/>
      <c r="BU18" s="771"/>
      <c r="BV18" s="771"/>
      <c r="BW18" s="771"/>
      <c r="BX18" s="771"/>
      <c r="BY18" s="771"/>
      <c r="BZ18" s="771"/>
      <c r="CA18" s="771"/>
      <c r="CB18" s="771"/>
      <c r="CC18" s="771"/>
    </row>
    <row r="19" spans="1:81" s="772" customFormat="1" ht="24">
      <c r="A19" s="827"/>
      <c r="B19" s="825" t="s">
        <v>2</v>
      </c>
      <c r="C19" s="828">
        <f>D19+E19+F19</f>
        <v>137000</v>
      </c>
      <c r="D19" s="829">
        <v>78960</v>
      </c>
      <c r="E19" s="829">
        <v>58040</v>
      </c>
      <c r="F19" s="829"/>
      <c r="G19" s="729"/>
      <c r="H19" s="729"/>
      <c r="I19" s="729"/>
      <c r="J19" s="729"/>
      <c r="K19" s="729"/>
      <c r="L19" s="730"/>
      <c r="M19" s="730"/>
      <c r="N19" s="730"/>
      <c r="O19" s="730"/>
      <c r="P19" s="730"/>
      <c r="Q19" s="730"/>
      <c r="R19" s="730"/>
      <c r="S19" s="730"/>
      <c r="T19" s="730"/>
      <c r="U19" s="730"/>
      <c r="V19" s="730"/>
      <c r="W19" s="730"/>
      <c r="X19" s="730"/>
      <c r="Y19" s="730"/>
      <c r="Z19" s="730"/>
      <c r="AA19" s="730"/>
      <c r="AB19" s="730"/>
      <c r="AC19" s="730"/>
      <c r="AD19" s="730"/>
      <c r="AE19" s="730"/>
      <c r="AF19" s="730"/>
      <c r="AG19" s="730"/>
      <c r="AH19" s="730"/>
      <c r="AI19" s="730"/>
      <c r="AJ19" s="730"/>
      <c r="AK19" s="730"/>
      <c r="AL19" s="730"/>
      <c r="AM19" s="730"/>
      <c r="AN19" s="730"/>
      <c r="AO19" s="771"/>
      <c r="AP19" s="771"/>
      <c r="AQ19" s="771"/>
      <c r="AR19" s="771"/>
      <c r="AS19" s="771"/>
      <c r="AT19" s="771"/>
      <c r="AU19" s="771"/>
      <c r="AV19" s="771"/>
      <c r="AW19" s="771"/>
      <c r="AX19" s="771"/>
      <c r="AY19" s="771"/>
      <c r="AZ19" s="771"/>
      <c r="BA19" s="771"/>
      <c r="BB19" s="771"/>
      <c r="BC19" s="771"/>
      <c r="BD19" s="771"/>
      <c r="BE19" s="771"/>
      <c r="BF19" s="771"/>
      <c r="BG19" s="771"/>
      <c r="BH19" s="771"/>
      <c r="BI19" s="771"/>
      <c r="BJ19" s="771"/>
      <c r="BK19" s="771"/>
      <c r="BL19" s="771"/>
      <c r="BM19" s="771"/>
      <c r="BN19" s="771"/>
      <c r="BO19" s="771"/>
      <c r="BP19" s="771"/>
      <c r="BQ19" s="771"/>
      <c r="BR19" s="771"/>
      <c r="BS19" s="771"/>
      <c r="BT19" s="771"/>
      <c r="BU19" s="771"/>
      <c r="BV19" s="771"/>
      <c r="BW19" s="771"/>
      <c r="BX19" s="771"/>
      <c r="BY19" s="771"/>
      <c r="BZ19" s="771"/>
      <c r="CA19" s="771"/>
      <c r="CB19" s="771"/>
      <c r="CC19" s="771"/>
    </row>
    <row r="20" spans="1:81" s="731" customFormat="1" ht="21" customHeight="1">
      <c r="A20" s="830" t="s">
        <v>214</v>
      </c>
      <c r="B20" s="831"/>
      <c r="C20" s="832">
        <v>2272300</v>
      </c>
      <c r="D20" s="833">
        <v>2149900</v>
      </c>
      <c r="E20" s="833">
        <v>72400</v>
      </c>
      <c r="F20" s="833">
        <v>50000</v>
      </c>
      <c r="G20" s="729"/>
      <c r="H20" s="729"/>
      <c r="I20" s="729"/>
      <c r="J20" s="729"/>
      <c r="K20" s="729"/>
      <c r="L20" s="730"/>
      <c r="M20" s="730"/>
      <c r="N20" s="730"/>
      <c r="O20" s="730"/>
      <c r="P20" s="730"/>
      <c r="Q20" s="730"/>
      <c r="R20" s="730"/>
      <c r="S20" s="730"/>
      <c r="T20" s="730"/>
      <c r="U20" s="730"/>
      <c r="V20" s="730"/>
      <c r="W20" s="730"/>
      <c r="X20" s="730"/>
      <c r="Y20" s="730"/>
      <c r="Z20" s="730"/>
      <c r="AA20" s="730"/>
      <c r="AB20" s="730"/>
      <c r="AC20" s="730"/>
      <c r="AD20" s="730"/>
      <c r="AE20" s="730"/>
      <c r="AF20" s="730"/>
      <c r="AG20" s="730"/>
      <c r="AH20" s="730"/>
      <c r="AI20" s="730"/>
      <c r="AJ20" s="730"/>
      <c r="AK20" s="730"/>
      <c r="AL20" s="730"/>
      <c r="AM20" s="730"/>
      <c r="AN20" s="730"/>
      <c r="AO20" s="730"/>
      <c r="AP20" s="730"/>
      <c r="AQ20" s="730"/>
      <c r="AR20" s="730"/>
      <c r="AS20" s="730"/>
      <c r="AT20" s="730"/>
      <c r="AU20" s="730"/>
      <c r="AV20" s="730"/>
      <c r="AW20" s="730"/>
      <c r="AX20" s="730"/>
      <c r="AY20" s="730"/>
      <c r="AZ20" s="730"/>
      <c r="BA20" s="730"/>
      <c r="BB20" s="730"/>
      <c r="BC20" s="730"/>
      <c r="BD20" s="730"/>
      <c r="BE20" s="730"/>
      <c r="BF20" s="730"/>
      <c r="BG20" s="730"/>
      <c r="BH20" s="730"/>
      <c r="BI20" s="730"/>
      <c r="BJ20" s="730"/>
      <c r="BK20" s="730"/>
      <c r="BL20" s="730"/>
      <c r="BM20" s="730"/>
      <c r="BN20" s="730"/>
      <c r="BO20" s="730"/>
      <c r="BP20" s="730"/>
      <c r="BQ20" s="730"/>
      <c r="BR20" s="730"/>
      <c r="BS20" s="730"/>
      <c r="BT20" s="730"/>
      <c r="BU20" s="730"/>
      <c r="BV20" s="730"/>
      <c r="BW20" s="730"/>
      <c r="BX20" s="730"/>
      <c r="BY20" s="730"/>
      <c r="BZ20" s="730"/>
      <c r="CA20" s="730"/>
      <c r="CB20" s="730"/>
      <c r="CC20" s="730"/>
    </row>
    <row r="21" spans="1:81" s="717" customFormat="1" ht="24">
      <c r="A21" s="824" t="s">
        <v>431</v>
      </c>
      <c r="B21" s="825" t="s">
        <v>1</v>
      </c>
      <c r="C21" s="834">
        <v>237100</v>
      </c>
      <c r="D21" s="834">
        <v>137100</v>
      </c>
      <c r="E21" s="834">
        <v>50000</v>
      </c>
      <c r="F21" s="834">
        <v>50000</v>
      </c>
      <c r="G21" s="673"/>
      <c r="H21" s="673"/>
      <c r="I21" s="673"/>
      <c r="J21" s="673"/>
      <c r="K21" s="673"/>
      <c r="L21" s="674"/>
      <c r="M21" s="674"/>
      <c r="N21" s="674"/>
      <c r="O21" s="674"/>
      <c r="P21" s="674"/>
      <c r="Q21" s="674"/>
      <c r="R21" s="674"/>
      <c r="S21" s="674"/>
      <c r="T21" s="674"/>
      <c r="U21" s="674"/>
      <c r="V21" s="674"/>
      <c r="W21" s="674"/>
      <c r="X21" s="674"/>
      <c r="Y21" s="674"/>
      <c r="Z21" s="674"/>
      <c r="AA21" s="674"/>
      <c r="AB21" s="674"/>
      <c r="AC21" s="674"/>
      <c r="AD21" s="674"/>
      <c r="AE21" s="674"/>
      <c r="AF21" s="674"/>
      <c r="AG21" s="674"/>
      <c r="AH21" s="674"/>
      <c r="AI21" s="674"/>
      <c r="AJ21" s="674"/>
      <c r="AK21" s="674"/>
      <c r="AL21" s="674"/>
      <c r="AM21" s="674"/>
      <c r="AN21" s="674"/>
      <c r="AO21" s="674"/>
      <c r="AP21" s="674"/>
      <c r="AQ21" s="674"/>
      <c r="AR21" s="674"/>
      <c r="AS21" s="674"/>
      <c r="AT21" s="674"/>
      <c r="AU21" s="674"/>
      <c r="AV21" s="674"/>
      <c r="AW21" s="674"/>
      <c r="AX21" s="674"/>
      <c r="AY21" s="674"/>
      <c r="AZ21" s="674"/>
      <c r="BA21" s="674"/>
      <c r="BB21" s="674"/>
      <c r="BC21" s="674"/>
      <c r="BD21" s="674"/>
      <c r="BE21" s="674"/>
      <c r="BF21" s="674"/>
      <c r="BG21" s="674"/>
      <c r="BH21" s="674"/>
      <c r="BI21" s="674"/>
      <c r="BJ21" s="674"/>
      <c r="BK21" s="674"/>
      <c r="BL21" s="674"/>
      <c r="BM21" s="674"/>
      <c r="BN21" s="674"/>
      <c r="BO21" s="674"/>
      <c r="BP21" s="674"/>
      <c r="BQ21" s="674"/>
      <c r="BR21" s="674"/>
      <c r="BS21" s="674"/>
      <c r="BT21" s="674"/>
      <c r="BU21" s="674"/>
      <c r="BV21" s="674"/>
      <c r="BW21" s="674"/>
      <c r="BX21" s="674"/>
      <c r="BY21" s="674"/>
      <c r="BZ21" s="674"/>
      <c r="CA21" s="674"/>
      <c r="CB21" s="674"/>
      <c r="CC21" s="674"/>
    </row>
    <row r="22" spans="1:81" s="717" customFormat="1" ht="24">
      <c r="A22" s="824"/>
      <c r="B22" s="825" t="s">
        <v>2</v>
      </c>
      <c r="C22" s="828">
        <f>D22+E22+F22</f>
        <v>97360</v>
      </c>
      <c r="D22" s="835">
        <v>97360</v>
      </c>
      <c r="E22" s="835">
        <v>0</v>
      </c>
      <c r="F22" s="835">
        <v>0</v>
      </c>
      <c r="G22" s="673"/>
      <c r="H22" s="673"/>
      <c r="I22" s="673"/>
      <c r="J22" s="673"/>
      <c r="K22" s="673"/>
      <c r="L22" s="674"/>
      <c r="M22" s="674"/>
      <c r="N22" s="674"/>
      <c r="O22" s="674"/>
      <c r="P22" s="674"/>
      <c r="Q22" s="674"/>
      <c r="R22" s="674"/>
      <c r="S22" s="674"/>
      <c r="T22" s="674"/>
      <c r="U22" s="674"/>
      <c r="V22" s="674"/>
      <c r="W22" s="674"/>
      <c r="X22" s="674"/>
      <c r="Y22" s="674"/>
      <c r="Z22" s="674"/>
      <c r="AA22" s="674"/>
      <c r="AB22" s="674"/>
      <c r="AC22" s="674"/>
      <c r="AD22" s="674"/>
      <c r="AE22" s="674"/>
      <c r="AF22" s="674"/>
      <c r="AG22" s="674"/>
      <c r="AH22" s="674"/>
      <c r="AI22" s="674"/>
      <c r="AJ22" s="674"/>
      <c r="AK22" s="674"/>
      <c r="AL22" s="674"/>
      <c r="AM22" s="674"/>
      <c r="AN22" s="674"/>
      <c r="AO22" s="674"/>
      <c r="AP22" s="674"/>
      <c r="AQ22" s="674"/>
      <c r="AR22" s="674"/>
      <c r="AS22" s="674"/>
      <c r="AT22" s="674"/>
      <c r="AU22" s="674"/>
      <c r="AV22" s="674"/>
      <c r="AW22" s="674"/>
      <c r="AX22" s="674"/>
      <c r="AY22" s="674"/>
      <c r="AZ22" s="674"/>
      <c r="BA22" s="674"/>
      <c r="BB22" s="674"/>
      <c r="BC22" s="674"/>
      <c r="BD22" s="674"/>
      <c r="BE22" s="674"/>
      <c r="BF22" s="674"/>
      <c r="BG22" s="674"/>
      <c r="BH22" s="674"/>
      <c r="BI22" s="674"/>
      <c r="BJ22" s="674"/>
      <c r="BK22" s="674"/>
      <c r="BL22" s="674"/>
      <c r="BM22" s="674"/>
      <c r="BN22" s="674"/>
      <c r="BO22" s="674"/>
      <c r="BP22" s="674"/>
      <c r="BQ22" s="674"/>
      <c r="BR22" s="674"/>
      <c r="BS22" s="674"/>
      <c r="BT22" s="674"/>
      <c r="BU22" s="674"/>
      <c r="BV22" s="674"/>
      <c r="BW22" s="674"/>
      <c r="BX22" s="674"/>
      <c r="BY22" s="674"/>
      <c r="BZ22" s="674"/>
      <c r="CA22" s="674"/>
      <c r="CB22" s="674"/>
      <c r="CC22" s="674"/>
    </row>
    <row r="23" spans="1:81" s="717" customFormat="1" ht="24">
      <c r="A23" s="824" t="s">
        <v>45</v>
      </c>
      <c r="B23" s="825" t="s">
        <v>1</v>
      </c>
      <c r="C23" s="834">
        <v>62400</v>
      </c>
      <c r="D23" s="834">
        <v>40000</v>
      </c>
      <c r="E23" s="834">
        <v>22400</v>
      </c>
      <c r="F23" s="834">
        <v>0</v>
      </c>
      <c r="G23" s="673"/>
      <c r="H23" s="673"/>
      <c r="I23" s="673"/>
      <c r="J23" s="673"/>
      <c r="K23" s="673"/>
      <c r="L23" s="674"/>
      <c r="M23" s="674"/>
      <c r="N23" s="674"/>
      <c r="O23" s="674"/>
      <c r="P23" s="674"/>
      <c r="Q23" s="674"/>
      <c r="R23" s="674"/>
      <c r="S23" s="674"/>
      <c r="T23" s="674"/>
      <c r="U23" s="674"/>
      <c r="V23" s="674"/>
      <c r="W23" s="674"/>
      <c r="X23" s="674"/>
      <c r="Y23" s="674"/>
      <c r="Z23" s="674"/>
      <c r="AA23" s="674"/>
      <c r="AB23" s="674"/>
      <c r="AC23" s="674"/>
      <c r="AD23" s="674"/>
      <c r="AE23" s="674"/>
      <c r="AF23" s="674"/>
      <c r="AG23" s="674"/>
      <c r="AH23" s="674"/>
      <c r="AI23" s="674"/>
      <c r="AJ23" s="674"/>
      <c r="AK23" s="674"/>
      <c r="AL23" s="674"/>
      <c r="AM23" s="674"/>
      <c r="AN23" s="674"/>
      <c r="AO23" s="674"/>
      <c r="AP23" s="674"/>
      <c r="AQ23" s="674"/>
      <c r="AR23" s="674"/>
      <c r="AS23" s="674"/>
      <c r="AT23" s="674"/>
      <c r="AU23" s="674"/>
      <c r="AV23" s="674"/>
      <c r="AW23" s="674"/>
      <c r="AX23" s="674"/>
      <c r="AY23" s="674"/>
      <c r="AZ23" s="674"/>
      <c r="BA23" s="674"/>
      <c r="BB23" s="674"/>
      <c r="BC23" s="674"/>
      <c r="BD23" s="674"/>
      <c r="BE23" s="674"/>
      <c r="BF23" s="674"/>
      <c r="BG23" s="674"/>
      <c r="BH23" s="674"/>
      <c r="BI23" s="674"/>
      <c r="BJ23" s="674"/>
      <c r="BK23" s="674"/>
      <c r="BL23" s="674"/>
      <c r="BM23" s="674"/>
      <c r="BN23" s="674"/>
      <c r="BO23" s="674"/>
      <c r="BP23" s="674"/>
      <c r="BQ23" s="674"/>
      <c r="BR23" s="674"/>
      <c r="BS23" s="674"/>
      <c r="BT23" s="674"/>
      <c r="BU23" s="674"/>
      <c r="BV23" s="674"/>
      <c r="BW23" s="674"/>
      <c r="BX23" s="674"/>
      <c r="BY23" s="674"/>
      <c r="BZ23" s="674"/>
      <c r="CA23" s="674"/>
      <c r="CB23" s="674"/>
      <c r="CC23" s="674"/>
    </row>
    <row r="24" spans="1:81" s="717" customFormat="1" ht="24">
      <c r="A24" s="824"/>
      <c r="B24" s="825" t="s">
        <v>2</v>
      </c>
      <c r="C24" s="828">
        <f>D24+E24+F24</f>
        <v>0</v>
      </c>
      <c r="D24" s="835">
        <v>0</v>
      </c>
      <c r="E24" s="835">
        <v>0</v>
      </c>
      <c r="F24" s="835"/>
      <c r="G24" s="673"/>
      <c r="H24" s="673"/>
      <c r="I24" s="673"/>
      <c r="J24" s="673"/>
      <c r="K24" s="673"/>
      <c r="L24" s="674"/>
      <c r="M24" s="674"/>
      <c r="N24" s="674"/>
      <c r="O24" s="674"/>
      <c r="P24" s="674"/>
      <c r="Q24" s="674"/>
      <c r="R24" s="674"/>
      <c r="S24" s="674"/>
      <c r="T24" s="674"/>
      <c r="U24" s="674"/>
      <c r="V24" s="674"/>
      <c r="W24" s="674"/>
      <c r="X24" s="674"/>
      <c r="Y24" s="674"/>
      <c r="Z24" s="674"/>
      <c r="AA24" s="674"/>
      <c r="AB24" s="674"/>
      <c r="AC24" s="674"/>
      <c r="AD24" s="674"/>
      <c r="AE24" s="674"/>
      <c r="AF24" s="674"/>
      <c r="AG24" s="674"/>
      <c r="AH24" s="674"/>
      <c r="AI24" s="674"/>
      <c r="AJ24" s="674"/>
      <c r="AK24" s="674"/>
      <c r="AL24" s="674"/>
      <c r="AM24" s="674"/>
      <c r="AN24" s="674"/>
      <c r="AO24" s="674"/>
      <c r="AP24" s="674"/>
      <c r="AQ24" s="674"/>
      <c r="AR24" s="674"/>
      <c r="AS24" s="674"/>
      <c r="AT24" s="674"/>
      <c r="AU24" s="674"/>
      <c r="AV24" s="674"/>
      <c r="AW24" s="674"/>
      <c r="AX24" s="674"/>
      <c r="AY24" s="674"/>
      <c r="AZ24" s="674"/>
      <c r="BA24" s="674"/>
      <c r="BB24" s="674"/>
      <c r="BC24" s="674"/>
      <c r="BD24" s="674"/>
      <c r="BE24" s="674"/>
      <c r="BF24" s="674"/>
      <c r="BG24" s="674"/>
      <c r="BH24" s="674"/>
      <c r="BI24" s="674"/>
      <c r="BJ24" s="674"/>
      <c r="BK24" s="674"/>
      <c r="BL24" s="674"/>
      <c r="BM24" s="674"/>
      <c r="BN24" s="674"/>
      <c r="BO24" s="674"/>
      <c r="BP24" s="674"/>
      <c r="BQ24" s="674"/>
      <c r="BR24" s="674"/>
      <c r="BS24" s="674"/>
      <c r="BT24" s="674"/>
      <c r="BU24" s="674"/>
      <c r="BV24" s="674"/>
      <c r="BW24" s="674"/>
      <c r="BX24" s="674"/>
      <c r="BY24" s="674"/>
      <c r="BZ24" s="674"/>
      <c r="CA24" s="674"/>
      <c r="CB24" s="674"/>
      <c r="CC24" s="674"/>
    </row>
    <row r="25" spans="1:81" s="717" customFormat="1" ht="24">
      <c r="A25" s="824" t="s">
        <v>47</v>
      </c>
      <c r="B25" s="825" t="s">
        <v>1</v>
      </c>
      <c r="C25" s="834">
        <v>4800</v>
      </c>
      <c r="D25" s="834">
        <v>4800</v>
      </c>
      <c r="E25" s="836">
        <v>0</v>
      </c>
      <c r="F25" s="836">
        <v>0</v>
      </c>
      <c r="G25" s="673"/>
      <c r="H25" s="673"/>
      <c r="I25" s="673"/>
      <c r="J25" s="673"/>
      <c r="K25" s="673"/>
      <c r="L25" s="674"/>
      <c r="M25" s="674"/>
      <c r="N25" s="674"/>
      <c r="O25" s="674"/>
      <c r="P25" s="674"/>
      <c r="Q25" s="674"/>
      <c r="R25" s="674"/>
      <c r="S25" s="674"/>
      <c r="T25" s="674"/>
      <c r="U25" s="674"/>
      <c r="V25" s="674"/>
      <c r="W25" s="674"/>
      <c r="X25" s="674"/>
      <c r="Y25" s="674"/>
      <c r="Z25" s="674"/>
      <c r="AA25" s="674"/>
      <c r="AB25" s="674"/>
      <c r="AC25" s="674"/>
      <c r="AD25" s="674"/>
      <c r="AE25" s="674"/>
      <c r="AF25" s="674"/>
      <c r="AG25" s="674"/>
      <c r="AH25" s="674"/>
      <c r="AI25" s="674"/>
      <c r="AJ25" s="674"/>
      <c r="AK25" s="674"/>
      <c r="AL25" s="674"/>
      <c r="AM25" s="674"/>
      <c r="AN25" s="674"/>
      <c r="AO25" s="674"/>
      <c r="AP25" s="674"/>
      <c r="AQ25" s="674"/>
      <c r="AR25" s="674"/>
      <c r="AS25" s="674"/>
      <c r="AT25" s="674"/>
      <c r="AU25" s="674"/>
      <c r="AV25" s="674"/>
      <c r="AW25" s="674"/>
      <c r="AX25" s="674"/>
      <c r="AY25" s="674"/>
      <c r="AZ25" s="674"/>
      <c r="BA25" s="674"/>
      <c r="BB25" s="674"/>
      <c r="BC25" s="674"/>
      <c r="BD25" s="674"/>
      <c r="BE25" s="674"/>
      <c r="BF25" s="674"/>
      <c r="BG25" s="674"/>
      <c r="BH25" s="674"/>
      <c r="BI25" s="674"/>
      <c r="BJ25" s="674"/>
      <c r="BK25" s="674"/>
      <c r="BL25" s="674"/>
      <c r="BM25" s="674"/>
      <c r="BN25" s="674"/>
      <c r="BO25" s="674"/>
      <c r="BP25" s="674"/>
      <c r="BQ25" s="674"/>
      <c r="BR25" s="674"/>
      <c r="BS25" s="674"/>
      <c r="BT25" s="674"/>
      <c r="BU25" s="674"/>
      <c r="BV25" s="674"/>
      <c r="BW25" s="674"/>
      <c r="BX25" s="674"/>
      <c r="BY25" s="674"/>
      <c r="BZ25" s="674"/>
      <c r="CA25" s="674"/>
      <c r="CB25" s="674"/>
      <c r="CC25" s="674"/>
    </row>
    <row r="26" spans="1:81" s="717" customFormat="1" ht="24">
      <c r="A26" s="824"/>
      <c r="B26" s="825" t="s">
        <v>2</v>
      </c>
      <c r="C26" s="828">
        <f>D26+E26+F26</f>
        <v>2000</v>
      </c>
      <c r="D26" s="835">
        <v>1200</v>
      </c>
      <c r="E26" s="835">
        <v>800</v>
      </c>
      <c r="F26" s="835">
        <v>0</v>
      </c>
      <c r="G26" s="673"/>
      <c r="H26" s="673"/>
      <c r="I26" s="673"/>
      <c r="J26" s="673"/>
      <c r="K26" s="673"/>
      <c r="L26" s="674"/>
      <c r="M26" s="674"/>
      <c r="N26" s="674"/>
      <c r="O26" s="674"/>
      <c r="P26" s="674"/>
      <c r="Q26" s="674"/>
      <c r="R26" s="674"/>
      <c r="S26" s="674"/>
      <c r="T26" s="674"/>
      <c r="U26" s="674"/>
      <c r="V26" s="674"/>
      <c r="W26" s="674"/>
      <c r="X26" s="674"/>
      <c r="Y26" s="674"/>
      <c r="Z26" s="674"/>
      <c r="AA26" s="674"/>
      <c r="AB26" s="674"/>
      <c r="AC26" s="674"/>
      <c r="AD26" s="674"/>
      <c r="AE26" s="674"/>
      <c r="AF26" s="674"/>
      <c r="AG26" s="674"/>
      <c r="AH26" s="674"/>
      <c r="AI26" s="674"/>
      <c r="AJ26" s="674"/>
      <c r="AK26" s="674"/>
      <c r="AL26" s="674"/>
      <c r="AM26" s="674"/>
      <c r="AN26" s="674"/>
      <c r="AO26" s="674"/>
      <c r="AP26" s="674"/>
      <c r="AQ26" s="674"/>
      <c r="AR26" s="674"/>
      <c r="AS26" s="674"/>
      <c r="AT26" s="674"/>
      <c r="AU26" s="674"/>
      <c r="AV26" s="674"/>
      <c r="AW26" s="674"/>
      <c r="AX26" s="674"/>
      <c r="AY26" s="674"/>
      <c r="AZ26" s="674"/>
      <c r="BA26" s="674"/>
      <c r="BB26" s="674"/>
      <c r="BC26" s="674"/>
      <c r="BD26" s="674"/>
      <c r="BE26" s="674"/>
      <c r="BF26" s="674"/>
      <c r="BG26" s="674"/>
      <c r="BH26" s="674"/>
      <c r="BI26" s="674"/>
      <c r="BJ26" s="674"/>
      <c r="BK26" s="674"/>
      <c r="BL26" s="674"/>
      <c r="BM26" s="674"/>
      <c r="BN26" s="674"/>
      <c r="BO26" s="674"/>
      <c r="BP26" s="674"/>
      <c r="BQ26" s="674"/>
      <c r="BR26" s="674"/>
      <c r="BS26" s="674"/>
      <c r="BT26" s="674"/>
      <c r="BU26" s="674"/>
      <c r="BV26" s="674"/>
      <c r="BW26" s="674"/>
      <c r="BX26" s="674"/>
      <c r="BY26" s="674"/>
      <c r="BZ26" s="674"/>
      <c r="CA26" s="674"/>
      <c r="CB26" s="674"/>
      <c r="CC26" s="674"/>
    </row>
    <row r="27" spans="1:81" s="717" customFormat="1" ht="24">
      <c r="A27" s="824" t="s">
        <v>48</v>
      </c>
      <c r="B27" s="825" t="s">
        <v>1</v>
      </c>
      <c r="C27" s="834">
        <v>30000</v>
      </c>
      <c r="D27" s="834">
        <v>30000</v>
      </c>
      <c r="E27" s="834">
        <v>0</v>
      </c>
      <c r="F27" s="834">
        <v>0</v>
      </c>
      <c r="G27" s="673"/>
      <c r="H27" s="673"/>
      <c r="I27" s="673"/>
      <c r="J27" s="673"/>
      <c r="K27" s="673"/>
      <c r="L27" s="674"/>
      <c r="M27" s="674"/>
      <c r="N27" s="674"/>
      <c r="O27" s="674"/>
      <c r="P27" s="674"/>
      <c r="Q27" s="674"/>
      <c r="R27" s="674"/>
      <c r="S27" s="674"/>
      <c r="T27" s="674"/>
      <c r="U27" s="674"/>
      <c r="V27" s="674"/>
      <c r="W27" s="674"/>
      <c r="X27" s="674"/>
      <c r="Y27" s="674"/>
      <c r="Z27" s="674"/>
      <c r="AA27" s="674"/>
      <c r="AB27" s="674"/>
      <c r="AC27" s="674"/>
      <c r="AD27" s="674"/>
      <c r="AE27" s="674"/>
      <c r="AF27" s="674"/>
      <c r="AG27" s="674"/>
      <c r="AH27" s="674"/>
      <c r="AI27" s="674"/>
      <c r="AJ27" s="674"/>
      <c r="AK27" s="674"/>
      <c r="AL27" s="674"/>
      <c r="AM27" s="674"/>
      <c r="AN27" s="674"/>
      <c r="AO27" s="674"/>
      <c r="AP27" s="674"/>
      <c r="AQ27" s="674"/>
      <c r="AR27" s="674"/>
      <c r="AS27" s="674"/>
      <c r="AT27" s="674"/>
      <c r="AU27" s="674"/>
      <c r="AV27" s="674"/>
      <c r="AW27" s="674"/>
      <c r="AX27" s="674"/>
      <c r="AY27" s="674"/>
      <c r="AZ27" s="674"/>
      <c r="BA27" s="674"/>
      <c r="BB27" s="674"/>
      <c r="BC27" s="674"/>
      <c r="BD27" s="674"/>
      <c r="BE27" s="674"/>
      <c r="BF27" s="674"/>
      <c r="BG27" s="674"/>
      <c r="BH27" s="674"/>
      <c r="BI27" s="674"/>
      <c r="BJ27" s="674"/>
      <c r="BK27" s="674"/>
      <c r="BL27" s="674"/>
      <c r="BM27" s="674"/>
      <c r="BN27" s="674"/>
      <c r="BO27" s="674"/>
      <c r="BP27" s="674"/>
      <c r="BQ27" s="674"/>
      <c r="BR27" s="674"/>
      <c r="BS27" s="674"/>
      <c r="BT27" s="674"/>
      <c r="BU27" s="674"/>
      <c r="BV27" s="674"/>
      <c r="BW27" s="674"/>
      <c r="BX27" s="674"/>
      <c r="BY27" s="674"/>
      <c r="BZ27" s="674"/>
      <c r="CA27" s="674"/>
      <c r="CB27" s="674"/>
      <c r="CC27" s="674"/>
    </row>
    <row r="28" spans="1:81" s="717" customFormat="1" ht="24">
      <c r="A28" s="824"/>
      <c r="B28" s="825" t="s">
        <v>2</v>
      </c>
      <c r="C28" s="828">
        <f>D28+E28+F28</f>
        <v>0</v>
      </c>
      <c r="D28" s="835">
        <v>0</v>
      </c>
      <c r="E28" s="835">
        <v>0</v>
      </c>
      <c r="F28" s="835">
        <v>0</v>
      </c>
      <c r="G28" s="673"/>
      <c r="H28" s="673"/>
      <c r="I28" s="673"/>
      <c r="J28" s="673"/>
      <c r="K28" s="673"/>
      <c r="L28" s="674"/>
      <c r="M28" s="674"/>
      <c r="N28" s="674"/>
      <c r="O28" s="674"/>
      <c r="P28" s="674"/>
      <c r="Q28" s="674"/>
      <c r="R28" s="674"/>
      <c r="S28" s="674"/>
      <c r="T28" s="674"/>
      <c r="U28" s="674"/>
      <c r="V28" s="674"/>
      <c r="W28" s="674"/>
      <c r="X28" s="674"/>
      <c r="Y28" s="674"/>
      <c r="Z28" s="674"/>
      <c r="AA28" s="674"/>
      <c r="AB28" s="674"/>
      <c r="AC28" s="674"/>
      <c r="AD28" s="674"/>
      <c r="AE28" s="674"/>
      <c r="AF28" s="674"/>
      <c r="AG28" s="674"/>
      <c r="AH28" s="674"/>
      <c r="AI28" s="674"/>
      <c r="AJ28" s="674"/>
      <c r="AK28" s="674"/>
      <c r="AL28" s="674"/>
      <c r="AM28" s="674"/>
      <c r="AN28" s="674"/>
      <c r="AO28" s="674"/>
      <c r="AP28" s="674"/>
      <c r="AQ28" s="674"/>
      <c r="AR28" s="674"/>
      <c r="AS28" s="674"/>
      <c r="AT28" s="674"/>
      <c r="AU28" s="674"/>
      <c r="AV28" s="674"/>
      <c r="AW28" s="674"/>
      <c r="AX28" s="674"/>
      <c r="AY28" s="674"/>
      <c r="AZ28" s="674"/>
      <c r="BA28" s="674"/>
      <c r="BB28" s="674"/>
      <c r="BC28" s="674"/>
      <c r="BD28" s="674"/>
      <c r="BE28" s="674"/>
      <c r="BF28" s="674"/>
      <c r="BG28" s="674"/>
      <c r="BH28" s="674"/>
      <c r="BI28" s="674"/>
      <c r="BJ28" s="674"/>
      <c r="BK28" s="674"/>
      <c r="BL28" s="674"/>
      <c r="BM28" s="674"/>
      <c r="BN28" s="674"/>
      <c r="BO28" s="674"/>
      <c r="BP28" s="674"/>
      <c r="BQ28" s="674"/>
      <c r="BR28" s="674"/>
      <c r="BS28" s="674"/>
      <c r="BT28" s="674"/>
      <c r="BU28" s="674"/>
      <c r="BV28" s="674"/>
      <c r="BW28" s="674"/>
      <c r="BX28" s="674"/>
      <c r="BY28" s="674"/>
      <c r="BZ28" s="674"/>
      <c r="CA28" s="674"/>
      <c r="CB28" s="674"/>
      <c r="CC28" s="674"/>
    </row>
    <row r="29" spans="1:81" s="717" customFormat="1" ht="19.5" customHeight="1">
      <c r="A29" s="824" t="s">
        <v>432</v>
      </c>
      <c r="B29" s="825" t="s">
        <v>1</v>
      </c>
      <c r="C29" s="834">
        <v>1722000</v>
      </c>
      <c r="D29" s="834">
        <v>1722000</v>
      </c>
      <c r="E29" s="835">
        <v>0</v>
      </c>
      <c r="F29" s="835">
        <v>0</v>
      </c>
      <c r="G29" s="673"/>
      <c r="H29" s="673"/>
      <c r="I29" s="673"/>
      <c r="J29" s="673"/>
      <c r="K29" s="673"/>
      <c r="L29" s="674"/>
      <c r="M29" s="674"/>
      <c r="N29" s="674"/>
      <c r="O29" s="674"/>
      <c r="P29" s="674"/>
      <c r="Q29" s="674"/>
      <c r="R29" s="674"/>
      <c r="S29" s="674"/>
      <c r="T29" s="674"/>
      <c r="U29" s="674"/>
      <c r="V29" s="674"/>
      <c r="W29" s="674"/>
      <c r="X29" s="674"/>
      <c r="Y29" s="674"/>
      <c r="Z29" s="674"/>
      <c r="AA29" s="674"/>
      <c r="AB29" s="674"/>
      <c r="AC29" s="674"/>
      <c r="AD29" s="674"/>
      <c r="AE29" s="674"/>
      <c r="AF29" s="674"/>
      <c r="AG29" s="674"/>
      <c r="AH29" s="674"/>
      <c r="AI29" s="674"/>
      <c r="AJ29" s="674"/>
      <c r="AK29" s="674"/>
      <c r="AL29" s="674"/>
      <c r="AM29" s="674"/>
      <c r="AN29" s="674"/>
      <c r="AO29" s="674"/>
      <c r="AP29" s="674"/>
      <c r="AQ29" s="674"/>
      <c r="AR29" s="674"/>
      <c r="AS29" s="674"/>
      <c r="AT29" s="674"/>
      <c r="AU29" s="674"/>
      <c r="AV29" s="674"/>
      <c r="AW29" s="674"/>
      <c r="AX29" s="674"/>
      <c r="AY29" s="674"/>
      <c r="AZ29" s="674"/>
      <c r="BA29" s="674"/>
      <c r="BB29" s="674"/>
      <c r="BC29" s="674"/>
      <c r="BD29" s="674"/>
      <c r="BE29" s="674"/>
      <c r="BF29" s="674"/>
      <c r="BG29" s="674"/>
      <c r="BH29" s="674"/>
      <c r="BI29" s="674"/>
      <c r="BJ29" s="674"/>
      <c r="BK29" s="674"/>
      <c r="BL29" s="674"/>
      <c r="BM29" s="674"/>
      <c r="BN29" s="674"/>
      <c r="BO29" s="674"/>
      <c r="BP29" s="674"/>
      <c r="BQ29" s="674"/>
      <c r="BR29" s="674"/>
      <c r="BS29" s="674"/>
      <c r="BT29" s="674"/>
      <c r="BU29" s="674"/>
      <c r="BV29" s="674"/>
      <c r="BW29" s="674"/>
      <c r="BX29" s="674"/>
      <c r="BY29" s="674"/>
      <c r="BZ29" s="674"/>
      <c r="CA29" s="674"/>
      <c r="CB29" s="674"/>
      <c r="CC29" s="674"/>
    </row>
    <row r="30" spans="1:81" s="717" customFormat="1" ht="24">
      <c r="A30" s="824"/>
      <c r="B30" s="825" t="s">
        <v>2</v>
      </c>
      <c r="C30" s="828">
        <f>D30+E30+F30</f>
        <v>627000</v>
      </c>
      <c r="D30" s="835">
        <v>250800</v>
      </c>
      <c r="E30" s="835">
        <v>376200</v>
      </c>
      <c r="F30" s="835"/>
      <c r="G30" s="673"/>
      <c r="H30" s="673"/>
      <c r="I30" s="673"/>
      <c r="J30" s="673"/>
      <c r="K30" s="673"/>
      <c r="L30" s="674"/>
      <c r="M30" s="674"/>
      <c r="N30" s="674"/>
      <c r="O30" s="674"/>
      <c r="P30" s="674"/>
      <c r="Q30" s="674"/>
      <c r="R30" s="674"/>
      <c r="S30" s="674"/>
      <c r="T30" s="674"/>
      <c r="U30" s="674"/>
      <c r="V30" s="674"/>
      <c r="W30" s="674"/>
      <c r="X30" s="674"/>
      <c r="Y30" s="674"/>
      <c r="Z30" s="674"/>
      <c r="AA30" s="674"/>
      <c r="AB30" s="674"/>
      <c r="AC30" s="674"/>
      <c r="AD30" s="674"/>
      <c r="AE30" s="674"/>
      <c r="AF30" s="674"/>
      <c r="AG30" s="674"/>
      <c r="AH30" s="674"/>
      <c r="AI30" s="674"/>
      <c r="AJ30" s="674"/>
      <c r="AK30" s="674"/>
      <c r="AL30" s="674"/>
      <c r="AM30" s="674"/>
      <c r="AN30" s="674"/>
      <c r="AO30" s="674"/>
      <c r="AP30" s="674"/>
      <c r="AQ30" s="674"/>
      <c r="AR30" s="674"/>
      <c r="AS30" s="674"/>
      <c r="AT30" s="674"/>
      <c r="AU30" s="674"/>
      <c r="AV30" s="674"/>
      <c r="AW30" s="674"/>
      <c r="AX30" s="674"/>
      <c r="AY30" s="674"/>
      <c r="AZ30" s="674"/>
      <c r="BA30" s="674"/>
      <c r="BB30" s="674"/>
      <c r="BC30" s="674"/>
      <c r="BD30" s="674"/>
      <c r="BE30" s="674"/>
      <c r="BF30" s="674"/>
      <c r="BG30" s="674"/>
      <c r="BH30" s="674"/>
      <c r="BI30" s="674"/>
      <c r="BJ30" s="674"/>
      <c r="BK30" s="674"/>
      <c r="BL30" s="674"/>
      <c r="BM30" s="674"/>
      <c r="BN30" s="674"/>
      <c r="BO30" s="674"/>
      <c r="BP30" s="674"/>
      <c r="BQ30" s="674"/>
      <c r="BR30" s="674"/>
      <c r="BS30" s="674"/>
      <c r="BT30" s="674"/>
      <c r="BU30" s="674"/>
      <c r="BV30" s="674"/>
      <c r="BW30" s="674"/>
      <c r="BX30" s="674"/>
      <c r="BY30" s="674"/>
      <c r="BZ30" s="674"/>
      <c r="CA30" s="674"/>
      <c r="CB30" s="674"/>
      <c r="CC30" s="674"/>
    </row>
    <row r="31" spans="1:81" s="717" customFormat="1" ht="24">
      <c r="A31" s="837" t="s">
        <v>118</v>
      </c>
      <c r="B31" s="838" t="s">
        <v>1</v>
      </c>
      <c r="C31" s="839">
        <v>216000</v>
      </c>
      <c r="D31" s="839">
        <v>216000</v>
      </c>
      <c r="E31" s="840">
        <v>0</v>
      </c>
      <c r="F31" s="840">
        <v>0</v>
      </c>
      <c r="G31" s="673"/>
      <c r="H31" s="673"/>
      <c r="I31" s="673"/>
      <c r="J31" s="673"/>
      <c r="K31" s="673"/>
      <c r="L31" s="674"/>
      <c r="M31" s="674"/>
      <c r="N31" s="674"/>
      <c r="O31" s="674"/>
      <c r="P31" s="674"/>
      <c r="Q31" s="674"/>
      <c r="R31" s="674"/>
      <c r="S31" s="674"/>
      <c r="T31" s="674"/>
      <c r="U31" s="674"/>
      <c r="V31" s="674"/>
      <c r="W31" s="674"/>
      <c r="X31" s="674"/>
      <c r="Y31" s="674"/>
      <c r="Z31" s="674"/>
      <c r="AA31" s="674"/>
      <c r="AB31" s="674"/>
      <c r="AC31" s="674"/>
      <c r="AD31" s="674"/>
      <c r="AE31" s="674"/>
      <c r="AF31" s="674"/>
      <c r="AG31" s="674"/>
      <c r="AH31" s="674"/>
      <c r="AI31" s="674"/>
      <c r="AJ31" s="674"/>
      <c r="AK31" s="674"/>
      <c r="AL31" s="674"/>
      <c r="AM31" s="674"/>
      <c r="AN31" s="674"/>
      <c r="AO31" s="674"/>
      <c r="AP31" s="674"/>
      <c r="AQ31" s="674"/>
      <c r="AR31" s="674"/>
      <c r="AS31" s="674"/>
      <c r="AT31" s="674"/>
      <c r="AU31" s="674"/>
      <c r="AV31" s="674"/>
      <c r="AW31" s="674"/>
      <c r="AX31" s="674"/>
      <c r="AY31" s="674"/>
      <c r="AZ31" s="674"/>
      <c r="BA31" s="674"/>
      <c r="BB31" s="674"/>
      <c r="BC31" s="674"/>
      <c r="BD31" s="674"/>
      <c r="BE31" s="674"/>
      <c r="BF31" s="674"/>
      <c r="BG31" s="674"/>
      <c r="BH31" s="674"/>
      <c r="BI31" s="674"/>
      <c r="BJ31" s="674"/>
      <c r="BK31" s="674"/>
      <c r="BL31" s="674"/>
      <c r="BM31" s="674"/>
      <c r="BN31" s="674"/>
      <c r="BO31" s="674"/>
      <c r="BP31" s="674"/>
      <c r="BQ31" s="674"/>
      <c r="BR31" s="674"/>
      <c r="BS31" s="674"/>
      <c r="BT31" s="674"/>
      <c r="BU31" s="674"/>
      <c r="BV31" s="674"/>
      <c r="BW31" s="674"/>
      <c r="BX31" s="674"/>
      <c r="BY31" s="674"/>
      <c r="BZ31" s="674"/>
      <c r="CA31" s="674"/>
      <c r="CB31" s="674"/>
      <c r="CC31" s="674"/>
    </row>
    <row r="32" spans="1:81" s="717" customFormat="1" ht="24">
      <c r="A32" s="841"/>
      <c r="B32" s="842" t="s">
        <v>2</v>
      </c>
      <c r="C32" s="843">
        <f>D32+E32+F32</f>
        <v>90000</v>
      </c>
      <c r="D32" s="844">
        <v>54000</v>
      </c>
      <c r="E32" s="845">
        <v>36000</v>
      </c>
      <c r="F32" s="845"/>
      <c r="G32" s="673"/>
      <c r="H32" s="673"/>
      <c r="I32" s="673"/>
      <c r="J32" s="673"/>
      <c r="K32" s="673"/>
      <c r="L32" s="674"/>
      <c r="M32" s="674"/>
      <c r="N32" s="674"/>
      <c r="O32" s="674"/>
      <c r="P32" s="674"/>
      <c r="Q32" s="674"/>
      <c r="R32" s="674"/>
      <c r="S32" s="674"/>
      <c r="T32" s="674"/>
      <c r="U32" s="674"/>
      <c r="V32" s="674"/>
      <c r="W32" s="674"/>
      <c r="X32" s="674"/>
      <c r="Y32" s="674"/>
      <c r="Z32" s="674"/>
      <c r="AA32" s="674"/>
      <c r="AB32" s="674"/>
      <c r="AC32" s="674"/>
      <c r="AD32" s="674"/>
      <c r="AE32" s="674"/>
      <c r="AF32" s="674"/>
      <c r="AG32" s="674"/>
      <c r="AH32" s="674"/>
      <c r="AI32" s="674"/>
      <c r="AJ32" s="674"/>
      <c r="AK32" s="674"/>
      <c r="AL32" s="674"/>
      <c r="AM32" s="674"/>
      <c r="AN32" s="674"/>
      <c r="AO32" s="674"/>
      <c r="AP32" s="674"/>
      <c r="AQ32" s="674"/>
      <c r="AR32" s="674"/>
      <c r="AS32" s="674"/>
      <c r="AT32" s="674"/>
      <c r="AU32" s="674"/>
      <c r="AV32" s="674"/>
      <c r="AW32" s="674"/>
      <c r="AX32" s="674"/>
      <c r="AY32" s="674"/>
      <c r="AZ32" s="674"/>
      <c r="BA32" s="674"/>
      <c r="BB32" s="674"/>
      <c r="BC32" s="674"/>
      <c r="BD32" s="674"/>
      <c r="BE32" s="674"/>
      <c r="BF32" s="674"/>
      <c r="BG32" s="674"/>
      <c r="BH32" s="674"/>
      <c r="BI32" s="674"/>
      <c r="BJ32" s="674"/>
      <c r="BK32" s="674"/>
      <c r="BL32" s="674"/>
      <c r="BM32" s="674"/>
      <c r="BN32" s="674"/>
      <c r="BO32" s="674"/>
      <c r="BP32" s="674"/>
      <c r="BQ32" s="674"/>
      <c r="BR32" s="674"/>
      <c r="BS32" s="674"/>
      <c r="BT32" s="674"/>
      <c r="BU32" s="674"/>
      <c r="BV32" s="674"/>
      <c r="BW32" s="674"/>
      <c r="BX32" s="674"/>
      <c r="BY32" s="674"/>
      <c r="BZ32" s="674"/>
      <c r="CA32" s="674"/>
      <c r="CB32" s="674"/>
      <c r="CC32" s="674"/>
    </row>
    <row r="33" spans="1:81" s="731" customFormat="1" ht="24">
      <c r="A33" s="846" t="s">
        <v>215</v>
      </c>
      <c r="B33" s="838"/>
      <c r="C33" s="847">
        <v>213700</v>
      </c>
      <c r="D33" s="847">
        <v>180100</v>
      </c>
      <c r="E33" s="847">
        <v>33600</v>
      </c>
      <c r="F33" s="847">
        <v>0</v>
      </c>
      <c r="G33" s="729"/>
      <c r="H33" s="729"/>
      <c r="I33" s="729"/>
      <c r="J33" s="729"/>
      <c r="K33" s="729"/>
      <c r="L33" s="730"/>
      <c r="M33" s="730"/>
      <c r="N33" s="730"/>
      <c r="O33" s="730"/>
      <c r="P33" s="730"/>
      <c r="Q33" s="730"/>
      <c r="R33" s="730"/>
      <c r="S33" s="730"/>
      <c r="T33" s="730"/>
      <c r="U33" s="730"/>
      <c r="V33" s="730"/>
      <c r="W33" s="730"/>
      <c r="X33" s="730"/>
      <c r="Y33" s="730"/>
      <c r="Z33" s="730"/>
      <c r="AA33" s="730"/>
      <c r="AB33" s="730"/>
      <c r="AC33" s="730"/>
      <c r="AD33" s="730"/>
      <c r="AE33" s="730"/>
      <c r="AF33" s="730"/>
      <c r="AG33" s="730"/>
      <c r="AH33" s="730"/>
      <c r="AI33" s="730"/>
      <c r="AJ33" s="730"/>
      <c r="AK33" s="730"/>
      <c r="AL33" s="730"/>
      <c r="AM33" s="730"/>
      <c r="AN33" s="730"/>
      <c r="AO33" s="730"/>
      <c r="AP33" s="730"/>
      <c r="AQ33" s="730"/>
      <c r="AR33" s="730"/>
      <c r="AS33" s="730"/>
      <c r="AT33" s="730"/>
      <c r="AU33" s="730"/>
      <c r="AV33" s="730"/>
      <c r="AW33" s="730"/>
      <c r="AX33" s="730"/>
      <c r="AY33" s="730"/>
      <c r="AZ33" s="730"/>
      <c r="BA33" s="730"/>
      <c r="BB33" s="730"/>
      <c r="BC33" s="730"/>
      <c r="BD33" s="730"/>
      <c r="BE33" s="730"/>
      <c r="BF33" s="730"/>
      <c r="BG33" s="730"/>
      <c r="BH33" s="730"/>
      <c r="BI33" s="730"/>
      <c r="BJ33" s="730"/>
      <c r="BK33" s="730"/>
      <c r="BL33" s="730"/>
      <c r="BM33" s="730"/>
      <c r="BN33" s="730"/>
      <c r="BO33" s="730"/>
      <c r="BP33" s="730"/>
      <c r="BQ33" s="730"/>
      <c r="BR33" s="730"/>
      <c r="BS33" s="730"/>
      <c r="BT33" s="730"/>
      <c r="BU33" s="730"/>
      <c r="BV33" s="730"/>
      <c r="BW33" s="730"/>
      <c r="BX33" s="730"/>
      <c r="BY33" s="730"/>
      <c r="BZ33" s="730"/>
      <c r="CA33" s="730"/>
      <c r="CB33" s="730"/>
      <c r="CC33" s="730"/>
    </row>
    <row r="34" spans="1:81" s="851" customFormat="1" ht="24">
      <c r="A34" s="848" t="s">
        <v>52</v>
      </c>
      <c r="B34" s="825" t="s">
        <v>1</v>
      </c>
      <c r="C34" s="834">
        <v>70700</v>
      </c>
      <c r="D34" s="834">
        <v>70700</v>
      </c>
      <c r="E34" s="834">
        <v>0</v>
      </c>
      <c r="F34" s="834">
        <v>0</v>
      </c>
      <c r="G34" s="849"/>
      <c r="H34" s="849"/>
      <c r="I34" s="849"/>
      <c r="J34" s="849"/>
      <c r="K34" s="849"/>
      <c r="L34" s="850"/>
      <c r="M34" s="850"/>
      <c r="N34" s="850"/>
      <c r="O34" s="850"/>
      <c r="P34" s="850"/>
      <c r="Q34" s="850"/>
      <c r="R34" s="850"/>
      <c r="S34" s="850"/>
      <c r="T34" s="850"/>
      <c r="U34" s="850"/>
      <c r="V34" s="850"/>
      <c r="W34" s="850"/>
      <c r="X34" s="850"/>
      <c r="Y34" s="850"/>
      <c r="Z34" s="850"/>
      <c r="AA34" s="850"/>
      <c r="AB34" s="850"/>
      <c r="AC34" s="850"/>
      <c r="AD34" s="850"/>
      <c r="AE34" s="850"/>
      <c r="AF34" s="850"/>
      <c r="AG34" s="850"/>
      <c r="AH34" s="850"/>
      <c r="AI34" s="850"/>
      <c r="AJ34" s="850"/>
      <c r="AK34" s="850"/>
      <c r="AL34" s="850"/>
      <c r="AM34" s="850"/>
      <c r="AN34" s="850"/>
      <c r="AO34" s="850"/>
      <c r="AP34" s="850"/>
      <c r="AQ34" s="850"/>
      <c r="AR34" s="850"/>
      <c r="AS34" s="850"/>
      <c r="AT34" s="850"/>
      <c r="AU34" s="850"/>
      <c r="AV34" s="850"/>
      <c r="AW34" s="850"/>
      <c r="AX34" s="850"/>
      <c r="AY34" s="850"/>
      <c r="AZ34" s="850"/>
      <c r="BA34" s="850"/>
      <c r="BB34" s="850"/>
      <c r="BC34" s="850"/>
      <c r="BD34" s="850"/>
      <c r="BE34" s="850"/>
      <c r="BF34" s="850"/>
      <c r="BG34" s="850"/>
      <c r="BH34" s="850"/>
      <c r="BI34" s="850"/>
      <c r="BJ34" s="850"/>
      <c r="BK34" s="850"/>
      <c r="BL34" s="850"/>
      <c r="BM34" s="850"/>
      <c r="BN34" s="850"/>
      <c r="BO34" s="850"/>
      <c r="BP34" s="850"/>
      <c r="BQ34" s="850"/>
      <c r="BR34" s="850"/>
      <c r="BS34" s="850"/>
      <c r="BT34" s="850"/>
      <c r="BU34" s="850"/>
      <c r="BV34" s="850"/>
      <c r="BW34" s="850"/>
      <c r="BX34" s="850"/>
      <c r="BY34" s="850"/>
      <c r="BZ34" s="850"/>
      <c r="CA34" s="850"/>
      <c r="CB34" s="850"/>
      <c r="CC34" s="850"/>
    </row>
    <row r="35" spans="1:81" s="851" customFormat="1" ht="24">
      <c r="A35" s="848"/>
      <c r="B35" s="825" t="s">
        <v>2</v>
      </c>
      <c r="C35" s="828">
        <f>D35+E35+F35</f>
        <v>24480</v>
      </c>
      <c r="D35" s="852">
        <v>24480</v>
      </c>
      <c r="E35" s="852">
        <v>0</v>
      </c>
      <c r="F35" s="852"/>
      <c r="G35" s="849"/>
      <c r="H35" s="849"/>
      <c r="I35" s="849"/>
      <c r="J35" s="849"/>
      <c r="K35" s="849"/>
      <c r="L35" s="850"/>
      <c r="M35" s="850"/>
      <c r="N35" s="850"/>
      <c r="O35" s="850"/>
      <c r="P35" s="850"/>
      <c r="Q35" s="850"/>
      <c r="R35" s="850"/>
      <c r="S35" s="850"/>
      <c r="T35" s="850"/>
      <c r="U35" s="850"/>
      <c r="V35" s="850"/>
      <c r="W35" s="850"/>
      <c r="X35" s="850"/>
      <c r="Y35" s="850"/>
      <c r="Z35" s="850"/>
      <c r="AA35" s="850"/>
      <c r="AB35" s="850"/>
      <c r="AC35" s="850"/>
      <c r="AD35" s="850"/>
      <c r="AE35" s="850"/>
      <c r="AF35" s="850"/>
      <c r="AG35" s="850"/>
      <c r="AH35" s="850"/>
      <c r="AI35" s="850"/>
      <c r="AJ35" s="850"/>
      <c r="AK35" s="850"/>
      <c r="AL35" s="850"/>
      <c r="AM35" s="850"/>
      <c r="AN35" s="850"/>
      <c r="AO35" s="850"/>
      <c r="AP35" s="850"/>
      <c r="AQ35" s="850"/>
      <c r="AR35" s="850"/>
      <c r="AS35" s="850"/>
      <c r="AT35" s="850"/>
      <c r="AU35" s="850"/>
      <c r="AV35" s="850"/>
      <c r="AW35" s="850"/>
      <c r="AX35" s="850"/>
      <c r="AY35" s="850"/>
      <c r="AZ35" s="850"/>
      <c r="BA35" s="850"/>
      <c r="BB35" s="850"/>
      <c r="BC35" s="850"/>
      <c r="BD35" s="850"/>
      <c r="BE35" s="850"/>
      <c r="BF35" s="850"/>
      <c r="BG35" s="850"/>
      <c r="BH35" s="850"/>
      <c r="BI35" s="850"/>
      <c r="BJ35" s="850"/>
      <c r="BK35" s="850"/>
      <c r="BL35" s="850"/>
      <c r="BM35" s="850"/>
      <c r="BN35" s="850"/>
      <c r="BO35" s="850"/>
      <c r="BP35" s="850"/>
      <c r="BQ35" s="850"/>
      <c r="BR35" s="850"/>
      <c r="BS35" s="850"/>
      <c r="BT35" s="850"/>
      <c r="BU35" s="850"/>
      <c r="BV35" s="850"/>
      <c r="BW35" s="850"/>
      <c r="BX35" s="850"/>
      <c r="BY35" s="850"/>
      <c r="BZ35" s="850"/>
      <c r="CA35" s="850"/>
      <c r="CB35" s="850"/>
      <c r="CC35" s="850"/>
    </row>
    <row r="36" spans="1:81" s="851" customFormat="1" ht="24">
      <c r="A36" s="853" t="s">
        <v>433</v>
      </c>
      <c r="B36" s="838" t="s">
        <v>1</v>
      </c>
      <c r="C36" s="839">
        <v>20000</v>
      </c>
      <c r="D36" s="839">
        <v>20000</v>
      </c>
      <c r="E36" s="839">
        <v>0</v>
      </c>
      <c r="F36" s="839">
        <v>0</v>
      </c>
      <c r="G36" s="849"/>
      <c r="H36" s="849"/>
      <c r="I36" s="849"/>
      <c r="J36" s="849"/>
      <c r="K36" s="849"/>
      <c r="L36" s="850"/>
      <c r="M36" s="850"/>
      <c r="N36" s="850"/>
      <c r="O36" s="850"/>
      <c r="P36" s="850"/>
      <c r="Q36" s="850"/>
      <c r="R36" s="850"/>
      <c r="S36" s="850"/>
      <c r="T36" s="850"/>
      <c r="U36" s="850"/>
      <c r="V36" s="850"/>
      <c r="W36" s="850"/>
      <c r="X36" s="850"/>
      <c r="Y36" s="850"/>
      <c r="Z36" s="850"/>
      <c r="AA36" s="850"/>
      <c r="AB36" s="850"/>
      <c r="AC36" s="850"/>
      <c r="AD36" s="850"/>
      <c r="AE36" s="850"/>
      <c r="AF36" s="850"/>
      <c r="AG36" s="850"/>
      <c r="AH36" s="850"/>
      <c r="AI36" s="850"/>
      <c r="AJ36" s="850"/>
      <c r="AK36" s="850"/>
      <c r="AL36" s="850"/>
      <c r="AM36" s="850"/>
      <c r="AN36" s="850"/>
      <c r="AO36" s="850"/>
      <c r="AP36" s="850"/>
      <c r="AQ36" s="850"/>
      <c r="AR36" s="850"/>
      <c r="AS36" s="850"/>
      <c r="AT36" s="850"/>
      <c r="AU36" s="850"/>
      <c r="AV36" s="850"/>
      <c r="AW36" s="850"/>
      <c r="AX36" s="850"/>
      <c r="AY36" s="850"/>
      <c r="AZ36" s="850"/>
      <c r="BA36" s="850"/>
      <c r="BB36" s="850"/>
      <c r="BC36" s="850"/>
      <c r="BD36" s="850"/>
      <c r="BE36" s="850"/>
      <c r="BF36" s="850"/>
      <c r="BG36" s="850"/>
      <c r="BH36" s="850"/>
      <c r="BI36" s="850"/>
      <c r="BJ36" s="850"/>
      <c r="BK36" s="850"/>
      <c r="BL36" s="850"/>
      <c r="BM36" s="850"/>
      <c r="BN36" s="850"/>
      <c r="BO36" s="850"/>
      <c r="BP36" s="850"/>
      <c r="BQ36" s="850"/>
      <c r="BR36" s="850"/>
      <c r="BS36" s="850"/>
      <c r="BT36" s="850"/>
      <c r="BU36" s="850"/>
      <c r="BV36" s="850"/>
      <c r="BW36" s="850"/>
      <c r="BX36" s="850"/>
      <c r="BY36" s="850"/>
      <c r="BZ36" s="850"/>
      <c r="CA36" s="850"/>
      <c r="CB36" s="850"/>
      <c r="CC36" s="850"/>
    </row>
    <row r="37" spans="1:81" s="851" customFormat="1" ht="24">
      <c r="A37" s="848"/>
      <c r="B37" s="825" t="s">
        <v>2</v>
      </c>
      <c r="C37" s="828">
        <f>D37+E37+F37</f>
        <v>12000</v>
      </c>
      <c r="D37" s="852">
        <v>12000</v>
      </c>
      <c r="E37" s="852">
        <v>0</v>
      </c>
      <c r="F37" s="852"/>
      <c r="G37" s="849"/>
      <c r="H37" s="849"/>
      <c r="I37" s="849"/>
      <c r="J37" s="849"/>
      <c r="K37" s="849"/>
      <c r="L37" s="850"/>
      <c r="M37" s="850"/>
      <c r="N37" s="850"/>
      <c r="O37" s="850"/>
      <c r="P37" s="850"/>
      <c r="Q37" s="850"/>
      <c r="R37" s="850"/>
      <c r="S37" s="850"/>
      <c r="T37" s="850"/>
      <c r="U37" s="850"/>
      <c r="V37" s="850"/>
      <c r="W37" s="850"/>
      <c r="X37" s="850"/>
      <c r="Y37" s="850"/>
      <c r="Z37" s="850"/>
      <c r="AA37" s="850"/>
      <c r="AB37" s="850"/>
      <c r="AC37" s="850"/>
      <c r="AD37" s="850"/>
      <c r="AE37" s="850"/>
      <c r="AF37" s="850"/>
      <c r="AG37" s="850"/>
      <c r="AH37" s="850"/>
      <c r="AI37" s="850"/>
      <c r="AJ37" s="850"/>
      <c r="AK37" s="850"/>
      <c r="AL37" s="850"/>
      <c r="AM37" s="850"/>
      <c r="AN37" s="850"/>
      <c r="AO37" s="850"/>
      <c r="AP37" s="850"/>
      <c r="AQ37" s="850"/>
      <c r="AR37" s="850"/>
      <c r="AS37" s="850"/>
      <c r="AT37" s="850"/>
      <c r="AU37" s="850"/>
      <c r="AV37" s="850"/>
      <c r="AW37" s="850"/>
      <c r="AX37" s="850"/>
      <c r="AY37" s="850"/>
      <c r="AZ37" s="850"/>
      <c r="BA37" s="850"/>
      <c r="BB37" s="850"/>
      <c r="BC37" s="850"/>
      <c r="BD37" s="850"/>
      <c r="BE37" s="850"/>
      <c r="BF37" s="850"/>
      <c r="BG37" s="850"/>
      <c r="BH37" s="850"/>
      <c r="BI37" s="850"/>
      <c r="BJ37" s="850"/>
      <c r="BK37" s="850"/>
      <c r="BL37" s="850"/>
      <c r="BM37" s="850"/>
      <c r="BN37" s="850"/>
      <c r="BO37" s="850"/>
      <c r="BP37" s="850"/>
      <c r="BQ37" s="850"/>
      <c r="BR37" s="850"/>
      <c r="BS37" s="850"/>
      <c r="BT37" s="850"/>
      <c r="BU37" s="850"/>
      <c r="BV37" s="850"/>
      <c r="BW37" s="850"/>
      <c r="BX37" s="850"/>
      <c r="BY37" s="850"/>
      <c r="BZ37" s="850"/>
      <c r="CA37" s="850"/>
      <c r="CB37" s="850"/>
      <c r="CC37" s="850"/>
    </row>
    <row r="38" spans="1:81" s="851" customFormat="1" ht="24">
      <c r="A38" s="848" t="s">
        <v>54</v>
      </c>
      <c r="B38" s="825" t="s">
        <v>1</v>
      </c>
      <c r="C38" s="852">
        <v>53600</v>
      </c>
      <c r="D38" s="852">
        <v>30000</v>
      </c>
      <c r="E38" s="852">
        <v>23600</v>
      </c>
      <c r="F38" s="852">
        <v>0</v>
      </c>
      <c r="G38" s="849"/>
      <c r="H38" s="849"/>
      <c r="I38" s="849"/>
      <c r="J38" s="849"/>
      <c r="K38" s="849"/>
      <c r="L38" s="850"/>
      <c r="M38" s="850"/>
      <c r="N38" s="850"/>
      <c r="O38" s="850"/>
      <c r="P38" s="850"/>
      <c r="Q38" s="850"/>
      <c r="R38" s="850"/>
      <c r="S38" s="850"/>
      <c r="T38" s="850"/>
      <c r="U38" s="850"/>
      <c r="V38" s="850"/>
      <c r="W38" s="850"/>
      <c r="X38" s="850"/>
      <c r="Y38" s="850"/>
      <c r="Z38" s="850"/>
      <c r="AA38" s="850"/>
      <c r="AB38" s="850"/>
      <c r="AC38" s="850"/>
      <c r="AD38" s="850"/>
      <c r="AE38" s="850"/>
      <c r="AF38" s="850"/>
      <c r="AG38" s="850"/>
      <c r="AH38" s="850"/>
      <c r="AI38" s="850"/>
      <c r="AJ38" s="850"/>
      <c r="AK38" s="850"/>
      <c r="AL38" s="850"/>
      <c r="AM38" s="850"/>
      <c r="AN38" s="850"/>
      <c r="AO38" s="850"/>
      <c r="AP38" s="850"/>
      <c r="AQ38" s="850"/>
      <c r="AR38" s="850"/>
      <c r="AS38" s="850"/>
      <c r="AT38" s="850"/>
      <c r="AU38" s="850"/>
      <c r="AV38" s="850"/>
      <c r="AW38" s="850"/>
      <c r="AX38" s="850"/>
      <c r="AY38" s="850"/>
      <c r="AZ38" s="850"/>
      <c r="BA38" s="850"/>
      <c r="BB38" s="850"/>
      <c r="BC38" s="850"/>
      <c r="BD38" s="850"/>
      <c r="BE38" s="850"/>
      <c r="BF38" s="850"/>
      <c r="BG38" s="850"/>
      <c r="BH38" s="850"/>
      <c r="BI38" s="850"/>
      <c r="BJ38" s="850"/>
      <c r="BK38" s="850"/>
      <c r="BL38" s="850"/>
      <c r="BM38" s="850"/>
      <c r="BN38" s="850"/>
      <c r="BO38" s="850"/>
      <c r="BP38" s="850"/>
      <c r="BQ38" s="850"/>
      <c r="BR38" s="850"/>
      <c r="BS38" s="850"/>
      <c r="BT38" s="850"/>
      <c r="BU38" s="850"/>
      <c r="BV38" s="850"/>
      <c r="BW38" s="850"/>
      <c r="BX38" s="850"/>
      <c r="BY38" s="850"/>
      <c r="BZ38" s="850"/>
      <c r="CA38" s="850"/>
      <c r="CB38" s="850"/>
      <c r="CC38" s="850"/>
    </row>
    <row r="39" spans="1:81" s="851" customFormat="1" ht="24">
      <c r="A39" s="848"/>
      <c r="B39" s="825" t="s">
        <v>2</v>
      </c>
      <c r="C39" s="828">
        <f>D39+E39+F39</f>
        <v>6750</v>
      </c>
      <c r="D39" s="852">
        <v>0</v>
      </c>
      <c r="E39" s="852">
        <v>6750</v>
      </c>
      <c r="F39" s="852"/>
      <c r="G39" s="849"/>
      <c r="H39" s="849"/>
      <c r="I39" s="849"/>
      <c r="J39" s="849"/>
      <c r="K39" s="849"/>
      <c r="L39" s="850"/>
      <c r="M39" s="850"/>
      <c r="N39" s="850"/>
      <c r="O39" s="850"/>
      <c r="P39" s="850"/>
      <c r="Q39" s="850"/>
      <c r="R39" s="850"/>
      <c r="S39" s="850"/>
      <c r="T39" s="850"/>
      <c r="U39" s="850"/>
      <c r="V39" s="850"/>
      <c r="W39" s="850"/>
      <c r="X39" s="850"/>
      <c r="Y39" s="850"/>
      <c r="Z39" s="850"/>
      <c r="AA39" s="850"/>
      <c r="AB39" s="850"/>
      <c r="AC39" s="850"/>
      <c r="AD39" s="850"/>
      <c r="AE39" s="850"/>
      <c r="AF39" s="850"/>
      <c r="AG39" s="850"/>
      <c r="AH39" s="850"/>
      <c r="AI39" s="850"/>
      <c r="AJ39" s="850"/>
      <c r="AK39" s="850"/>
      <c r="AL39" s="850"/>
      <c r="AM39" s="850"/>
      <c r="AN39" s="850"/>
      <c r="AO39" s="850"/>
      <c r="AP39" s="850"/>
      <c r="AQ39" s="850"/>
      <c r="AR39" s="850"/>
      <c r="AS39" s="850"/>
      <c r="AT39" s="850"/>
      <c r="AU39" s="850"/>
      <c r="AV39" s="850"/>
      <c r="AW39" s="850"/>
      <c r="AX39" s="850"/>
      <c r="AY39" s="850"/>
      <c r="AZ39" s="850"/>
      <c r="BA39" s="850"/>
      <c r="BB39" s="850"/>
      <c r="BC39" s="850"/>
      <c r="BD39" s="850"/>
      <c r="BE39" s="850"/>
      <c r="BF39" s="850"/>
      <c r="BG39" s="850"/>
      <c r="BH39" s="850"/>
      <c r="BI39" s="850"/>
      <c r="BJ39" s="850"/>
      <c r="BK39" s="850"/>
      <c r="BL39" s="850"/>
      <c r="BM39" s="850"/>
      <c r="BN39" s="850"/>
      <c r="BO39" s="850"/>
      <c r="BP39" s="850"/>
      <c r="BQ39" s="850"/>
      <c r="BR39" s="850"/>
      <c r="BS39" s="850"/>
      <c r="BT39" s="850"/>
      <c r="BU39" s="850"/>
      <c r="BV39" s="850"/>
      <c r="BW39" s="850"/>
      <c r="BX39" s="850"/>
      <c r="BY39" s="850"/>
      <c r="BZ39" s="850"/>
      <c r="CA39" s="850"/>
      <c r="CB39" s="850"/>
      <c r="CC39" s="850"/>
    </row>
    <row r="40" spans="1:81" s="851" customFormat="1" ht="24">
      <c r="A40" s="848" t="s">
        <v>132</v>
      </c>
      <c r="B40" s="825" t="s">
        <v>1</v>
      </c>
      <c r="C40" s="852">
        <v>15400</v>
      </c>
      <c r="D40" s="852">
        <v>15400</v>
      </c>
      <c r="E40" s="852"/>
      <c r="F40" s="852"/>
      <c r="G40" s="849"/>
      <c r="H40" s="849"/>
      <c r="I40" s="849"/>
      <c r="J40" s="849"/>
      <c r="K40" s="849"/>
      <c r="L40" s="850"/>
      <c r="M40" s="850"/>
      <c r="N40" s="850"/>
      <c r="O40" s="850"/>
      <c r="P40" s="850"/>
      <c r="Q40" s="850"/>
      <c r="R40" s="850"/>
      <c r="S40" s="850"/>
      <c r="T40" s="850"/>
      <c r="U40" s="850"/>
      <c r="V40" s="850"/>
      <c r="W40" s="850"/>
      <c r="X40" s="850"/>
      <c r="Y40" s="850"/>
      <c r="Z40" s="850"/>
      <c r="AA40" s="850"/>
      <c r="AB40" s="850"/>
      <c r="AC40" s="850"/>
      <c r="AD40" s="850"/>
      <c r="AE40" s="850"/>
      <c r="AF40" s="850"/>
      <c r="AG40" s="850"/>
      <c r="AH40" s="850"/>
      <c r="AI40" s="850"/>
      <c r="AJ40" s="850"/>
      <c r="AK40" s="850"/>
      <c r="AL40" s="850"/>
      <c r="AM40" s="850"/>
      <c r="AN40" s="850"/>
      <c r="AO40" s="850"/>
      <c r="AP40" s="850"/>
      <c r="AQ40" s="850"/>
      <c r="AR40" s="850"/>
      <c r="AS40" s="850"/>
      <c r="AT40" s="850"/>
      <c r="AU40" s="850"/>
      <c r="AV40" s="850"/>
      <c r="AW40" s="850"/>
      <c r="AX40" s="850"/>
      <c r="AY40" s="850"/>
      <c r="AZ40" s="850"/>
      <c r="BA40" s="850"/>
      <c r="BB40" s="850"/>
      <c r="BC40" s="850"/>
      <c r="BD40" s="850"/>
      <c r="BE40" s="850"/>
      <c r="BF40" s="850"/>
      <c r="BG40" s="850"/>
      <c r="BH40" s="850"/>
      <c r="BI40" s="850"/>
      <c r="BJ40" s="850"/>
      <c r="BK40" s="850"/>
      <c r="BL40" s="850"/>
      <c r="BM40" s="850"/>
      <c r="BN40" s="850"/>
      <c r="BO40" s="850"/>
      <c r="BP40" s="850"/>
      <c r="BQ40" s="850"/>
      <c r="BR40" s="850"/>
      <c r="BS40" s="850"/>
      <c r="BT40" s="850"/>
      <c r="BU40" s="850"/>
      <c r="BV40" s="850"/>
      <c r="BW40" s="850"/>
      <c r="BX40" s="850"/>
      <c r="BY40" s="850"/>
      <c r="BZ40" s="850"/>
      <c r="CA40" s="850"/>
      <c r="CB40" s="850"/>
      <c r="CC40" s="850"/>
    </row>
    <row r="41" spans="1:81" s="851" customFormat="1" ht="24">
      <c r="A41" s="848"/>
      <c r="B41" s="825" t="s">
        <v>2</v>
      </c>
      <c r="C41" s="828">
        <f>D41+E41+F41</f>
        <v>15400</v>
      </c>
      <c r="D41" s="852">
        <v>15400</v>
      </c>
      <c r="E41" s="852">
        <v>0</v>
      </c>
      <c r="F41" s="852"/>
      <c r="G41" s="849"/>
      <c r="H41" s="849"/>
      <c r="I41" s="849"/>
      <c r="J41" s="849"/>
      <c r="K41" s="849"/>
      <c r="L41" s="850"/>
      <c r="M41" s="850"/>
      <c r="N41" s="850"/>
      <c r="O41" s="850"/>
      <c r="P41" s="850"/>
      <c r="Q41" s="850"/>
      <c r="R41" s="850"/>
      <c r="S41" s="850"/>
      <c r="T41" s="850"/>
      <c r="U41" s="850"/>
      <c r="V41" s="850"/>
      <c r="W41" s="850"/>
      <c r="X41" s="850"/>
      <c r="Y41" s="850"/>
      <c r="Z41" s="850"/>
      <c r="AA41" s="850"/>
      <c r="AB41" s="850"/>
      <c r="AC41" s="850"/>
      <c r="AD41" s="850"/>
      <c r="AE41" s="850"/>
      <c r="AF41" s="850"/>
      <c r="AG41" s="850"/>
      <c r="AH41" s="850"/>
      <c r="AI41" s="850"/>
      <c r="AJ41" s="850"/>
      <c r="AK41" s="850"/>
      <c r="AL41" s="850"/>
      <c r="AM41" s="850"/>
      <c r="AN41" s="850"/>
      <c r="AO41" s="850"/>
      <c r="AP41" s="850"/>
      <c r="AQ41" s="850"/>
      <c r="AR41" s="850"/>
      <c r="AS41" s="850"/>
      <c r="AT41" s="850"/>
      <c r="AU41" s="850"/>
      <c r="AV41" s="850"/>
      <c r="AW41" s="850"/>
      <c r="AX41" s="850"/>
      <c r="AY41" s="850"/>
      <c r="AZ41" s="850"/>
      <c r="BA41" s="850"/>
      <c r="BB41" s="850"/>
      <c r="BC41" s="850"/>
      <c r="BD41" s="850"/>
      <c r="BE41" s="850"/>
      <c r="BF41" s="850"/>
      <c r="BG41" s="850"/>
      <c r="BH41" s="850"/>
      <c r="BI41" s="850"/>
      <c r="BJ41" s="850"/>
      <c r="BK41" s="850"/>
      <c r="BL41" s="850"/>
      <c r="BM41" s="850"/>
      <c r="BN41" s="850"/>
      <c r="BO41" s="850"/>
      <c r="BP41" s="850"/>
      <c r="BQ41" s="850"/>
      <c r="BR41" s="850"/>
      <c r="BS41" s="850"/>
      <c r="BT41" s="850"/>
      <c r="BU41" s="850"/>
      <c r="BV41" s="850"/>
      <c r="BW41" s="850"/>
      <c r="BX41" s="850"/>
      <c r="BY41" s="850"/>
      <c r="BZ41" s="850"/>
      <c r="CA41" s="850"/>
      <c r="CB41" s="850"/>
      <c r="CC41" s="850"/>
    </row>
    <row r="42" spans="1:81" s="717" customFormat="1" ht="24">
      <c r="A42" s="824" t="s">
        <v>220</v>
      </c>
      <c r="B42" s="825" t="s">
        <v>1</v>
      </c>
      <c r="C42" s="834">
        <v>20000</v>
      </c>
      <c r="D42" s="834">
        <v>10000</v>
      </c>
      <c r="E42" s="834">
        <v>10000</v>
      </c>
      <c r="F42" s="834">
        <v>0</v>
      </c>
      <c r="G42" s="673"/>
      <c r="H42" s="673"/>
      <c r="I42" s="673"/>
      <c r="J42" s="673"/>
      <c r="K42" s="673"/>
      <c r="L42" s="674"/>
      <c r="M42" s="674"/>
      <c r="N42" s="674"/>
      <c r="O42" s="674"/>
      <c r="P42" s="674"/>
      <c r="Q42" s="674"/>
      <c r="R42" s="674"/>
      <c r="S42" s="674"/>
      <c r="T42" s="674"/>
      <c r="U42" s="674"/>
      <c r="V42" s="674"/>
      <c r="W42" s="674"/>
      <c r="X42" s="674"/>
      <c r="Y42" s="674"/>
      <c r="Z42" s="674"/>
      <c r="AA42" s="674"/>
      <c r="AB42" s="674"/>
      <c r="AC42" s="674"/>
      <c r="AD42" s="674"/>
      <c r="AE42" s="674"/>
      <c r="AF42" s="674"/>
      <c r="AG42" s="674"/>
      <c r="AH42" s="674"/>
      <c r="AI42" s="674"/>
      <c r="AJ42" s="674"/>
      <c r="AK42" s="674"/>
      <c r="AL42" s="674"/>
      <c r="AM42" s="674"/>
      <c r="AN42" s="674"/>
      <c r="AO42" s="674"/>
      <c r="AP42" s="674"/>
      <c r="AQ42" s="674"/>
      <c r="AR42" s="674"/>
      <c r="AS42" s="674"/>
      <c r="AT42" s="674"/>
      <c r="AU42" s="674"/>
      <c r="AV42" s="674"/>
      <c r="AW42" s="674"/>
      <c r="AX42" s="674"/>
      <c r="AY42" s="674"/>
      <c r="AZ42" s="674"/>
      <c r="BA42" s="674"/>
      <c r="BB42" s="674"/>
      <c r="BC42" s="674"/>
      <c r="BD42" s="674"/>
      <c r="BE42" s="674"/>
      <c r="BF42" s="674"/>
      <c r="BG42" s="674"/>
      <c r="BH42" s="674"/>
      <c r="BI42" s="674"/>
      <c r="BJ42" s="674"/>
      <c r="BK42" s="674"/>
      <c r="BL42" s="674"/>
      <c r="BM42" s="674"/>
      <c r="BN42" s="674"/>
      <c r="BO42" s="674"/>
      <c r="BP42" s="674"/>
      <c r="BQ42" s="674"/>
      <c r="BR42" s="674"/>
      <c r="BS42" s="674"/>
      <c r="BT42" s="674"/>
      <c r="BU42" s="674"/>
      <c r="BV42" s="674"/>
      <c r="BW42" s="674"/>
      <c r="BX42" s="674"/>
      <c r="BY42" s="674"/>
      <c r="BZ42" s="674"/>
      <c r="CA42" s="674"/>
      <c r="CB42" s="674"/>
      <c r="CC42" s="674"/>
    </row>
    <row r="43" spans="1:81" s="717" customFormat="1" ht="21">
      <c r="A43" s="824"/>
      <c r="B43" s="825" t="s">
        <v>2</v>
      </c>
      <c r="C43" s="828">
        <f>D43+E43+F43</f>
        <v>10000</v>
      </c>
      <c r="D43" s="834">
        <v>10000</v>
      </c>
      <c r="E43" s="834">
        <v>0</v>
      </c>
      <c r="F43" s="834"/>
      <c r="G43" s="673"/>
      <c r="H43" s="673"/>
      <c r="I43" s="673"/>
      <c r="J43" s="673"/>
      <c r="K43" s="673"/>
      <c r="L43" s="674"/>
      <c r="M43" s="674"/>
      <c r="N43" s="674"/>
      <c r="O43" s="674"/>
      <c r="P43" s="674"/>
      <c r="Q43" s="674"/>
      <c r="R43" s="674"/>
      <c r="S43" s="674"/>
      <c r="T43" s="674"/>
      <c r="U43" s="674"/>
      <c r="V43" s="674"/>
      <c r="W43" s="674"/>
      <c r="X43" s="674"/>
      <c r="Y43" s="674"/>
      <c r="Z43" s="674"/>
      <c r="AA43" s="674"/>
      <c r="AB43" s="674"/>
      <c r="AC43" s="674"/>
      <c r="AD43" s="674"/>
      <c r="AE43" s="674"/>
      <c r="AF43" s="674"/>
      <c r="AG43" s="674"/>
      <c r="AH43" s="674"/>
      <c r="AI43" s="674"/>
      <c r="AJ43" s="674"/>
      <c r="AK43" s="674"/>
      <c r="AL43" s="674"/>
      <c r="AM43" s="674"/>
      <c r="AN43" s="674"/>
      <c r="AO43" s="674"/>
      <c r="AP43" s="674"/>
      <c r="AQ43" s="674"/>
      <c r="AR43" s="674"/>
      <c r="AS43" s="674"/>
      <c r="AT43" s="674"/>
      <c r="AU43" s="674"/>
      <c r="AV43" s="674"/>
      <c r="AW43" s="674"/>
      <c r="AX43" s="674"/>
      <c r="AY43" s="674"/>
      <c r="AZ43" s="674"/>
      <c r="BA43" s="674"/>
      <c r="BB43" s="674"/>
      <c r="BC43" s="674"/>
      <c r="BD43" s="674"/>
      <c r="BE43" s="674"/>
      <c r="BF43" s="674"/>
      <c r="BG43" s="674"/>
      <c r="BH43" s="674"/>
      <c r="BI43" s="674"/>
      <c r="BJ43" s="674"/>
      <c r="BK43" s="674"/>
      <c r="BL43" s="674"/>
      <c r="BM43" s="674"/>
      <c r="BN43" s="674"/>
      <c r="BO43" s="674"/>
      <c r="BP43" s="674"/>
      <c r="BQ43" s="674"/>
      <c r="BR43" s="674"/>
      <c r="BS43" s="674"/>
      <c r="BT43" s="674"/>
      <c r="BU43" s="674"/>
      <c r="BV43" s="674"/>
      <c r="BW43" s="674"/>
      <c r="BX43" s="674"/>
      <c r="BY43" s="674"/>
      <c r="BZ43" s="674"/>
      <c r="CA43" s="674"/>
      <c r="CB43" s="674"/>
      <c r="CC43" s="674"/>
    </row>
    <row r="44" spans="1:81" s="717" customFormat="1" ht="21">
      <c r="A44" s="824" t="s">
        <v>314</v>
      </c>
      <c r="B44" s="825" t="s">
        <v>1</v>
      </c>
      <c r="C44" s="834">
        <v>24000</v>
      </c>
      <c r="D44" s="834">
        <v>24000</v>
      </c>
      <c r="E44" s="834">
        <v>0</v>
      </c>
      <c r="F44" s="834">
        <v>0</v>
      </c>
      <c r="G44" s="673"/>
      <c r="H44" s="673"/>
      <c r="I44" s="673"/>
      <c r="J44" s="673"/>
      <c r="K44" s="673"/>
      <c r="L44" s="674"/>
      <c r="M44" s="674"/>
      <c r="N44" s="674"/>
      <c r="O44" s="674"/>
      <c r="P44" s="674"/>
      <c r="Q44" s="674"/>
      <c r="R44" s="674"/>
      <c r="S44" s="674"/>
      <c r="T44" s="674"/>
      <c r="U44" s="674"/>
      <c r="V44" s="674"/>
      <c r="W44" s="674"/>
      <c r="X44" s="674"/>
      <c r="Y44" s="674"/>
      <c r="Z44" s="674"/>
      <c r="AA44" s="674"/>
      <c r="AB44" s="674"/>
      <c r="AC44" s="674"/>
      <c r="AD44" s="674"/>
      <c r="AE44" s="674"/>
      <c r="AF44" s="674"/>
      <c r="AG44" s="674"/>
      <c r="AH44" s="674"/>
      <c r="AI44" s="674"/>
      <c r="AJ44" s="674"/>
      <c r="AK44" s="674"/>
      <c r="AL44" s="674"/>
      <c r="AM44" s="674"/>
      <c r="AN44" s="674"/>
      <c r="AO44" s="674"/>
      <c r="AP44" s="674"/>
      <c r="AQ44" s="674"/>
      <c r="AR44" s="674"/>
      <c r="AS44" s="674"/>
      <c r="AT44" s="674"/>
      <c r="AU44" s="674"/>
      <c r="AV44" s="674"/>
      <c r="AW44" s="674"/>
      <c r="AX44" s="674"/>
      <c r="AY44" s="674"/>
      <c r="AZ44" s="674"/>
      <c r="BA44" s="674"/>
      <c r="BB44" s="674"/>
      <c r="BC44" s="674"/>
      <c r="BD44" s="674"/>
      <c r="BE44" s="674"/>
      <c r="BF44" s="674"/>
      <c r="BG44" s="674"/>
      <c r="BH44" s="674"/>
      <c r="BI44" s="674"/>
      <c r="BJ44" s="674"/>
      <c r="BK44" s="674"/>
      <c r="BL44" s="674"/>
      <c r="BM44" s="674"/>
      <c r="BN44" s="674"/>
      <c r="BO44" s="674"/>
      <c r="BP44" s="674"/>
      <c r="BQ44" s="674"/>
      <c r="BR44" s="674"/>
      <c r="BS44" s="674"/>
      <c r="BT44" s="674"/>
      <c r="BU44" s="674"/>
      <c r="BV44" s="674"/>
      <c r="BW44" s="674"/>
      <c r="BX44" s="674"/>
      <c r="BY44" s="674"/>
      <c r="BZ44" s="674"/>
      <c r="CA44" s="674"/>
      <c r="CB44" s="674"/>
      <c r="CC44" s="674"/>
    </row>
    <row r="45" spans="1:81" s="854" customFormat="1" ht="21">
      <c r="A45" s="455"/>
      <c r="B45" s="825" t="s">
        <v>2</v>
      </c>
      <c r="C45" s="828">
        <f>D45+E45+F45</f>
        <v>24000</v>
      </c>
      <c r="D45" s="834">
        <v>24000</v>
      </c>
      <c r="E45" s="834"/>
      <c r="F45" s="834"/>
      <c r="G45" s="673"/>
      <c r="H45" s="673"/>
      <c r="I45" s="673"/>
      <c r="J45" s="673"/>
      <c r="K45" s="673"/>
      <c r="L45" s="674"/>
      <c r="M45" s="674"/>
      <c r="N45" s="674"/>
      <c r="O45" s="674"/>
      <c r="P45" s="674"/>
      <c r="Q45" s="674"/>
      <c r="R45" s="674"/>
      <c r="S45" s="674"/>
      <c r="T45" s="674"/>
      <c r="U45" s="674"/>
      <c r="V45" s="674"/>
      <c r="W45" s="674"/>
      <c r="X45" s="674"/>
      <c r="Y45" s="674"/>
      <c r="Z45" s="674"/>
      <c r="AA45" s="674"/>
      <c r="AB45" s="674"/>
      <c r="AC45" s="674"/>
      <c r="AD45" s="674"/>
      <c r="AE45" s="674"/>
      <c r="AF45" s="674"/>
      <c r="AG45" s="674"/>
      <c r="AH45" s="674"/>
      <c r="AI45" s="674"/>
      <c r="AJ45" s="674"/>
      <c r="AK45" s="674"/>
      <c r="AL45" s="674"/>
      <c r="AM45" s="674"/>
      <c r="AN45" s="674"/>
      <c r="AO45" s="674"/>
      <c r="AP45" s="674"/>
      <c r="AQ45" s="674"/>
      <c r="AR45" s="674"/>
      <c r="AS45" s="674"/>
      <c r="AT45" s="674"/>
      <c r="AU45" s="674"/>
      <c r="AV45" s="674"/>
      <c r="AW45" s="674"/>
      <c r="AX45" s="674"/>
      <c r="AY45" s="674"/>
      <c r="AZ45" s="674"/>
      <c r="BA45" s="674"/>
      <c r="BB45" s="674"/>
      <c r="BC45" s="674"/>
      <c r="BD45" s="674"/>
      <c r="BE45" s="674"/>
      <c r="BF45" s="674"/>
      <c r="BG45" s="674"/>
      <c r="BH45" s="674"/>
      <c r="BI45" s="674"/>
      <c r="BJ45" s="674"/>
      <c r="BK45" s="674"/>
      <c r="BL45" s="674"/>
      <c r="BM45" s="674"/>
      <c r="BN45" s="674"/>
      <c r="BO45" s="674"/>
      <c r="BP45" s="674"/>
      <c r="BQ45" s="674"/>
      <c r="BR45" s="674"/>
      <c r="BS45" s="674"/>
      <c r="BT45" s="674"/>
      <c r="BU45" s="674"/>
      <c r="BV45" s="674"/>
      <c r="BW45" s="674"/>
      <c r="BX45" s="674"/>
      <c r="BY45" s="674"/>
      <c r="BZ45" s="674"/>
      <c r="CA45" s="674"/>
      <c r="CB45" s="674"/>
      <c r="CC45" s="674"/>
    </row>
    <row r="46" spans="1:81" s="717" customFormat="1" ht="21">
      <c r="A46" s="824" t="s">
        <v>59</v>
      </c>
      <c r="B46" s="825" t="s">
        <v>1</v>
      </c>
      <c r="C46" s="834">
        <v>10000</v>
      </c>
      <c r="D46" s="834">
        <v>10000</v>
      </c>
      <c r="E46" s="834">
        <v>0</v>
      </c>
      <c r="F46" s="834">
        <v>0</v>
      </c>
      <c r="G46" s="673"/>
      <c r="H46" s="673"/>
      <c r="I46" s="673"/>
      <c r="J46" s="673"/>
      <c r="K46" s="673"/>
      <c r="L46" s="674"/>
      <c r="M46" s="674"/>
      <c r="N46" s="674"/>
      <c r="O46" s="674"/>
      <c r="P46" s="674"/>
      <c r="Q46" s="674"/>
      <c r="R46" s="674"/>
      <c r="S46" s="674"/>
      <c r="T46" s="674"/>
      <c r="U46" s="674"/>
      <c r="V46" s="674"/>
      <c r="W46" s="674"/>
      <c r="X46" s="674"/>
      <c r="Y46" s="674"/>
      <c r="Z46" s="674"/>
      <c r="AA46" s="674"/>
      <c r="AB46" s="674"/>
      <c r="AC46" s="674"/>
      <c r="AD46" s="674"/>
      <c r="AE46" s="674"/>
      <c r="AF46" s="674"/>
      <c r="AG46" s="674"/>
      <c r="AH46" s="674"/>
      <c r="AI46" s="674"/>
      <c r="AJ46" s="674"/>
      <c r="AK46" s="674"/>
      <c r="AL46" s="674"/>
      <c r="AM46" s="674"/>
      <c r="AN46" s="674"/>
      <c r="AO46" s="674"/>
      <c r="AP46" s="674"/>
      <c r="AQ46" s="674"/>
      <c r="AR46" s="674"/>
      <c r="AS46" s="674"/>
      <c r="AT46" s="674"/>
      <c r="AU46" s="674"/>
      <c r="AV46" s="674"/>
      <c r="AW46" s="674"/>
      <c r="AX46" s="674"/>
      <c r="AY46" s="674"/>
      <c r="AZ46" s="674"/>
      <c r="BA46" s="674"/>
      <c r="BB46" s="674"/>
      <c r="BC46" s="674"/>
      <c r="BD46" s="674"/>
      <c r="BE46" s="674"/>
      <c r="BF46" s="674"/>
      <c r="BG46" s="674"/>
      <c r="BH46" s="674"/>
      <c r="BI46" s="674"/>
      <c r="BJ46" s="674"/>
      <c r="BK46" s="674"/>
      <c r="BL46" s="674"/>
      <c r="BM46" s="674"/>
      <c r="BN46" s="674"/>
      <c r="BO46" s="674"/>
      <c r="BP46" s="674"/>
      <c r="BQ46" s="674"/>
      <c r="BR46" s="674"/>
      <c r="BS46" s="674"/>
      <c r="BT46" s="674"/>
      <c r="BU46" s="674"/>
      <c r="BV46" s="674"/>
      <c r="BW46" s="674"/>
      <c r="BX46" s="674"/>
      <c r="BY46" s="674"/>
      <c r="BZ46" s="674"/>
      <c r="CA46" s="674"/>
      <c r="CB46" s="674"/>
      <c r="CC46" s="674"/>
    </row>
    <row r="47" spans="1:81" s="854" customFormat="1" ht="21">
      <c r="A47" s="855"/>
      <c r="B47" s="856" t="s">
        <v>2</v>
      </c>
      <c r="C47" s="828">
        <f>D47+E47+F47</f>
        <v>10000</v>
      </c>
      <c r="D47" s="857">
        <v>10000</v>
      </c>
      <c r="E47" s="857"/>
      <c r="F47" s="857"/>
      <c r="G47" s="673"/>
      <c r="H47" s="673"/>
      <c r="I47" s="673"/>
      <c r="J47" s="673"/>
      <c r="K47" s="673"/>
      <c r="L47" s="674"/>
      <c r="M47" s="674"/>
      <c r="N47" s="674"/>
      <c r="O47" s="674"/>
      <c r="P47" s="674"/>
      <c r="Q47" s="674"/>
      <c r="R47" s="674"/>
      <c r="S47" s="674"/>
      <c r="T47" s="674"/>
      <c r="U47" s="674"/>
      <c r="V47" s="674"/>
      <c r="W47" s="674"/>
      <c r="X47" s="674"/>
      <c r="Y47" s="674"/>
      <c r="Z47" s="674"/>
      <c r="AA47" s="674"/>
      <c r="AB47" s="674"/>
      <c r="AC47" s="674"/>
      <c r="AD47" s="674"/>
      <c r="AE47" s="674"/>
      <c r="AF47" s="674"/>
      <c r="AG47" s="674"/>
      <c r="AH47" s="674"/>
      <c r="AI47" s="674"/>
      <c r="AJ47" s="674"/>
      <c r="AK47" s="674"/>
      <c r="AL47" s="674"/>
      <c r="AM47" s="674"/>
      <c r="AN47" s="674"/>
      <c r="AO47" s="674"/>
      <c r="AP47" s="674"/>
      <c r="AQ47" s="674"/>
      <c r="AR47" s="674"/>
      <c r="AS47" s="674"/>
      <c r="AT47" s="674"/>
      <c r="AU47" s="674"/>
      <c r="AV47" s="674"/>
      <c r="AW47" s="674"/>
      <c r="AX47" s="674"/>
      <c r="AY47" s="674"/>
      <c r="AZ47" s="674"/>
      <c r="BA47" s="674"/>
      <c r="BB47" s="674"/>
      <c r="BC47" s="674"/>
      <c r="BD47" s="674"/>
      <c r="BE47" s="674"/>
      <c r="BF47" s="674"/>
      <c r="BG47" s="674"/>
      <c r="BH47" s="674"/>
      <c r="BI47" s="674"/>
      <c r="BJ47" s="674"/>
      <c r="BK47" s="674"/>
      <c r="BL47" s="674"/>
      <c r="BM47" s="674"/>
      <c r="BN47" s="674"/>
      <c r="BO47" s="674"/>
      <c r="BP47" s="674"/>
      <c r="BQ47" s="674"/>
      <c r="BR47" s="674"/>
      <c r="BS47" s="674"/>
      <c r="BT47" s="674"/>
      <c r="BU47" s="674"/>
      <c r="BV47" s="674"/>
      <c r="BW47" s="674"/>
      <c r="BX47" s="674"/>
      <c r="BY47" s="674"/>
      <c r="BZ47" s="674"/>
      <c r="CA47" s="674"/>
      <c r="CB47" s="674"/>
      <c r="CC47" s="674"/>
    </row>
    <row r="48" spans="1:11" s="674" customFormat="1" ht="21">
      <c r="A48" s="814" t="s">
        <v>271</v>
      </c>
      <c r="B48" s="815" t="s">
        <v>1</v>
      </c>
      <c r="C48" s="858">
        <v>371600</v>
      </c>
      <c r="D48" s="858">
        <v>0</v>
      </c>
      <c r="E48" s="858">
        <v>371600</v>
      </c>
      <c r="F48" s="858">
        <v>0</v>
      </c>
      <c r="G48" s="673"/>
      <c r="H48" s="673"/>
      <c r="I48" s="673"/>
      <c r="J48" s="673"/>
      <c r="K48" s="673"/>
    </row>
    <row r="49" spans="1:11" s="674" customFormat="1" ht="21">
      <c r="A49" s="814"/>
      <c r="B49" s="815" t="s">
        <v>2</v>
      </c>
      <c r="C49" s="816">
        <f>D49+E49+F49</f>
        <v>0</v>
      </c>
      <c r="D49" s="816">
        <f>D51</f>
        <v>0</v>
      </c>
      <c r="E49" s="816">
        <f>E51</f>
        <v>0</v>
      </c>
      <c r="F49" s="816">
        <f>F51</f>
        <v>0</v>
      </c>
      <c r="G49" s="673"/>
      <c r="H49" s="673"/>
      <c r="I49" s="673"/>
      <c r="J49" s="673"/>
      <c r="K49" s="673"/>
    </row>
    <row r="50" spans="1:11" s="674" customFormat="1" ht="21">
      <c r="A50" s="837" t="s">
        <v>434</v>
      </c>
      <c r="B50" s="859" t="s">
        <v>1</v>
      </c>
      <c r="C50" s="839">
        <v>371600</v>
      </c>
      <c r="D50" s="860">
        <v>0</v>
      </c>
      <c r="E50" s="828">
        <v>371600</v>
      </c>
      <c r="F50" s="860">
        <v>0</v>
      </c>
      <c r="G50" s="673"/>
      <c r="H50" s="673"/>
      <c r="I50" s="673"/>
      <c r="J50" s="673"/>
      <c r="K50" s="673"/>
    </row>
    <row r="51" spans="1:11" s="674" customFormat="1" ht="21">
      <c r="A51" s="841"/>
      <c r="B51" s="861" t="s">
        <v>2</v>
      </c>
      <c r="C51" s="843">
        <f>D51+E51+F51</f>
        <v>0</v>
      </c>
      <c r="D51" s="862">
        <v>0</v>
      </c>
      <c r="E51" s="862">
        <v>0</v>
      </c>
      <c r="F51" s="862">
        <v>0</v>
      </c>
      <c r="G51" s="673"/>
      <c r="H51" s="673"/>
      <c r="I51" s="673"/>
      <c r="J51" s="673"/>
      <c r="K51" s="673"/>
    </row>
    <row r="52" spans="1:11" s="674" customFormat="1" ht="24" customHeight="1">
      <c r="A52" s="863" t="s">
        <v>427</v>
      </c>
      <c r="B52" s="864" t="s">
        <v>1</v>
      </c>
      <c r="C52" s="860">
        <v>3242000</v>
      </c>
      <c r="D52" s="860">
        <v>2456480</v>
      </c>
      <c r="E52" s="860">
        <v>608700</v>
      </c>
      <c r="F52" s="860">
        <v>176820</v>
      </c>
      <c r="G52" s="673"/>
      <c r="H52" s="673"/>
      <c r="I52" s="673"/>
      <c r="J52" s="673"/>
      <c r="K52" s="673"/>
    </row>
    <row r="53" spans="1:11" s="674" customFormat="1" ht="20.25" customHeight="1">
      <c r="A53" s="661"/>
      <c r="B53" s="865" t="s">
        <v>2</v>
      </c>
      <c r="C53" s="862">
        <f>C10</f>
        <v>1055990</v>
      </c>
      <c r="D53" s="862">
        <f>D10</f>
        <v>578200</v>
      </c>
      <c r="E53" s="862">
        <f>E10</f>
        <v>477790</v>
      </c>
      <c r="F53" s="862">
        <f>F10</f>
        <v>0</v>
      </c>
      <c r="G53" s="673"/>
      <c r="H53" s="673"/>
      <c r="I53" s="673"/>
      <c r="J53" s="673"/>
      <c r="K53" s="673"/>
    </row>
    <row r="54" spans="1:11" s="674" customFormat="1" ht="19.5" customHeight="1">
      <c r="A54" s="660" t="s">
        <v>428</v>
      </c>
      <c r="B54" s="866" t="s">
        <v>1</v>
      </c>
      <c r="C54" s="867">
        <v>0</v>
      </c>
      <c r="D54" s="867">
        <v>0</v>
      </c>
      <c r="E54" s="867">
        <v>0</v>
      </c>
      <c r="F54" s="867">
        <v>0</v>
      </c>
      <c r="G54" s="673"/>
      <c r="H54" s="673"/>
      <c r="I54" s="673"/>
      <c r="J54" s="673"/>
      <c r="K54" s="673"/>
    </row>
    <row r="55" spans="1:11" s="674" customFormat="1" ht="19.5" customHeight="1">
      <c r="A55" s="661"/>
      <c r="B55" s="865" t="s">
        <v>2</v>
      </c>
      <c r="C55" s="862"/>
      <c r="D55" s="862"/>
      <c r="E55" s="862"/>
      <c r="F55" s="862"/>
      <c r="G55" s="673"/>
      <c r="H55" s="673"/>
      <c r="I55" s="673"/>
      <c r="J55" s="673"/>
      <c r="K55" s="673"/>
    </row>
    <row r="56" spans="1:40" s="735" customFormat="1" ht="21">
      <c r="A56" s="863" t="s">
        <v>435</v>
      </c>
      <c r="B56" s="866" t="s">
        <v>1</v>
      </c>
      <c r="C56" s="868">
        <v>3242000</v>
      </c>
      <c r="D56" s="868">
        <v>2456480</v>
      </c>
      <c r="E56" s="868">
        <v>608700</v>
      </c>
      <c r="F56" s="868">
        <v>176820</v>
      </c>
      <c r="G56" s="729"/>
      <c r="H56" s="729"/>
      <c r="I56" s="729"/>
      <c r="J56" s="729"/>
      <c r="K56" s="729"/>
      <c r="L56" s="730"/>
      <c r="M56" s="730"/>
      <c r="N56" s="730"/>
      <c r="O56" s="730"/>
      <c r="P56" s="730"/>
      <c r="Q56" s="730"/>
      <c r="R56" s="730"/>
      <c r="S56" s="730"/>
      <c r="T56" s="730"/>
      <c r="U56" s="730"/>
      <c r="V56" s="730"/>
      <c r="W56" s="730"/>
      <c r="X56" s="730"/>
      <c r="Y56" s="730"/>
      <c r="Z56" s="730"/>
      <c r="AA56" s="730"/>
      <c r="AB56" s="730"/>
      <c r="AC56" s="730"/>
      <c r="AD56" s="730"/>
      <c r="AE56" s="730"/>
      <c r="AF56" s="730"/>
      <c r="AG56" s="730"/>
      <c r="AH56" s="730"/>
      <c r="AI56" s="730"/>
      <c r="AJ56" s="730"/>
      <c r="AK56" s="730"/>
      <c r="AL56" s="730"/>
      <c r="AM56" s="730"/>
      <c r="AN56" s="730"/>
    </row>
    <row r="57" spans="1:40" s="735" customFormat="1" ht="21">
      <c r="A57" s="661"/>
      <c r="B57" s="589" t="s">
        <v>2</v>
      </c>
      <c r="C57" s="869">
        <f>C53</f>
        <v>1055990</v>
      </c>
      <c r="D57" s="869">
        <f>D53</f>
        <v>578200</v>
      </c>
      <c r="E57" s="869">
        <f>E53</f>
        <v>477790</v>
      </c>
      <c r="F57" s="869">
        <f>F53</f>
        <v>0</v>
      </c>
      <c r="G57" s="729"/>
      <c r="H57" s="729"/>
      <c r="I57" s="729"/>
      <c r="J57" s="729"/>
      <c r="K57" s="729"/>
      <c r="L57" s="730"/>
      <c r="M57" s="730"/>
      <c r="N57" s="730"/>
      <c r="O57" s="730"/>
      <c r="P57" s="730"/>
      <c r="Q57" s="730"/>
      <c r="R57" s="730"/>
      <c r="S57" s="730"/>
      <c r="T57" s="730"/>
      <c r="U57" s="730"/>
      <c r="V57" s="730"/>
      <c r="W57" s="730"/>
      <c r="X57" s="730"/>
      <c r="Y57" s="730"/>
      <c r="Z57" s="730"/>
      <c r="AA57" s="730"/>
      <c r="AB57" s="730"/>
      <c r="AC57" s="730"/>
      <c r="AD57" s="730"/>
      <c r="AE57" s="730"/>
      <c r="AF57" s="730"/>
      <c r="AG57" s="730"/>
      <c r="AH57" s="730"/>
      <c r="AI57" s="730"/>
      <c r="AJ57" s="730"/>
      <c r="AK57" s="730"/>
      <c r="AL57" s="730"/>
      <c r="AM57" s="730"/>
      <c r="AN57" s="730"/>
    </row>
    <row r="58" spans="1:40" s="735" customFormat="1" ht="21">
      <c r="A58" s="580"/>
      <c r="B58" s="580"/>
      <c r="C58" s="870"/>
      <c r="D58" s="870"/>
      <c r="E58" s="870"/>
      <c r="F58" s="870"/>
      <c r="G58" s="729"/>
      <c r="H58" s="729"/>
      <c r="I58" s="729"/>
      <c r="J58" s="729"/>
      <c r="K58" s="729"/>
      <c r="L58" s="730"/>
      <c r="M58" s="730"/>
      <c r="N58" s="730"/>
      <c r="O58" s="730"/>
      <c r="P58" s="730"/>
      <c r="Q58" s="730"/>
      <c r="R58" s="730"/>
      <c r="S58" s="730"/>
      <c r="T58" s="730"/>
      <c r="U58" s="730"/>
      <c r="V58" s="730"/>
      <c r="W58" s="730"/>
      <c r="X58" s="730"/>
      <c r="Y58" s="730"/>
      <c r="Z58" s="730"/>
      <c r="AA58" s="730"/>
      <c r="AB58" s="730"/>
      <c r="AC58" s="730"/>
      <c r="AD58" s="730"/>
      <c r="AE58" s="730"/>
      <c r="AF58" s="730"/>
      <c r="AG58" s="730"/>
      <c r="AH58" s="730"/>
      <c r="AI58" s="730"/>
      <c r="AJ58" s="730"/>
      <c r="AK58" s="730"/>
      <c r="AL58" s="730"/>
      <c r="AM58" s="730"/>
      <c r="AN58" s="730"/>
    </row>
    <row r="59" spans="1:6" ht="24" customHeight="1">
      <c r="A59" s="44"/>
      <c r="B59" s="44"/>
      <c r="C59" s="871"/>
      <c r="D59" s="872"/>
      <c r="E59" s="871"/>
      <c r="F59" s="872"/>
    </row>
    <row r="60" spans="1:6" ht="21">
      <c r="A60" s="70"/>
      <c r="B60" s="44"/>
      <c r="C60" s="871"/>
      <c r="D60" s="872"/>
      <c r="E60" s="871"/>
      <c r="F60" s="872"/>
    </row>
  </sheetData>
  <sheetProtection/>
  <mergeCells count="4">
    <mergeCell ref="A3:F3"/>
    <mergeCell ref="A52:A53"/>
    <mergeCell ref="A54:A55"/>
    <mergeCell ref="A56:A57"/>
  </mergeCells>
  <printOptions/>
  <pageMargins left="0" right="0" top="0.196850393700787" bottom="0" header="0.31496062992126" footer="0.31496062992126"/>
  <pageSetup horizontalDpi="600" verticalDpi="600" orientation="landscape" paperSize="9" scale="80" r:id="rId3"/>
  <rowBreaks count="1" manualBreakCount="1">
    <brk id="32" max="5" man="1"/>
  </row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DC48"/>
  <sheetViews>
    <sheetView tabSelected="1" view="pageBreakPreview" zoomScaleSheetLayoutView="100" zoomScalePageLayoutView="0" workbookViewId="0" topLeftCell="B19">
      <selection activeCell="P104" sqref="P104"/>
    </sheetView>
  </sheetViews>
  <sheetFormatPr defaultColWidth="9.140625" defaultRowHeight="15"/>
  <cols>
    <col min="1" max="1" width="55.421875" style="675" customWidth="1"/>
    <col min="2" max="2" width="20.421875" style="675" customWidth="1"/>
    <col min="3" max="3" width="24.00390625" style="796" customWidth="1"/>
    <col min="4" max="4" width="25.00390625" style="720" customWidth="1"/>
    <col min="5" max="5" width="25.57421875" style="796" customWidth="1"/>
    <col min="6" max="6" width="24.8515625" style="720" customWidth="1"/>
    <col min="7" max="7" width="12.421875" style="672" bestFit="1" customWidth="1"/>
    <col min="8" max="37" width="9.140625" style="673" customWidth="1"/>
    <col min="38" max="66" width="9.140625" style="674" customWidth="1"/>
    <col min="67" max="16384" width="9.140625" style="675" customWidth="1"/>
  </cols>
  <sheetData>
    <row r="1" spans="1:37" s="730" customFormat="1" ht="23.25">
      <c r="A1" s="738"/>
      <c r="B1" s="738"/>
      <c r="C1" s="741"/>
      <c r="D1" s="741"/>
      <c r="E1" s="741"/>
      <c r="F1" s="797" t="s">
        <v>416</v>
      </c>
      <c r="G1" s="734"/>
      <c r="H1" s="729"/>
      <c r="I1" s="729"/>
      <c r="J1" s="729"/>
      <c r="K1" s="729"/>
      <c r="L1" s="729"/>
      <c r="M1" s="729"/>
      <c r="N1" s="729"/>
      <c r="O1" s="729"/>
      <c r="P1" s="729"/>
      <c r="Q1" s="729"/>
      <c r="R1" s="729"/>
      <c r="S1" s="729"/>
      <c r="T1" s="729"/>
      <c r="U1" s="729"/>
      <c r="V1" s="729"/>
      <c r="W1" s="729"/>
      <c r="X1" s="729"/>
      <c r="Y1" s="729"/>
      <c r="Z1" s="729"/>
      <c r="AA1" s="729"/>
      <c r="AB1" s="729"/>
      <c r="AC1" s="729"/>
      <c r="AD1" s="729"/>
      <c r="AE1" s="729"/>
      <c r="AF1" s="729"/>
      <c r="AG1" s="729"/>
      <c r="AH1" s="729"/>
      <c r="AI1" s="729"/>
      <c r="AJ1" s="729"/>
      <c r="AK1" s="729"/>
    </row>
    <row r="2" spans="1:37" s="730" customFormat="1" ht="13.5" customHeight="1">
      <c r="A2" s="738"/>
      <c r="B2" s="738"/>
      <c r="C2" s="741"/>
      <c r="D2" s="741"/>
      <c r="E2" s="741"/>
      <c r="F2" s="797" t="s">
        <v>268</v>
      </c>
      <c r="G2" s="734"/>
      <c r="H2" s="729"/>
      <c r="I2" s="729"/>
      <c r="J2" s="729"/>
      <c r="K2" s="729"/>
      <c r="L2" s="729"/>
      <c r="M2" s="729"/>
      <c r="N2" s="729"/>
      <c r="O2" s="729"/>
      <c r="P2" s="729"/>
      <c r="Q2" s="729"/>
      <c r="R2" s="729"/>
      <c r="S2" s="729"/>
      <c r="T2" s="729"/>
      <c r="U2" s="729"/>
      <c r="V2" s="729"/>
      <c r="W2" s="729"/>
      <c r="X2" s="729"/>
      <c r="Y2" s="729"/>
      <c r="Z2" s="729"/>
      <c r="AA2" s="729"/>
      <c r="AB2" s="729"/>
      <c r="AC2" s="729"/>
      <c r="AD2" s="729"/>
      <c r="AE2" s="729"/>
      <c r="AF2" s="729"/>
      <c r="AG2" s="729"/>
      <c r="AH2" s="729"/>
      <c r="AI2" s="729"/>
      <c r="AJ2" s="729"/>
      <c r="AK2" s="729"/>
    </row>
    <row r="3" spans="1:37" s="730" customFormat="1" ht="12.75" customHeight="1">
      <c r="A3" s="593" t="s">
        <v>417</v>
      </c>
      <c r="B3" s="593"/>
      <c r="C3" s="593"/>
      <c r="D3" s="593"/>
      <c r="E3" s="593"/>
      <c r="F3" s="593"/>
      <c r="G3" s="734"/>
      <c r="H3" s="729"/>
      <c r="I3" s="729"/>
      <c r="J3" s="729"/>
      <c r="K3" s="729"/>
      <c r="L3" s="729"/>
      <c r="M3" s="729"/>
      <c r="N3" s="729"/>
      <c r="O3" s="729"/>
      <c r="P3" s="729"/>
      <c r="Q3" s="729"/>
      <c r="R3" s="729"/>
      <c r="S3" s="729"/>
      <c r="T3" s="729"/>
      <c r="U3" s="729"/>
      <c r="V3" s="729"/>
      <c r="W3" s="729"/>
      <c r="X3" s="729"/>
      <c r="Y3" s="729"/>
      <c r="Z3" s="729"/>
      <c r="AA3" s="729"/>
      <c r="AB3" s="729"/>
      <c r="AC3" s="729"/>
      <c r="AD3" s="729"/>
      <c r="AE3" s="729"/>
      <c r="AF3" s="729"/>
      <c r="AG3" s="729"/>
      <c r="AH3" s="729"/>
      <c r="AI3" s="729"/>
      <c r="AJ3" s="729"/>
      <c r="AK3" s="729"/>
    </row>
    <row r="4" spans="1:37" s="730" customFormat="1" ht="24">
      <c r="A4" s="71" t="s">
        <v>418</v>
      </c>
      <c r="B4" s="71"/>
      <c r="C4" s="798"/>
      <c r="D4" s="799"/>
      <c r="E4" s="798"/>
      <c r="F4" s="800"/>
      <c r="G4" s="734"/>
      <c r="H4" s="729"/>
      <c r="I4" s="729"/>
      <c r="J4" s="729"/>
      <c r="K4" s="729"/>
      <c r="L4" s="729"/>
      <c r="M4" s="729"/>
      <c r="N4" s="729"/>
      <c r="O4" s="729"/>
      <c r="P4" s="729"/>
      <c r="Q4" s="729"/>
      <c r="R4" s="729"/>
      <c r="S4" s="729"/>
      <c r="T4" s="729"/>
      <c r="U4" s="729"/>
      <c r="V4" s="729"/>
      <c r="W4" s="729"/>
      <c r="X4" s="729"/>
      <c r="Y4" s="729"/>
      <c r="Z4" s="729"/>
      <c r="AA4" s="729"/>
      <c r="AB4" s="729"/>
      <c r="AC4" s="729"/>
      <c r="AD4" s="729"/>
      <c r="AE4" s="729"/>
      <c r="AF4" s="729"/>
      <c r="AG4" s="729"/>
      <c r="AH4" s="729"/>
      <c r="AI4" s="729"/>
      <c r="AJ4" s="729"/>
      <c r="AK4" s="729"/>
    </row>
    <row r="5" spans="1:37" s="730" customFormat="1" ht="24">
      <c r="A5" s="70" t="s">
        <v>200</v>
      </c>
      <c r="B5" s="801"/>
      <c r="C5" s="802"/>
      <c r="D5" s="802"/>
      <c r="E5" s="802"/>
      <c r="F5" s="803"/>
      <c r="G5" s="734"/>
      <c r="H5" s="729"/>
      <c r="I5" s="729"/>
      <c r="J5" s="729"/>
      <c r="K5" s="729"/>
      <c r="L5" s="729"/>
      <c r="M5" s="729"/>
      <c r="N5" s="729"/>
      <c r="O5" s="729"/>
      <c r="P5" s="729"/>
      <c r="Q5" s="729"/>
      <c r="R5" s="729"/>
      <c r="S5" s="729"/>
      <c r="T5" s="729"/>
      <c r="U5" s="729"/>
      <c r="V5" s="729"/>
      <c r="W5" s="729"/>
      <c r="X5" s="729"/>
      <c r="Y5" s="729"/>
      <c r="Z5" s="729"/>
      <c r="AA5" s="729"/>
      <c r="AB5" s="729"/>
      <c r="AC5" s="729"/>
      <c r="AD5" s="729"/>
      <c r="AE5" s="729"/>
      <c r="AF5" s="729"/>
      <c r="AG5" s="729"/>
      <c r="AH5" s="729"/>
      <c r="AI5" s="729"/>
      <c r="AJ5" s="729"/>
      <c r="AK5" s="729"/>
    </row>
    <row r="6" spans="1:37" s="730" customFormat="1" ht="24">
      <c r="A6" s="801"/>
      <c r="B6" s="801"/>
      <c r="C6" s="802"/>
      <c r="D6" s="802"/>
      <c r="E6" s="802"/>
      <c r="F6" s="873" t="s">
        <v>38</v>
      </c>
      <c r="G6" s="734"/>
      <c r="H6" s="729"/>
      <c r="I6" s="729"/>
      <c r="J6" s="729"/>
      <c r="K6" s="729"/>
      <c r="L6" s="729"/>
      <c r="M6" s="729"/>
      <c r="N6" s="729"/>
      <c r="O6" s="729"/>
      <c r="P6" s="729"/>
      <c r="Q6" s="729"/>
      <c r="R6" s="729"/>
      <c r="S6" s="729"/>
      <c r="T6" s="729"/>
      <c r="U6" s="729"/>
      <c r="V6" s="729"/>
      <c r="W6" s="729"/>
      <c r="X6" s="729"/>
      <c r="Y6" s="729"/>
      <c r="Z6" s="729"/>
      <c r="AA6" s="729"/>
      <c r="AB6" s="729"/>
      <c r="AC6" s="729"/>
      <c r="AD6" s="729"/>
      <c r="AE6" s="729"/>
      <c r="AF6" s="729"/>
      <c r="AG6" s="729"/>
      <c r="AH6" s="729"/>
      <c r="AI6" s="729"/>
      <c r="AJ6" s="729"/>
      <c r="AK6" s="729"/>
    </row>
    <row r="7" spans="1:107" s="751" customFormat="1" ht="23.25" customHeight="1">
      <c r="A7" s="583" t="s">
        <v>274</v>
      </c>
      <c r="B7" s="583" t="s">
        <v>153</v>
      </c>
      <c r="C7" s="804" t="s">
        <v>0</v>
      </c>
      <c r="D7" s="805" t="s">
        <v>191</v>
      </c>
      <c r="E7" s="805" t="s">
        <v>192</v>
      </c>
      <c r="F7" s="806" t="s">
        <v>193</v>
      </c>
      <c r="G7" s="728"/>
      <c r="H7" s="729"/>
      <c r="I7" s="729"/>
      <c r="J7" s="729"/>
      <c r="K7" s="729"/>
      <c r="L7" s="729"/>
      <c r="M7" s="729"/>
      <c r="N7" s="729"/>
      <c r="O7" s="729"/>
      <c r="P7" s="729"/>
      <c r="Q7" s="729"/>
      <c r="R7" s="729"/>
      <c r="S7" s="729"/>
      <c r="T7" s="729"/>
      <c r="U7" s="729"/>
      <c r="V7" s="729"/>
      <c r="W7" s="729"/>
      <c r="X7" s="729"/>
      <c r="Y7" s="729"/>
      <c r="Z7" s="729"/>
      <c r="AA7" s="729"/>
      <c r="AB7" s="729"/>
      <c r="AC7" s="729"/>
      <c r="AD7" s="729"/>
      <c r="AE7" s="729"/>
      <c r="AF7" s="729"/>
      <c r="AG7" s="729"/>
      <c r="AH7" s="729"/>
      <c r="AI7" s="729"/>
      <c r="AJ7" s="729"/>
      <c r="AK7" s="729"/>
      <c r="AL7" s="730"/>
      <c r="AM7" s="730"/>
      <c r="AN7" s="730"/>
      <c r="AO7" s="730"/>
      <c r="AP7" s="730"/>
      <c r="AQ7" s="730"/>
      <c r="AR7" s="730"/>
      <c r="AS7" s="730"/>
      <c r="AT7" s="730"/>
      <c r="AU7" s="730"/>
      <c r="AV7" s="730"/>
      <c r="AW7" s="730"/>
      <c r="AX7" s="730"/>
      <c r="AY7" s="730"/>
      <c r="AZ7" s="730"/>
      <c r="BA7" s="730"/>
      <c r="BB7" s="730"/>
      <c r="BC7" s="730"/>
      <c r="BD7" s="730"/>
      <c r="BE7" s="730"/>
      <c r="BF7" s="730"/>
      <c r="BG7" s="730"/>
      <c r="BH7" s="730"/>
      <c r="BI7" s="730"/>
      <c r="BJ7" s="730"/>
      <c r="BK7" s="730"/>
      <c r="BL7" s="730"/>
      <c r="BM7" s="730"/>
      <c r="BN7" s="730"/>
      <c r="BO7" s="750"/>
      <c r="BP7" s="750"/>
      <c r="BQ7" s="750"/>
      <c r="BR7" s="750"/>
      <c r="BS7" s="750"/>
      <c r="BT7" s="750"/>
      <c r="BU7" s="750"/>
      <c r="BV7" s="750"/>
      <c r="BW7" s="750"/>
      <c r="BX7" s="750"/>
      <c r="BY7" s="750"/>
      <c r="BZ7" s="750"/>
      <c r="CA7" s="750"/>
      <c r="CB7" s="750"/>
      <c r="CC7" s="750"/>
      <c r="CD7" s="750"/>
      <c r="CE7" s="750"/>
      <c r="CF7" s="750"/>
      <c r="CG7" s="750"/>
      <c r="CH7" s="750"/>
      <c r="CI7" s="750"/>
      <c r="CJ7" s="750"/>
      <c r="CK7" s="750"/>
      <c r="CL7" s="750"/>
      <c r="CM7" s="750"/>
      <c r="CN7" s="750"/>
      <c r="CO7" s="750"/>
      <c r="CP7" s="750"/>
      <c r="CQ7" s="750"/>
      <c r="CR7" s="750"/>
      <c r="CS7" s="750"/>
      <c r="CT7" s="750"/>
      <c r="CU7" s="750"/>
      <c r="CV7" s="750"/>
      <c r="CW7" s="750"/>
      <c r="CX7" s="750"/>
      <c r="CY7" s="750"/>
      <c r="CZ7" s="750"/>
      <c r="DA7" s="750"/>
      <c r="DB7" s="750"/>
      <c r="DC7" s="750"/>
    </row>
    <row r="8" spans="1:107" s="754" customFormat="1" ht="22.5" customHeight="1">
      <c r="A8" s="584"/>
      <c r="B8" s="584"/>
      <c r="C8" s="807"/>
      <c r="D8" s="753" t="s">
        <v>420</v>
      </c>
      <c r="E8" s="753" t="s">
        <v>421</v>
      </c>
      <c r="F8" s="753" t="s">
        <v>422</v>
      </c>
      <c r="G8" s="728"/>
      <c r="H8" s="729"/>
      <c r="I8" s="729"/>
      <c r="J8" s="729"/>
      <c r="K8" s="729"/>
      <c r="L8" s="729"/>
      <c r="M8" s="729"/>
      <c r="N8" s="729"/>
      <c r="O8" s="729"/>
      <c r="P8" s="729"/>
      <c r="Q8" s="729"/>
      <c r="R8" s="729"/>
      <c r="S8" s="729"/>
      <c r="T8" s="729"/>
      <c r="U8" s="729"/>
      <c r="V8" s="729"/>
      <c r="W8" s="729"/>
      <c r="X8" s="729"/>
      <c r="Y8" s="729"/>
      <c r="Z8" s="729"/>
      <c r="AA8" s="729"/>
      <c r="AB8" s="729"/>
      <c r="AC8" s="729"/>
      <c r="AD8" s="729"/>
      <c r="AE8" s="729"/>
      <c r="AF8" s="729"/>
      <c r="AG8" s="729"/>
      <c r="AH8" s="729"/>
      <c r="AI8" s="729"/>
      <c r="AJ8" s="729"/>
      <c r="AK8" s="729"/>
      <c r="AL8" s="730"/>
      <c r="AM8" s="730"/>
      <c r="AN8" s="730"/>
      <c r="AO8" s="730"/>
      <c r="AP8" s="730"/>
      <c r="AQ8" s="730"/>
      <c r="AR8" s="730"/>
      <c r="AS8" s="730"/>
      <c r="AT8" s="730"/>
      <c r="AU8" s="730"/>
      <c r="AV8" s="730"/>
      <c r="AW8" s="730"/>
      <c r="AX8" s="730"/>
      <c r="AY8" s="730"/>
      <c r="AZ8" s="730"/>
      <c r="BA8" s="730"/>
      <c r="BB8" s="730"/>
      <c r="BC8" s="730"/>
      <c r="BD8" s="730"/>
      <c r="BE8" s="730"/>
      <c r="BF8" s="730"/>
      <c r="BG8" s="730"/>
      <c r="BH8" s="730"/>
      <c r="BI8" s="730"/>
      <c r="BJ8" s="730"/>
      <c r="BK8" s="730"/>
      <c r="BL8" s="730"/>
      <c r="BM8" s="730"/>
      <c r="BN8" s="730"/>
      <c r="BO8" s="750"/>
      <c r="BP8" s="750"/>
      <c r="BQ8" s="750"/>
      <c r="BR8" s="750"/>
      <c r="BS8" s="750"/>
      <c r="BT8" s="750"/>
      <c r="BU8" s="750"/>
      <c r="BV8" s="750"/>
      <c r="BW8" s="750"/>
      <c r="BX8" s="750"/>
      <c r="BY8" s="750"/>
      <c r="BZ8" s="750"/>
      <c r="CA8" s="750"/>
      <c r="CB8" s="750"/>
      <c r="CC8" s="750"/>
      <c r="CD8" s="750"/>
      <c r="CE8" s="750"/>
      <c r="CF8" s="750"/>
      <c r="CG8" s="750"/>
      <c r="CH8" s="750"/>
      <c r="CI8" s="750"/>
      <c r="CJ8" s="750"/>
      <c r="CK8" s="750"/>
      <c r="CL8" s="750"/>
      <c r="CM8" s="750"/>
      <c r="CN8" s="750"/>
      <c r="CO8" s="750"/>
      <c r="CP8" s="750"/>
      <c r="CQ8" s="750"/>
      <c r="CR8" s="750"/>
      <c r="CS8" s="750"/>
      <c r="CT8" s="750"/>
      <c r="CU8" s="750"/>
      <c r="CV8" s="750"/>
      <c r="CW8" s="750"/>
      <c r="CX8" s="750"/>
      <c r="CY8" s="750"/>
      <c r="CZ8" s="750"/>
      <c r="DA8" s="750"/>
      <c r="DB8" s="750"/>
      <c r="DC8" s="750"/>
    </row>
    <row r="9" spans="1:107" s="758" customFormat="1" ht="19.5" customHeight="1">
      <c r="A9" s="874" t="s">
        <v>423</v>
      </c>
      <c r="B9" s="588" t="s">
        <v>1</v>
      </c>
      <c r="C9" s="875">
        <v>573600</v>
      </c>
      <c r="D9" s="875">
        <v>225700</v>
      </c>
      <c r="E9" s="875">
        <v>230300</v>
      </c>
      <c r="F9" s="875">
        <v>117600</v>
      </c>
      <c r="G9" s="728"/>
      <c r="H9" s="729"/>
      <c r="I9" s="729"/>
      <c r="J9" s="729"/>
      <c r="K9" s="729"/>
      <c r="L9" s="729"/>
      <c r="M9" s="729"/>
      <c r="N9" s="729"/>
      <c r="O9" s="729"/>
      <c r="P9" s="729"/>
      <c r="Q9" s="729"/>
      <c r="R9" s="729"/>
      <c r="S9" s="729"/>
      <c r="T9" s="729"/>
      <c r="U9" s="729"/>
      <c r="V9" s="729"/>
      <c r="W9" s="729"/>
      <c r="X9" s="729"/>
      <c r="Y9" s="729"/>
      <c r="Z9" s="729"/>
      <c r="AA9" s="729"/>
      <c r="AB9" s="729"/>
      <c r="AC9" s="729"/>
      <c r="AD9" s="729"/>
      <c r="AE9" s="729"/>
      <c r="AF9" s="729"/>
      <c r="AG9" s="729"/>
      <c r="AH9" s="729"/>
      <c r="AI9" s="729"/>
      <c r="AJ9" s="729"/>
      <c r="AK9" s="729"/>
      <c r="AL9" s="730"/>
      <c r="AM9" s="730"/>
      <c r="AN9" s="730"/>
      <c r="AO9" s="730"/>
      <c r="AP9" s="730"/>
      <c r="AQ9" s="730"/>
      <c r="AR9" s="730"/>
      <c r="AS9" s="730"/>
      <c r="AT9" s="730"/>
      <c r="AU9" s="730"/>
      <c r="AV9" s="730"/>
      <c r="AW9" s="730"/>
      <c r="AX9" s="730"/>
      <c r="AY9" s="730"/>
      <c r="AZ9" s="730"/>
      <c r="BA9" s="730"/>
      <c r="BB9" s="730"/>
      <c r="BC9" s="730"/>
      <c r="BD9" s="730"/>
      <c r="BE9" s="730"/>
      <c r="BF9" s="730"/>
      <c r="BG9" s="730"/>
      <c r="BH9" s="730"/>
      <c r="BI9" s="730"/>
      <c r="BJ9" s="730"/>
      <c r="BK9" s="730"/>
      <c r="BL9" s="730"/>
      <c r="BM9" s="730"/>
      <c r="BN9" s="730"/>
      <c r="BO9" s="735"/>
      <c r="BP9" s="735"/>
      <c r="BQ9" s="735"/>
      <c r="BR9" s="735"/>
      <c r="BS9" s="735"/>
      <c r="BT9" s="735"/>
      <c r="BU9" s="735"/>
      <c r="BV9" s="735"/>
      <c r="BW9" s="735"/>
      <c r="BX9" s="735"/>
      <c r="BY9" s="735"/>
      <c r="BZ9" s="735"/>
      <c r="CA9" s="735"/>
      <c r="CB9" s="735"/>
      <c r="CC9" s="735"/>
      <c r="CD9" s="735"/>
      <c r="CE9" s="735"/>
      <c r="CF9" s="735"/>
      <c r="CG9" s="735"/>
      <c r="CH9" s="735"/>
      <c r="CI9" s="735"/>
      <c r="CJ9" s="735"/>
      <c r="CK9" s="735"/>
      <c r="CL9" s="735"/>
      <c r="CM9" s="735"/>
      <c r="CN9" s="735"/>
      <c r="CO9" s="735"/>
      <c r="CP9" s="735"/>
      <c r="CQ9" s="735"/>
      <c r="CR9" s="735"/>
      <c r="CS9" s="735"/>
      <c r="CT9" s="735"/>
      <c r="CU9" s="735"/>
      <c r="CV9" s="735"/>
      <c r="CW9" s="735"/>
      <c r="CX9" s="735"/>
      <c r="CY9" s="735"/>
      <c r="CZ9" s="735"/>
      <c r="DA9" s="735"/>
      <c r="DB9" s="735"/>
      <c r="DC9" s="735"/>
    </row>
    <row r="10" spans="1:107" s="758" customFormat="1" ht="18.75" customHeight="1">
      <c r="A10" s="876"/>
      <c r="B10" s="815" t="s">
        <v>2</v>
      </c>
      <c r="C10" s="816">
        <f>C12</f>
        <v>239400</v>
      </c>
      <c r="D10" s="816">
        <f>D12</f>
        <v>181400</v>
      </c>
      <c r="E10" s="816">
        <f>E12</f>
        <v>58000</v>
      </c>
      <c r="F10" s="816">
        <f>F12</f>
        <v>0</v>
      </c>
      <c r="G10" s="728"/>
      <c r="H10" s="729"/>
      <c r="I10" s="729"/>
      <c r="J10" s="729"/>
      <c r="K10" s="729"/>
      <c r="L10" s="729"/>
      <c r="M10" s="729"/>
      <c r="N10" s="729"/>
      <c r="O10" s="729"/>
      <c r="P10" s="729"/>
      <c r="Q10" s="729"/>
      <c r="R10" s="729"/>
      <c r="S10" s="729"/>
      <c r="T10" s="729"/>
      <c r="U10" s="729"/>
      <c r="V10" s="729"/>
      <c r="W10" s="729"/>
      <c r="X10" s="729"/>
      <c r="Y10" s="729"/>
      <c r="Z10" s="729"/>
      <c r="AA10" s="729"/>
      <c r="AB10" s="729"/>
      <c r="AC10" s="729"/>
      <c r="AD10" s="729"/>
      <c r="AE10" s="729"/>
      <c r="AF10" s="729"/>
      <c r="AG10" s="729"/>
      <c r="AH10" s="729"/>
      <c r="AI10" s="729"/>
      <c r="AJ10" s="729"/>
      <c r="AK10" s="729"/>
      <c r="AL10" s="730"/>
      <c r="AM10" s="730"/>
      <c r="AN10" s="730"/>
      <c r="AO10" s="730"/>
      <c r="AP10" s="730"/>
      <c r="AQ10" s="730"/>
      <c r="AR10" s="730"/>
      <c r="AS10" s="730"/>
      <c r="AT10" s="730"/>
      <c r="AU10" s="730"/>
      <c r="AV10" s="730"/>
      <c r="AW10" s="730"/>
      <c r="AX10" s="730"/>
      <c r="AY10" s="730"/>
      <c r="AZ10" s="730"/>
      <c r="BA10" s="730"/>
      <c r="BB10" s="730"/>
      <c r="BC10" s="730"/>
      <c r="BD10" s="730"/>
      <c r="BE10" s="730"/>
      <c r="BF10" s="730"/>
      <c r="BG10" s="730"/>
      <c r="BH10" s="730"/>
      <c r="BI10" s="730"/>
      <c r="BJ10" s="730"/>
      <c r="BK10" s="730"/>
      <c r="BL10" s="730"/>
      <c r="BM10" s="730"/>
      <c r="BN10" s="730"/>
      <c r="BO10" s="735"/>
      <c r="BP10" s="735"/>
      <c r="BQ10" s="735"/>
      <c r="BR10" s="735"/>
      <c r="BS10" s="735"/>
      <c r="BT10" s="735"/>
      <c r="BU10" s="735"/>
      <c r="BV10" s="735"/>
      <c r="BW10" s="735"/>
      <c r="BX10" s="735"/>
      <c r="BY10" s="735"/>
      <c r="BZ10" s="735"/>
      <c r="CA10" s="735"/>
      <c r="CB10" s="735"/>
      <c r="CC10" s="735"/>
      <c r="CD10" s="735"/>
      <c r="CE10" s="735"/>
      <c r="CF10" s="735"/>
      <c r="CG10" s="735"/>
      <c r="CH10" s="735"/>
      <c r="CI10" s="735"/>
      <c r="CJ10" s="735"/>
      <c r="CK10" s="735"/>
      <c r="CL10" s="735"/>
      <c r="CM10" s="735"/>
      <c r="CN10" s="735"/>
      <c r="CO10" s="735"/>
      <c r="CP10" s="735"/>
      <c r="CQ10" s="735"/>
      <c r="CR10" s="735"/>
      <c r="CS10" s="735"/>
      <c r="CT10" s="735"/>
      <c r="CU10" s="735"/>
      <c r="CV10" s="735"/>
      <c r="CW10" s="735"/>
      <c r="CX10" s="735"/>
      <c r="CY10" s="735"/>
      <c r="CZ10" s="735"/>
      <c r="DA10" s="735"/>
      <c r="DB10" s="735"/>
      <c r="DC10" s="735"/>
    </row>
    <row r="11" spans="1:107" s="767" customFormat="1" ht="24">
      <c r="A11" s="814" t="s">
        <v>436</v>
      </c>
      <c r="B11" s="815" t="s">
        <v>1</v>
      </c>
      <c r="C11" s="816">
        <v>573600</v>
      </c>
      <c r="D11" s="816">
        <v>225700</v>
      </c>
      <c r="E11" s="816">
        <v>230300</v>
      </c>
      <c r="F11" s="816">
        <v>117600</v>
      </c>
      <c r="G11" s="694"/>
      <c r="H11" s="729"/>
      <c r="I11" s="729"/>
      <c r="J11" s="729"/>
      <c r="K11" s="729"/>
      <c r="L11" s="729"/>
      <c r="M11" s="729"/>
      <c r="N11" s="729"/>
      <c r="O11" s="729"/>
      <c r="P11" s="729"/>
      <c r="Q11" s="729"/>
      <c r="R11" s="729"/>
      <c r="S11" s="729"/>
      <c r="T11" s="729"/>
      <c r="U11" s="729"/>
      <c r="V11" s="729"/>
      <c r="W11" s="729"/>
      <c r="X11" s="729"/>
      <c r="Y11" s="729"/>
      <c r="Z11" s="729"/>
      <c r="AA11" s="729"/>
      <c r="AB11" s="729"/>
      <c r="AC11" s="729"/>
      <c r="AD11" s="729"/>
      <c r="AE11" s="729"/>
      <c r="AF11" s="729"/>
      <c r="AG11" s="729"/>
      <c r="AH11" s="729"/>
      <c r="AI11" s="729"/>
      <c r="AJ11" s="729"/>
      <c r="AK11" s="729"/>
      <c r="AL11" s="730"/>
      <c r="AM11" s="730"/>
      <c r="AN11" s="730"/>
      <c r="AO11" s="730"/>
      <c r="AP11" s="730"/>
      <c r="AQ11" s="730"/>
      <c r="AR11" s="730"/>
      <c r="AS11" s="730"/>
      <c r="AT11" s="730"/>
      <c r="AU11" s="730"/>
      <c r="AV11" s="730"/>
      <c r="AW11" s="730"/>
      <c r="AX11" s="730"/>
      <c r="AY11" s="730"/>
      <c r="AZ11" s="730"/>
      <c r="BA11" s="730"/>
      <c r="BB11" s="730"/>
      <c r="BC11" s="730"/>
      <c r="BD11" s="730"/>
      <c r="BE11" s="730"/>
      <c r="BF11" s="730"/>
      <c r="BG11" s="730"/>
      <c r="BH11" s="730"/>
      <c r="BI11" s="730"/>
      <c r="BJ11" s="730"/>
      <c r="BK11" s="730"/>
      <c r="BL11" s="730"/>
      <c r="BM11" s="730"/>
      <c r="BN11" s="730"/>
      <c r="BO11" s="766"/>
      <c r="BP11" s="766"/>
      <c r="BQ11" s="766"/>
      <c r="BR11" s="766"/>
      <c r="BS11" s="766"/>
      <c r="BT11" s="766"/>
      <c r="BU11" s="766"/>
      <c r="BV11" s="766"/>
      <c r="BW11" s="766"/>
      <c r="BX11" s="766"/>
      <c r="BY11" s="766"/>
      <c r="BZ11" s="766"/>
      <c r="CA11" s="766"/>
      <c r="CB11" s="766"/>
      <c r="CC11" s="766"/>
      <c r="CD11" s="766"/>
      <c r="CE11" s="766"/>
      <c r="CF11" s="766"/>
      <c r="CG11" s="766"/>
      <c r="CH11" s="766"/>
      <c r="CI11" s="766"/>
      <c r="CJ11" s="766"/>
      <c r="CK11" s="766"/>
      <c r="CL11" s="766"/>
      <c r="CM11" s="766"/>
      <c r="CN11" s="766"/>
      <c r="CO11" s="766"/>
      <c r="CP11" s="766"/>
      <c r="CQ11" s="766"/>
      <c r="CR11" s="766"/>
      <c r="CS11" s="766"/>
      <c r="CT11" s="766"/>
      <c r="CU11" s="766"/>
      <c r="CV11" s="766"/>
      <c r="CW11" s="766"/>
      <c r="CX11" s="766"/>
      <c r="CY11" s="766"/>
      <c r="CZ11" s="766"/>
      <c r="DA11" s="766"/>
      <c r="DB11" s="766"/>
      <c r="DC11" s="766"/>
    </row>
    <row r="12" spans="1:107" s="769" customFormat="1" ht="24">
      <c r="A12" s="814"/>
      <c r="B12" s="815" t="s">
        <v>2</v>
      </c>
      <c r="C12" s="816">
        <f>C14+C35</f>
        <v>239400</v>
      </c>
      <c r="D12" s="816">
        <f>D14+D35</f>
        <v>181400</v>
      </c>
      <c r="E12" s="816">
        <f>E14+E35</f>
        <v>58000</v>
      </c>
      <c r="F12" s="816">
        <f>F14+F35</f>
        <v>0</v>
      </c>
      <c r="G12" s="694"/>
      <c r="H12" s="729"/>
      <c r="I12" s="729"/>
      <c r="J12" s="729"/>
      <c r="K12" s="729"/>
      <c r="L12" s="729"/>
      <c r="M12" s="729"/>
      <c r="N12" s="729"/>
      <c r="O12" s="729"/>
      <c r="P12" s="729"/>
      <c r="Q12" s="729"/>
      <c r="R12" s="729"/>
      <c r="S12" s="729"/>
      <c r="T12" s="729"/>
      <c r="U12" s="729"/>
      <c r="V12" s="729"/>
      <c r="W12" s="729"/>
      <c r="X12" s="729"/>
      <c r="Y12" s="729"/>
      <c r="Z12" s="729"/>
      <c r="AA12" s="729"/>
      <c r="AB12" s="729"/>
      <c r="AC12" s="729"/>
      <c r="AD12" s="729"/>
      <c r="AE12" s="729"/>
      <c r="AF12" s="729"/>
      <c r="AG12" s="729"/>
      <c r="AH12" s="729"/>
      <c r="AI12" s="729"/>
      <c r="AJ12" s="729"/>
      <c r="AK12" s="729"/>
      <c r="AL12" s="730"/>
      <c r="AM12" s="730"/>
      <c r="AN12" s="730"/>
      <c r="AO12" s="730"/>
      <c r="AP12" s="730"/>
      <c r="AQ12" s="730"/>
      <c r="AR12" s="730"/>
      <c r="AS12" s="730"/>
      <c r="AT12" s="730"/>
      <c r="AU12" s="730"/>
      <c r="AV12" s="730"/>
      <c r="AW12" s="730"/>
      <c r="AX12" s="730"/>
      <c r="AY12" s="730"/>
      <c r="AZ12" s="730"/>
      <c r="BA12" s="730"/>
      <c r="BB12" s="730"/>
      <c r="BC12" s="730"/>
      <c r="BD12" s="730"/>
      <c r="BE12" s="730"/>
      <c r="BF12" s="730"/>
      <c r="BG12" s="730"/>
      <c r="BH12" s="730"/>
      <c r="BI12" s="730"/>
      <c r="BJ12" s="730"/>
      <c r="BK12" s="730"/>
      <c r="BL12" s="730"/>
      <c r="BM12" s="730"/>
      <c r="BN12" s="730"/>
      <c r="BO12" s="766"/>
      <c r="BP12" s="766"/>
      <c r="BQ12" s="766"/>
      <c r="BR12" s="766"/>
      <c r="BS12" s="766"/>
      <c r="BT12" s="766"/>
      <c r="BU12" s="766"/>
      <c r="BV12" s="766"/>
      <c r="BW12" s="766"/>
      <c r="BX12" s="766"/>
      <c r="BY12" s="766"/>
      <c r="BZ12" s="766"/>
      <c r="CA12" s="766"/>
      <c r="CB12" s="766"/>
      <c r="CC12" s="766"/>
      <c r="CD12" s="766"/>
      <c r="CE12" s="766"/>
      <c r="CF12" s="766"/>
      <c r="CG12" s="766"/>
      <c r="CH12" s="766"/>
      <c r="CI12" s="766"/>
      <c r="CJ12" s="766"/>
      <c r="CK12" s="766"/>
      <c r="CL12" s="766"/>
      <c r="CM12" s="766"/>
      <c r="CN12" s="766"/>
      <c r="CO12" s="766"/>
      <c r="CP12" s="766"/>
      <c r="CQ12" s="766"/>
      <c r="CR12" s="766"/>
      <c r="CS12" s="766"/>
      <c r="CT12" s="766"/>
      <c r="CU12" s="766"/>
      <c r="CV12" s="766"/>
      <c r="CW12" s="766"/>
      <c r="CX12" s="766"/>
      <c r="CY12" s="766"/>
      <c r="CZ12" s="766"/>
      <c r="DA12" s="766"/>
      <c r="DB12" s="766"/>
      <c r="DC12" s="766"/>
    </row>
    <row r="13" spans="1:107" s="758" customFormat="1" ht="24">
      <c r="A13" s="814" t="s">
        <v>212</v>
      </c>
      <c r="B13" s="815" t="s">
        <v>1</v>
      </c>
      <c r="C13" s="816">
        <v>442300</v>
      </c>
      <c r="D13" s="816">
        <v>118400</v>
      </c>
      <c r="E13" s="816">
        <v>206300</v>
      </c>
      <c r="F13" s="818">
        <v>117600</v>
      </c>
      <c r="G13" s="694"/>
      <c r="H13" s="729"/>
      <c r="I13" s="729"/>
      <c r="J13" s="729"/>
      <c r="K13" s="729"/>
      <c r="L13" s="729"/>
      <c r="M13" s="729"/>
      <c r="N13" s="729"/>
      <c r="O13" s="729"/>
      <c r="P13" s="729"/>
      <c r="Q13" s="729"/>
      <c r="R13" s="729"/>
      <c r="S13" s="729"/>
      <c r="T13" s="729"/>
      <c r="U13" s="729"/>
      <c r="V13" s="729"/>
      <c r="W13" s="729"/>
      <c r="X13" s="729"/>
      <c r="Y13" s="729"/>
      <c r="Z13" s="729"/>
      <c r="AA13" s="729"/>
      <c r="AB13" s="729"/>
      <c r="AC13" s="729"/>
      <c r="AD13" s="729"/>
      <c r="AE13" s="729"/>
      <c r="AF13" s="729"/>
      <c r="AG13" s="729"/>
      <c r="AH13" s="729"/>
      <c r="AI13" s="729"/>
      <c r="AJ13" s="729"/>
      <c r="AK13" s="729"/>
      <c r="AL13" s="730"/>
      <c r="AM13" s="730"/>
      <c r="AN13" s="730"/>
      <c r="AO13" s="730"/>
      <c r="AP13" s="730"/>
      <c r="AQ13" s="730"/>
      <c r="AR13" s="730"/>
      <c r="AS13" s="730"/>
      <c r="AT13" s="730"/>
      <c r="AU13" s="730"/>
      <c r="AV13" s="730"/>
      <c r="AW13" s="730"/>
      <c r="AX13" s="730"/>
      <c r="AY13" s="730"/>
      <c r="AZ13" s="730"/>
      <c r="BA13" s="730"/>
      <c r="BB13" s="730"/>
      <c r="BC13" s="730"/>
      <c r="BD13" s="730"/>
      <c r="BE13" s="730"/>
      <c r="BF13" s="730"/>
      <c r="BG13" s="730"/>
      <c r="BH13" s="730"/>
      <c r="BI13" s="730"/>
      <c r="BJ13" s="730"/>
      <c r="BK13" s="730"/>
      <c r="BL13" s="730"/>
      <c r="BM13" s="730"/>
      <c r="BN13" s="730"/>
      <c r="BO13" s="735"/>
      <c r="BP13" s="735"/>
      <c r="BQ13" s="735"/>
      <c r="BR13" s="735"/>
      <c r="BS13" s="735"/>
      <c r="BT13" s="735"/>
      <c r="BU13" s="735"/>
      <c r="BV13" s="735"/>
      <c r="BW13" s="735"/>
      <c r="BX13" s="735"/>
      <c r="BY13" s="735"/>
      <c r="BZ13" s="735"/>
      <c r="CA13" s="735"/>
      <c r="CB13" s="735"/>
      <c r="CC13" s="735"/>
      <c r="CD13" s="735"/>
      <c r="CE13" s="735"/>
      <c r="CF13" s="735"/>
      <c r="CG13" s="735"/>
      <c r="CH13" s="735"/>
      <c r="CI13" s="735"/>
      <c r="CJ13" s="735"/>
      <c r="CK13" s="735"/>
      <c r="CL13" s="735"/>
      <c r="CM13" s="735"/>
      <c r="CN13" s="735"/>
      <c r="CO13" s="735"/>
      <c r="CP13" s="735"/>
      <c r="CQ13" s="735"/>
      <c r="CR13" s="735"/>
      <c r="CS13" s="735"/>
      <c r="CT13" s="735"/>
      <c r="CU13" s="735"/>
      <c r="CV13" s="735"/>
      <c r="CW13" s="735"/>
      <c r="CX13" s="735"/>
      <c r="CY13" s="735"/>
      <c r="CZ13" s="735"/>
      <c r="DA13" s="735"/>
      <c r="DB13" s="735"/>
      <c r="DC13" s="735"/>
    </row>
    <row r="14" spans="1:107" s="758" customFormat="1" ht="24">
      <c r="A14" s="814"/>
      <c r="B14" s="815" t="s">
        <v>2</v>
      </c>
      <c r="C14" s="816">
        <f>C16</f>
        <v>146600</v>
      </c>
      <c r="D14" s="816">
        <f>D16</f>
        <v>88600</v>
      </c>
      <c r="E14" s="816">
        <f>E16</f>
        <v>58000</v>
      </c>
      <c r="F14" s="816">
        <f>F16</f>
        <v>0</v>
      </c>
      <c r="G14" s="694"/>
      <c r="H14" s="729"/>
      <c r="I14" s="729"/>
      <c r="J14" s="729"/>
      <c r="K14" s="729"/>
      <c r="L14" s="729"/>
      <c r="M14" s="729"/>
      <c r="N14" s="729"/>
      <c r="O14" s="729"/>
      <c r="P14" s="729"/>
      <c r="Q14" s="729"/>
      <c r="R14" s="729"/>
      <c r="S14" s="729"/>
      <c r="T14" s="729"/>
      <c r="U14" s="729"/>
      <c r="V14" s="729"/>
      <c r="W14" s="729"/>
      <c r="X14" s="729"/>
      <c r="Y14" s="729"/>
      <c r="Z14" s="729"/>
      <c r="AA14" s="729"/>
      <c r="AB14" s="729"/>
      <c r="AC14" s="729"/>
      <c r="AD14" s="729"/>
      <c r="AE14" s="729"/>
      <c r="AF14" s="729"/>
      <c r="AG14" s="729"/>
      <c r="AH14" s="729"/>
      <c r="AI14" s="729"/>
      <c r="AJ14" s="729"/>
      <c r="AK14" s="729"/>
      <c r="AL14" s="730"/>
      <c r="AM14" s="730"/>
      <c r="AN14" s="730"/>
      <c r="AO14" s="730"/>
      <c r="AP14" s="730"/>
      <c r="AQ14" s="730"/>
      <c r="AR14" s="730"/>
      <c r="AS14" s="730"/>
      <c r="AT14" s="730"/>
      <c r="AU14" s="730"/>
      <c r="AV14" s="730"/>
      <c r="AW14" s="730"/>
      <c r="AX14" s="730"/>
      <c r="AY14" s="730"/>
      <c r="AZ14" s="730"/>
      <c r="BA14" s="730"/>
      <c r="BB14" s="730"/>
      <c r="BC14" s="730"/>
      <c r="BD14" s="730"/>
      <c r="BE14" s="730"/>
      <c r="BF14" s="730"/>
      <c r="BG14" s="730"/>
      <c r="BH14" s="730"/>
      <c r="BI14" s="730"/>
      <c r="BJ14" s="730"/>
      <c r="BK14" s="730"/>
      <c r="BL14" s="730"/>
      <c r="BM14" s="730"/>
      <c r="BN14" s="730"/>
      <c r="BO14" s="735"/>
      <c r="BP14" s="735"/>
      <c r="BQ14" s="735"/>
      <c r="BR14" s="735"/>
      <c r="BS14" s="735"/>
      <c r="BT14" s="735"/>
      <c r="BU14" s="735"/>
      <c r="BV14" s="735"/>
      <c r="BW14" s="735"/>
      <c r="BX14" s="735"/>
      <c r="BY14" s="735"/>
      <c r="BZ14" s="735"/>
      <c r="CA14" s="735"/>
      <c r="CB14" s="735"/>
      <c r="CC14" s="735"/>
      <c r="CD14" s="735"/>
      <c r="CE14" s="735"/>
      <c r="CF14" s="735"/>
      <c r="CG14" s="735"/>
      <c r="CH14" s="735"/>
      <c r="CI14" s="735"/>
      <c r="CJ14" s="735"/>
      <c r="CK14" s="735"/>
      <c r="CL14" s="735"/>
      <c r="CM14" s="735"/>
      <c r="CN14" s="735"/>
      <c r="CO14" s="735"/>
      <c r="CP14" s="735"/>
      <c r="CQ14" s="735"/>
      <c r="CR14" s="735"/>
      <c r="CS14" s="735"/>
      <c r="CT14" s="735"/>
      <c r="CU14" s="735"/>
      <c r="CV14" s="735"/>
      <c r="CW14" s="735"/>
      <c r="CX14" s="735"/>
      <c r="CY14" s="735"/>
      <c r="CZ14" s="735"/>
      <c r="DA14" s="735"/>
      <c r="DB14" s="735"/>
      <c r="DC14" s="735"/>
    </row>
    <row r="15" spans="1:107" s="772" customFormat="1" ht="24">
      <c r="A15" s="819" t="s">
        <v>424</v>
      </c>
      <c r="B15" s="815" t="s">
        <v>1</v>
      </c>
      <c r="C15" s="816">
        <v>442300</v>
      </c>
      <c r="D15" s="816">
        <v>118400</v>
      </c>
      <c r="E15" s="816">
        <v>206300</v>
      </c>
      <c r="F15" s="816">
        <v>117600</v>
      </c>
      <c r="G15" s="694"/>
      <c r="H15" s="729"/>
      <c r="I15" s="729"/>
      <c r="J15" s="729"/>
      <c r="K15" s="729"/>
      <c r="L15" s="729"/>
      <c r="M15" s="729"/>
      <c r="N15" s="729"/>
      <c r="O15" s="729"/>
      <c r="P15" s="729"/>
      <c r="Q15" s="729"/>
      <c r="R15" s="729"/>
      <c r="S15" s="729"/>
      <c r="T15" s="729"/>
      <c r="U15" s="729"/>
      <c r="V15" s="729"/>
      <c r="W15" s="729"/>
      <c r="X15" s="729"/>
      <c r="Y15" s="729"/>
      <c r="Z15" s="729"/>
      <c r="AA15" s="729"/>
      <c r="AB15" s="729"/>
      <c r="AC15" s="729"/>
      <c r="AD15" s="729"/>
      <c r="AE15" s="729"/>
      <c r="AF15" s="729"/>
      <c r="AG15" s="729"/>
      <c r="AH15" s="729"/>
      <c r="AI15" s="729"/>
      <c r="AJ15" s="729"/>
      <c r="AK15" s="729"/>
      <c r="AL15" s="730"/>
      <c r="AM15" s="730"/>
      <c r="AN15" s="730"/>
      <c r="AO15" s="730"/>
      <c r="AP15" s="730"/>
      <c r="AQ15" s="730"/>
      <c r="AR15" s="730"/>
      <c r="AS15" s="730"/>
      <c r="AT15" s="730"/>
      <c r="AU15" s="730"/>
      <c r="AV15" s="730"/>
      <c r="AW15" s="730"/>
      <c r="AX15" s="730"/>
      <c r="AY15" s="730"/>
      <c r="AZ15" s="730"/>
      <c r="BA15" s="730"/>
      <c r="BB15" s="730"/>
      <c r="BC15" s="730"/>
      <c r="BD15" s="730"/>
      <c r="BE15" s="730"/>
      <c r="BF15" s="730"/>
      <c r="BG15" s="730"/>
      <c r="BH15" s="730"/>
      <c r="BI15" s="730"/>
      <c r="BJ15" s="730"/>
      <c r="BK15" s="730"/>
      <c r="BL15" s="730"/>
      <c r="BM15" s="730"/>
      <c r="BN15" s="730"/>
      <c r="BO15" s="771"/>
      <c r="BP15" s="771"/>
      <c r="BQ15" s="771"/>
      <c r="BR15" s="771"/>
      <c r="BS15" s="771"/>
      <c r="BT15" s="771"/>
      <c r="BU15" s="771"/>
      <c r="BV15" s="771"/>
      <c r="BW15" s="771"/>
      <c r="BX15" s="771"/>
      <c r="BY15" s="771"/>
      <c r="BZ15" s="771"/>
      <c r="CA15" s="771"/>
      <c r="CB15" s="771"/>
      <c r="CC15" s="771"/>
      <c r="CD15" s="771"/>
      <c r="CE15" s="771"/>
      <c r="CF15" s="771"/>
      <c r="CG15" s="771"/>
      <c r="CH15" s="771"/>
      <c r="CI15" s="771"/>
      <c r="CJ15" s="771"/>
      <c r="CK15" s="771"/>
      <c r="CL15" s="771"/>
      <c r="CM15" s="771"/>
      <c r="CN15" s="771"/>
      <c r="CO15" s="771"/>
      <c r="CP15" s="771"/>
      <c r="CQ15" s="771"/>
      <c r="CR15" s="771"/>
      <c r="CS15" s="771"/>
      <c r="CT15" s="771"/>
      <c r="CU15" s="771"/>
      <c r="CV15" s="771"/>
      <c r="CW15" s="771"/>
      <c r="CX15" s="771"/>
      <c r="CY15" s="771"/>
      <c r="CZ15" s="771"/>
      <c r="DA15" s="771"/>
      <c r="DB15" s="771"/>
      <c r="DC15" s="771"/>
    </row>
    <row r="16" spans="1:107" s="772" customFormat="1" ht="24">
      <c r="A16" s="819"/>
      <c r="B16" s="815" t="s">
        <v>2</v>
      </c>
      <c r="C16" s="877">
        <f>D16+E16+F16</f>
        <v>146600</v>
      </c>
      <c r="D16" s="818">
        <f>D19+D22+D24+D27+D29+D31+D33</f>
        <v>88600</v>
      </c>
      <c r="E16" s="818">
        <f>E19+E22+E24+E27+E29+E31+E33</f>
        <v>58000</v>
      </c>
      <c r="F16" s="818">
        <f>F19+F22+F24+F27+F29+F31+F33</f>
        <v>0</v>
      </c>
      <c r="G16" s="694"/>
      <c r="H16" s="729"/>
      <c r="I16" s="729"/>
      <c r="J16" s="729"/>
      <c r="K16" s="729"/>
      <c r="L16" s="729"/>
      <c r="M16" s="729"/>
      <c r="N16" s="729"/>
      <c r="O16" s="729"/>
      <c r="P16" s="729"/>
      <c r="Q16" s="729"/>
      <c r="R16" s="729"/>
      <c r="S16" s="729"/>
      <c r="T16" s="729"/>
      <c r="U16" s="729"/>
      <c r="V16" s="729"/>
      <c r="W16" s="729"/>
      <c r="X16" s="729"/>
      <c r="Y16" s="729"/>
      <c r="Z16" s="729"/>
      <c r="AA16" s="729"/>
      <c r="AB16" s="729"/>
      <c r="AC16" s="729"/>
      <c r="AD16" s="729"/>
      <c r="AE16" s="729"/>
      <c r="AF16" s="729"/>
      <c r="AG16" s="729"/>
      <c r="AH16" s="729"/>
      <c r="AI16" s="729"/>
      <c r="AJ16" s="729"/>
      <c r="AK16" s="729"/>
      <c r="AL16" s="730"/>
      <c r="AM16" s="730"/>
      <c r="AN16" s="730"/>
      <c r="AO16" s="730"/>
      <c r="AP16" s="730"/>
      <c r="AQ16" s="730"/>
      <c r="AR16" s="730"/>
      <c r="AS16" s="730"/>
      <c r="AT16" s="730"/>
      <c r="AU16" s="730"/>
      <c r="AV16" s="730"/>
      <c r="AW16" s="730"/>
      <c r="AX16" s="730"/>
      <c r="AY16" s="730"/>
      <c r="AZ16" s="730"/>
      <c r="BA16" s="730"/>
      <c r="BB16" s="730"/>
      <c r="BC16" s="730"/>
      <c r="BD16" s="730"/>
      <c r="BE16" s="730"/>
      <c r="BF16" s="730"/>
      <c r="BG16" s="730"/>
      <c r="BH16" s="730"/>
      <c r="BI16" s="730"/>
      <c r="BJ16" s="730"/>
      <c r="BK16" s="730"/>
      <c r="BL16" s="730"/>
      <c r="BM16" s="730"/>
      <c r="BN16" s="730"/>
      <c r="BO16" s="771"/>
      <c r="BP16" s="771"/>
      <c r="BQ16" s="771"/>
      <c r="BR16" s="771"/>
      <c r="BS16" s="771"/>
      <c r="BT16" s="771"/>
      <c r="BU16" s="771"/>
      <c r="BV16" s="771"/>
      <c r="BW16" s="771"/>
      <c r="BX16" s="771"/>
      <c r="BY16" s="771"/>
      <c r="BZ16" s="771"/>
      <c r="CA16" s="771"/>
      <c r="CB16" s="771"/>
      <c r="CC16" s="771"/>
      <c r="CD16" s="771"/>
      <c r="CE16" s="771"/>
      <c r="CF16" s="771"/>
      <c r="CG16" s="771"/>
      <c r="CH16" s="771"/>
      <c r="CI16" s="771"/>
      <c r="CJ16" s="771"/>
      <c r="CK16" s="771"/>
      <c r="CL16" s="771"/>
      <c r="CM16" s="771"/>
      <c r="CN16" s="771"/>
      <c r="CO16" s="771"/>
      <c r="CP16" s="771"/>
      <c r="CQ16" s="771"/>
      <c r="CR16" s="771"/>
      <c r="CS16" s="771"/>
      <c r="CT16" s="771"/>
      <c r="CU16" s="771"/>
      <c r="CV16" s="771"/>
      <c r="CW16" s="771"/>
      <c r="CX16" s="771"/>
      <c r="CY16" s="771"/>
      <c r="CZ16" s="771"/>
      <c r="DA16" s="771"/>
      <c r="DB16" s="771"/>
      <c r="DC16" s="771"/>
    </row>
    <row r="17" spans="1:107" s="731" customFormat="1" ht="24">
      <c r="A17" s="820" t="s">
        <v>214</v>
      </c>
      <c r="B17" s="878"/>
      <c r="C17" s="822">
        <v>292000</v>
      </c>
      <c r="D17" s="822">
        <v>98400</v>
      </c>
      <c r="E17" s="822">
        <v>96000</v>
      </c>
      <c r="F17" s="822">
        <v>97600</v>
      </c>
      <c r="G17" s="694"/>
      <c r="H17" s="729"/>
      <c r="I17" s="729"/>
      <c r="J17" s="729"/>
      <c r="K17" s="729"/>
      <c r="L17" s="729"/>
      <c r="M17" s="729"/>
      <c r="N17" s="729"/>
      <c r="O17" s="729"/>
      <c r="P17" s="729"/>
      <c r="Q17" s="729"/>
      <c r="R17" s="729"/>
      <c r="S17" s="729"/>
      <c r="T17" s="729"/>
      <c r="U17" s="729"/>
      <c r="V17" s="729"/>
      <c r="W17" s="729"/>
      <c r="X17" s="729"/>
      <c r="Y17" s="729"/>
      <c r="Z17" s="729"/>
      <c r="AA17" s="729"/>
      <c r="AB17" s="729"/>
      <c r="AC17" s="729"/>
      <c r="AD17" s="729"/>
      <c r="AE17" s="729"/>
      <c r="AF17" s="729"/>
      <c r="AG17" s="729"/>
      <c r="AH17" s="729"/>
      <c r="AI17" s="729"/>
      <c r="AJ17" s="729"/>
      <c r="AK17" s="729"/>
      <c r="AL17" s="730"/>
      <c r="AM17" s="730"/>
      <c r="AN17" s="730"/>
      <c r="AO17" s="730"/>
      <c r="AP17" s="730"/>
      <c r="AQ17" s="730"/>
      <c r="AR17" s="730"/>
      <c r="AS17" s="730"/>
      <c r="AT17" s="730"/>
      <c r="AU17" s="730"/>
      <c r="AV17" s="730"/>
      <c r="AW17" s="730"/>
      <c r="AX17" s="730"/>
      <c r="AY17" s="730"/>
      <c r="AZ17" s="730"/>
      <c r="BA17" s="730"/>
      <c r="BB17" s="730"/>
      <c r="BC17" s="730"/>
      <c r="BD17" s="730"/>
      <c r="BE17" s="730"/>
      <c r="BF17" s="730"/>
      <c r="BG17" s="730"/>
      <c r="BH17" s="730"/>
      <c r="BI17" s="730"/>
      <c r="BJ17" s="730"/>
      <c r="BK17" s="730"/>
      <c r="BL17" s="730"/>
      <c r="BM17" s="730"/>
      <c r="BN17" s="730"/>
      <c r="BO17" s="730"/>
      <c r="BP17" s="730"/>
      <c r="BQ17" s="730"/>
      <c r="BR17" s="730"/>
      <c r="BS17" s="730"/>
      <c r="BT17" s="730"/>
      <c r="BU17" s="730"/>
      <c r="BV17" s="730"/>
      <c r="BW17" s="730"/>
      <c r="BX17" s="730"/>
      <c r="BY17" s="730"/>
      <c r="BZ17" s="730"/>
      <c r="CA17" s="730"/>
      <c r="CB17" s="730"/>
      <c r="CC17" s="730"/>
      <c r="CD17" s="730"/>
      <c r="CE17" s="730"/>
      <c r="CF17" s="730"/>
      <c r="CG17" s="730"/>
      <c r="CH17" s="730"/>
      <c r="CI17" s="730"/>
      <c r="CJ17" s="730"/>
      <c r="CK17" s="730"/>
      <c r="CL17" s="730"/>
      <c r="CM17" s="730"/>
      <c r="CN17" s="730"/>
      <c r="CO17" s="730"/>
      <c r="CP17" s="730"/>
      <c r="CQ17" s="730"/>
      <c r="CR17" s="730"/>
      <c r="CS17" s="730"/>
      <c r="CT17" s="730"/>
      <c r="CU17" s="730"/>
      <c r="CV17" s="730"/>
      <c r="CW17" s="730"/>
      <c r="CX17" s="730"/>
      <c r="CY17" s="730"/>
      <c r="CZ17" s="730"/>
      <c r="DA17" s="730"/>
      <c r="DB17" s="730"/>
      <c r="DC17" s="730"/>
    </row>
    <row r="18" spans="1:107" s="731" customFormat="1" ht="24">
      <c r="A18" s="824" t="s">
        <v>437</v>
      </c>
      <c r="B18" s="825" t="s">
        <v>1</v>
      </c>
      <c r="C18" s="826">
        <v>292000</v>
      </c>
      <c r="D18" s="826">
        <v>98400</v>
      </c>
      <c r="E18" s="826">
        <v>96000</v>
      </c>
      <c r="F18" s="826">
        <v>97600</v>
      </c>
      <c r="G18" s="694"/>
      <c r="H18" s="729"/>
      <c r="I18" s="729"/>
      <c r="J18" s="729"/>
      <c r="K18" s="729"/>
      <c r="L18" s="729"/>
      <c r="M18" s="729"/>
      <c r="N18" s="729"/>
      <c r="O18" s="729"/>
      <c r="P18" s="729"/>
      <c r="Q18" s="729"/>
      <c r="R18" s="729"/>
      <c r="S18" s="729"/>
      <c r="T18" s="729"/>
      <c r="U18" s="729"/>
      <c r="V18" s="729"/>
      <c r="W18" s="729"/>
      <c r="X18" s="729"/>
      <c r="Y18" s="729"/>
      <c r="Z18" s="729"/>
      <c r="AA18" s="729"/>
      <c r="AB18" s="729"/>
      <c r="AC18" s="729"/>
      <c r="AD18" s="729"/>
      <c r="AE18" s="729"/>
      <c r="AF18" s="729"/>
      <c r="AG18" s="729"/>
      <c r="AH18" s="729"/>
      <c r="AI18" s="729"/>
      <c r="AJ18" s="729"/>
      <c r="AK18" s="729"/>
      <c r="AL18" s="730"/>
      <c r="AM18" s="730"/>
      <c r="AN18" s="730"/>
      <c r="AO18" s="730"/>
      <c r="AP18" s="730"/>
      <c r="AQ18" s="730"/>
      <c r="AR18" s="730"/>
      <c r="AS18" s="730"/>
      <c r="AT18" s="730"/>
      <c r="AU18" s="730"/>
      <c r="AV18" s="730"/>
      <c r="AW18" s="730"/>
      <c r="AX18" s="730"/>
      <c r="AY18" s="730"/>
      <c r="AZ18" s="730"/>
      <c r="BA18" s="730"/>
      <c r="BB18" s="730"/>
      <c r="BC18" s="730"/>
      <c r="BD18" s="730"/>
      <c r="BE18" s="730"/>
      <c r="BF18" s="730"/>
      <c r="BG18" s="730"/>
      <c r="BH18" s="730"/>
      <c r="BI18" s="730"/>
      <c r="BJ18" s="730"/>
      <c r="BK18" s="730"/>
      <c r="BL18" s="730"/>
      <c r="BM18" s="730"/>
      <c r="BN18" s="730"/>
      <c r="BO18" s="730"/>
      <c r="BP18" s="730"/>
      <c r="BQ18" s="730"/>
      <c r="BR18" s="730"/>
      <c r="BS18" s="730"/>
      <c r="BT18" s="730"/>
      <c r="BU18" s="730"/>
      <c r="BV18" s="730"/>
      <c r="BW18" s="730"/>
      <c r="BX18" s="730"/>
      <c r="BY18" s="730"/>
      <c r="BZ18" s="730"/>
      <c r="CA18" s="730"/>
      <c r="CB18" s="730"/>
      <c r="CC18" s="730"/>
      <c r="CD18" s="730"/>
      <c r="CE18" s="730"/>
      <c r="CF18" s="730"/>
      <c r="CG18" s="730"/>
      <c r="CH18" s="730"/>
      <c r="CI18" s="730"/>
      <c r="CJ18" s="730"/>
      <c r="CK18" s="730"/>
      <c r="CL18" s="730"/>
      <c r="CM18" s="730"/>
      <c r="CN18" s="730"/>
      <c r="CO18" s="730"/>
      <c r="CP18" s="730"/>
      <c r="CQ18" s="730"/>
      <c r="CR18" s="730"/>
      <c r="CS18" s="730"/>
      <c r="CT18" s="730"/>
      <c r="CU18" s="730"/>
      <c r="CV18" s="730"/>
      <c r="CW18" s="730"/>
      <c r="CX18" s="730"/>
      <c r="CY18" s="730"/>
      <c r="CZ18" s="730"/>
      <c r="DA18" s="730"/>
      <c r="DB18" s="730"/>
      <c r="DC18" s="730"/>
    </row>
    <row r="19" spans="1:107" s="731" customFormat="1" ht="24">
      <c r="A19" s="827"/>
      <c r="B19" s="825" t="s">
        <v>2</v>
      </c>
      <c r="C19" s="826">
        <f>D19+E19+F19</f>
        <v>121600</v>
      </c>
      <c r="D19" s="826">
        <v>73600</v>
      </c>
      <c r="E19" s="826">
        <v>48000</v>
      </c>
      <c r="F19" s="826"/>
      <c r="G19" s="694"/>
      <c r="H19" s="729"/>
      <c r="I19" s="729"/>
      <c r="J19" s="729"/>
      <c r="K19" s="729"/>
      <c r="L19" s="729"/>
      <c r="M19" s="729"/>
      <c r="N19" s="729"/>
      <c r="O19" s="729"/>
      <c r="P19" s="729"/>
      <c r="Q19" s="729"/>
      <c r="R19" s="729"/>
      <c r="S19" s="729"/>
      <c r="T19" s="729"/>
      <c r="U19" s="729"/>
      <c r="V19" s="729"/>
      <c r="W19" s="729"/>
      <c r="X19" s="729"/>
      <c r="Y19" s="729"/>
      <c r="Z19" s="729"/>
      <c r="AA19" s="729"/>
      <c r="AB19" s="729"/>
      <c r="AC19" s="729"/>
      <c r="AD19" s="729"/>
      <c r="AE19" s="729"/>
      <c r="AF19" s="729"/>
      <c r="AG19" s="729"/>
      <c r="AH19" s="729"/>
      <c r="AI19" s="729"/>
      <c r="AJ19" s="729"/>
      <c r="AK19" s="729"/>
      <c r="AL19" s="730"/>
      <c r="AM19" s="730"/>
      <c r="AN19" s="730"/>
      <c r="AO19" s="730"/>
      <c r="AP19" s="730"/>
      <c r="AQ19" s="730"/>
      <c r="AR19" s="730"/>
      <c r="AS19" s="730"/>
      <c r="AT19" s="730"/>
      <c r="AU19" s="730"/>
      <c r="AV19" s="730"/>
      <c r="AW19" s="730"/>
      <c r="AX19" s="730"/>
      <c r="AY19" s="730"/>
      <c r="AZ19" s="730"/>
      <c r="BA19" s="730"/>
      <c r="BB19" s="730"/>
      <c r="BC19" s="730"/>
      <c r="BD19" s="730"/>
      <c r="BE19" s="730"/>
      <c r="BF19" s="730"/>
      <c r="BG19" s="730"/>
      <c r="BH19" s="730"/>
      <c r="BI19" s="730"/>
      <c r="BJ19" s="730"/>
      <c r="BK19" s="730"/>
      <c r="BL19" s="730"/>
      <c r="BM19" s="730"/>
      <c r="BN19" s="730"/>
      <c r="BO19" s="730"/>
      <c r="BP19" s="730"/>
      <c r="BQ19" s="730"/>
      <c r="BR19" s="730"/>
      <c r="BS19" s="730"/>
      <c r="BT19" s="730"/>
      <c r="BU19" s="730"/>
      <c r="BV19" s="730"/>
      <c r="BW19" s="730"/>
      <c r="BX19" s="730"/>
      <c r="BY19" s="730"/>
      <c r="BZ19" s="730"/>
      <c r="CA19" s="730"/>
      <c r="CB19" s="730"/>
      <c r="CC19" s="730"/>
      <c r="CD19" s="730"/>
      <c r="CE19" s="730"/>
      <c r="CF19" s="730"/>
      <c r="CG19" s="730"/>
      <c r="CH19" s="730"/>
      <c r="CI19" s="730"/>
      <c r="CJ19" s="730"/>
      <c r="CK19" s="730"/>
      <c r="CL19" s="730"/>
      <c r="CM19" s="730"/>
      <c r="CN19" s="730"/>
      <c r="CO19" s="730"/>
      <c r="CP19" s="730"/>
      <c r="CQ19" s="730"/>
      <c r="CR19" s="730"/>
      <c r="CS19" s="730"/>
      <c r="CT19" s="730"/>
      <c r="CU19" s="730"/>
      <c r="CV19" s="730"/>
      <c r="CW19" s="730"/>
      <c r="CX19" s="730"/>
      <c r="CY19" s="730"/>
      <c r="CZ19" s="730"/>
      <c r="DA19" s="730"/>
      <c r="DB19" s="730"/>
      <c r="DC19" s="730"/>
    </row>
    <row r="20" spans="1:107" s="731" customFormat="1" ht="24">
      <c r="A20" s="879" t="s">
        <v>214</v>
      </c>
      <c r="B20" s="821"/>
      <c r="C20" s="823">
        <v>57100</v>
      </c>
      <c r="D20" s="823">
        <v>0</v>
      </c>
      <c r="E20" s="823">
        <v>57100</v>
      </c>
      <c r="F20" s="823">
        <v>0</v>
      </c>
      <c r="G20" s="694"/>
      <c r="H20" s="729"/>
      <c r="I20" s="729"/>
      <c r="J20" s="729"/>
      <c r="K20" s="729"/>
      <c r="L20" s="729"/>
      <c r="M20" s="729"/>
      <c r="N20" s="729"/>
      <c r="O20" s="729"/>
      <c r="P20" s="729"/>
      <c r="Q20" s="729"/>
      <c r="R20" s="729"/>
      <c r="S20" s="729"/>
      <c r="T20" s="729"/>
      <c r="U20" s="729"/>
      <c r="V20" s="729"/>
      <c r="W20" s="729"/>
      <c r="X20" s="729"/>
      <c r="Y20" s="729"/>
      <c r="Z20" s="729"/>
      <c r="AA20" s="729"/>
      <c r="AB20" s="729"/>
      <c r="AC20" s="729"/>
      <c r="AD20" s="729"/>
      <c r="AE20" s="729"/>
      <c r="AF20" s="729"/>
      <c r="AG20" s="729"/>
      <c r="AH20" s="729"/>
      <c r="AI20" s="729"/>
      <c r="AJ20" s="729"/>
      <c r="AK20" s="729"/>
      <c r="AL20" s="730"/>
      <c r="AM20" s="730"/>
      <c r="AN20" s="730"/>
      <c r="AO20" s="730"/>
      <c r="AP20" s="730"/>
      <c r="AQ20" s="730"/>
      <c r="AR20" s="730"/>
      <c r="AS20" s="730"/>
      <c r="AT20" s="730"/>
      <c r="AU20" s="730"/>
      <c r="AV20" s="730"/>
      <c r="AW20" s="730"/>
      <c r="AX20" s="730"/>
      <c r="AY20" s="730"/>
      <c r="AZ20" s="730"/>
      <c r="BA20" s="730"/>
      <c r="BB20" s="730"/>
      <c r="BC20" s="730"/>
      <c r="BD20" s="730"/>
      <c r="BE20" s="730"/>
      <c r="BF20" s="730"/>
      <c r="BG20" s="730"/>
      <c r="BH20" s="730"/>
      <c r="BI20" s="730"/>
      <c r="BJ20" s="730"/>
      <c r="BK20" s="730"/>
      <c r="BL20" s="730"/>
      <c r="BM20" s="730"/>
      <c r="BN20" s="730"/>
      <c r="BO20" s="730"/>
      <c r="BP20" s="730"/>
      <c r="BQ20" s="730"/>
      <c r="BR20" s="730"/>
      <c r="BS20" s="730"/>
      <c r="BT20" s="730"/>
      <c r="BU20" s="730"/>
      <c r="BV20" s="730"/>
      <c r="BW20" s="730"/>
      <c r="BX20" s="730"/>
      <c r="BY20" s="730"/>
      <c r="BZ20" s="730"/>
      <c r="CA20" s="730"/>
      <c r="CB20" s="730"/>
      <c r="CC20" s="730"/>
      <c r="CD20" s="730"/>
      <c r="CE20" s="730"/>
      <c r="CF20" s="730"/>
      <c r="CG20" s="730"/>
      <c r="CH20" s="730"/>
      <c r="CI20" s="730"/>
      <c r="CJ20" s="730"/>
      <c r="CK20" s="730"/>
      <c r="CL20" s="730"/>
      <c r="CM20" s="730"/>
      <c r="CN20" s="730"/>
      <c r="CO20" s="730"/>
      <c r="CP20" s="730"/>
      <c r="CQ20" s="730"/>
      <c r="CR20" s="730"/>
      <c r="CS20" s="730"/>
      <c r="CT20" s="730"/>
      <c r="CU20" s="730"/>
      <c r="CV20" s="730"/>
      <c r="CW20" s="730"/>
      <c r="CX20" s="730"/>
      <c r="CY20" s="730"/>
      <c r="CZ20" s="730"/>
      <c r="DA20" s="730"/>
      <c r="DB20" s="730"/>
      <c r="DC20" s="730"/>
    </row>
    <row r="21" spans="1:107" s="731" customFormat="1" ht="24">
      <c r="A21" s="475" t="s">
        <v>45</v>
      </c>
      <c r="B21" s="825" t="s">
        <v>1</v>
      </c>
      <c r="C21" s="826">
        <v>54300</v>
      </c>
      <c r="D21" s="823">
        <v>0</v>
      </c>
      <c r="E21" s="826">
        <v>54300</v>
      </c>
      <c r="F21" s="823">
        <v>0</v>
      </c>
      <c r="G21" s="694"/>
      <c r="H21" s="729"/>
      <c r="I21" s="729"/>
      <c r="J21" s="729"/>
      <c r="K21" s="729"/>
      <c r="L21" s="729"/>
      <c r="M21" s="729"/>
      <c r="N21" s="729"/>
      <c r="O21" s="729"/>
      <c r="P21" s="729"/>
      <c r="Q21" s="729"/>
      <c r="R21" s="729"/>
      <c r="S21" s="729"/>
      <c r="T21" s="729"/>
      <c r="U21" s="729"/>
      <c r="V21" s="729"/>
      <c r="W21" s="729"/>
      <c r="X21" s="729"/>
      <c r="Y21" s="729"/>
      <c r="Z21" s="729"/>
      <c r="AA21" s="729"/>
      <c r="AB21" s="729"/>
      <c r="AC21" s="729"/>
      <c r="AD21" s="729"/>
      <c r="AE21" s="729"/>
      <c r="AF21" s="729"/>
      <c r="AG21" s="729"/>
      <c r="AH21" s="729"/>
      <c r="AI21" s="729"/>
      <c r="AJ21" s="729"/>
      <c r="AK21" s="729"/>
      <c r="AL21" s="730"/>
      <c r="AM21" s="730"/>
      <c r="AN21" s="730"/>
      <c r="AO21" s="730"/>
      <c r="AP21" s="730"/>
      <c r="AQ21" s="730"/>
      <c r="AR21" s="730"/>
      <c r="AS21" s="730"/>
      <c r="AT21" s="730"/>
      <c r="AU21" s="730"/>
      <c r="AV21" s="730"/>
      <c r="AW21" s="730"/>
      <c r="AX21" s="730"/>
      <c r="AY21" s="730"/>
      <c r="AZ21" s="730"/>
      <c r="BA21" s="730"/>
      <c r="BB21" s="730"/>
      <c r="BC21" s="730"/>
      <c r="BD21" s="730"/>
      <c r="BE21" s="730"/>
      <c r="BF21" s="730"/>
      <c r="BG21" s="730"/>
      <c r="BH21" s="730"/>
      <c r="BI21" s="730"/>
      <c r="BJ21" s="730"/>
      <c r="BK21" s="730"/>
      <c r="BL21" s="730"/>
      <c r="BM21" s="730"/>
      <c r="BN21" s="730"/>
      <c r="BO21" s="730"/>
      <c r="BP21" s="730"/>
      <c r="BQ21" s="730"/>
      <c r="BR21" s="730"/>
      <c r="BS21" s="730"/>
      <c r="BT21" s="730"/>
      <c r="BU21" s="730"/>
      <c r="BV21" s="730"/>
      <c r="BW21" s="730"/>
      <c r="BX21" s="730"/>
      <c r="BY21" s="730"/>
      <c r="BZ21" s="730"/>
      <c r="CA21" s="730"/>
      <c r="CB21" s="730"/>
      <c r="CC21" s="730"/>
      <c r="CD21" s="730"/>
      <c r="CE21" s="730"/>
      <c r="CF21" s="730"/>
      <c r="CG21" s="730"/>
      <c r="CH21" s="730"/>
      <c r="CI21" s="730"/>
      <c r="CJ21" s="730"/>
      <c r="CK21" s="730"/>
      <c r="CL21" s="730"/>
      <c r="CM21" s="730"/>
      <c r="CN21" s="730"/>
      <c r="CO21" s="730"/>
      <c r="CP21" s="730"/>
      <c r="CQ21" s="730"/>
      <c r="CR21" s="730"/>
      <c r="CS21" s="730"/>
      <c r="CT21" s="730"/>
      <c r="CU21" s="730"/>
      <c r="CV21" s="730"/>
      <c r="CW21" s="730"/>
      <c r="CX21" s="730"/>
      <c r="CY21" s="730"/>
      <c r="CZ21" s="730"/>
      <c r="DA21" s="730"/>
      <c r="DB21" s="730"/>
      <c r="DC21" s="730"/>
    </row>
    <row r="22" spans="1:107" s="731" customFormat="1" ht="24">
      <c r="A22" s="879"/>
      <c r="B22" s="825" t="s">
        <v>2</v>
      </c>
      <c r="C22" s="826">
        <f>D22+E22+F22</f>
        <v>0</v>
      </c>
      <c r="D22" s="823">
        <v>0</v>
      </c>
      <c r="E22" s="823">
        <v>0</v>
      </c>
      <c r="F22" s="823"/>
      <c r="G22" s="694"/>
      <c r="H22" s="729"/>
      <c r="I22" s="729"/>
      <c r="J22" s="729"/>
      <c r="K22" s="729"/>
      <c r="L22" s="729"/>
      <c r="M22" s="729"/>
      <c r="N22" s="729"/>
      <c r="O22" s="729"/>
      <c r="P22" s="729"/>
      <c r="Q22" s="729"/>
      <c r="R22" s="729"/>
      <c r="S22" s="729"/>
      <c r="T22" s="729"/>
      <c r="U22" s="729"/>
      <c r="V22" s="729"/>
      <c r="W22" s="729"/>
      <c r="X22" s="729"/>
      <c r="Y22" s="729"/>
      <c r="Z22" s="729"/>
      <c r="AA22" s="729"/>
      <c r="AB22" s="729"/>
      <c r="AC22" s="729"/>
      <c r="AD22" s="729"/>
      <c r="AE22" s="729"/>
      <c r="AF22" s="729"/>
      <c r="AG22" s="729"/>
      <c r="AH22" s="729"/>
      <c r="AI22" s="729"/>
      <c r="AJ22" s="729"/>
      <c r="AK22" s="729"/>
      <c r="AL22" s="730"/>
      <c r="AM22" s="730"/>
      <c r="AN22" s="730"/>
      <c r="AO22" s="730"/>
      <c r="AP22" s="730"/>
      <c r="AQ22" s="730"/>
      <c r="AR22" s="730"/>
      <c r="AS22" s="730"/>
      <c r="AT22" s="730"/>
      <c r="AU22" s="730"/>
      <c r="AV22" s="730"/>
      <c r="AW22" s="730"/>
      <c r="AX22" s="730"/>
      <c r="AY22" s="730"/>
      <c r="AZ22" s="730"/>
      <c r="BA22" s="730"/>
      <c r="BB22" s="730"/>
      <c r="BC22" s="730"/>
      <c r="BD22" s="730"/>
      <c r="BE22" s="730"/>
      <c r="BF22" s="730"/>
      <c r="BG22" s="730"/>
      <c r="BH22" s="730"/>
      <c r="BI22" s="730"/>
      <c r="BJ22" s="730"/>
      <c r="BK22" s="730"/>
      <c r="BL22" s="730"/>
      <c r="BM22" s="730"/>
      <c r="BN22" s="730"/>
      <c r="BO22" s="730"/>
      <c r="BP22" s="730"/>
      <c r="BQ22" s="730"/>
      <c r="BR22" s="730"/>
      <c r="BS22" s="730"/>
      <c r="BT22" s="730"/>
      <c r="BU22" s="730"/>
      <c r="BV22" s="730"/>
      <c r="BW22" s="730"/>
      <c r="BX22" s="730"/>
      <c r="BY22" s="730"/>
      <c r="BZ22" s="730"/>
      <c r="CA22" s="730"/>
      <c r="CB22" s="730"/>
      <c r="CC22" s="730"/>
      <c r="CD22" s="730"/>
      <c r="CE22" s="730"/>
      <c r="CF22" s="730"/>
      <c r="CG22" s="730"/>
      <c r="CH22" s="730"/>
      <c r="CI22" s="730"/>
      <c r="CJ22" s="730"/>
      <c r="CK22" s="730"/>
      <c r="CL22" s="730"/>
      <c r="CM22" s="730"/>
      <c r="CN22" s="730"/>
      <c r="CO22" s="730"/>
      <c r="CP22" s="730"/>
      <c r="CQ22" s="730"/>
      <c r="CR22" s="730"/>
      <c r="CS22" s="730"/>
      <c r="CT22" s="730"/>
      <c r="CU22" s="730"/>
      <c r="CV22" s="730"/>
      <c r="CW22" s="730"/>
      <c r="CX22" s="730"/>
      <c r="CY22" s="730"/>
      <c r="CZ22" s="730"/>
      <c r="DA22" s="730"/>
      <c r="DB22" s="730"/>
      <c r="DC22" s="730"/>
    </row>
    <row r="23" spans="1:107" s="731" customFormat="1" ht="24">
      <c r="A23" s="475" t="s">
        <v>48</v>
      </c>
      <c r="B23" s="825" t="s">
        <v>1</v>
      </c>
      <c r="C23" s="826">
        <v>2800</v>
      </c>
      <c r="D23" s="823">
        <v>0</v>
      </c>
      <c r="E23" s="826">
        <v>2800</v>
      </c>
      <c r="F23" s="823">
        <v>0</v>
      </c>
      <c r="G23" s="694"/>
      <c r="H23" s="729"/>
      <c r="I23" s="729"/>
      <c r="J23" s="729"/>
      <c r="K23" s="729"/>
      <c r="L23" s="729"/>
      <c r="M23" s="729"/>
      <c r="N23" s="729"/>
      <c r="O23" s="729"/>
      <c r="P23" s="729"/>
      <c r="Q23" s="729"/>
      <c r="R23" s="729"/>
      <c r="S23" s="729"/>
      <c r="T23" s="729"/>
      <c r="U23" s="729"/>
      <c r="V23" s="729"/>
      <c r="W23" s="729"/>
      <c r="X23" s="729"/>
      <c r="Y23" s="729"/>
      <c r="Z23" s="729"/>
      <c r="AA23" s="729"/>
      <c r="AB23" s="729"/>
      <c r="AC23" s="729"/>
      <c r="AD23" s="729"/>
      <c r="AE23" s="729"/>
      <c r="AF23" s="729"/>
      <c r="AG23" s="729"/>
      <c r="AH23" s="729"/>
      <c r="AI23" s="729"/>
      <c r="AJ23" s="729"/>
      <c r="AK23" s="729"/>
      <c r="AL23" s="730"/>
      <c r="AM23" s="730"/>
      <c r="AN23" s="730"/>
      <c r="AO23" s="730"/>
      <c r="AP23" s="730"/>
      <c r="AQ23" s="730"/>
      <c r="AR23" s="730"/>
      <c r="AS23" s="730"/>
      <c r="AT23" s="730"/>
      <c r="AU23" s="730"/>
      <c r="AV23" s="730"/>
      <c r="AW23" s="730"/>
      <c r="AX23" s="730"/>
      <c r="AY23" s="730"/>
      <c r="AZ23" s="730"/>
      <c r="BA23" s="730"/>
      <c r="BB23" s="730"/>
      <c r="BC23" s="730"/>
      <c r="BD23" s="730"/>
      <c r="BE23" s="730"/>
      <c r="BF23" s="730"/>
      <c r="BG23" s="730"/>
      <c r="BH23" s="730"/>
      <c r="BI23" s="730"/>
      <c r="BJ23" s="730"/>
      <c r="BK23" s="730"/>
      <c r="BL23" s="730"/>
      <c r="BM23" s="730"/>
      <c r="BN23" s="730"/>
      <c r="BO23" s="730"/>
      <c r="BP23" s="730"/>
      <c r="BQ23" s="730"/>
      <c r="BR23" s="730"/>
      <c r="BS23" s="730"/>
      <c r="BT23" s="730"/>
      <c r="BU23" s="730"/>
      <c r="BV23" s="730"/>
      <c r="BW23" s="730"/>
      <c r="BX23" s="730"/>
      <c r="BY23" s="730"/>
      <c r="BZ23" s="730"/>
      <c r="CA23" s="730"/>
      <c r="CB23" s="730"/>
      <c r="CC23" s="730"/>
      <c r="CD23" s="730"/>
      <c r="CE23" s="730"/>
      <c r="CF23" s="730"/>
      <c r="CG23" s="730"/>
      <c r="CH23" s="730"/>
      <c r="CI23" s="730"/>
      <c r="CJ23" s="730"/>
      <c r="CK23" s="730"/>
      <c r="CL23" s="730"/>
      <c r="CM23" s="730"/>
      <c r="CN23" s="730"/>
      <c r="CO23" s="730"/>
      <c r="CP23" s="730"/>
      <c r="CQ23" s="730"/>
      <c r="CR23" s="730"/>
      <c r="CS23" s="730"/>
      <c r="CT23" s="730"/>
      <c r="CU23" s="730"/>
      <c r="CV23" s="730"/>
      <c r="CW23" s="730"/>
      <c r="CX23" s="730"/>
      <c r="CY23" s="730"/>
      <c r="CZ23" s="730"/>
      <c r="DA23" s="730"/>
      <c r="DB23" s="730"/>
      <c r="DC23" s="730"/>
    </row>
    <row r="24" spans="1:107" s="731" customFormat="1" ht="24">
      <c r="A24" s="879"/>
      <c r="B24" s="825" t="s">
        <v>2</v>
      </c>
      <c r="C24" s="826">
        <f>D24+E24+F24</f>
        <v>0</v>
      </c>
      <c r="D24" s="823"/>
      <c r="E24" s="823">
        <v>0</v>
      </c>
      <c r="F24" s="823"/>
      <c r="G24" s="694"/>
      <c r="H24" s="729"/>
      <c r="I24" s="729"/>
      <c r="J24" s="729"/>
      <c r="K24" s="729"/>
      <c r="L24" s="729"/>
      <c r="M24" s="729"/>
      <c r="N24" s="729"/>
      <c r="O24" s="729"/>
      <c r="P24" s="729"/>
      <c r="Q24" s="729"/>
      <c r="R24" s="729"/>
      <c r="S24" s="729"/>
      <c r="T24" s="729"/>
      <c r="U24" s="729"/>
      <c r="V24" s="729"/>
      <c r="W24" s="729"/>
      <c r="X24" s="729"/>
      <c r="Y24" s="729"/>
      <c r="Z24" s="729"/>
      <c r="AA24" s="729"/>
      <c r="AB24" s="729"/>
      <c r="AC24" s="729"/>
      <c r="AD24" s="729"/>
      <c r="AE24" s="729"/>
      <c r="AF24" s="729"/>
      <c r="AG24" s="729"/>
      <c r="AH24" s="729"/>
      <c r="AI24" s="729"/>
      <c r="AJ24" s="729"/>
      <c r="AK24" s="729"/>
      <c r="AL24" s="730"/>
      <c r="AM24" s="730"/>
      <c r="AN24" s="730"/>
      <c r="AO24" s="730"/>
      <c r="AP24" s="730"/>
      <c r="AQ24" s="730"/>
      <c r="AR24" s="730"/>
      <c r="AS24" s="730"/>
      <c r="AT24" s="730"/>
      <c r="AU24" s="730"/>
      <c r="AV24" s="730"/>
      <c r="AW24" s="730"/>
      <c r="AX24" s="730"/>
      <c r="AY24" s="730"/>
      <c r="AZ24" s="730"/>
      <c r="BA24" s="730"/>
      <c r="BB24" s="730"/>
      <c r="BC24" s="730"/>
      <c r="BD24" s="730"/>
      <c r="BE24" s="730"/>
      <c r="BF24" s="730"/>
      <c r="BG24" s="730"/>
      <c r="BH24" s="730"/>
      <c r="BI24" s="730"/>
      <c r="BJ24" s="730"/>
      <c r="BK24" s="730"/>
      <c r="BL24" s="730"/>
      <c r="BM24" s="730"/>
      <c r="BN24" s="730"/>
      <c r="BO24" s="730"/>
      <c r="BP24" s="730"/>
      <c r="BQ24" s="730"/>
      <c r="BR24" s="730"/>
      <c r="BS24" s="730"/>
      <c r="BT24" s="730"/>
      <c r="BU24" s="730"/>
      <c r="BV24" s="730"/>
      <c r="BW24" s="730"/>
      <c r="BX24" s="730"/>
      <c r="BY24" s="730"/>
      <c r="BZ24" s="730"/>
      <c r="CA24" s="730"/>
      <c r="CB24" s="730"/>
      <c r="CC24" s="730"/>
      <c r="CD24" s="730"/>
      <c r="CE24" s="730"/>
      <c r="CF24" s="730"/>
      <c r="CG24" s="730"/>
      <c r="CH24" s="730"/>
      <c r="CI24" s="730"/>
      <c r="CJ24" s="730"/>
      <c r="CK24" s="730"/>
      <c r="CL24" s="730"/>
      <c r="CM24" s="730"/>
      <c r="CN24" s="730"/>
      <c r="CO24" s="730"/>
      <c r="CP24" s="730"/>
      <c r="CQ24" s="730"/>
      <c r="CR24" s="730"/>
      <c r="CS24" s="730"/>
      <c r="CT24" s="730"/>
      <c r="CU24" s="730"/>
      <c r="CV24" s="730"/>
      <c r="CW24" s="730"/>
      <c r="CX24" s="730"/>
      <c r="CY24" s="730"/>
      <c r="CZ24" s="730"/>
      <c r="DA24" s="730"/>
      <c r="DB24" s="730"/>
      <c r="DC24" s="730"/>
    </row>
    <row r="25" spans="1:107" s="731" customFormat="1" ht="24">
      <c r="A25" s="879" t="s">
        <v>215</v>
      </c>
      <c r="B25" s="825"/>
      <c r="C25" s="823">
        <v>93200</v>
      </c>
      <c r="D25" s="823">
        <v>20000</v>
      </c>
      <c r="E25" s="823">
        <v>53200</v>
      </c>
      <c r="F25" s="823">
        <v>20000</v>
      </c>
      <c r="G25" s="694"/>
      <c r="H25" s="729"/>
      <c r="I25" s="729"/>
      <c r="J25" s="729"/>
      <c r="K25" s="729"/>
      <c r="L25" s="729"/>
      <c r="M25" s="729"/>
      <c r="N25" s="729"/>
      <c r="O25" s="729"/>
      <c r="P25" s="729"/>
      <c r="Q25" s="729"/>
      <c r="R25" s="729"/>
      <c r="S25" s="729"/>
      <c r="T25" s="729"/>
      <c r="U25" s="729"/>
      <c r="V25" s="729"/>
      <c r="W25" s="729"/>
      <c r="X25" s="729"/>
      <c r="Y25" s="729"/>
      <c r="Z25" s="729"/>
      <c r="AA25" s="729"/>
      <c r="AB25" s="729"/>
      <c r="AC25" s="729"/>
      <c r="AD25" s="729"/>
      <c r="AE25" s="729"/>
      <c r="AF25" s="729"/>
      <c r="AG25" s="729"/>
      <c r="AH25" s="729"/>
      <c r="AI25" s="729"/>
      <c r="AJ25" s="729"/>
      <c r="AK25" s="729"/>
      <c r="AL25" s="730"/>
      <c r="AM25" s="730"/>
      <c r="AN25" s="730"/>
      <c r="AO25" s="730"/>
      <c r="AP25" s="730"/>
      <c r="AQ25" s="730"/>
      <c r="AR25" s="730"/>
      <c r="AS25" s="730"/>
      <c r="AT25" s="730"/>
      <c r="AU25" s="730"/>
      <c r="AV25" s="730"/>
      <c r="AW25" s="730"/>
      <c r="AX25" s="730"/>
      <c r="AY25" s="730"/>
      <c r="AZ25" s="730"/>
      <c r="BA25" s="730"/>
      <c r="BB25" s="730"/>
      <c r="BC25" s="730"/>
      <c r="BD25" s="730"/>
      <c r="BE25" s="730"/>
      <c r="BF25" s="730"/>
      <c r="BG25" s="730"/>
      <c r="BH25" s="730"/>
      <c r="BI25" s="730"/>
      <c r="BJ25" s="730"/>
      <c r="BK25" s="730"/>
      <c r="BL25" s="730"/>
      <c r="BM25" s="730"/>
      <c r="BN25" s="730"/>
      <c r="BO25" s="730"/>
      <c r="BP25" s="730"/>
      <c r="BQ25" s="730"/>
      <c r="BR25" s="730"/>
      <c r="BS25" s="730"/>
      <c r="BT25" s="730"/>
      <c r="BU25" s="730"/>
      <c r="BV25" s="730"/>
      <c r="BW25" s="730"/>
      <c r="BX25" s="730"/>
      <c r="BY25" s="730"/>
      <c r="BZ25" s="730"/>
      <c r="CA25" s="730"/>
      <c r="CB25" s="730"/>
      <c r="CC25" s="730"/>
      <c r="CD25" s="730"/>
      <c r="CE25" s="730"/>
      <c r="CF25" s="730"/>
      <c r="CG25" s="730"/>
      <c r="CH25" s="730"/>
      <c r="CI25" s="730"/>
      <c r="CJ25" s="730"/>
      <c r="CK25" s="730"/>
      <c r="CL25" s="730"/>
      <c r="CM25" s="730"/>
      <c r="CN25" s="730"/>
      <c r="CO25" s="730"/>
      <c r="CP25" s="730"/>
      <c r="CQ25" s="730"/>
      <c r="CR25" s="730"/>
      <c r="CS25" s="730"/>
      <c r="CT25" s="730"/>
      <c r="CU25" s="730"/>
      <c r="CV25" s="730"/>
      <c r="CW25" s="730"/>
      <c r="CX25" s="730"/>
      <c r="CY25" s="730"/>
      <c r="CZ25" s="730"/>
      <c r="DA25" s="730"/>
      <c r="DB25" s="730"/>
      <c r="DC25" s="730"/>
    </row>
    <row r="26" spans="1:107" s="731" customFormat="1" ht="24">
      <c r="A26" s="848" t="s">
        <v>52</v>
      </c>
      <c r="B26" s="825" t="s">
        <v>1</v>
      </c>
      <c r="C26" s="826">
        <v>5000</v>
      </c>
      <c r="D26" s="823">
        <v>0</v>
      </c>
      <c r="E26" s="826">
        <v>5000</v>
      </c>
      <c r="F26" s="823">
        <v>0</v>
      </c>
      <c r="G26" s="694"/>
      <c r="H26" s="729"/>
      <c r="I26" s="729"/>
      <c r="J26" s="729"/>
      <c r="K26" s="729"/>
      <c r="L26" s="729"/>
      <c r="M26" s="729"/>
      <c r="N26" s="729"/>
      <c r="O26" s="729"/>
      <c r="P26" s="729"/>
      <c r="Q26" s="729"/>
      <c r="R26" s="729"/>
      <c r="S26" s="729"/>
      <c r="T26" s="729"/>
      <c r="U26" s="729"/>
      <c r="V26" s="729"/>
      <c r="W26" s="729"/>
      <c r="X26" s="729"/>
      <c r="Y26" s="729"/>
      <c r="Z26" s="729"/>
      <c r="AA26" s="729"/>
      <c r="AB26" s="729"/>
      <c r="AC26" s="729"/>
      <c r="AD26" s="729"/>
      <c r="AE26" s="729"/>
      <c r="AF26" s="729"/>
      <c r="AG26" s="729"/>
      <c r="AH26" s="729"/>
      <c r="AI26" s="729"/>
      <c r="AJ26" s="729"/>
      <c r="AK26" s="729"/>
      <c r="AL26" s="730"/>
      <c r="AM26" s="730"/>
      <c r="AN26" s="730"/>
      <c r="AO26" s="730"/>
      <c r="AP26" s="730"/>
      <c r="AQ26" s="730"/>
      <c r="AR26" s="730"/>
      <c r="AS26" s="730"/>
      <c r="AT26" s="730"/>
      <c r="AU26" s="730"/>
      <c r="AV26" s="730"/>
      <c r="AW26" s="730"/>
      <c r="AX26" s="730"/>
      <c r="AY26" s="730"/>
      <c r="AZ26" s="730"/>
      <c r="BA26" s="730"/>
      <c r="BB26" s="730"/>
      <c r="BC26" s="730"/>
      <c r="BD26" s="730"/>
      <c r="BE26" s="730"/>
      <c r="BF26" s="730"/>
      <c r="BG26" s="730"/>
      <c r="BH26" s="730"/>
      <c r="BI26" s="730"/>
      <c r="BJ26" s="730"/>
      <c r="BK26" s="730"/>
      <c r="BL26" s="730"/>
      <c r="BM26" s="730"/>
      <c r="BN26" s="730"/>
      <c r="BO26" s="730"/>
      <c r="BP26" s="730"/>
      <c r="BQ26" s="730"/>
      <c r="BR26" s="730"/>
      <c r="BS26" s="730"/>
      <c r="BT26" s="730"/>
      <c r="BU26" s="730"/>
      <c r="BV26" s="730"/>
      <c r="BW26" s="730"/>
      <c r="BX26" s="730"/>
      <c r="BY26" s="730"/>
      <c r="BZ26" s="730"/>
      <c r="CA26" s="730"/>
      <c r="CB26" s="730"/>
      <c r="CC26" s="730"/>
      <c r="CD26" s="730"/>
      <c r="CE26" s="730"/>
      <c r="CF26" s="730"/>
      <c r="CG26" s="730"/>
      <c r="CH26" s="730"/>
      <c r="CI26" s="730"/>
      <c r="CJ26" s="730"/>
      <c r="CK26" s="730"/>
      <c r="CL26" s="730"/>
      <c r="CM26" s="730"/>
      <c r="CN26" s="730"/>
      <c r="CO26" s="730"/>
      <c r="CP26" s="730"/>
      <c r="CQ26" s="730"/>
      <c r="CR26" s="730"/>
      <c r="CS26" s="730"/>
      <c r="CT26" s="730"/>
      <c r="CU26" s="730"/>
      <c r="CV26" s="730"/>
      <c r="CW26" s="730"/>
      <c r="CX26" s="730"/>
      <c r="CY26" s="730"/>
      <c r="CZ26" s="730"/>
      <c r="DA26" s="730"/>
      <c r="DB26" s="730"/>
      <c r="DC26" s="730"/>
    </row>
    <row r="27" spans="1:107" s="731" customFormat="1" ht="24">
      <c r="A27" s="848"/>
      <c r="B27" s="825" t="s">
        <v>2</v>
      </c>
      <c r="C27" s="826">
        <f>D27+E27+F27</f>
        <v>0</v>
      </c>
      <c r="D27" s="823"/>
      <c r="E27" s="826">
        <v>0</v>
      </c>
      <c r="F27" s="823"/>
      <c r="G27" s="694"/>
      <c r="H27" s="729"/>
      <c r="I27" s="729"/>
      <c r="J27" s="729"/>
      <c r="K27" s="729"/>
      <c r="L27" s="729"/>
      <c r="M27" s="729"/>
      <c r="N27" s="729"/>
      <c r="O27" s="729"/>
      <c r="P27" s="729"/>
      <c r="Q27" s="729"/>
      <c r="R27" s="729"/>
      <c r="S27" s="729"/>
      <c r="T27" s="729"/>
      <c r="U27" s="729"/>
      <c r="V27" s="729"/>
      <c r="W27" s="729"/>
      <c r="X27" s="729"/>
      <c r="Y27" s="729"/>
      <c r="Z27" s="729"/>
      <c r="AA27" s="729"/>
      <c r="AB27" s="729"/>
      <c r="AC27" s="729"/>
      <c r="AD27" s="729"/>
      <c r="AE27" s="729"/>
      <c r="AF27" s="729"/>
      <c r="AG27" s="729"/>
      <c r="AH27" s="729"/>
      <c r="AI27" s="729"/>
      <c r="AJ27" s="729"/>
      <c r="AK27" s="729"/>
      <c r="AL27" s="730"/>
      <c r="AM27" s="730"/>
      <c r="AN27" s="730"/>
      <c r="AO27" s="730"/>
      <c r="AP27" s="730"/>
      <c r="AQ27" s="730"/>
      <c r="AR27" s="730"/>
      <c r="AS27" s="730"/>
      <c r="AT27" s="730"/>
      <c r="AU27" s="730"/>
      <c r="AV27" s="730"/>
      <c r="AW27" s="730"/>
      <c r="AX27" s="730"/>
      <c r="AY27" s="730"/>
      <c r="AZ27" s="730"/>
      <c r="BA27" s="730"/>
      <c r="BB27" s="730"/>
      <c r="BC27" s="730"/>
      <c r="BD27" s="730"/>
      <c r="BE27" s="730"/>
      <c r="BF27" s="730"/>
      <c r="BG27" s="730"/>
      <c r="BH27" s="730"/>
      <c r="BI27" s="730"/>
      <c r="BJ27" s="730"/>
      <c r="BK27" s="730"/>
      <c r="BL27" s="730"/>
      <c r="BM27" s="730"/>
      <c r="BN27" s="730"/>
      <c r="BO27" s="730"/>
      <c r="BP27" s="730"/>
      <c r="BQ27" s="730"/>
      <c r="BR27" s="730"/>
      <c r="BS27" s="730"/>
      <c r="BT27" s="730"/>
      <c r="BU27" s="730"/>
      <c r="BV27" s="730"/>
      <c r="BW27" s="730"/>
      <c r="BX27" s="730"/>
      <c r="BY27" s="730"/>
      <c r="BZ27" s="730"/>
      <c r="CA27" s="730"/>
      <c r="CB27" s="730"/>
      <c r="CC27" s="730"/>
      <c r="CD27" s="730"/>
      <c r="CE27" s="730"/>
      <c r="CF27" s="730"/>
      <c r="CG27" s="730"/>
      <c r="CH27" s="730"/>
      <c r="CI27" s="730"/>
      <c r="CJ27" s="730"/>
      <c r="CK27" s="730"/>
      <c r="CL27" s="730"/>
      <c r="CM27" s="730"/>
      <c r="CN27" s="730"/>
      <c r="CO27" s="730"/>
      <c r="CP27" s="730"/>
      <c r="CQ27" s="730"/>
      <c r="CR27" s="730"/>
      <c r="CS27" s="730"/>
      <c r="CT27" s="730"/>
      <c r="CU27" s="730"/>
      <c r="CV27" s="730"/>
      <c r="CW27" s="730"/>
      <c r="CX27" s="730"/>
      <c r="CY27" s="730"/>
      <c r="CZ27" s="730"/>
      <c r="DA27" s="730"/>
      <c r="DB27" s="730"/>
      <c r="DC27" s="730"/>
    </row>
    <row r="28" spans="1:107" s="731" customFormat="1" ht="24">
      <c r="A28" s="848" t="s">
        <v>433</v>
      </c>
      <c r="B28" s="825" t="s">
        <v>1</v>
      </c>
      <c r="C28" s="826">
        <v>4200</v>
      </c>
      <c r="D28" s="823">
        <v>0</v>
      </c>
      <c r="E28" s="826">
        <v>4200</v>
      </c>
      <c r="F28" s="823">
        <v>0</v>
      </c>
      <c r="G28" s="694"/>
      <c r="H28" s="729"/>
      <c r="I28" s="729"/>
      <c r="J28" s="729"/>
      <c r="K28" s="729"/>
      <c r="L28" s="729"/>
      <c r="M28" s="729"/>
      <c r="N28" s="729"/>
      <c r="O28" s="729"/>
      <c r="P28" s="729"/>
      <c r="Q28" s="729"/>
      <c r="R28" s="729"/>
      <c r="S28" s="729"/>
      <c r="T28" s="729"/>
      <c r="U28" s="729"/>
      <c r="V28" s="729"/>
      <c r="W28" s="729"/>
      <c r="X28" s="729"/>
      <c r="Y28" s="729"/>
      <c r="Z28" s="729"/>
      <c r="AA28" s="729"/>
      <c r="AB28" s="729"/>
      <c r="AC28" s="729"/>
      <c r="AD28" s="729"/>
      <c r="AE28" s="729"/>
      <c r="AF28" s="729"/>
      <c r="AG28" s="729"/>
      <c r="AH28" s="729"/>
      <c r="AI28" s="729"/>
      <c r="AJ28" s="729"/>
      <c r="AK28" s="729"/>
      <c r="AL28" s="730"/>
      <c r="AM28" s="730"/>
      <c r="AN28" s="730"/>
      <c r="AO28" s="730"/>
      <c r="AP28" s="730"/>
      <c r="AQ28" s="730"/>
      <c r="AR28" s="730"/>
      <c r="AS28" s="730"/>
      <c r="AT28" s="730"/>
      <c r="AU28" s="730"/>
      <c r="AV28" s="730"/>
      <c r="AW28" s="730"/>
      <c r="AX28" s="730"/>
      <c r="AY28" s="730"/>
      <c r="AZ28" s="730"/>
      <c r="BA28" s="730"/>
      <c r="BB28" s="730"/>
      <c r="BC28" s="730"/>
      <c r="BD28" s="730"/>
      <c r="BE28" s="730"/>
      <c r="BF28" s="730"/>
      <c r="BG28" s="730"/>
      <c r="BH28" s="730"/>
      <c r="BI28" s="730"/>
      <c r="BJ28" s="730"/>
      <c r="BK28" s="730"/>
      <c r="BL28" s="730"/>
      <c r="BM28" s="730"/>
      <c r="BN28" s="730"/>
      <c r="BO28" s="730"/>
      <c r="BP28" s="730"/>
      <c r="BQ28" s="730"/>
      <c r="BR28" s="730"/>
      <c r="BS28" s="730"/>
      <c r="BT28" s="730"/>
      <c r="BU28" s="730"/>
      <c r="BV28" s="730"/>
      <c r="BW28" s="730"/>
      <c r="BX28" s="730"/>
      <c r="BY28" s="730"/>
      <c r="BZ28" s="730"/>
      <c r="CA28" s="730"/>
      <c r="CB28" s="730"/>
      <c r="CC28" s="730"/>
      <c r="CD28" s="730"/>
      <c r="CE28" s="730"/>
      <c r="CF28" s="730"/>
      <c r="CG28" s="730"/>
      <c r="CH28" s="730"/>
      <c r="CI28" s="730"/>
      <c r="CJ28" s="730"/>
      <c r="CK28" s="730"/>
      <c r="CL28" s="730"/>
      <c r="CM28" s="730"/>
      <c r="CN28" s="730"/>
      <c r="CO28" s="730"/>
      <c r="CP28" s="730"/>
      <c r="CQ28" s="730"/>
      <c r="CR28" s="730"/>
      <c r="CS28" s="730"/>
      <c r="CT28" s="730"/>
      <c r="CU28" s="730"/>
      <c r="CV28" s="730"/>
      <c r="CW28" s="730"/>
      <c r="CX28" s="730"/>
      <c r="CY28" s="730"/>
      <c r="CZ28" s="730"/>
      <c r="DA28" s="730"/>
      <c r="DB28" s="730"/>
      <c r="DC28" s="730"/>
    </row>
    <row r="29" spans="1:107" s="880" customFormat="1" ht="21">
      <c r="A29" s="848"/>
      <c r="B29" s="825" t="s">
        <v>2</v>
      </c>
      <c r="C29" s="826">
        <f>D29+E29+F29</f>
        <v>0</v>
      </c>
      <c r="D29" s="823"/>
      <c r="E29" s="826">
        <v>0</v>
      </c>
      <c r="F29" s="823"/>
      <c r="G29" s="694"/>
      <c r="H29" s="729"/>
      <c r="I29" s="729"/>
      <c r="J29" s="729"/>
      <c r="K29" s="729"/>
      <c r="L29" s="729"/>
      <c r="M29" s="729"/>
      <c r="N29" s="729"/>
      <c r="O29" s="729"/>
      <c r="P29" s="729"/>
      <c r="Q29" s="729"/>
      <c r="R29" s="729"/>
      <c r="S29" s="729"/>
      <c r="T29" s="729"/>
      <c r="U29" s="729"/>
      <c r="V29" s="729"/>
      <c r="W29" s="729"/>
      <c r="X29" s="729"/>
      <c r="Y29" s="729"/>
      <c r="Z29" s="729"/>
      <c r="AA29" s="729"/>
      <c r="AB29" s="729"/>
      <c r="AC29" s="729"/>
      <c r="AD29" s="729"/>
      <c r="AE29" s="729"/>
      <c r="AF29" s="729"/>
      <c r="AG29" s="729"/>
      <c r="AH29" s="729"/>
      <c r="AI29" s="729"/>
      <c r="AJ29" s="729"/>
      <c r="AK29" s="729"/>
      <c r="AL29" s="730"/>
      <c r="AM29" s="730"/>
      <c r="AN29" s="730"/>
      <c r="AO29" s="730"/>
      <c r="AP29" s="730"/>
      <c r="AQ29" s="730"/>
      <c r="AR29" s="730"/>
      <c r="AS29" s="730"/>
      <c r="AT29" s="730"/>
      <c r="AU29" s="730"/>
      <c r="AV29" s="730"/>
      <c r="AW29" s="730"/>
      <c r="AX29" s="730"/>
      <c r="AY29" s="730"/>
      <c r="AZ29" s="730"/>
      <c r="BA29" s="730"/>
      <c r="BB29" s="730"/>
      <c r="BC29" s="730"/>
      <c r="BD29" s="730"/>
      <c r="BE29" s="730"/>
      <c r="BF29" s="730"/>
      <c r="BG29" s="730"/>
      <c r="BH29" s="730"/>
      <c r="BI29" s="730"/>
      <c r="BJ29" s="730"/>
      <c r="BK29" s="730"/>
      <c r="BL29" s="730"/>
      <c r="BM29" s="730"/>
      <c r="BN29" s="730"/>
      <c r="BO29" s="735"/>
      <c r="BP29" s="735"/>
      <c r="BQ29" s="735"/>
      <c r="BR29" s="735"/>
      <c r="BS29" s="735"/>
      <c r="BT29" s="735"/>
      <c r="BU29" s="735"/>
      <c r="BV29" s="735"/>
      <c r="BW29" s="735"/>
      <c r="BX29" s="735"/>
      <c r="BY29" s="735"/>
      <c r="BZ29" s="735"/>
      <c r="CA29" s="735"/>
      <c r="CB29" s="735"/>
      <c r="CC29" s="735"/>
      <c r="CD29" s="735"/>
      <c r="CE29" s="735"/>
      <c r="CF29" s="735"/>
      <c r="CG29" s="735"/>
      <c r="CH29" s="735"/>
      <c r="CI29" s="735"/>
      <c r="CJ29" s="735"/>
      <c r="CK29" s="735"/>
      <c r="CL29" s="735"/>
      <c r="CM29" s="735"/>
      <c r="CN29" s="735"/>
      <c r="CO29" s="735"/>
      <c r="CP29" s="735"/>
      <c r="CQ29" s="735"/>
      <c r="CR29" s="735"/>
      <c r="CS29" s="735"/>
      <c r="CT29" s="735"/>
      <c r="CU29" s="735"/>
      <c r="CV29" s="735"/>
      <c r="CW29" s="735"/>
      <c r="CX29" s="735"/>
      <c r="CY29" s="735"/>
      <c r="CZ29" s="735"/>
      <c r="DA29" s="735"/>
      <c r="DB29" s="735"/>
      <c r="DC29" s="735"/>
    </row>
    <row r="30" spans="1:107" s="880" customFormat="1" ht="21">
      <c r="A30" s="848" t="s">
        <v>54</v>
      </c>
      <c r="B30" s="825" t="s">
        <v>1</v>
      </c>
      <c r="C30" s="826">
        <v>24000</v>
      </c>
      <c r="D30" s="823">
        <v>0</v>
      </c>
      <c r="E30" s="826">
        <v>24000</v>
      </c>
      <c r="F30" s="823">
        <v>0</v>
      </c>
      <c r="G30" s="694"/>
      <c r="H30" s="729"/>
      <c r="I30" s="729"/>
      <c r="J30" s="729"/>
      <c r="K30" s="729"/>
      <c r="L30" s="729"/>
      <c r="M30" s="729"/>
      <c r="N30" s="729"/>
      <c r="O30" s="729"/>
      <c r="P30" s="729"/>
      <c r="Q30" s="729"/>
      <c r="R30" s="729"/>
      <c r="S30" s="729"/>
      <c r="T30" s="729"/>
      <c r="U30" s="729"/>
      <c r="V30" s="729"/>
      <c r="W30" s="729"/>
      <c r="X30" s="729"/>
      <c r="Y30" s="729"/>
      <c r="Z30" s="729"/>
      <c r="AA30" s="729"/>
      <c r="AB30" s="729"/>
      <c r="AC30" s="729"/>
      <c r="AD30" s="729"/>
      <c r="AE30" s="729"/>
      <c r="AF30" s="729"/>
      <c r="AG30" s="729"/>
      <c r="AH30" s="729"/>
      <c r="AI30" s="729"/>
      <c r="AJ30" s="729"/>
      <c r="AK30" s="729"/>
      <c r="AL30" s="730"/>
      <c r="AM30" s="730"/>
      <c r="AN30" s="730"/>
      <c r="AO30" s="730"/>
      <c r="AP30" s="730"/>
      <c r="AQ30" s="730"/>
      <c r="AR30" s="730"/>
      <c r="AS30" s="730"/>
      <c r="AT30" s="730"/>
      <c r="AU30" s="730"/>
      <c r="AV30" s="730"/>
      <c r="AW30" s="730"/>
      <c r="AX30" s="730"/>
      <c r="AY30" s="730"/>
      <c r="AZ30" s="730"/>
      <c r="BA30" s="730"/>
      <c r="BB30" s="730"/>
      <c r="BC30" s="730"/>
      <c r="BD30" s="730"/>
      <c r="BE30" s="730"/>
      <c r="BF30" s="730"/>
      <c r="BG30" s="730"/>
      <c r="BH30" s="730"/>
      <c r="BI30" s="730"/>
      <c r="BJ30" s="730"/>
      <c r="BK30" s="730"/>
      <c r="BL30" s="730"/>
      <c r="BM30" s="730"/>
      <c r="BN30" s="730"/>
      <c r="BO30" s="735"/>
      <c r="BP30" s="735"/>
      <c r="BQ30" s="735"/>
      <c r="BR30" s="735"/>
      <c r="BS30" s="735"/>
      <c r="BT30" s="735"/>
      <c r="BU30" s="735"/>
      <c r="BV30" s="735"/>
      <c r="BW30" s="735"/>
      <c r="BX30" s="735"/>
      <c r="BY30" s="735"/>
      <c r="BZ30" s="735"/>
      <c r="CA30" s="735"/>
      <c r="CB30" s="735"/>
      <c r="CC30" s="735"/>
      <c r="CD30" s="735"/>
      <c r="CE30" s="735"/>
      <c r="CF30" s="735"/>
      <c r="CG30" s="735"/>
      <c r="CH30" s="735"/>
      <c r="CI30" s="735"/>
      <c r="CJ30" s="735"/>
      <c r="CK30" s="735"/>
      <c r="CL30" s="735"/>
      <c r="CM30" s="735"/>
      <c r="CN30" s="735"/>
      <c r="CO30" s="735"/>
      <c r="CP30" s="735"/>
      <c r="CQ30" s="735"/>
      <c r="CR30" s="735"/>
      <c r="CS30" s="735"/>
      <c r="CT30" s="735"/>
      <c r="CU30" s="735"/>
      <c r="CV30" s="735"/>
      <c r="CW30" s="735"/>
      <c r="CX30" s="735"/>
      <c r="CY30" s="735"/>
      <c r="CZ30" s="735"/>
      <c r="DA30" s="735"/>
      <c r="DB30" s="735"/>
      <c r="DC30" s="735"/>
    </row>
    <row r="31" spans="1:107" s="717" customFormat="1" ht="21">
      <c r="A31" s="475"/>
      <c r="B31" s="825" t="s">
        <v>2</v>
      </c>
      <c r="C31" s="826">
        <f>D31+E31+F31</f>
        <v>0</v>
      </c>
      <c r="D31" s="834"/>
      <c r="E31" s="834">
        <v>0</v>
      </c>
      <c r="F31" s="834"/>
      <c r="G31" s="694"/>
      <c r="H31" s="673"/>
      <c r="I31" s="673"/>
      <c r="J31" s="673"/>
      <c r="K31" s="673"/>
      <c r="L31" s="673"/>
      <c r="M31" s="673"/>
      <c r="N31" s="673"/>
      <c r="O31" s="673"/>
      <c r="P31" s="673"/>
      <c r="Q31" s="673"/>
      <c r="R31" s="673"/>
      <c r="S31" s="673"/>
      <c r="T31" s="673"/>
      <c r="U31" s="673"/>
      <c r="V31" s="673"/>
      <c r="W31" s="673"/>
      <c r="X31" s="673"/>
      <c r="Y31" s="673"/>
      <c r="Z31" s="673"/>
      <c r="AA31" s="673"/>
      <c r="AB31" s="673"/>
      <c r="AC31" s="673"/>
      <c r="AD31" s="673"/>
      <c r="AE31" s="673"/>
      <c r="AF31" s="673"/>
      <c r="AG31" s="673"/>
      <c r="AH31" s="673"/>
      <c r="AI31" s="673"/>
      <c r="AJ31" s="673"/>
      <c r="AK31" s="673"/>
      <c r="AL31" s="674"/>
      <c r="AM31" s="674"/>
      <c r="AN31" s="674"/>
      <c r="AO31" s="674"/>
      <c r="AP31" s="674"/>
      <c r="AQ31" s="674"/>
      <c r="AR31" s="674"/>
      <c r="AS31" s="674"/>
      <c r="AT31" s="674"/>
      <c r="AU31" s="674"/>
      <c r="AV31" s="674"/>
      <c r="AW31" s="674"/>
      <c r="AX31" s="674"/>
      <c r="AY31" s="674"/>
      <c r="AZ31" s="674"/>
      <c r="BA31" s="674"/>
      <c r="BB31" s="674"/>
      <c r="BC31" s="674"/>
      <c r="BD31" s="674"/>
      <c r="BE31" s="674"/>
      <c r="BF31" s="674"/>
      <c r="BG31" s="674"/>
      <c r="BH31" s="674"/>
      <c r="BI31" s="674"/>
      <c r="BJ31" s="674"/>
      <c r="BK31" s="674"/>
      <c r="BL31" s="674"/>
      <c r="BM31" s="674"/>
      <c r="BN31" s="674"/>
      <c r="BO31" s="674"/>
      <c r="BP31" s="674"/>
      <c r="BQ31" s="674"/>
      <c r="BR31" s="674"/>
      <c r="BS31" s="674"/>
      <c r="BT31" s="674"/>
      <c r="BU31" s="674"/>
      <c r="BV31" s="674"/>
      <c r="BW31" s="674"/>
      <c r="BX31" s="674"/>
      <c r="BY31" s="674"/>
      <c r="BZ31" s="674"/>
      <c r="CA31" s="674"/>
      <c r="CB31" s="674"/>
      <c r="CC31" s="674"/>
      <c r="CD31" s="674"/>
      <c r="CE31" s="674"/>
      <c r="CF31" s="674"/>
      <c r="CG31" s="674"/>
      <c r="CH31" s="674"/>
      <c r="CI31" s="674"/>
      <c r="CJ31" s="674"/>
      <c r="CK31" s="674"/>
      <c r="CL31" s="674"/>
      <c r="CM31" s="674"/>
      <c r="CN31" s="674"/>
      <c r="CO31" s="674"/>
      <c r="CP31" s="674"/>
      <c r="CQ31" s="674"/>
      <c r="CR31" s="674"/>
      <c r="CS31" s="674"/>
      <c r="CT31" s="674"/>
      <c r="CU31" s="674"/>
      <c r="CV31" s="674"/>
      <c r="CW31" s="674"/>
      <c r="CX31" s="674"/>
      <c r="CY31" s="674"/>
      <c r="CZ31" s="674"/>
      <c r="DA31" s="674"/>
      <c r="DB31" s="674"/>
      <c r="DC31" s="674"/>
    </row>
    <row r="32" spans="1:107" s="732" customFormat="1" ht="21">
      <c r="A32" s="475" t="s">
        <v>438</v>
      </c>
      <c r="B32" s="825" t="s">
        <v>1</v>
      </c>
      <c r="C32" s="826">
        <v>60000</v>
      </c>
      <c r="D32" s="834">
        <v>20000</v>
      </c>
      <c r="E32" s="834">
        <v>20000</v>
      </c>
      <c r="F32" s="834">
        <v>20000</v>
      </c>
      <c r="G32" s="694"/>
      <c r="H32" s="673"/>
      <c r="I32" s="673"/>
      <c r="J32" s="673"/>
      <c r="K32" s="673"/>
      <c r="L32" s="673"/>
      <c r="M32" s="673"/>
      <c r="N32" s="673"/>
      <c r="O32" s="673"/>
      <c r="P32" s="673"/>
      <c r="Q32" s="673"/>
      <c r="R32" s="673"/>
      <c r="S32" s="673"/>
      <c r="T32" s="673"/>
      <c r="U32" s="673"/>
      <c r="V32" s="673"/>
      <c r="W32" s="673"/>
      <c r="X32" s="673"/>
      <c r="Y32" s="673"/>
      <c r="Z32" s="673"/>
      <c r="AA32" s="673"/>
      <c r="AB32" s="673"/>
      <c r="AC32" s="673"/>
      <c r="AD32" s="673"/>
      <c r="AE32" s="673"/>
      <c r="AF32" s="673"/>
      <c r="AG32" s="673"/>
      <c r="AH32" s="673"/>
      <c r="AI32" s="673"/>
      <c r="AJ32" s="673"/>
      <c r="AK32" s="673"/>
      <c r="AL32" s="674"/>
      <c r="AM32" s="674"/>
      <c r="AN32" s="674"/>
      <c r="AO32" s="674"/>
      <c r="AP32" s="674"/>
      <c r="AQ32" s="674"/>
      <c r="AR32" s="674"/>
      <c r="AS32" s="674"/>
      <c r="AT32" s="674"/>
      <c r="AU32" s="674"/>
      <c r="AV32" s="674"/>
      <c r="AW32" s="674"/>
      <c r="AX32" s="674"/>
      <c r="AY32" s="674"/>
      <c r="AZ32" s="674"/>
      <c r="BA32" s="674"/>
      <c r="BB32" s="674"/>
      <c r="BC32" s="674"/>
      <c r="BD32" s="674"/>
      <c r="BE32" s="674"/>
      <c r="BF32" s="674"/>
      <c r="BG32" s="674"/>
      <c r="BH32" s="674"/>
      <c r="BI32" s="674"/>
      <c r="BJ32" s="674"/>
      <c r="BK32" s="674"/>
      <c r="BL32" s="674"/>
      <c r="BM32" s="674"/>
      <c r="BN32" s="674"/>
      <c r="BO32" s="674"/>
      <c r="BP32" s="674"/>
      <c r="BQ32" s="674"/>
      <c r="BR32" s="674"/>
      <c r="BS32" s="674"/>
      <c r="BT32" s="674"/>
      <c r="BU32" s="674"/>
      <c r="BV32" s="674"/>
      <c r="BW32" s="674"/>
      <c r="BX32" s="674"/>
      <c r="BY32" s="674"/>
      <c r="BZ32" s="674"/>
      <c r="CA32" s="674"/>
      <c r="CB32" s="674"/>
      <c r="CC32" s="674"/>
      <c r="CD32" s="674"/>
      <c r="CE32" s="674"/>
      <c r="CF32" s="674"/>
      <c r="CG32" s="674"/>
      <c r="CH32" s="674"/>
      <c r="CI32" s="674"/>
      <c r="CJ32" s="674"/>
      <c r="CK32" s="674"/>
      <c r="CL32" s="674"/>
      <c r="CM32" s="674"/>
      <c r="CN32" s="674"/>
      <c r="CO32" s="674"/>
      <c r="CP32" s="674"/>
      <c r="CQ32" s="674"/>
      <c r="CR32" s="674"/>
      <c r="CS32" s="674"/>
      <c r="CT32" s="674"/>
      <c r="CU32" s="674"/>
      <c r="CV32" s="674"/>
      <c r="CW32" s="674"/>
      <c r="CX32" s="674"/>
      <c r="CY32" s="674"/>
      <c r="CZ32" s="674"/>
      <c r="DA32" s="674"/>
      <c r="DB32" s="674"/>
      <c r="DC32" s="674"/>
    </row>
    <row r="33" spans="1:37" s="674" customFormat="1" ht="19.5" customHeight="1">
      <c r="A33" s="881"/>
      <c r="B33" s="842" t="s">
        <v>2</v>
      </c>
      <c r="C33" s="843">
        <f>D33+E33+F33</f>
        <v>25000</v>
      </c>
      <c r="D33" s="844">
        <v>15000</v>
      </c>
      <c r="E33" s="844">
        <v>10000</v>
      </c>
      <c r="F33" s="844"/>
      <c r="G33" s="694"/>
      <c r="H33" s="673"/>
      <c r="I33" s="673"/>
      <c r="J33" s="673"/>
      <c r="K33" s="673"/>
      <c r="L33" s="673"/>
      <c r="M33" s="673"/>
      <c r="N33" s="673"/>
      <c r="O33" s="673"/>
      <c r="P33" s="673"/>
      <c r="Q33" s="673"/>
      <c r="R33" s="673"/>
      <c r="S33" s="673"/>
      <c r="T33" s="673"/>
      <c r="U33" s="673"/>
      <c r="V33" s="673"/>
      <c r="W33" s="673"/>
      <c r="X33" s="673"/>
      <c r="Y33" s="673"/>
      <c r="Z33" s="673"/>
      <c r="AA33" s="673"/>
      <c r="AB33" s="673"/>
      <c r="AC33" s="673"/>
      <c r="AD33" s="673"/>
      <c r="AE33" s="673"/>
      <c r="AF33" s="673"/>
      <c r="AG33" s="673"/>
      <c r="AH33" s="673"/>
      <c r="AI33" s="673"/>
      <c r="AJ33" s="673"/>
      <c r="AK33" s="673"/>
    </row>
    <row r="34" spans="1:37" s="674" customFormat="1" ht="21" customHeight="1">
      <c r="A34" s="882" t="s">
        <v>271</v>
      </c>
      <c r="B34" s="866" t="s">
        <v>1</v>
      </c>
      <c r="C34" s="868">
        <v>131300</v>
      </c>
      <c r="D34" s="868">
        <v>107300</v>
      </c>
      <c r="E34" s="868">
        <v>24000</v>
      </c>
      <c r="F34" s="868">
        <v>0</v>
      </c>
      <c r="G34" s="694"/>
      <c r="H34" s="673"/>
      <c r="I34" s="673"/>
      <c r="J34" s="673"/>
      <c r="K34" s="673"/>
      <c r="L34" s="673"/>
      <c r="M34" s="673"/>
      <c r="N34" s="673"/>
      <c r="O34" s="673"/>
      <c r="P34" s="673"/>
      <c r="Q34" s="673"/>
      <c r="R34" s="673"/>
      <c r="S34" s="673"/>
      <c r="T34" s="673"/>
      <c r="U34" s="673"/>
      <c r="V34" s="673"/>
      <c r="W34" s="673"/>
      <c r="X34" s="673"/>
      <c r="Y34" s="673"/>
      <c r="Z34" s="673"/>
      <c r="AA34" s="673"/>
      <c r="AB34" s="673"/>
      <c r="AC34" s="673"/>
      <c r="AD34" s="673"/>
      <c r="AE34" s="673"/>
      <c r="AF34" s="673"/>
      <c r="AG34" s="673"/>
      <c r="AH34" s="673"/>
      <c r="AI34" s="673"/>
      <c r="AJ34" s="673"/>
      <c r="AK34" s="673"/>
    </row>
    <row r="35" spans="1:37" s="674" customFormat="1" ht="21" customHeight="1">
      <c r="A35" s="814"/>
      <c r="B35" s="865" t="s">
        <v>2</v>
      </c>
      <c r="C35" s="883">
        <f>D35+E35+F35</f>
        <v>92800</v>
      </c>
      <c r="D35" s="883">
        <f>D37+D39</f>
        <v>92800</v>
      </c>
      <c r="E35" s="883">
        <f>E37+E39</f>
        <v>0</v>
      </c>
      <c r="F35" s="883">
        <f>F37+F39</f>
        <v>0</v>
      </c>
      <c r="G35" s="694"/>
      <c r="H35" s="673"/>
      <c r="I35" s="673"/>
      <c r="J35" s="673"/>
      <c r="K35" s="673"/>
      <c r="L35" s="673"/>
      <c r="M35" s="673"/>
      <c r="N35" s="673"/>
      <c r="O35" s="673"/>
      <c r="P35" s="673"/>
      <c r="Q35" s="673"/>
      <c r="R35" s="673"/>
      <c r="S35" s="673"/>
      <c r="T35" s="673"/>
      <c r="U35" s="673"/>
      <c r="V35" s="673"/>
      <c r="W35" s="673"/>
      <c r="X35" s="673"/>
      <c r="Y35" s="673"/>
      <c r="Z35" s="673"/>
      <c r="AA35" s="673"/>
      <c r="AB35" s="673"/>
      <c r="AC35" s="673"/>
      <c r="AD35" s="673"/>
      <c r="AE35" s="673"/>
      <c r="AF35" s="673"/>
      <c r="AG35" s="673"/>
      <c r="AH35" s="673"/>
      <c r="AI35" s="673"/>
      <c r="AJ35" s="673"/>
      <c r="AK35" s="673"/>
    </row>
    <row r="36" spans="1:37" s="674" customFormat="1" ht="21" customHeight="1">
      <c r="A36" s="824" t="s">
        <v>439</v>
      </c>
      <c r="B36" s="884" t="s">
        <v>1</v>
      </c>
      <c r="C36" s="885">
        <v>64100</v>
      </c>
      <c r="D36" s="886">
        <v>64100</v>
      </c>
      <c r="E36" s="886">
        <v>0</v>
      </c>
      <c r="F36" s="886">
        <v>0</v>
      </c>
      <c r="G36" s="694"/>
      <c r="H36" s="673"/>
      <c r="I36" s="673"/>
      <c r="J36" s="673"/>
      <c r="K36" s="673"/>
      <c r="L36" s="673"/>
      <c r="M36" s="673"/>
      <c r="N36" s="673"/>
      <c r="O36" s="673"/>
      <c r="P36" s="673"/>
      <c r="Q36" s="673"/>
      <c r="R36" s="673"/>
      <c r="S36" s="673"/>
      <c r="T36" s="673"/>
      <c r="U36" s="673"/>
      <c r="V36" s="673"/>
      <c r="W36" s="673"/>
      <c r="X36" s="673"/>
      <c r="Y36" s="673"/>
      <c r="Z36" s="673"/>
      <c r="AA36" s="673"/>
      <c r="AB36" s="673"/>
      <c r="AC36" s="673"/>
      <c r="AD36" s="673"/>
      <c r="AE36" s="673"/>
      <c r="AF36" s="673"/>
      <c r="AG36" s="673"/>
      <c r="AH36" s="673"/>
      <c r="AI36" s="673"/>
      <c r="AJ36" s="673"/>
      <c r="AK36" s="673"/>
    </row>
    <row r="37" spans="1:37" s="674" customFormat="1" ht="21">
      <c r="A37" s="824" t="s">
        <v>440</v>
      </c>
      <c r="B37" s="887" t="s">
        <v>2</v>
      </c>
      <c r="C37" s="826">
        <f>D37+E37+F37</f>
        <v>51600</v>
      </c>
      <c r="D37" s="834">
        <v>51600</v>
      </c>
      <c r="E37" s="835">
        <v>0</v>
      </c>
      <c r="F37" s="835"/>
      <c r="G37" s="694"/>
      <c r="H37" s="673"/>
      <c r="I37" s="673"/>
      <c r="J37" s="673"/>
      <c r="K37" s="673"/>
      <c r="L37" s="673"/>
      <c r="M37" s="673"/>
      <c r="N37" s="673"/>
      <c r="O37" s="673"/>
      <c r="P37" s="673"/>
      <c r="Q37" s="673"/>
      <c r="R37" s="673"/>
      <c r="S37" s="673"/>
      <c r="T37" s="673"/>
      <c r="U37" s="673"/>
      <c r="V37" s="673"/>
      <c r="W37" s="673"/>
      <c r="X37" s="673"/>
      <c r="Y37" s="673"/>
      <c r="Z37" s="673"/>
      <c r="AA37" s="673"/>
      <c r="AB37" s="673"/>
      <c r="AC37" s="673"/>
      <c r="AD37" s="673"/>
      <c r="AE37" s="673"/>
      <c r="AF37" s="673"/>
      <c r="AG37" s="673"/>
      <c r="AH37" s="673"/>
      <c r="AI37" s="673"/>
      <c r="AJ37" s="673"/>
      <c r="AK37" s="673"/>
    </row>
    <row r="38" spans="1:37" s="674" customFormat="1" ht="21">
      <c r="A38" s="824" t="s">
        <v>441</v>
      </c>
      <c r="B38" s="888" t="s">
        <v>1</v>
      </c>
      <c r="C38" s="828">
        <v>67200</v>
      </c>
      <c r="D38" s="828">
        <v>43200</v>
      </c>
      <c r="E38" s="828">
        <v>24000</v>
      </c>
      <c r="F38" s="828">
        <v>0</v>
      </c>
      <c r="G38" s="694"/>
      <c r="H38" s="673"/>
      <c r="I38" s="673"/>
      <c r="J38" s="673"/>
      <c r="K38" s="673"/>
      <c r="L38" s="673"/>
      <c r="M38" s="673"/>
      <c r="N38" s="673"/>
      <c r="O38" s="673"/>
      <c r="P38" s="673"/>
      <c r="Q38" s="673"/>
      <c r="R38" s="673"/>
      <c r="S38" s="673"/>
      <c r="T38" s="673"/>
      <c r="U38" s="673"/>
      <c r="V38" s="673"/>
      <c r="W38" s="673"/>
      <c r="X38" s="673"/>
      <c r="Y38" s="673"/>
      <c r="Z38" s="673"/>
      <c r="AA38" s="673"/>
      <c r="AB38" s="673"/>
      <c r="AC38" s="673"/>
      <c r="AD38" s="673"/>
      <c r="AE38" s="673"/>
      <c r="AF38" s="673"/>
      <c r="AG38" s="673"/>
      <c r="AH38" s="673"/>
      <c r="AI38" s="673"/>
      <c r="AJ38" s="673"/>
      <c r="AK38" s="673"/>
    </row>
    <row r="39" spans="1:37" s="674" customFormat="1" ht="21">
      <c r="A39" s="824" t="s">
        <v>442</v>
      </c>
      <c r="B39" s="889" t="s">
        <v>2</v>
      </c>
      <c r="C39" s="826">
        <f>D39+E39+F39</f>
        <v>41200</v>
      </c>
      <c r="D39" s="843">
        <v>41200</v>
      </c>
      <c r="E39" s="843"/>
      <c r="F39" s="862"/>
      <c r="G39" s="694"/>
      <c r="H39" s="673"/>
      <c r="I39" s="673"/>
      <c r="J39" s="673"/>
      <c r="K39" s="673"/>
      <c r="L39" s="673"/>
      <c r="M39" s="673"/>
      <c r="N39" s="673"/>
      <c r="O39" s="673"/>
      <c r="P39" s="673"/>
      <c r="Q39" s="673"/>
      <c r="R39" s="673"/>
      <c r="S39" s="673"/>
      <c r="T39" s="673"/>
      <c r="U39" s="673"/>
      <c r="V39" s="673"/>
      <c r="W39" s="673"/>
      <c r="X39" s="673"/>
      <c r="Y39" s="673"/>
      <c r="Z39" s="673"/>
      <c r="AA39" s="673"/>
      <c r="AB39" s="673"/>
      <c r="AC39" s="673"/>
      <c r="AD39" s="673"/>
      <c r="AE39" s="673"/>
      <c r="AF39" s="673"/>
      <c r="AG39" s="673"/>
      <c r="AH39" s="673"/>
      <c r="AI39" s="673"/>
      <c r="AJ39" s="673"/>
      <c r="AK39" s="673"/>
    </row>
    <row r="40" spans="1:37" s="674" customFormat="1" ht="21">
      <c r="A40" s="660" t="s">
        <v>427</v>
      </c>
      <c r="B40" s="866" t="s">
        <v>1</v>
      </c>
      <c r="C40" s="868">
        <v>573600</v>
      </c>
      <c r="D40" s="868">
        <v>225700</v>
      </c>
      <c r="E40" s="868">
        <v>230300</v>
      </c>
      <c r="F40" s="868">
        <v>117600</v>
      </c>
      <c r="G40" s="694"/>
      <c r="H40" s="673"/>
      <c r="I40" s="673"/>
      <c r="J40" s="673"/>
      <c r="K40" s="673"/>
      <c r="L40" s="673"/>
      <c r="M40" s="673"/>
      <c r="N40" s="673"/>
      <c r="O40" s="673"/>
      <c r="P40" s="673"/>
      <c r="Q40" s="673"/>
      <c r="R40" s="673"/>
      <c r="S40" s="673"/>
      <c r="T40" s="673"/>
      <c r="U40" s="673"/>
      <c r="V40" s="673"/>
      <c r="W40" s="673"/>
      <c r="X40" s="673"/>
      <c r="Y40" s="673"/>
      <c r="Z40" s="673"/>
      <c r="AA40" s="673"/>
      <c r="AB40" s="673"/>
      <c r="AC40" s="673"/>
      <c r="AD40" s="673"/>
      <c r="AE40" s="673"/>
      <c r="AF40" s="673"/>
      <c r="AG40" s="673"/>
      <c r="AH40" s="673"/>
      <c r="AI40" s="673"/>
      <c r="AJ40" s="673"/>
      <c r="AK40" s="673"/>
    </row>
    <row r="41" spans="1:37" s="674" customFormat="1" ht="21">
      <c r="A41" s="661"/>
      <c r="B41" s="865" t="s">
        <v>2</v>
      </c>
      <c r="C41" s="883">
        <f>C10</f>
        <v>239400</v>
      </c>
      <c r="D41" s="883">
        <f>D10</f>
        <v>181400</v>
      </c>
      <c r="E41" s="883">
        <f>E10</f>
        <v>58000</v>
      </c>
      <c r="F41" s="883">
        <f>F10</f>
        <v>0</v>
      </c>
      <c r="G41" s="694"/>
      <c r="H41" s="673"/>
      <c r="I41" s="673"/>
      <c r="J41" s="673"/>
      <c r="K41" s="673"/>
      <c r="L41" s="673"/>
      <c r="M41" s="673"/>
      <c r="N41" s="673"/>
      <c r="O41" s="673"/>
      <c r="P41" s="673"/>
      <c r="Q41" s="673"/>
      <c r="R41" s="673"/>
      <c r="S41" s="673"/>
      <c r="T41" s="673"/>
      <c r="U41" s="673"/>
      <c r="V41" s="673"/>
      <c r="W41" s="673"/>
      <c r="X41" s="673"/>
      <c r="Y41" s="673"/>
      <c r="Z41" s="673"/>
      <c r="AA41" s="673"/>
      <c r="AB41" s="673"/>
      <c r="AC41" s="673"/>
      <c r="AD41" s="673"/>
      <c r="AE41" s="673"/>
      <c r="AF41" s="673"/>
      <c r="AG41" s="673"/>
      <c r="AH41" s="673"/>
      <c r="AI41" s="673"/>
      <c r="AJ41" s="673"/>
      <c r="AK41" s="673"/>
    </row>
    <row r="42" spans="1:37" s="674" customFormat="1" ht="19.5" customHeight="1">
      <c r="A42" s="660" t="s">
        <v>428</v>
      </c>
      <c r="B42" s="866" t="s">
        <v>1</v>
      </c>
      <c r="C42" s="868">
        <v>0</v>
      </c>
      <c r="D42" s="868">
        <v>0</v>
      </c>
      <c r="E42" s="868">
        <v>0</v>
      </c>
      <c r="F42" s="868">
        <v>0</v>
      </c>
      <c r="G42" s="694"/>
      <c r="H42" s="673"/>
      <c r="I42" s="673"/>
      <c r="J42" s="673"/>
      <c r="K42" s="673"/>
      <c r="L42" s="673"/>
      <c r="M42" s="673"/>
      <c r="N42" s="673"/>
      <c r="O42" s="673"/>
      <c r="P42" s="673"/>
      <c r="Q42" s="673"/>
      <c r="R42" s="673"/>
      <c r="S42" s="673"/>
      <c r="T42" s="673"/>
      <c r="U42" s="673"/>
      <c r="V42" s="673"/>
      <c r="W42" s="673"/>
      <c r="X42" s="673"/>
      <c r="Y42" s="673"/>
      <c r="Z42" s="673"/>
      <c r="AA42" s="673"/>
      <c r="AB42" s="673"/>
      <c r="AC42" s="673"/>
      <c r="AD42" s="673"/>
      <c r="AE42" s="673"/>
      <c r="AF42" s="673"/>
      <c r="AG42" s="673"/>
      <c r="AH42" s="673"/>
      <c r="AI42" s="673"/>
      <c r="AJ42" s="673"/>
      <c r="AK42" s="673"/>
    </row>
    <row r="43" spans="1:37" s="674" customFormat="1" ht="19.5" customHeight="1">
      <c r="A43" s="661"/>
      <c r="B43" s="589" t="s">
        <v>2</v>
      </c>
      <c r="C43" s="869"/>
      <c r="D43" s="869"/>
      <c r="E43" s="869"/>
      <c r="F43" s="869"/>
      <c r="G43" s="694"/>
      <c r="H43" s="673"/>
      <c r="I43" s="673"/>
      <c r="J43" s="673"/>
      <c r="K43" s="673"/>
      <c r="L43" s="673"/>
      <c r="M43" s="673"/>
      <c r="N43" s="673"/>
      <c r="O43" s="673"/>
      <c r="P43" s="673"/>
      <c r="Q43" s="673"/>
      <c r="R43" s="673"/>
      <c r="S43" s="673"/>
      <c r="T43" s="673"/>
      <c r="U43" s="673"/>
      <c r="V43" s="673"/>
      <c r="W43" s="673"/>
      <c r="X43" s="673"/>
      <c r="Y43" s="673"/>
      <c r="Z43" s="673"/>
      <c r="AA43" s="673"/>
      <c r="AB43" s="673"/>
      <c r="AC43" s="673"/>
      <c r="AD43" s="673"/>
      <c r="AE43" s="673"/>
      <c r="AF43" s="673"/>
      <c r="AG43" s="673"/>
      <c r="AH43" s="673"/>
      <c r="AI43" s="673"/>
      <c r="AJ43" s="673"/>
      <c r="AK43" s="673"/>
    </row>
    <row r="44" spans="1:66" s="735" customFormat="1" ht="21">
      <c r="A44" s="863" t="s">
        <v>435</v>
      </c>
      <c r="B44" s="866" t="s">
        <v>1</v>
      </c>
      <c r="C44" s="868">
        <v>573600</v>
      </c>
      <c r="D44" s="868">
        <v>225700</v>
      </c>
      <c r="E44" s="868">
        <v>230300</v>
      </c>
      <c r="F44" s="868">
        <v>117600</v>
      </c>
      <c r="G44" s="694"/>
      <c r="H44" s="729"/>
      <c r="I44" s="729"/>
      <c r="J44" s="729"/>
      <c r="K44" s="729"/>
      <c r="L44" s="729"/>
      <c r="M44" s="729"/>
      <c r="N44" s="729"/>
      <c r="O44" s="729"/>
      <c r="P44" s="729"/>
      <c r="Q44" s="729"/>
      <c r="R44" s="729"/>
      <c r="S44" s="729"/>
      <c r="T44" s="729"/>
      <c r="U44" s="729"/>
      <c r="V44" s="729"/>
      <c r="W44" s="729"/>
      <c r="X44" s="729"/>
      <c r="Y44" s="729"/>
      <c r="Z44" s="729"/>
      <c r="AA44" s="729"/>
      <c r="AB44" s="729"/>
      <c r="AC44" s="729"/>
      <c r="AD44" s="729"/>
      <c r="AE44" s="729"/>
      <c r="AF44" s="729"/>
      <c r="AG44" s="729"/>
      <c r="AH44" s="729"/>
      <c r="AI44" s="729"/>
      <c r="AJ44" s="729"/>
      <c r="AK44" s="729"/>
      <c r="AL44" s="730"/>
      <c r="AM44" s="730"/>
      <c r="AN44" s="730"/>
      <c r="AO44" s="730"/>
      <c r="AP44" s="730"/>
      <c r="AQ44" s="730"/>
      <c r="AR44" s="730"/>
      <c r="AS44" s="730"/>
      <c r="AT44" s="730"/>
      <c r="AU44" s="730"/>
      <c r="AV44" s="730"/>
      <c r="AW44" s="730"/>
      <c r="AX44" s="730"/>
      <c r="AY44" s="730"/>
      <c r="AZ44" s="730"/>
      <c r="BA44" s="730"/>
      <c r="BB44" s="730"/>
      <c r="BC44" s="730"/>
      <c r="BD44" s="730"/>
      <c r="BE44" s="730"/>
      <c r="BF44" s="730"/>
      <c r="BG44" s="730"/>
      <c r="BH44" s="730"/>
      <c r="BI44" s="730"/>
      <c r="BJ44" s="730"/>
      <c r="BK44" s="730"/>
      <c r="BL44" s="730"/>
      <c r="BM44" s="730"/>
      <c r="BN44" s="730"/>
    </row>
    <row r="45" spans="1:66" s="735" customFormat="1" ht="21">
      <c r="A45" s="661"/>
      <c r="B45" s="589" t="s">
        <v>2</v>
      </c>
      <c r="C45" s="869">
        <f>C41</f>
        <v>239400</v>
      </c>
      <c r="D45" s="869">
        <f>D41</f>
        <v>181400</v>
      </c>
      <c r="E45" s="869">
        <f>E41</f>
        <v>58000</v>
      </c>
      <c r="F45" s="869">
        <f>F41</f>
        <v>0</v>
      </c>
      <c r="G45" s="694"/>
      <c r="H45" s="729"/>
      <c r="I45" s="729"/>
      <c r="J45" s="729"/>
      <c r="K45" s="729"/>
      <c r="L45" s="729"/>
      <c r="M45" s="729"/>
      <c r="N45" s="729"/>
      <c r="O45" s="729"/>
      <c r="P45" s="729"/>
      <c r="Q45" s="729"/>
      <c r="R45" s="729"/>
      <c r="S45" s="729"/>
      <c r="T45" s="729"/>
      <c r="U45" s="729"/>
      <c r="V45" s="729"/>
      <c r="W45" s="729"/>
      <c r="X45" s="729"/>
      <c r="Y45" s="729"/>
      <c r="Z45" s="729"/>
      <c r="AA45" s="729"/>
      <c r="AB45" s="729"/>
      <c r="AC45" s="729"/>
      <c r="AD45" s="729"/>
      <c r="AE45" s="729"/>
      <c r="AF45" s="729"/>
      <c r="AG45" s="729"/>
      <c r="AH45" s="729"/>
      <c r="AI45" s="729"/>
      <c r="AJ45" s="729"/>
      <c r="AK45" s="729"/>
      <c r="AL45" s="730"/>
      <c r="AM45" s="730"/>
      <c r="AN45" s="730"/>
      <c r="AO45" s="730"/>
      <c r="AP45" s="730"/>
      <c r="AQ45" s="730"/>
      <c r="AR45" s="730"/>
      <c r="AS45" s="730"/>
      <c r="AT45" s="730"/>
      <c r="AU45" s="730"/>
      <c r="AV45" s="730"/>
      <c r="AW45" s="730"/>
      <c r="AX45" s="730"/>
      <c r="AY45" s="730"/>
      <c r="AZ45" s="730"/>
      <c r="BA45" s="730"/>
      <c r="BB45" s="730"/>
      <c r="BC45" s="730"/>
      <c r="BD45" s="730"/>
      <c r="BE45" s="730"/>
      <c r="BF45" s="730"/>
      <c r="BG45" s="730"/>
      <c r="BH45" s="730"/>
      <c r="BI45" s="730"/>
      <c r="BJ45" s="730"/>
      <c r="BK45" s="730"/>
      <c r="BL45" s="730"/>
      <c r="BM45" s="730"/>
      <c r="BN45" s="730"/>
    </row>
    <row r="46" spans="1:37" s="730" customFormat="1" ht="21">
      <c r="A46" s="801"/>
      <c r="B46" s="801"/>
      <c r="C46" s="802"/>
      <c r="D46" s="802"/>
      <c r="E46" s="802"/>
      <c r="F46" s="802"/>
      <c r="G46" s="734"/>
      <c r="H46" s="729"/>
      <c r="I46" s="729"/>
      <c r="J46" s="729"/>
      <c r="K46" s="729"/>
      <c r="L46" s="729"/>
      <c r="M46" s="729"/>
      <c r="N46" s="729"/>
      <c r="O46" s="729"/>
      <c r="P46" s="729"/>
      <c r="Q46" s="729"/>
      <c r="R46" s="729"/>
      <c r="S46" s="729"/>
      <c r="T46" s="729"/>
      <c r="U46" s="729"/>
      <c r="V46" s="729"/>
      <c r="W46" s="729"/>
      <c r="X46" s="729"/>
      <c r="Y46" s="729"/>
      <c r="Z46" s="729"/>
      <c r="AA46" s="729"/>
      <c r="AB46" s="729"/>
      <c r="AC46" s="729"/>
      <c r="AD46" s="729"/>
      <c r="AE46" s="729"/>
      <c r="AF46" s="729"/>
      <c r="AG46" s="729"/>
      <c r="AH46" s="729"/>
      <c r="AI46" s="729"/>
      <c r="AJ46" s="729"/>
      <c r="AK46" s="729"/>
    </row>
    <row r="47" spans="1:6" ht="21">
      <c r="A47" s="44"/>
      <c r="B47" s="44"/>
      <c r="C47" s="871"/>
      <c r="D47" s="872"/>
      <c r="E47" s="871"/>
      <c r="F47" s="872"/>
    </row>
    <row r="48" spans="1:6" ht="21">
      <c r="A48" s="70"/>
      <c r="B48" s="44"/>
      <c r="C48" s="871"/>
      <c r="D48" s="872"/>
      <c r="E48" s="871"/>
      <c r="F48" s="872"/>
    </row>
  </sheetData>
  <sheetProtection/>
  <mergeCells count="4">
    <mergeCell ref="A3:F3"/>
    <mergeCell ref="A40:A41"/>
    <mergeCell ref="A42:A43"/>
    <mergeCell ref="A44:A45"/>
  </mergeCells>
  <printOptions/>
  <pageMargins left="0" right="0" top="0.196850393700787" bottom="0" header="0.31496062992126" footer="0.31496062992126"/>
  <pageSetup horizontalDpi="600" verticalDpi="600" orientation="landscape" paperSize="9" scale="80" r:id="rId3"/>
  <rowBreaks count="1" manualBreakCount="1">
    <brk id="33" max="5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BP48"/>
  <sheetViews>
    <sheetView tabSelected="1" view="pageBreakPreview" zoomScaleNormal="40" zoomScaleSheetLayoutView="100" zoomScalePageLayoutView="0" workbookViewId="0" topLeftCell="B2">
      <selection activeCell="P104" sqref="P104"/>
    </sheetView>
  </sheetViews>
  <sheetFormatPr defaultColWidth="9.140625" defaultRowHeight="15"/>
  <cols>
    <col min="1" max="1" width="55.421875" style="119" customWidth="1"/>
    <col min="2" max="2" width="20.421875" style="119" customWidth="1"/>
    <col min="3" max="3" width="24.00390625" style="918" customWidth="1"/>
    <col min="4" max="4" width="25.00390625" style="918" customWidth="1"/>
    <col min="5" max="5" width="25.57421875" style="920" customWidth="1"/>
    <col min="6" max="6" width="24.8515625" style="918" customWidth="1"/>
    <col min="7" max="16384" width="9.140625" style="119" customWidth="1"/>
  </cols>
  <sheetData>
    <row r="1" spans="1:68" s="161" customFormat="1" ht="21.75" customHeight="1">
      <c r="A1" s="890"/>
      <c r="B1" s="890"/>
      <c r="C1" s="891"/>
      <c r="D1" s="891"/>
      <c r="E1" s="891"/>
      <c r="F1" s="797" t="s">
        <v>416</v>
      </c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  <c r="AM1" s="322"/>
      <c r="AN1" s="322"/>
      <c r="AO1" s="322"/>
      <c r="AP1" s="322"/>
      <c r="AQ1" s="322"/>
      <c r="AR1" s="322"/>
      <c r="AS1" s="322"/>
      <c r="AT1" s="322"/>
      <c r="AU1" s="322"/>
      <c r="AV1" s="322"/>
      <c r="AW1" s="322"/>
      <c r="AX1" s="322"/>
      <c r="AY1" s="322"/>
      <c r="AZ1" s="322"/>
      <c r="BA1" s="322"/>
      <c r="BB1" s="322"/>
      <c r="BC1" s="322"/>
      <c r="BD1" s="322"/>
      <c r="BE1" s="322"/>
      <c r="BF1" s="322"/>
      <c r="BG1" s="322"/>
      <c r="BH1" s="322"/>
      <c r="BI1" s="322"/>
      <c r="BJ1" s="322"/>
      <c r="BK1" s="322"/>
      <c r="BL1" s="322"/>
      <c r="BM1" s="322"/>
      <c r="BN1" s="322"/>
      <c r="BO1" s="322"/>
      <c r="BP1" s="322"/>
    </row>
    <row r="2" spans="1:68" s="161" customFormat="1" ht="18.75" customHeight="1">
      <c r="A2" s="890"/>
      <c r="B2" s="890"/>
      <c r="C2" s="891"/>
      <c r="D2" s="891"/>
      <c r="E2" s="891"/>
      <c r="F2" s="797" t="s">
        <v>268</v>
      </c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  <c r="AM2" s="322"/>
      <c r="AN2" s="322"/>
      <c r="AO2" s="322"/>
      <c r="AP2" s="322"/>
      <c r="AQ2" s="322"/>
      <c r="AR2" s="322"/>
      <c r="AS2" s="322"/>
      <c r="AT2" s="322"/>
      <c r="AU2" s="322"/>
      <c r="AV2" s="322"/>
      <c r="AW2" s="322"/>
      <c r="AX2" s="322"/>
      <c r="AY2" s="322"/>
      <c r="AZ2" s="322"/>
      <c r="BA2" s="322"/>
      <c r="BB2" s="322"/>
      <c r="BC2" s="322"/>
      <c r="BD2" s="322"/>
      <c r="BE2" s="322"/>
      <c r="BF2" s="322"/>
      <c r="BG2" s="322"/>
      <c r="BH2" s="322"/>
      <c r="BI2" s="322"/>
      <c r="BJ2" s="322"/>
      <c r="BK2" s="322"/>
      <c r="BL2" s="322"/>
      <c r="BM2" s="322"/>
      <c r="BN2" s="322"/>
      <c r="BO2" s="322"/>
      <c r="BP2" s="322"/>
    </row>
    <row r="3" spans="1:68" s="161" customFormat="1" ht="18.75" customHeight="1">
      <c r="A3" s="593" t="s">
        <v>417</v>
      </c>
      <c r="B3" s="593"/>
      <c r="C3" s="593"/>
      <c r="D3" s="593"/>
      <c r="E3" s="593"/>
      <c r="F3" s="593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322"/>
      <c r="AE3" s="322"/>
      <c r="AF3" s="322"/>
      <c r="AG3" s="322"/>
      <c r="AH3" s="322"/>
      <c r="AI3" s="322"/>
      <c r="AJ3" s="322"/>
      <c r="AK3" s="322"/>
      <c r="AL3" s="322"/>
      <c r="AM3" s="322"/>
      <c r="AN3" s="322"/>
      <c r="AO3" s="322"/>
      <c r="AP3" s="322"/>
      <c r="AQ3" s="322"/>
      <c r="AR3" s="322"/>
      <c r="AS3" s="322"/>
      <c r="AT3" s="322"/>
      <c r="AU3" s="322"/>
      <c r="AV3" s="322"/>
      <c r="AW3" s="322"/>
      <c r="AX3" s="322"/>
      <c r="AY3" s="322"/>
      <c r="AZ3" s="322"/>
      <c r="BA3" s="322"/>
      <c r="BB3" s="322"/>
      <c r="BC3" s="322"/>
      <c r="BD3" s="322"/>
      <c r="BE3" s="322"/>
      <c r="BF3" s="322"/>
      <c r="BG3" s="322"/>
      <c r="BH3" s="322"/>
      <c r="BI3" s="322"/>
      <c r="BJ3" s="322"/>
      <c r="BK3" s="322"/>
      <c r="BL3" s="322"/>
      <c r="BM3" s="322"/>
      <c r="BN3" s="322"/>
      <c r="BO3" s="322"/>
      <c r="BP3" s="322"/>
    </row>
    <row r="4" spans="1:68" s="161" customFormat="1" ht="21.75" customHeight="1">
      <c r="A4" s="71" t="s">
        <v>418</v>
      </c>
      <c r="B4" s="71"/>
      <c r="C4" s="798"/>
      <c r="D4" s="799"/>
      <c r="E4" s="798"/>
      <c r="F4" s="800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  <c r="AM4" s="322"/>
      <c r="AN4" s="322"/>
      <c r="AO4" s="322"/>
      <c r="AP4" s="322"/>
      <c r="AQ4" s="322"/>
      <c r="AR4" s="322"/>
      <c r="AS4" s="322"/>
      <c r="AT4" s="322"/>
      <c r="AU4" s="322"/>
      <c r="AV4" s="322"/>
      <c r="AW4" s="322"/>
      <c r="AX4" s="322"/>
      <c r="AY4" s="322"/>
      <c r="AZ4" s="322"/>
      <c r="BA4" s="322"/>
      <c r="BB4" s="322"/>
      <c r="BC4" s="322"/>
      <c r="BD4" s="322"/>
      <c r="BE4" s="322"/>
      <c r="BF4" s="322"/>
      <c r="BG4" s="322"/>
      <c r="BH4" s="322"/>
      <c r="BI4" s="322"/>
      <c r="BJ4" s="322"/>
      <c r="BK4" s="322"/>
      <c r="BL4" s="322"/>
      <c r="BM4" s="322"/>
      <c r="BN4" s="322"/>
      <c r="BO4" s="322"/>
      <c r="BP4" s="322"/>
    </row>
    <row r="5" spans="1:68" s="161" customFormat="1" ht="21" customHeight="1">
      <c r="A5" s="70" t="s">
        <v>221</v>
      </c>
      <c r="B5" s="801"/>
      <c r="C5" s="802"/>
      <c r="D5" s="802"/>
      <c r="E5" s="802"/>
      <c r="F5" s="803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  <c r="AM5" s="322"/>
      <c r="AN5" s="322"/>
      <c r="AO5" s="322"/>
      <c r="AP5" s="322"/>
      <c r="AQ5" s="322"/>
      <c r="AR5" s="322"/>
      <c r="AS5" s="322"/>
      <c r="AT5" s="322"/>
      <c r="AU5" s="322"/>
      <c r="AV5" s="322"/>
      <c r="AW5" s="322"/>
      <c r="AX5" s="322"/>
      <c r="AY5" s="322"/>
      <c r="AZ5" s="322"/>
      <c r="BA5" s="322"/>
      <c r="BB5" s="322"/>
      <c r="BC5" s="322"/>
      <c r="BD5" s="322"/>
      <c r="BE5" s="322"/>
      <c r="BF5" s="322"/>
      <c r="BG5" s="322"/>
      <c r="BH5" s="322"/>
      <c r="BI5" s="322"/>
      <c r="BJ5" s="322"/>
      <c r="BK5" s="322"/>
      <c r="BL5" s="322"/>
      <c r="BM5" s="322"/>
      <c r="BN5" s="322"/>
      <c r="BO5" s="322"/>
      <c r="BP5" s="322"/>
    </row>
    <row r="6" spans="1:68" s="161" customFormat="1" ht="16.5" customHeight="1">
      <c r="A6" s="801"/>
      <c r="B6" s="801"/>
      <c r="C6" s="802"/>
      <c r="D6" s="802"/>
      <c r="E6" s="802"/>
      <c r="F6" s="803" t="s">
        <v>38</v>
      </c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322"/>
      <c r="AI6" s="322"/>
      <c r="AJ6" s="322"/>
      <c r="AK6" s="322"/>
      <c r="AL6" s="322"/>
      <c r="AM6" s="322"/>
      <c r="AN6" s="322"/>
      <c r="AO6" s="322"/>
      <c r="AP6" s="322"/>
      <c r="AQ6" s="322"/>
      <c r="AR6" s="322"/>
      <c r="AS6" s="322"/>
      <c r="AT6" s="322"/>
      <c r="AU6" s="322"/>
      <c r="AV6" s="322"/>
      <c r="AW6" s="322"/>
      <c r="AX6" s="322"/>
      <c r="AY6" s="322"/>
      <c r="AZ6" s="322"/>
      <c r="BA6" s="322"/>
      <c r="BB6" s="322"/>
      <c r="BC6" s="322"/>
      <c r="BD6" s="322"/>
      <c r="BE6" s="322"/>
      <c r="BF6" s="322"/>
      <c r="BG6" s="322"/>
      <c r="BH6" s="322"/>
      <c r="BI6" s="322"/>
      <c r="BJ6" s="322"/>
      <c r="BK6" s="322"/>
      <c r="BL6" s="322"/>
      <c r="BM6" s="322"/>
      <c r="BN6" s="322"/>
      <c r="BO6" s="322"/>
      <c r="BP6" s="322"/>
    </row>
    <row r="7" spans="1:68" s="893" customFormat="1" ht="21.75" customHeight="1">
      <c r="A7" s="583" t="s">
        <v>274</v>
      </c>
      <c r="B7" s="583" t="s">
        <v>153</v>
      </c>
      <c r="C7" s="892" t="s">
        <v>0</v>
      </c>
      <c r="D7" s="805" t="s">
        <v>191</v>
      </c>
      <c r="E7" s="805" t="s">
        <v>192</v>
      </c>
      <c r="F7" s="806" t="s">
        <v>193</v>
      </c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22"/>
      <c r="AL7" s="322"/>
      <c r="AM7" s="322"/>
      <c r="AN7" s="322"/>
      <c r="AO7" s="322"/>
      <c r="AP7" s="322"/>
      <c r="AQ7" s="322"/>
      <c r="AR7" s="322"/>
      <c r="AS7" s="322"/>
      <c r="AT7" s="322"/>
      <c r="AU7" s="322"/>
      <c r="AV7" s="322"/>
      <c r="AW7" s="322"/>
      <c r="AX7" s="322"/>
      <c r="AY7" s="322"/>
      <c r="AZ7" s="322"/>
      <c r="BA7" s="322"/>
      <c r="BB7" s="322"/>
      <c r="BC7" s="322"/>
      <c r="BD7" s="322"/>
      <c r="BE7" s="322"/>
      <c r="BF7" s="322"/>
      <c r="BG7" s="322"/>
      <c r="BH7" s="322"/>
      <c r="BI7" s="322"/>
      <c r="BJ7" s="322"/>
      <c r="BK7" s="322"/>
      <c r="BL7" s="322"/>
      <c r="BM7" s="322"/>
      <c r="BN7" s="322"/>
      <c r="BO7" s="322"/>
      <c r="BP7" s="322"/>
    </row>
    <row r="8" spans="1:68" s="895" customFormat="1" ht="21.75" customHeight="1">
      <c r="A8" s="584"/>
      <c r="B8" s="584"/>
      <c r="C8" s="894"/>
      <c r="D8" s="753" t="s">
        <v>420</v>
      </c>
      <c r="E8" s="753" t="s">
        <v>421</v>
      </c>
      <c r="F8" s="753" t="s">
        <v>422</v>
      </c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22"/>
      <c r="AL8" s="322"/>
      <c r="AM8" s="322"/>
      <c r="AN8" s="322"/>
      <c r="AO8" s="322"/>
      <c r="AP8" s="322"/>
      <c r="AQ8" s="322"/>
      <c r="AR8" s="322"/>
      <c r="AS8" s="322"/>
      <c r="AT8" s="322"/>
      <c r="AU8" s="322"/>
      <c r="AV8" s="322"/>
      <c r="AW8" s="322"/>
      <c r="AX8" s="322"/>
      <c r="AY8" s="322"/>
      <c r="AZ8" s="322"/>
      <c r="BA8" s="322"/>
      <c r="BB8" s="322"/>
      <c r="BC8" s="322"/>
      <c r="BD8" s="322"/>
      <c r="BE8" s="322"/>
      <c r="BF8" s="322"/>
      <c r="BG8" s="322"/>
      <c r="BH8" s="322"/>
      <c r="BI8" s="322"/>
      <c r="BJ8" s="322"/>
      <c r="BK8" s="322"/>
      <c r="BL8" s="322"/>
      <c r="BM8" s="322"/>
      <c r="BN8" s="322"/>
      <c r="BO8" s="322"/>
      <c r="BP8" s="322"/>
    </row>
    <row r="9" spans="1:68" s="252" customFormat="1" ht="21.75" customHeight="1">
      <c r="A9" s="896" t="s">
        <v>423</v>
      </c>
      <c r="B9" s="866"/>
      <c r="C9" s="897">
        <v>1719300</v>
      </c>
      <c r="D9" s="897">
        <v>1367700</v>
      </c>
      <c r="E9" s="897">
        <v>186800</v>
      </c>
      <c r="F9" s="897">
        <v>164800</v>
      </c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322"/>
      <c r="AL9" s="322"/>
      <c r="AM9" s="322"/>
      <c r="AN9" s="322"/>
      <c r="AO9" s="322"/>
      <c r="AP9" s="322"/>
      <c r="AQ9" s="322"/>
      <c r="AR9" s="322"/>
      <c r="AS9" s="322"/>
      <c r="AT9" s="322"/>
      <c r="AU9" s="322"/>
      <c r="AV9" s="322"/>
      <c r="AW9" s="322"/>
      <c r="AX9" s="322"/>
      <c r="AY9" s="322"/>
      <c r="AZ9" s="322"/>
      <c r="BA9" s="322"/>
      <c r="BB9" s="322"/>
      <c r="BC9" s="322"/>
      <c r="BD9" s="322"/>
      <c r="BE9" s="322"/>
      <c r="BF9" s="322"/>
      <c r="BG9" s="322"/>
      <c r="BH9" s="322"/>
      <c r="BI9" s="322"/>
      <c r="BJ9" s="322"/>
      <c r="BK9" s="322"/>
      <c r="BL9" s="322"/>
      <c r="BM9" s="322"/>
      <c r="BN9" s="322"/>
      <c r="BO9" s="322"/>
      <c r="BP9" s="322"/>
    </row>
    <row r="10" spans="1:68" s="252" customFormat="1" ht="21.75" customHeight="1">
      <c r="A10" s="898"/>
      <c r="B10" s="864"/>
      <c r="C10" s="899">
        <f>C12</f>
        <v>756320</v>
      </c>
      <c r="D10" s="899">
        <f>D12</f>
        <v>512780</v>
      </c>
      <c r="E10" s="899">
        <f>E12</f>
        <v>243540</v>
      </c>
      <c r="F10" s="899">
        <f>F12</f>
        <v>0</v>
      </c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2"/>
      <c r="R10" s="322"/>
      <c r="S10" s="322"/>
      <c r="T10" s="322"/>
      <c r="U10" s="322"/>
      <c r="V10" s="322"/>
      <c r="W10" s="322"/>
      <c r="X10" s="322"/>
      <c r="Y10" s="322"/>
      <c r="Z10" s="322"/>
      <c r="AA10" s="322"/>
      <c r="AB10" s="322"/>
      <c r="AC10" s="322"/>
      <c r="AD10" s="322"/>
      <c r="AE10" s="322"/>
      <c r="AF10" s="322"/>
      <c r="AG10" s="322"/>
      <c r="AH10" s="322"/>
      <c r="AI10" s="322"/>
      <c r="AJ10" s="322"/>
      <c r="AK10" s="322"/>
      <c r="AL10" s="322"/>
      <c r="AM10" s="322"/>
      <c r="AN10" s="322"/>
      <c r="AO10" s="322"/>
      <c r="AP10" s="322"/>
      <c r="AQ10" s="322"/>
      <c r="AR10" s="322"/>
      <c r="AS10" s="322"/>
      <c r="AT10" s="322"/>
      <c r="AU10" s="322"/>
      <c r="AV10" s="322"/>
      <c r="AW10" s="322"/>
      <c r="AX10" s="322"/>
      <c r="AY10" s="322"/>
      <c r="AZ10" s="322"/>
      <c r="BA10" s="322"/>
      <c r="BB10" s="322"/>
      <c r="BC10" s="322"/>
      <c r="BD10" s="322"/>
      <c r="BE10" s="322"/>
      <c r="BF10" s="322"/>
      <c r="BG10" s="322"/>
      <c r="BH10" s="322"/>
      <c r="BI10" s="322"/>
      <c r="BJ10" s="322"/>
      <c r="BK10" s="322"/>
      <c r="BL10" s="322"/>
      <c r="BM10" s="322"/>
      <c r="BN10" s="322"/>
      <c r="BO10" s="322"/>
      <c r="BP10" s="322"/>
    </row>
    <row r="11" spans="1:68" s="344" customFormat="1" ht="21.75" customHeight="1">
      <c r="A11" s="814" t="s">
        <v>222</v>
      </c>
      <c r="B11" s="815" t="s">
        <v>1</v>
      </c>
      <c r="C11" s="818">
        <v>1719300</v>
      </c>
      <c r="D11" s="818">
        <v>1367700</v>
      </c>
      <c r="E11" s="818">
        <v>186800</v>
      </c>
      <c r="F11" s="818">
        <v>164800</v>
      </c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22"/>
      <c r="AK11" s="322"/>
      <c r="AL11" s="322"/>
      <c r="AM11" s="322"/>
      <c r="AN11" s="322"/>
      <c r="AO11" s="322"/>
      <c r="AP11" s="322"/>
      <c r="AQ11" s="322"/>
      <c r="AR11" s="322"/>
      <c r="AS11" s="322"/>
      <c r="AT11" s="322"/>
      <c r="AU11" s="322"/>
      <c r="AV11" s="322"/>
      <c r="AW11" s="322"/>
      <c r="AX11" s="322"/>
      <c r="AY11" s="322"/>
      <c r="AZ11" s="322"/>
      <c r="BA11" s="322"/>
      <c r="BB11" s="322"/>
      <c r="BC11" s="322"/>
      <c r="BD11" s="322"/>
      <c r="BE11" s="322"/>
      <c r="BF11" s="322"/>
      <c r="BG11" s="322"/>
      <c r="BH11" s="322"/>
      <c r="BI11" s="322"/>
      <c r="BJ11" s="322"/>
      <c r="BK11" s="322"/>
      <c r="BL11" s="322"/>
      <c r="BM11" s="322"/>
      <c r="BN11" s="322"/>
      <c r="BO11" s="322"/>
      <c r="BP11" s="322"/>
    </row>
    <row r="12" spans="1:68" s="344" customFormat="1" ht="21.75" customHeight="1">
      <c r="A12" s="814"/>
      <c r="B12" s="815" t="s">
        <v>2</v>
      </c>
      <c r="C12" s="818">
        <f>C14</f>
        <v>756320</v>
      </c>
      <c r="D12" s="818">
        <f>D14</f>
        <v>512780</v>
      </c>
      <c r="E12" s="818">
        <f>E14</f>
        <v>243540</v>
      </c>
      <c r="F12" s="818">
        <f>F14</f>
        <v>0</v>
      </c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2"/>
      <c r="AC12" s="322"/>
      <c r="AD12" s="322"/>
      <c r="AE12" s="322"/>
      <c r="AF12" s="322"/>
      <c r="AG12" s="322"/>
      <c r="AH12" s="322"/>
      <c r="AI12" s="322"/>
      <c r="AJ12" s="322"/>
      <c r="AK12" s="322"/>
      <c r="AL12" s="322"/>
      <c r="AM12" s="322"/>
      <c r="AN12" s="322"/>
      <c r="AO12" s="322"/>
      <c r="AP12" s="322"/>
      <c r="AQ12" s="322"/>
      <c r="AR12" s="322"/>
      <c r="AS12" s="322"/>
      <c r="AT12" s="322"/>
      <c r="AU12" s="322"/>
      <c r="AV12" s="322"/>
      <c r="AW12" s="322"/>
      <c r="AX12" s="322"/>
      <c r="AY12" s="322"/>
      <c r="AZ12" s="322"/>
      <c r="BA12" s="322"/>
      <c r="BB12" s="322"/>
      <c r="BC12" s="322"/>
      <c r="BD12" s="322"/>
      <c r="BE12" s="322"/>
      <c r="BF12" s="322"/>
      <c r="BG12" s="322"/>
      <c r="BH12" s="322"/>
      <c r="BI12" s="322"/>
      <c r="BJ12" s="322"/>
      <c r="BK12" s="322"/>
      <c r="BL12" s="322"/>
      <c r="BM12" s="322"/>
      <c r="BN12" s="322"/>
      <c r="BO12" s="322"/>
      <c r="BP12" s="322"/>
    </row>
    <row r="13" spans="1:68" s="249" customFormat="1" ht="21.75" customHeight="1">
      <c r="A13" s="819" t="s">
        <v>212</v>
      </c>
      <c r="B13" s="815" t="s">
        <v>1</v>
      </c>
      <c r="C13" s="816">
        <v>1719300</v>
      </c>
      <c r="D13" s="818">
        <v>1367700</v>
      </c>
      <c r="E13" s="818">
        <v>186800</v>
      </c>
      <c r="F13" s="818">
        <v>164800</v>
      </c>
      <c r="G13" s="322"/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  <c r="AI13" s="322"/>
      <c r="AJ13" s="322"/>
      <c r="AK13" s="322"/>
      <c r="AL13" s="322"/>
      <c r="AM13" s="322"/>
      <c r="AN13" s="322"/>
      <c r="AO13" s="322"/>
      <c r="AP13" s="322"/>
      <c r="AQ13" s="322"/>
      <c r="AR13" s="322"/>
      <c r="AS13" s="322"/>
      <c r="AT13" s="322"/>
      <c r="AU13" s="322"/>
      <c r="AV13" s="322"/>
      <c r="AW13" s="322"/>
      <c r="AX13" s="322"/>
      <c r="AY13" s="322"/>
      <c r="AZ13" s="322"/>
      <c r="BA13" s="322"/>
      <c r="BB13" s="322"/>
      <c r="BC13" s="322"/>
      <c r="BD13" s="322"/>
      <c r="BE13" s="322"/>
      <c r="BF13" s="322"/>
      <c r="BG13" s="322"/>
      <c r="BH13" s="322"/>
      <c r="BI13" s="322"/>
      <c r="BJ13" s="322"/>
      <c r="BK13" s="322"/>
      <c r="BL13" s="322"/>
      <c r="BM13" s="322"/>
      <c r="BN13" s="322"/>
      <c r="BO13" s="322"/>
      <c r="BP13" s="322"/>
    </row>
    <row r="14" spans="1:68" s="249" customFormat="1" ht="21.75" customHeight="1">
      <c r="A14" s="819"/>
      <c r="B14" s="815" t="s">
        <v>2</v>
      </c>
      <c r="C14" s="816">
        <f>C16</f>
        <v>756320</v>
      </c>
      <c r="D14" s="816">
        <f>D16</f>
        <v>512780</v>
      </c>
      <c r="E14" s="816">
        <f>E16</f>
        <v>243540</v>
      </c>
      <c r="F14" s="816">
        <f>F16</f>
        <v>0</v>
      </c>
      <c r="G14" s="322"/>
      <c r="H14" s="322"/>
      <c r="I14" s="322"/>
      <c r="J14" s="322"/>
      <c r="K14" s="322"/>
      <c r="L14" s="322"/>
      <c r="M14" s="322"/>
      <c r="N14" s="322"/>
      <c r="O14" s="322"/>
      <c r="P14" s="322"/>
      <c r="Q14" s="322"/>
      <c r="R14" s="322"/>
      <c r="S14" s="322"/>
      <c r="T14" s="322"/>
      <c r="U14" s="322"/>
      <c r="V14" s="322"/>
      <c r="W14" s="322"/>
      <c r="X14" s="322"/>
      <c r="Y14" s="322"/>
      <c r="Z14" s="322"/>
      <c r="AA14" s="322"/>
      <c r="AB14" s="322"/>
      <c r="AC14" s="322"/>
      <c r="AD14" s="322"/>
      <c r="AE14" s="322"/>
      <c r="AF14" s="322"/>
      <c r="AG14" s="322"/>
      <c r="AH14" s="322"/>
      <c r="AI14" s="322"/>
      <c r="AJ14" s="322"/>
      <c r="AK14" s="322"/>
      <c r="AL14" s="322"/>
      <c r="AM14" s="322"/>
      <c r="AN14" s="322"/>
      <c r="AO14" s="322"/>
      <c r="AP14" s="322"/>
      <c r="AQ14" s="322"/>
      <c r="AR14" s="322"/>
      <c r="AS14" s="322"/>
      <c r="AT14" s="322"/>
      <c r="AU14" s="322"/>
      <c r="AV14" s="322"/>
      <c r="AW14" s="322"/>
      <c r="AX14" s="322"/>
      <c r="AY14" s="322"/>
      <c r="AZ14" s="322"/>
      <c r="BA14" s="322"/>
      <c r="BB14" s="322"/>
      <c r="BC14" s="322"/>
      <c r="BD14" s="322"/>
      <c r="BE14" s="322"/>
      <c r="BF14" s="322"/>
      <c r="BG14" s="322"/>
      <c r="BH14" s="322"/>
      <c r="BI14" s="322"/>
      <c r="BJ14" s="322"/>
      <c r="BK14" s="322"/>
      <c r="BL14" s="322"/>
      <c r="BM14" s="322"/>
      <c r="BN14" s="322"/>
      <c r="BO14" s="322"/>
      <c r="BP14" s="322"/>
    </row>
    <row r="15" spans="1:68" s="349" customFormat="1" ht="21.75" customHeight="1">
      <c r="A15" s="814" t="s">
        <v>424</v>
      </c>
      <c r="B15" s="815" t="s">
        <v>1</v>
      </c>
      <c r="C15" s="818">
        <v>1719300</v>
      </c>
      <c r="D15" s="818">
        <v>1367700</v>
      </c>
      <c r="E15" s="818">
        <v>186800</v>
      </c>
      <c r="F15" s="818">
        <v>164800</v>
      </c>
      <c r="G15" s="322"/>
      <c r="H15" s="322"/>
      <c r="I15" s="322"/>
      <c r="J15" s="322"/>
      <c r="K15" s="322"/>
      <c r="L15" s="322"/>
      <c r="M15" s="322"/>
      <c r="N15" s="322"/>
      <c r="O15" s="322"/>
      <c r="P15" s="322"/>
      <c r="Q15" s="322"/>
      <c r="R15" s="322"/>
      <c r="S15" s="322"/>
      <c r="T15" s="322"/>
      <c r="U15" s="322"/>
      <c r="V15" s="322"/>
      <c r="W15" s="322"/>
      <c r="X15" s="322"/>
      <c r="Y15" s="322"/>
      <c r="Z15" s="322"/>
      <c r="AA15" s="322"/>
      <c r="AB15" s="322"/>
      <c r="AC15" s="322"/>
      <c r="AD15" s="322"/>
      <c r="AE15" s="322"/>
      <c r="AF15" s="322"/>
      <c r="AG15" s="322"/>
      <c r="AH15" s="322"/>
      <c r="AI15" s="322"/>
      <c r="AJ15" s="322"/>
      <c r="AK15" s="322"/>
      <c r="AL15" s="322"/>
      <c r="AM15" s="322"/>
      <c r="AN15" s="322"/>
      <c r="AO15" s="322"/>
      <c r="AP15" s="322"/>
      <c r="AQ15" s="322"/>
      <c r="AR15" s="322"/>
      <c r="AS15" s="322"/>
      <c r="AT15" s="322"/>
      <c r="AU15" s="322"/>
      <c r="AV15" s="322"/>
      <c r="AW15" s="322"/>
      <c r="AX15" s="322"/>
      <c r="AY15" s="322"/>
      <c r="AZ15" s="322"/>
      <c r="BA15" s="322"/>
      <c r="BB15" s="322"/>
      <c r="BC15" s="322"/>
      <c r="BD15" s="322"/>
      <c r="BE15" s="322"/>
      <c r="BF15" s="322"/>
      <c r="BG15" s="322"/>
      <c r="BH15" s="322"/>
      <c r="BI15" s="322"/>
      <c r="BJ15" s="322"/>
      <c r="BK15" s="322"/>
      <c r="BL15" s="322"/>
      <c r="BM15" s="322"/>
      <c r="BN15" s="322"/>
      <c r="BO15" s="322"/>
      <c r="BP15" s="322"/>
    </row>
    <row r="16" spans="1:68" s="349" customFormat="1" ht="21.75" customHeight="1">
      <c r="A16" s="814"/>
      <c r="B16" s="815" t="s">
        <v>2</v>
      </c>
      <c r="C16" s="818">
        <f>D16+E16+F16</f>
        <v>756320</v>
      </c>
      <c r="D16" s="818">
        <f>D19+D22+D24+D26+D29+D31+D33+D35</f>
        <v>512780</v>
      </c>
      <c r="E16" s="818">
        <f>E19+E22+E24+E26+E29+E31+E33+E35</f>
        <v>243540</v>
      </c>
      <c r="F16" s="818">
        <f>F19+F22+F24+F26+F29+F31+F33+F35</f>
        <v>0</v>
      </c>
      <c r="G16" s="322"/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2"/>
      <c r="Y16" s="322"/>
      <c r="Z16" s="322"/>
      <c r="AA16" s="322"/>
      <c r="AB16" s="322"/>
      <c r="AC16" s="322"/>
      <c r="AD16" s="322"/>
      <c r="AE16" s="322"/>
      <c r="AF16" s="322"/>
      <c r="AG16" s="322"/>
      <c r="AH16" s="322"/>
      <c r="AI16" s="322"/>
      <c r="AJ16" s="322"/>
      <c r="AK16" s="322"/>
      <c r="AL16" s="322"/>
      <c r="AM16" s="322"/>
      <c r="AN16" s="322"/>
      <c r="AO16" s="322"/>
      <c r="AP16" s="322"/>
      <c r="AQ16" s="322"/>
      <c r="AR16" s="322"/>
      <c r="AS16" s="322"/>
      <c r="AT16" s="322"/>
      <c r="AU16" s="322"/>
      <c r="AV16" s="322"/>
      <c r="AW16" s="322"/>
      <c r="AX16" s="322"/>
      <c r="AY16" s="322"/>
      <c r="AZ16" s="322"/>
      <c r="BA16" s="322"/>
      <c r="BB16" s="322"/>
      <c r="BC16" s="322"/>
      <c r="BD16" s="322"/>
      <c r="BE16" s="322"/>
      <c r="BF16" s="322"/>
      <c r="BG16" s="322"/>
      <c r="BH16" s="322"/>
      <c r="BI16" s="322"/>
      <c r="BJ16" s="322"/>
      <c r="BK16" s="322"/>
      <c r="BL16" s="322"/>
      <c r="BM16" s="322"/>
      <c r="BN16" s="322"/>
      <c r="BO16" s="322"/>
      <c r="BP16" s="322"/>
    </row>
    <row r="17" spans="1:68" s="161" customFormat="1" ht="21.75" customHeight="1">
      <c r="A17" s="900" t="s">
        <v>213</v>
      </c>
      <c r="B17" s="825"/>
      <c r="C17" s="901">
        <v>494200</v>
      </c>
      <c r="D17" s="901">
        <v>164600</v>
      </c>
      <c r="E17" s="901">
        <v>164800</v>
      </c>
      <c r="F17" s="901">
        <v>164800</v>
      </c>
      <c r="G17" s="322"/>
      <c r="H17" s="322"/>
      <c r="I17" s="322"/>
      <c r="J17" s="322"/>
      <c r="K17" s="322"/>
      <c r="L17" s="322"/>
      <c r="M17" s="322"/>
      <c r="N17" s="322"/>
      <c r="O17" s="322"/>
      <c r="P17" s="322"/>
      <c r="Q17" s="322"/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2"/>
      <c r="AD17" s="322"/>
      <c r="AE17" s="322"/>
      <c r="AF17" s="322"/>
      <c r="AG17" s="322"/>
      <c r="AH17" s="322"/>
      <c r="AI17" s="322"/>
      <c r="AJ17" s="322"/>
      <c r="AK17" s="322"/>
      <c r="AL17" s="322"/>
      <c r="AM17" s="322"/>
      <c r="AN17" s="322"/>
      <c r="AO17" s="322"/>
      <c r="AP17" s="322"/>
      <c r="AQ17" s="322"/>
      <c r="AR17" s="322"/>
      <c r="AS17" s="322"/>
      <c r="AT17" s="322"/>
      <c r="AU17" s="322"/>
      <c r="AV17" s="322"/>
      <c r="AW17" s="322"/>
      <c r="AX17" s="322"/>
      <c r="AY17" s="322"/>
      <c r="AZ17" s="322"/>
      <c r="BA17" s="322"/>
      <c r="BB17" s="322"/>
      <c r="BC17" s="322"/>
      <c r="BD17" s="322"/>
      <c r="BE17" s="322"/>
      <c r="BF17" s="322"/>
      <c r="BG17" s="322"/>
      <c r="BH17" s="322"/>
      <c r="BI17" s="322"/>
      <c r="BJ17" s="322"/>
      <c r="BK17" s="322"/>
      <c r="BL17" s="322"/>
      <c r="BM17" s="322"/>
      <c r="BN17" s="322"/>
      <c r="BO17" s="322"/>
      <c r="BP17" s="322"/>
    </row>
    <row r="18" spans="1:68" s="126" customFormat="1" ht="21.75" customHeight="1">
      <c r="A18" s="824" t="s">
        <v>43</v>
      </c>
      <c r="B18" s="825" t="s">
        <v>1</v>
      </c>
      <c r="C18" s="902">
        <v>494200</v>
      </c>
      <c r="D18" s="902">
        <v>164600</v>
      </c>
      <c r="E18" s="902">
        <v>164800</v>
      </c>
      <c r="F18" s="903">
        <v>164800</v>
      </c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</row>
    <row r="19" spans="1:68" s="126" customFormat="1" ht="21.75" customHeight="1">
      <c r="A19" s="824"/>
      <c r="B19" s="825" t="s">
        <v>2</v>
      </c>
      <c r="C19" s="902">
        <f>D19+E19+F19</f>
        <v>195620</v>
      </c>
      <c r="D19" s="902">
        <v>121880</v>
      </c>
      <c r="E19" s="902">
        <v>73740</v>
      </c>
      <c r="F19" s="903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</row>
    <row r="20" spans="1:68" s="161" customFormat="1" ht="21.75" customHeight="1">
      <c r="A20" s="904" t="s">
        <v>214</v>
      </c>
      <c r="B20" s="825"/>
      <c r="C20" s="901">
        <v>1076900</v>
      </c>
      <c r="D20" s="905">
        <v>1054900</v>
      </c>
      <c r="E20" s="905">
        <v>22000</v>
      </c>
      <c r="F20" s="905">
        <v>0</v>
      </c>
      <c r="G20" s="322"/>
      <c r="H20" s="322"/>
      <c r="I20" s="322"/>
      <c r="J20" s="322"/>
      <c r="K20" s="322"/>
      <c r="L20" s="322"/>
      <c r="M20" s="322"/>
      <c r="N20" s="322"/>
      <c r="O20" s="322"/>
      <c r="P20" s="322"/>
      <c r="Q20" s="322"/>
      <c r="R20" s="322"/>
      <c r="S20" s="322"/>
      <c r="T20" s="322"/>
      <c r="U20" s="322"/>
      <c r="V20" s="322"/>
      <c r="W20" s="322"/>
      <c r="X20" s="322"/>
      <c r="Y20" s="322"/>
      <c r="Z20" s="322"/>
      <c r="AA20" s="322"/>
      <c r="AB20" s="322"/>
      <c r="AC20" s="322"/>
      <c r="AD20" s="322"/>
      <c r="AE20" s="322"/>
      <c r="AF20" s="322"/>
      <c r="AG20" s="322"/>
      <c r="AH20" s="322"/>
      <c r="AI20" s="322"/>
      <c r="AJ20" s="322"/>
      <c r="AK20" s="322"/>
      <c r="AL20" s="322"/>
      <c r="AM20" s="322"/>
      <c r="AN20" s="322"/>
      <c r="AO20" s="322"/>
      <c r="AP20" s="322"/>
      <c r="AQ20" s="322"/>
      <c r="AR20" s="322"/>
      <c r="AS20" s="322"/>
      <c r="AT20" s="322"/>
      <c r="AU20" s="322"/>
      <c r="AV20" s="322"/>
      <c r="AW20" s="322"/>
      <c r="AX20" s="322"/>
      <c r="AY20" s="322"/>
      <c r="AZ20" s="322"/>
      <c r="BA20" s="322"/>
      <c r="BB20" s="322"/>
      <c r="BC20" s="322"/>
      <c r="BD20" s="322"/>
      <c r="BE20" s="322"/>
      <c r="BF20" s="322"/>
      <c r="BG20" s="322"/>
      <c r="BH20" s="322"/>
      <c r="BI20" s="322"/>
      <c r="BJ20" s="322"/>
      <c r="BK20" s="322"/>
      <c r="BL20" s="322"/>
      <c r="BM20" s="322"/>
      <c r="BN20" s="322"/>
      <c r="BO20" s="322"/>
      <c r="BP20" s="322"/>
    </row>
    <row r="21" spans="1:68" s="126" customFormat="1" ht="21.75" customHeight="1">
      <c r="A21" s="824" t="s">
        <v>45</v>
      </c>
      <c r="B21" s="825" t="s">
        <v>1</v>
      </c>
      <c r="C21" s="902">
        <v>18100</v>
      </c>
      <c r="D21" s="902">
        <v>18100</v>
      </c>
      <c r="E21" s="902">
        <v>0</v>
      </c>
      <c r="F21" s="903">
        <v>0</v>
      </c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</row>
    <row r="22" spans="1:68" s="126" customFormat="1" ht="21.75" customHeight="1">
      <c r="A22" s="824"/>
      <c r="B22" s="825" t="s">
        <v>2</v>
      </c>
      <c r="C22" s="902">
        <f>D22+E22+F22</f>
        <v>0</v>
      </c>
      <c r="D22" s="902">
        <v>0</v>
      </c>
      <c r="E22" s="902"/>
      <c r="F22" s="903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</row>
    <row r="23" spans="1:68" s="126" customFormat="1" ht="21.75" customHeight="1">
      <c r="A23" s="824" t="s">
        <v>48</v>
      </c>
      <c r="B23" s="825" t="s">
        <v>1</v>
      </c>
      <c r="C23" s="902">
        <v>22000</v>
      </c>
      <c r="D23" s="902">
        <v>0</v>
      </c>
      <c r="E23" s="902">
        <v>22000</v>
      </c>
      <c r="F23" s="903">
        <v>0</v>
      </c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</row>
    <row r="24" spans="1:68" s="126" customFormat="1" ht="21.75" customHeight="1">
      <c r="A24" s="824"/>
      <c r="B24" s="825" t="s">
        <v>2</v>
      </c>
      <c r="C24" s="902">
        <f>D24+E24+F24</f>
        <v>0</v>
      </c>
      <c r="D24" s="902"/>
      <c r="E24" s="902">
        <v>0</v>
      </c>
      <c r="F24" s="903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</row>
    <row r="25" spans="1:68" s="126" customFormat="1" ht="21.75" customHeight="1">
      <c r="A25" s="824" t="s">
        <v>118</v>
      </c>
      <c r="B25" s="825" t="s">
        <v>1</v>
      </c>
      <c r="C25" s="902">
        <v>1036800</v>
      </c>
      <c r="D25" s="902">
        <v>1036800</v>
      </c>
      <c r="E25" s="902">
        <v>0</v>
      </c>
      <c r="F25" s="903">
        <v>0</v>
      </c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</row>
    <row r="26" spans="1:68" s="126" customFormat="1" ht="21.75" customHeight="1">
      <c r="A26" s="824"/>
      <c r="B26" s="825" t="s">
        <v>2</v>
      </c>
      <c r="C26" s="902">
        <f>D26+E26+F26</f>
        <v>424500</v>
      </c>
      <c r="D26" s="902">
        <v>254700</v>
      </c>
      <c r="E26" s="902">
        <v>169800</v>
      </c>
      <c r="F26" s="903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</row>
    <row r="27" spans="1:68" s="126" customFormat="1" ht="21.75" customHeight="1">
      <c r="A27" s="906" t="s">
        <v>215</v>
      </c>
      <c r="B27" s="838"/>
      <c r="C27" s="907">
        <v>148200</v>
      </c>
      <c r="D27" s="907">
        <v>148200</v>
      </c>
      <c r="E27" s="907">
        <v>0</v>
      </c>
      <c r="F27" s="907">
        <v>0</v>
      </c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</row>
    <row r="28" spans="1:68" s="126" customFormat="1" ht="21.75" customHeight="1">
      <c r="A28" s="824" t="s">
        <v>52</v>
      </c>
      <c r="B28" s="825" t="s">
        <v>1</v>
      </c>
      <c r="C28" s="902">
        <v>103000</v>
      </c>
      <c r="D28" s="902">
        <v>103000</v>
      </c>
      <c r="E28" s="902">
        <v>0</v>
      </c>
      <c r="F28" s="903">
        <v>0</v>
      </c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</row>
    <row r="29" spans="1:68" s="126" customFormat="1" ht="21.75" customHeight="1">
      <c r="A29" s="824"/>
      <c r="B29" s="825" t="s">
        <v>2</v>
      </c>
      <c r="C29" s="902">
        <f>D29+E29+F29</f>
        <v>103000</v>
      </c>
      <c r="D29" s="902">
        <v>103000</v>
      </c>
      <c r="E29" s="902"/>
      <c r="F29" s="903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</row>
    <row r="30" spans="1:68" s="126" customFormat="1" ht="21.75" customHeight="1">
      <c r="A30" s="824" t="s">
        <v>433</v>
      </c>
      <c r="B30" s="825" t="s">
        <v>1</v>
      </c>
      <c r="C30" s="902">
        <v>31000</v>
      </c>
      <c r="D30" s="902">
        <v>31000</v>
      </c>
      <c r="E30" s="902">
        <v>0</v>
      </c>
      <c r="F30" s="903">
        <v>0</v>
      </c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</row>
    <row r="31" spans="1:68" s="126" customFormat="1" ht="21.75" customHeight="1">
      <c r="A31" s="841"/>
      <c r="B31" s="842" t="s">
        <v>2</v>
      </c>
      <c r="C31" s="908">
        <f>D31+E31+F31</f>
        <v>31000</v>
      </c>
      <c r="D31" s="908">
        <v>31000</v>
      </c>
      <c r="E31" s="908"/>
      <c r="F31" s="90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</row>
    <row r="32" spans="1:68" s="126" customFormat="1" ht="21.75" customHeight="1">
      <c r="A32" s="910" t="s">
        <v>54</v>
      </c>
      <c r="B32" s="911" t="s">
        <v>1</v>
      </c>
      <c r="C32" s="912">
        <v>12000</v>
      </c>
      <c r="D32" s="912">
        <v>12000</v>
      </c>
      <c r="E32" s="912">
        <v>0</v>
      </c>
      <c r="F32" s="913">
        <v>0</v>
      </c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</row>
    <row r="33" spans="1:68" s="126" customFormat="1" ht="21.75" customHeight="1">
      <c r="A33" s="824"/>
      <c r="B33" s="825" t="s">
        <v>2</v>
      </c>
      <c r="C33" s="902">
        <f>D33+E33+F33</f>
        <v>0</v>
      </c>
      <c r="D33" s="902">
        <v>0</v>
      </c>
      <c r="E33" s="902"/>
      <c r="F33" s="903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</row>
    <row r="34" spans="1:68" s="126" customFormat="1" ht="21.75" customHeight="1">
      <c r="A34" s="824" t="s">
        <v>132</v>
      </c>
      <c r="B34" s="825" t="s">
        <v>1</v>
      </c>
      <c r="C34" s="902">
        <v>2200</v>
      </c>
      <c r="D34" s="902">
        <v>2200</v>
      </c>
      <c r="E34" s="902">
        <v>0</v>
      </c>
      <c r="F34" s="903">
        <v>0</v>
      </c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</row>
    <row r="35" spans="1:68" s="126" customFormat="1" ht="21.75" customHeight="1">
      <c r="A35" s="841"/>
      <c r="B35" s="842" t="s">
        <v>2</v>
      </c>
      <c r="C35" s="902">
        <f>D35+E35+F35</f>
        <v>2200</v>
      </c>
      <c r="D35" s="908">
        <v>2200</v>
      </c>
      <c r="E35" s="908">
        <v>0</v>
      </c>
      <c r="F35" s="90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</row>
    <row r="36" spans="1:68" s="126" customFormat="1" ht="21.75" customHeight="1">
      <c r="A36" s="660" t="s">
        <v>427</v>
      </c>
      <c r="B36" s="866" t="s">
        <v>1</v>
      </c>
      <c r="C36" s="897">
        <v>1719300</v>
      </c>
      <c r="D36" s="897">
        <v>1367700</v>
      </c>
      <c r="E36" s="897">
        <v>186800</v>
      </c>
      <c r="F36" s="897">
        <v>164800</v>
      </c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  <c r="BJ36" s="119"/>
      <c r="BK36" s="119"/>
      <c r="BL36" s="119"/>
      <c r="BM36" s="119"/>
      <c r="BN36" s="119"/>
      <c r="BO36" s="119"/>
      <c r="BP36" s="119"/>
    </row>
    <row r="37" spans="1:68" s="126" customFormat="1" ht="21.75" customHeight="1">
      <c r="A37" s="661"/>
      <c r="B37" s="865" t="s">
        <v>2</v>
      </c>
      <c r="C37" s="914">
        <f>C10</f>
        <v>756320</v>
      </c>
      <c r="D37" s="914">
        <f>D10</f>
        <v>512780</v>
      </c>
      <c r="E37" s="914">
        <f>E10</f>
        <v>243540</v>
      </c>
      <c r="F37" s="914">
        <f>F10</f>
        <v>0</v>
      </c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  <c r="BJ37" s="119"/>
      <c r="BK37" s="119"/>
      <c r="BL37" s="119"/>
      <c r="BM37" s="119"/>
      <c r="BN37" s="119"/>
      <c r="BO37" s="119"/>
      <c r="BP37" s="119"/>
    </row>
    <row r="38" spans="1:68" s="126" customFormat="1" ht="21.75" customHeight="1">
      <c r="A38" s="660" t="s">
        <v>428</v>
      </c>
      <c r="B38" s="864" t="s">
        <v>1</v>
      </c>
      <c r="C38" s="899">
        <v>0</v>
      </c>
      <c r="D38" s="899">
        <v>0</v>
      </c>
      <c r="E38" s="899">
        <v>0</v>
      </c>
      <c r="F38" s="899">
        <v>0</v>
      </c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19"/>
      <c r="BM38" s="119"/>
      <c r="BN38" s="119"/>
      <c r="BO38" s="119"/>
      <c r="BP38" s="119"/>
    </row>
    <row r="39" spans="1:68" s="126" customFormat="1" ht="21.75" customHeight="1">
      <c r="A39" s="661"/>
      <c r="B39" s="865" t="s">
        <v>2</v>
      </c>
      <c r="C39" s="914">
        <v>0</v>
      </c>
      <c r="D39" s="914">
        <v>0</v>
      </c>
      <c r="E39" s="914">
        <v>0</v>
      </c>
      <c r="F39" s="915">
        <v>0</v>
      </c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19"/>
      <c r="BK39" s="119"/>
      <c r="BL39" s="119"/>
      <c r="BM39" s="119"/>
      <c r="BN39" s="119"/>
      <c r="BO39" s="119"/>
      <c r="BP39" s="119"/>
    </row>
    <row r="40" spans="1:68" s="252" customFormat="1" ht="21.75" customHeight="1">
      <c r="A40" s="660" t="s">
        <v>435</v>
      </c>
      <c r="B40" s="866" t="s">
        <v>1</v>
      </c>
      <c r="C40" s="868">
        <v>1719300</v>
      </c>
      <c r="D40" s="868">
        <v>1367700</v>
      </c>
      <c r="E40" s="868">
        <v>186800</v>
      </c>
      <c r="F40" s="868">
        <v>164800</v>
      </c>
      <c r="G40" s="322"/>
      <c r="H40" s="322"/>
      <c r="I40" s="322"/>
      <c r="J40" s="322"/>
      <c r="K40" s="322"/>
      <c r="L40" s="322"/>
      <c r="M40" s="322"/>
      <c r="N40" s="322"/>
      <c r="O40" s="322"/>
      <c r="P40" s="322"/>
      <c r="Q40" s="322"/>
      <c r="R40" s="322"/>
      <c r="S40" s="322"/>
      <c r="T40" s="322"/>
      <c r="U40" s="322"/>
      <c r="V40" s="322"/>
      <c r="W40" s="322"/>
      <c r="X40" s="322"/>
      <c r="Y40" s="322"/>
      <c r="Z40" s="322"/>
      <c r="AA40" s="322"/>
      <c r="AB40" s="322"/>
      <c r="AC40" s="322"/>
      <c r="AD40" s="322"/>
      <c r="AE40" s="322"/>
      <c r="AF40" s="322"/>
      <c r="AG40" s="322"/>
      <c r="AH40" s="322"/>
      <c r="AI40" s="322"/>
      <c r="AJ40" s="322"/>
      <c r="AK40" s="322"/>
      <c r="AL40" s="322"/>
      <c r="AM40" s="322"/>
      <c r="AN40" s="322"/>
      <c r="AO40" s="322"/>
      <c r="AP40" s="322"/>
      <c r="AQ40" s="322"/>
      <c r="AR40" s="322"/>
      <c r="AS40" s="322"/>
      <c r="AT40" s="322"/>
      <c r="AU40" s="322"/>
      <c r="AV40" s="322"/>
      <c r="AW40" s="322"/>
      <c r="AX40" s="322"/>
      <c r="AY40" s="322"/>
      <c r="AZ40" s="322"/>
      <c r="BA40" s="322"/>
      <c r="BB40" s="322"/>
      <c r="BC40" s="322"/>
      <c r="BD40" s="322"/>
      <c r="BE40" s="322"/>
      <c r="BF40" s="322"/>
      <c r="BG40" s="322"/>
      <c r="BH40" s="322"/>
      <c r="BI40" s="322"/>
      <c r="BJ40" s="322"/>
      <c r="BK40" s="322"/>
      <c r="BL40" s="322"/>
      <c r="BM40" s="322"/>
      <c r="BN40" s="322"/>
      <c r="BO40" s="322"/>
      <c r="BP40" s="322"/>
    </row>
    <row r="41" spans="1:68" s="252" customFormat="1" ht="21.75" customHeight="1">
      <c r="A41" s="661"/>
      <c r="B41" s="589" t="s">
        <v>2</v>
      </c>
      <c r="C41" s="869">
        <f>C37</f>
        <v>756320</v>
      </c>
      <c r="D41" s="869">
        <f>D37</f>
        <v>512780</v>
      </c>
      <c r="E41" s="869">
        <f>E37</f>
        <v>243540</v>
      </c>
      <c r="F41" s="869">
        <f>F37</f>
        <v>0</v>
      </c>
      <c r="G41" s="322"/>
      <c r="H41" s="322"/>
      <c r="I41" s="322"/>
      <c r="J41" s="322"/>
      <c r="K41" s="322"/>
      <c r="L41" s="322"/>
      <c r="M41" s="322"/>
      <c r="N41" s="322"/>
      <c r="O41" s="322"/>
      <c r="P41" s="322"/>
      <c r="Q41" s="322"/>
      <c r="R41" s="322"/>
      <c r="S41" s="322"/>
      <c r="T41" s="322"/>
      <c r="U41" s="322"/>
      <c r="V41" s="322"/>
      <c r="W41" s="322"/>
      <c r="X41" s="322"/>
      <c r="Y41" s="322"/>
      <c r="Z41" s="322"/>
      <c r="AA41" s="322"/>
      <c r="AB41" s="322"/>
      <c r="AC41" s="322"/>
      <c r="AD41" s="322"/>
      <c r="AE41" s="322"/>
      <c r="AF41" s="322"/>
      <c r="AG41" s="322"/>
      <c r="AH41" s="322"/>
      <c r="AI41" s="322"/>
      <c r="AJ41" s="322"/>
      <c r="AK41" s="322"/>
      <c r="AL41" s="322"/>
      <c r="AM41" s="322"/>
      <c r="AN41" s="322"/>
      <c r="AO41" s="322"/>
      <c r="AP41" s="322"/>
      <c r="AQ41" s="322"/>
      <c r="AR41" s="322"/>
      <c r="AS41" s="322"/>
      <c r="AT41" s="322"/>
      <c r="AU41" s="322"/>
      <c r="AV41" s="322"/>
      <c r="AW41" s="322"/>
      <c r="AX41" s="322"/>
      <c r="AY41" s="322"/>
      <c r="AZ41" s="322"/>
      <c r="BA41" s="322"/>
      <c r="BB41" s="322"/>
      <c r="BC41" s="322"/>
      <c r="BD41" s="322"/>
      <c r="BE41" s="322"/>
      <c r="BF41" s="322"/>
      <c r="BG41" s="322"/>
      <c r="BH41" s="322"/>
      <c r="BI41" s="322"/>
      <c r="BJ41" s="322"/>
      <c r="BK41" s="322"/>
      <c r="BL41" s="322"/>
      <c r="BM41" s="322"/>
      <c r="BN41" s="322"/>
      <c r="BO41" s="322"/>
      <c r="BP41" s="322"/>
    </row>
    <row r="42" spans="1:68" s="252" customFormat="1" ht="21.75" customHeight="1">
      <c r="A42" s="580"/>
      <c r="B42" s="580"/>
      <c r="C42" s="870"/>
      <c r="D42" s="870"/>
      <c r="E42" s="870"/>
      <c r="F42" s="870"/>
      <c r="G42" s="322"/>
      <c r="H42" s="322"/>
      <c r="I42" s="322"/>
      <c r="J42" s="322"/>
      <c r="K42" s="322"/>
      <c r="L42" s="322"/>
      <c r="M42" s="322"/>
      <c r="N42" s="322"/>
      <c r="O42" s="322"/>
      <c r="P42" s="322"/>
      <c r="Q42" s="322"/>
      <c r="R42" s="322"/>
      <c r="S42" s="322"/>
      <c r="T42" s="322"/>
      <c r="U42" s="322"/>
      <c r="V42" s="322"/>
      <c r="W42" s="322"/>
      <c r="X42" s="322"/>
      <c r="Y42" s="322"/>
      <c r="Z42" s="322"/>
      <c r="AA42" s="322"/>
      <c r="AB42" s="322"/>
      <c r="AC42" s="322"/>
      <c r="AD42" s="322"/>
      <c r="AE42" s="322"/>
      <c r="AF42" s="322"/>
      <c r="AG42" s="322"/>
      <c r="AH42" s="322"/>
      <c r="AI42" s="322"/>
      <c r="AJ42" s="322"/>
      <c r="AK42" s="322"/>
      <c r="AL42" s="322"/>
      <c r="AM42" s="322"/>
      <c r="AN42" s="322"/>
      <c r="AO42" s="322"/>
      <c r="AP42" s="322"/>
      <c r="AQ42" s="322"/>
      <c r="AR42" s="322"/>
      <c r="AS42" s="322"/>
      <c r="AT42" s="322"/>
      <c r="AU42" s="322"/>
      <c r="AV42" s="322"/>
      <c r="AW42" s="322"/>
      <c r="AX42" s="322"/>
      <c r="AY42" s="322"/>
      <c r="AZ42" s="322"/>
      <c r="BA42" s="322"/>
      <c r="BB42" s="322"/>
      <c r="BC42" s="322"/>
      <c r="BD42" s="322"/>
      <c r="BE42" s="322"/>
      <c r="BF42" s="322"/>
      <c r="BG42" s="322"/>
      <c r="BH42" s="322"/>
      <c r="BI42" s="322"/>
      <c r="BJ42" s="322"/>
      <c r="BK42" s="322"/>
      <c r="BL42" s="322"/>
      <c r="BM42" s="322"/>
      <c r="BN42" s="322"/>
      <c r="BO42" s="322"/>
      <c r="BP42" s="322"/>
    </row>
    <row r="43" spans="1:68" s="161" customFormat="1" ht="34.5" customHeight="1">
      <c r="A43" s="916"/>
      <c r="B43" s="580"/>
      <c r="C43" s="870"/>
      <c r="D43" s="870"/>
      <c r="E43" s="870"/>
      <c r="F43" s="870"/>
      <c r="G43" s="322"/>
      <c r="H43" s="322"/>
      <c r="I43" s="322"/>
      <c r="J43" s="322"/>
      <c r="K43" s="322"/>
      <c r="L43" s="322"/>
      <c r="M43" s="322"/>
      <c r="N43" s="322"/>
      <c r="O43" s="322"/>
      <c r="P43" s="322"/>
      <c r="Q43" s="322"/>
      <c r="R43" s="322"/>
      <c r="S43" s="322"/>
      <c r="T43" s="322"/>
      <c r="U43" s="322"/>
      <c r="V43" s="322"/>
      <c r="W43" s="322"/>
      <c r="X43" s="322"/>
      <c r="Y43" s="322"/>
      <c r="Z43" s="322"/>
      <c r="AA43" s="322"/>
      <c r="AB43" s="322"/>
      <c r="AC43" s="322"/>
      <c r="AD43" s="322"/>
      <c r="AE43" s="322"/>
      <c r="AF43" s="322"/>
      <c r="AG43" s="322"/>
      <c r="AH43" s="322"/>
      <c r="AI43" s="322"/>
      <c r="AJ43" s="322"/>
      <c r="AK43" s="322"/>
      <c r="AL43" s="322"/>
      <c r="AM43" s="322"/>
      <c r="AN43" s="322"/>
      <c r="AO43" s="322"/>
      <c r="AP43" s="322"/>
      <c r="AQ43" s="322"/>
      <c r="AR43" s="322"/>
      <c r="AS43" s="322"/>
      <c r="AT43" s="322"/>
      <c r="AU43" s="322"/>
      <c r="AV43" s="322"/>
      <c r="AW43" s="322"/>
      <c r="AX43" s="322"/>
      <c r="AY43" s="322"/>
      <c r="AZ43" s="322"/>
      <c r="BA43" s="322"/>
      <c r="BB43" s="322"/>
      <c r="BC43" s="322"/>
      <c r="BD43" s="322"/>
      <c r="BE43" s="322"/>
      <c r="BF43" s="322"/>
      <c r="BG43" s="322"/>
      <c r="BH43" s="322"/>
      <c r="BI43" s="322"/>
      <c r="BJ43" s="322"/>
      <c r="BK43" s="322"/>
      <c r="BL43" s="322"/>
      <c r="BM43" s="322"/>
      <c r="BN43" s="322"/>
      <c r="BO43" s="322"/>
      <c r="BP43" s="322"/>
    </row>
    <row r="44" spans="1:68" s="161" customFormat="1" ht="21.75" customHeight="1">
      <c r="A44" s="587"/>
      <c r="B44" s="587"/>
      <c r="C44" s="917"/>
      <c r="D44" s="917"/>
      <c r="E44" s="917"/>
      <c r="F44" s="917"/>
      <c r="G44" s="322"/>
      <c r="H44" s="322"/>
      <c r="I44" s="322"/>
      <c r="J44" s="322"/>
      <c r="K44" s="322"/>
      <c r="L44" s="322"/>
      <c r="M44" s="322"/>
      <c r="N44" s="322"/>
      <c r="O44" s="322"/>
      <c r="P44" s="322"/>
      <c r="Q44" s="322"/>
      <c r="R44" s="322"/>
      <c r="S44" s="322"/>
      <c r="T44" s="322"/>
      <c r="U44" s="322"/>
      <c r="V44" s="322"/>
      <c r="W44" s="322"/>
      <c r="X44" s="322"/>
      <c r="Y44" s="322"/>
      <c r="Z44" s="322"/>
      <c r="AA44" s="322"/>
      <c r="AB44" s="322"/>
      <c r="AC44" s="322"/>
      <c r="AD44" s="322"/>
      <c r="AE44" s="322"/>
      <c r="AF44" s="322"/>
      <c r="AG44" s="322"/>
      <c r="AH44" s="322"/>
      <c r="AI44" s="322"/>
      <c r="AJ44" s="322"/>
      <c r="AK44" s="322"/>
      <c r="AL44" s="322"/>
      <c r="AM44" s="322"/>
      <c r="AN44" s="322"/>
      <c r="AO44" s="322"/>
      <c r="AP44" s="322"/>
      <c r="AQ44" s="322"/>
      <c r="AR44" s="322"/>
      <c r="AS44" s="322"/>
      <c r="AT44" s="322"/>
      <c r="AU44" s="322"/>
      <c r="AV44" s="322"/>
      <c r="AW44" s="322"/>
      <c r="AX44" s="322"/>
      <c r="AY44" s="322"/>
      <c r="AZ44" s="322"/>
      <c r="BA44" s="322"/>
      <c r="BB44" s="322"/>
      <c r="BC44" s="322"/>
      <c r="BD44" s="322"/>
      <c r="BE44" s="322"/>
      <c r="BF44" s="322"/>
      <c r="BG44" s="322"/>
      <c r="BH44" s="322"/>
      <c r="BI44" s="322"/>
      <c r="BJ44" s="322"/>
      <c r="BK44" s="322"/>
      <c r="BL44" s="322"/>
      <c r="BM44" s="322"/>
      <c r="BN44" s="322"/>
      <c r="BO44" s="322"/>
      <c r="BP44" s="322"/>
    </row>
    <row r="45" spans="1:68" s="161" customFormat="1" ht="21.75" customHeight="1">
      <c r="A45" s="587"/>
      <c r="B45" s="587"/>
      <c r="C45" s="917"/>
      <c r="D45" s="917"/>
      <c r="E45" s="917"/>
      <c r="F45" s="917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322"/>
      <c r="AA45" s="322"/>
      <c r="AB45" s="322"/>
      <c r="AC45" s="322"/>
      <c r="AD45" s="322"/>
      <c r="AE45" s="322"/>
      <c r="AF45" s="322"/>
      <c r="AG45" s="322"/>
      <c r="AH45" s="322"/>
      <c r="AI45" s="322"/>
      <c r="AJ45" s="322"/>
      <c r="AK45" s="322"/>
      <c r="AL45" s="322"/>
      <c r="AM45" s="322"/>
      <c r="AN45" s="322"/>
      <c r="AO45" s="322"/>
      <c r="AP45" s="322"/>
      <c r="AQ45" s="322"/>
      <c r="AR45" s="322"/>
      <c r="AS45" s="322"/>
      <c r="AT45" s="322"/>
      <c r="AU45" s="322"/>
      <c r="AV45" s="322"/>
      <c r="AW45" s="322"/>
      <c r="AX45" s="322"/>
      <c r="AY45" s="322"/>
      <c r="AZ45" s="322"/>
      <c r="BA45" s="322"/>
      <c r="BB45" s="322"/>
      <c r="BC45" s="322"/>
      <c r="BD45" s="322"/>
      <c r="BE45" s="322"/>
      <c r="BF45" s="322"/>
      <c r="BG45" s="322"/>
      <c r="BH45" s="322"/>
      <c r="BI45" s="322"/>
      <c r="BJ45" s="322"/>
      <c r="BK45" s="322"/>
      <c r="BL45" s="322"/>
      <c r="BM45" s="322"/>
      <c r="BN45" s="322"/>
      <c r="BO45" s="322"/>
      <c r="BP45" s="322"/>
    </row>
    <row r="46" spans="1:68" s="161" customFormat="1" ht="21.75" customHeight="1">
      <c r="A46" s="587"/>
      <c r="B46" s="587"/>
      <c r="C46" s="917"/>
      <c r="D46" s="917"/>
      <c r="E46" s="917"/>
      <c r="F46" s="917"/>
      <c r="G46" s="322"/>
      <c r="H46" s="322"/>
      <c r="I46" s="322"/>
      <c r="J46" s="322"/>
      <c r="K46" s="322"/>
      <c r="L46" s="322"/>
      <c r="M46" s="322"/>
      <c r="N46" s="322"/>
      <c r="O46" s="322"/>
      <c r="P46" s="322"/>
      <c r="Q46" s="322"/>
      <c r="R46" s="322"/>
      <c r="S46" s="322"/>
      <c r="T46" s="322"/>
      <c r="U46" s="322"/>
      <c r="V46" s="322"/>
      <c r="W46" s="322"/>
      <c r="X46" s="322"/>
      <c r="Y46" s="322"/>
      <c r="Z46" s="322"/>
      <c r="AA46" s="322"/>
      <c r="AB46" s="322"/>
      <c r="AC46" s="322"/>
      <c r="AD46" s="322"/>
      <c r="AE46" s="322"/>
      <c r="AF46" s="322"/>
      <c r="AG46" s="322"/>
      <c r="AH46" s="322"/>
      <c r="AI46" s="322"/>
      <c r="AJ46" s="322"/>
      <c r="AK46" s="322"/>
      <c r="AL46" s="322"/>
      <c r="AM46" s="322"/>
      <c r="AN46" s="322"/>
      <c r="AO46" s="322"/>
      <c r="AP46" s="322"/>
      <c r="AQ46" s="322"/>
      <c r="AR46" s="322"/>
      <c r="AS46" s="322"/>
      <c r="AT46" s="322"/>
      <c r="AU46" s="322"/>
      <c r="AV46" s="322"/>
      <c r="AW46" s="322"/>
      <c r="AX46" s="322"/>
      <c r="AY46" s="322"/>
      <c r="AZ46" s="322"/>
      <c r="BA46" s="322"/>
      <c r="BB46" s="322"/>
      <c r="BC46" s="322"/>
      <c r="BD46" s="322"/>
      <c r="BE46" s="322"/>
      <c r="BF46" s="322"/>
      <c r="BG46" s="322"/>
      <c r="BH46" s="322"/>
      <c r="BI46" s="322"/>
      <c r="BJ46" s="322"/>
      <c r="BK46" s="322"/>
      <c r="BL46" s="322"/>
      <c r="BM46" s="322"/>
      <c r="BN46" s="322"/>
      <c r="BO46" s="322"/>
      <c r="BP46" s="322"/>
    </row>
    <row r="47" ht="21.75" customHeight="1">
      <c r="E47" s="919"/>
    </row>
    <row r="48" ht="21.75" customHeight="1">
      <c r="A48" s="110"/>
    </row>
  </sheetData>
  <sheetProtection/>
  <mergeCells count="4">
    <mergeCell ref="A3:F3"/>
    <mergeCell ref="A36:A37"/>
    <mergeCell ref="A38:A39"/>
    <mergeCell ref="A40:A41"/>
  </mergeCells>
  <printOptions/>
  <pageMargins left="0" right="0" top="0.196850393700787" bottom="0" header="0.31496062992126" footer="0.31496062992126"/>
  <pageSetup horizontalDpi="600" verticalDpi="600" orientation="landscape" paperSize="9" scale="80" r:id="rId1"/>
  <rowBreaks count="1" manualBreakCount="1">
    <brk id="31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DZ43"/>
  <sheetViews>
    <sheetView tabSelected="1" view="pageBreakPreview" zoomScaleNormal="55" zoomScaleSheetLayoutView="100" zoomScalePageLayoutView="0" workbookViewId="0" topLeftCell="B7">
      <selection activeCell="P104" sqref="P104"/>
    </sheetView>
  </sheetViews>
  <sheetFormatPr defaultColWidth="9.140625" defaultRowHeight="15"/>
  <cols>
    <col min="1" max="1" width="55.421875" style="61" customWidth="1"/>
    <col min="2" max="2" width="20.421875" style="61" customWidth="1"/>
    <col min="3" max="3" width="24.00390625" style="937" customWidth="1"/>
    <col min="4" max="4" width="25.00390625" style="720" customWidth="1"/>
    <col min="5" max="5" width="25.57421875" style="796" customWidth="1"/>
    <col min="6" max="6" width="24.8515625" style="720" customWidth="1"/>
    <col min="7" max="7" width="9.7109375" style="61" bestFit="1" customWidth="1"/>
    <col min="8" max="8" width="12.28125" style="61" bestFit="1" customWidth="1"/>
    <col min="9" max="16384" width="9.140625" style="61" customWidth="1"/>
  </cols>
  <sheetData>
    <row r="1" spans="1:6" s="161" customFormat="1" ht="14.25" customHeight="1">
      <c r="A1" s="890"/>
      <c r="B1" s="890"/>
      <c r="C1" s="741"/>
      <c r="D1" s="741"/>
      <c r="E1" s="741"/>
      <c r="F1" s="797" t="s">
        <v>416</v>
      </c>
    </row>
    <row r="2" spans="1:6" s="161" customFormat="1" ht="15.75" customHeight="1">
      <c r="A2" s="890"/>
      <c r="B2" s="890"/>
      <c r="C2" s="741"/>
      <c r="D2" s="741"/>
      <c r="E2" s="741"/>
      <c r="F2" s="797" t="s">
        <v>268</v>
      </c>
    </row>
    <row r="3" spans="1:6" s="161" customFormat="1" ht="15.75" customHeight="1">
      <c r="A3" s="599" t="s">
        <v>417</v>
      </c>
      <c r="B3" s="599"/>
      <c r="C3" s="599"/>
      <c r="D3" s="599"/>
      <c r="E3" s="599"/>
      <c r="F3" s="599"/>
    </row>
    <row r="4" spans="1:6" s="161" customFormat="1" ht="19.5">
      <c r="A4" s="108" t="s">
        <v>418</v>
      </c>
      <c r="B4" s="108"/>
      <c r="C4" s="680"/>
      <c r="D4" s="679"/>
      <c r="E4" s="680"/>
      <c r="F4" s="743"/>
    </row>
    <row r="5" spans="1:6" s="161" customFormat="1" ht="19.5">
      <c r="A5" s="110" t="s">
        <v>232</v>
      </c>
      <c r="B5" s="890"/>
      <c r="C5" s="741"/>
      <c r="D5" s="741"/>
      <c r="E5" s="741"/>
      <c r="F5" s="744"/>
    </row>
    <row r="6" spans="1:6" s="161" customFormat="1" ht="19.5">
      <c r="A6" s="890"/>
      <c r="B6" s="890"/>
      <c r="C6" s="741"/>
      <c r="D6" s="741"/>
      <c r="E6" s="741"/>
      <c r="F6" s="745" t="s">
        <v>38</v>
      </c>
    </row>
    <row r="7" spans="1:130" s="893" customFormat="1" ht="19.5">
      <c r="A7" s="921" t="s">
        <v>274</v>
      </c>
      <c r="B7" s="921" t="s">
        <v>153</v>
      </c>
      <c r="C7" s="922" t="s">
        <v>0</v>
      </c>
      <c r="D7" s="748" t="s">
        <v>191</v>
      </c>
      <c r="E7" s="748" t="s">
        <v>192</v>
      </c>
      <c r="F7" s="749" t="s">
        <v>193</v>
      </c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22"/>
      <c r="AL7" s="322"/>
      <c r="AM7" s="322"/>
      <c r="AN7" s="322"/>
      <c r="AO7" s="322"/>
      <c r="AP7" s="322"/>
      <c r="AQ7" s="322"/>
      <c r="AR7" s="322"/>
      <c r="AS7" s="322"/>
      <c r="AT7" s="322"/>
      <c r="AU7" s="322"/>
      <c r="AV7" s="322"/>
      <c r="AW7" s="322"/>
      <c r="AX7" s="322"/>
      <c r="AY7" s="322"/>
      <c r="AZ7" s="322"/>
      <c r="BA7" s="322"/>
      <c r="BB7" s="322"/>
      <c r="BC7" s="322"/>
      <c r="BD7" s="322"/>
      <c r="BE7" s="322"/>
      <c r="BF7" s="322"/>
      <c r="BG7" s="322"/>
      <c r="BH7" s="322"/>
      <c r="BI7" s="322"/>
      <c r="BJ7" s="322"/>
      <c r="BK7" s="322"/>
      <c r="BL7" s="322"/>
      <c r="BM7" s="322"/>
      <c r="BN7" s="322"/>
      <c r="BO7" s="322"/>
      <c r="BP7" s="322"/>
      <c r="BQ7" s="322"/>
      <c r="BR7" s="322"/>
      <c r="BS7" s="322"/>
      <c r="BT7" s="322"/>
      <c r="BU7" s="322"/>
      <c r="BV7" s="322"/>
      <c r="BW7" s="322"/>
      <c r="BX7" s="322"/>
      <c r="BY7" s="322"/>
      <c r="BZ7" s="322"/>
      <c r="CA7" s="322"/>
      <c r="CB7" s="322"/>
      <c r="CC7" s="322"/>
      <c r="CD7" s="322"/>
      <c r="CE7" s="322"/>
      <c r="CF7" s="322"/>
      <c r="CG7" s="322"/>
      <c r="CH7" s="322"/>
      <c r="CI7" s="322"/>
      <c r="CJ7" s="322"/>
      <c r="CK7" s="322"/>
      <c r="CL7" s="322"/>
      <c r="CM7" s="322"/>
      <c r="CN7" s="322"/>
      <c r="CO7" s="322"/>
      <c r="CP7" s="322"/>
      <c r="CQ7" s="322"/>
      <c r="CR7" s="322"/>
      <c r="CS7" s="322"/>
      <c r="CT7" s="322"/>
      <c r="CU7" s="322"/>
      <c r="CV7" s="322"/>
      <c r="CW7" s="322"/>
      <c r="CX7" s="322"/>
      <c r="CY7" s="322"/>
      <c r="CZ7" s="322"/>
      <c r="DA7" s="322"/>
      <c r="DB7" s="322"/>
      <c r="DC7" s="322"/>
      <c r="DD7" s="322"/>
      <c r="DE7" s="322"/>
      <c r="DF7" s="322"/>
      <c r="DG7" s="322"/>
      <c r="DH7" s="322"/>
      <c r="DI7" s="322"/>
      <c r="DJ7" s="322"/>
      <c r="DK7" s="322"/>
      <c r="DL7" s="322"/>
      <c r="DM7" s="322"/>
      <c r="DN7" s="322"/>
      <c r="DO7" s="322"/>
      <c r="DP7" s="322"/>
      <c r="DQ7" s="322"/>
      <c r="DR7" s="322"/>
      <c r="DS7" s="322"/>
      <c r="DT7" s="322"/>
      <c r="DU7" s="322"/>
      <c r="DV7" s="322"/>
      <c r="DW7" s="322"/>
      <c r="DX7" s="322"/>
      <c r="DY7" s="322"/>
      <c r="DZ7" s="923"/>
    </row>
    <row r="8" spans="1:130" s="895" customFormat="1" ht="19.5">
      <c r="A8" s="277"/>
      <c r="B8" s="277"/>
      <c r="C8" s="924"/>
      <c r="D8" s="711" t="s">
        <v>420</v>
      </c>
      <c r="E8" s="711" t="s">
        <v>421</v>
      </c>
      <c r="F8" s="711" t="s">
        <v>422</v>
      </c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22"/>
      <c r="AL8" s="322"/>
      <c r="AM8" s="322"/>
      <c r="AN8" s="322"/>
      <c r="AO8" s="322"/>
      <c r="AP8" s="322"/>
      <c r="AQ8" s="322"/>
      <c r="AR8" s="322"/>
      <c r="AS8" s="322"/>
      <c r="AT8" s="322"/>
      <c r="AU8" s="322"/>
      <c r="AV8" s="322"/>
      <c r="AW8" s="322"/>
      <c r="AX8" s="322"/>
      <c r="AY8" s="322"/>
      <c r="AZ8" s="322"/>
      <c r="BA8" s="322"/>
      <c r="BB8" s="322"/>
      <c r="BC8" s="322"/>
      <c r="BD8" s="322"/>
      <c r="BE8" s="322"/>
      <c r="BF8" s="322"/>
      <c r="BG8" s="322"/>
      <c r="BH8" s="322"/>
      <c r="BI8" s="322"/>
      <c r="BJ8" s="322"/>
      <c r="BK8" s="322"/>
      <c r="BL8" s="322"/>
      <c r="BM8" s="322"/>
      <c r="BN8" s="322"/>
      <c r="BO8" s="322"/>
      <c r="BP8" s="322"/>
      <c r="BQ8" s="322"/>
      <c r="BR8" s="322"/>
      <c r="BS8" s="322"/>
      <c r="BT8" s="322"/>
      <c r="BU8" s="322"/>
      <c r="BV8" s="322"/>
      <c r="BW8" s="322"/>
      <c r="BX8" s="322"/>
      <c r="BY8" s="322"/>
      <c r="BZ8" s="322"/>
      <c r="CA8" s="322"/>
      <c r="CB8" s="322"/>
      <c r="CC8" s="322"/>
      <c r="CD8" s="322"/>
      <c r="CE8" s="322"/>
      <c r="CF8" s="322"/>
      <c r="CG8" s="322"/>
      <c r="CH8" s="322"/>
      <c r="CI8" s="322"/>
      <c r="CJ8" s="322"/>
      <c r="CK8" s="322"/>
      <c r="CL8" s="322"/>
      <c r="CM8" s="322"/>
      <c r="CN8" s="322"/>
      <c r="CO8" s="322"/>
      <c r="CP8" s="322"/>
      <c r="CQ8" s="322"/>
      <c r="CR8" s="322"/>
      <c r="CS8" s="322"/>
      <c r="CT8" s="322"/>
      <c r="CU8" s="322"/>
      <c r="CV8" s="322"/>
      <c r="CW8" s="322"/>
      <c r="CX8" s="322"/>
      <c r="CY8" s="322"/>
      <c r="CZ8" s="322"/>
      <c r="DA8" s="322"/>
      <c r="DB8" s="322"/>
      <c r="DC8" s="322"/>
      <c r="DD8" s="322"/>
      <c r="DE8" s="322"/>
      <c r="DF8" s="322"/>
      <c r="DG8" s="322"/>
      <c r="DH8" s="322"/>
      <c r="DI8" s="322"/>
      <c r="DJ8" s="322"/>
      <c r="DK8" s="322"/>
      <c r="DL8" s="322"/>
      <c r="DM8" s="322"/>
      <c r="DN8" s="322"/>
      <c r="DO8" s="322"/>
      <c r="DP8" s="322"/>
      <c r="DQ8" s="322"/>
      <c r="DR8" s="322"/>
      <c r="DS8" s="322"/>
      <c r="DT8" s="322"/>
      <c r="DU8" s="322"/>
      <c r="DV8" s="322"/>
      <c r="DW8" s="322"/>
      <c r="DX8" s="322"/>
      <c r="DY8" s="322"/>
      <c r="DZ8" s="925"/>
    </row>
    <row r="9" spans="1:129" s="252" customFormat="1" ht="19.5">
      <c r="A9" s="926" t="s">
        <v>423</v>
      </c>
      <c r="B9" s="927" t="s">
        <v>1</v>
      </c>
      <c r="C9" s="928">
        <v>589500</v>
      </c>
      <c r="D9" s="928">
        <v>321240</v>
      </c>
      <c r="E9" s="928">
        <v>132000</v>
      </c>
      <c r="F9" s="928">
        <v>136260</v>
      </c>
      <c r="G9" s="929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322"/>
      <c r="AL9" s="322"/>
      <c r="AM9" s="322"/>
      <c r="AN9" s="322"/>
      <c r="AO9" s="322"/>
      <c r="AP9" s="322"/>
      <c r="AQ9" s="322"/>
      <c r="AR9" s="322"/>
      <c r="AS9" s="322"/>
      <c r="AT9" s="322"/>
      <c r="AU9" s="322"/>
      <c r="AV9" s="322"/>
      <c r="AW9" s="322"/>
      <c r="AX9" s="322"/>
      <c r="AY9" s="322"/>
      <c r="AZ9" s="322"/>
      <c r="BA9" s="322"/>
      <c r="BB9" s="322"/>
      <c r="BC9" s="322"/>
      <c r="BD9" s="322"/>
      <c r="BE9" s="322"/>
      <c r="BF9" s="322"/>
      <c r="BG9" s="322"/>
      <c r="BH9" s="322"/>
      <c r="BI9" s="322"/>
      <c r="BJ9" s="322"/>
      <c r="BK9" s="322"/>
      <c r="BL9" s="322"/>
      <c r="BM9" s="322"/>
      <c r="BN9" s="322"/>
      <c r="BO9" s="322"/>
      <c r="BP9" s="322"/>
      <c r="BQ9" s="322"/>
      <c r="BR9" s="322"/>
      <c r="BS9" s="322"/>
      <c r="BT9" s="322"/>
      <c r="BU9" s="322"/>
      <c r="BV9" s="322"/>
      <c r="BW9" s="322"/>
      <c r="BX9" s="322"/>
      <c r="BY9" s="322"/>
      <c r="BZ9" s="322"/>
      <c r="CA9" s="322"/>
      <c r="CB9" s="322"/>
      <c r="CC9" s="322"/>
      <c r="CD9" s="322"/>
      <c r="CE9" s="322"/>
      <c r="CF9" s="322"/>
      <c r="CG9" s="322"/>
      <c r="CH9" s="322"/>
      <c r="CI9" s="322"/>
      <c r="CJ9" s="322"/>
      <c r="CK9" s="322"/>
      <c r="CL9" s="322"/>
      <c r="CM9" s="322"/>
      <c r="CN9" s="322"/>
      <c r="CO9" s="322"/>
      <c r="CP9" s="322"/>
      <c r="CQ9" s="322"/>
      <c r="CR9" s="322"/>
      <c r="CS9" s="322"/>
      <c r="CT9" s="322"/>
      <c r="CU9" s="322"/>
      <c r="CV9" s="322"/>
      <c r="CW9" s="322"/>
      <c r="CX9" s="322"/>
      <c r="CY9" s="322"/>
      <c r="CZ9" s="322"/>
      <c r="DA9" s="322"/>
      <c r="DB9" s="322"/>
      <c r="DC9" s="322"/>
      <c r="DD9" s="322"/>
      <c r="DE9" s="322"/>
      <c r="DF9" s="322"/>
      <c r="DG9" s="322"/>
      <c r="DH9" s="322"/>
      <c r="DI9" s="322"/>
      <c r="DJ9" s="322"/>
      <c r="DK9" s="322"/>
      <c r="DL9" s="322"/>
      <c r="DM9" s="322"/>
      <c r="DN9" s="322"/>
      <c r="DO9" s="322"/>
      <c r="DP9" s="322"/>
      <c r="DQ9" s="322"/>
      <c r="DR9" s="322"/>
      <c r="DS9" s="322"/>
      <c r="DT9" s="322"/>
      <c r="DU9" s="322"/>
      <c r="DV9" s="322"/>
      <c r="DW9" s="322"/>
      <c r="DX9" s="322"/>
      <c r="DY9" s="322"/>
    </row>
    <row r="10" spans="1:129" s="252" customFormat="1" ht="19.5">
      <c r="A10" s="429"/>
      <c r="B10" s="930" t="s">
        <v>2</v>
      </c>
      <c r="C10" s="768">
        <f>C12</f>
        <v>293142.49</v>
      </c>
      <c r="D10" s="768">
        <f>D12</f>
        <v>155940</v>
      </c>
      <c r="E10" s="768">
        <f>E12</f>
        <v>137202.49</v>
      </c>
      <c r="F10" s="768">
        <f>F12</f>
        <v>0</v>
      </c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2"/>
      <c r="R10" s="322"/>
      <c r="S10" s="322"/>
      <c r="T10" s="322"/>
      <c r="U10" s="322"/>
      <c r="V10" s="322"/>
      <c r="W10" s="322"/>
      <c r="X10" s="322"/>
      <c r="Y10" s="322"/>
      <c r="Z10" s="322"/>
      <c r="AA10" s="322"/>
      <c r="AB10" s="322"/>
      <c r="AC10" s="322"/>
      <c r="AD10" s="322"/>
      <c r="AE10" s="322"/>
      <c r="AF10" s="322"/>
      <c r="AG10" s="322"/>
      <c r="AH10" s="322"/>
      <c r="AI10" s="322"/>
      <c r="AJ10" s="322"/>
      <c r="AK10" s="322"/>
      <c r="AL10" s="322"/>
      <c r="AM10" s="322"/>
      <c r="AN10" s="322"/>
      <c r="AO10" s="322"/>
      <c r="AP10" s="322"/>
      <c r="AQ10" s="322"/>
      <c r="AR10" s="322"/>
      <c r="AS10" s="322"/>
      <c r="AT10" s="322"/>
      <c r="AU10" s="322"/>
      <c r="AV10" s="322"/>
      <c r="AW10" s="322"/>
      <c r="AX10" s="322"/>
      <c r="AY10" s="322"/>
      <c r="AZ10" s="322"/>
      <c r="BA10" s="322"/>
      <c r="BB10" s="322"/>
      <c r="BC10" s="322"/>
      <c r="BD10" s="322"/>
      <c r="BE10" s="322"/>
      <c r="BF10" s="322"/>
      <c r="BG10" s="322"/>
      <c r="BH10" s="322"/>
      <c r="BI10" s="322"/>
      <c r="BJ10" s="322"/>
      <c r="BK10" s="322"/>
      <c r="BL10" s="322"/>
      <c r="BM10" s="322"/>
      <c r="BN10" s="322"/>
      <c r="BO10" s="322"/>
      <c r="BP10" s="322"/>
      <c r="BQ10" s="322"/>
      <c r="BR10" s="322"/>
      <c r="BS10" s="322"/>
      <c r="BT10" s="322"/>
      <c r="BU10" s="322"/>
      <c r="BV10" s="322"/>
      <c r="BW10" s="322"/>
      <c r="BX10" s="322"/>
      <c r="BY10" s="322"/>
      <c r="BZ10" s="322"/>
      <c r="CA10" s="322"/>
      <c r="CB10" s="322"/>
      <c r="CC10" s="322"/>
      <c r="CD10" s="322"/>
      <c r="CE10" s="322"/>
      <c r="CF10" s="322"/>
      <c r="CG10" s="322"/>
      <c r="CH10" s="322"/>
      <c r="CI10" s="322"/>
      <c r="CJ10" s="322"/>
      <c r="CK10" s="322"/>
      <c r="CL10" s="322"/>
      <c r="CM10" s="322"/>
      <c r="CN10" s="322"/>
      <c r="CO10" s="322"/>
      <c r="CP10" s="322"/>
      <c r="CQ10" s="322"/>
      <c r="CR10" s="322"/>
      <c r="CS10" s="322"/>
      <c r="CT10" s="322"/>
      <c r="CU10" s="322"/>
      <c r="CV10" s="322"/>
      <c r="CW10" s="322"/>
      <c r="CX10" s="322"/>
      <c r="CY10" s="322"/>
      <c r="CZ10" s="322"/>
      <c r="DA10" s="322"/>
      <c r="DB10" s="322"/>
      <c r="DC10" s="322"/>
      <c r="DD10" s="322"/>
      <c r="DE10" s="322"/>
      <c r="DF10" s="322"/>
      <c r="DG10" s="322"/>
      <c r="DH10" s="322"/>
      <c r="DI10" s="322"/>
      <c r="DJ10" s="322"/>
      <c r="DK10" s="322"/>
      <c r="DL10" s="322"/>
      <c r="DM10" s="322"/>
      <c r="DN10" s="322"/>
      <c r="DO10" s="322"/>
      <c r="DP10" s="322"/>
      <c r="DQ10" s="322"/>
      <c r="DR10" s="322"/>
      <c r="DS10" s="322"/>
      <c r="DT10" s="322"/>
      <c r="DU10" s="322"/>
      <c r="DV10" s="322"/>
      <c r="DW10" s="322"/>
      <c r="DX10" s="322"/>
      <c r="DY10" s="322"/>
    </row>
    <row r="11" spans="1:129" s="344" customFormat="1" ht="19.5">
      <c r="A11" s="429" t="s">
        <v>443</v>
      </c>
      <c r="B11" s="930" t="s">
        <v>1</v>
      </c>
      <c r="C11" s="768">
        <v>589500</v>
      </c>
      <c r="D11" s="768">
        <v>321240</v>
      </c>
      <c r="E11" s="768">
        <v>132000</v>
      </c>
      <c r="F11" s="768">
        <v>136260</v>
      </c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22"/>
      <c r="AK11" s="322"/>
      <c r="AL11" s="322"/>
      <c r="AM11" s="322"/>
      <c r="AN11" s="322"/>
      <c r="AO11" s="322"/>
      <c r="AP11" s="322"/>
      <c r="AQ11" s="322"/>
      <c r="AR11" s="322"/>
      <c r="AS11" s="322"/>
      <c r="AT11" s="322"/>
      <c r="AU11" s="322"/>
      <c r="AV11" s="322"/>
      <c r="AW11" s="322"/>
      <c r="AX11" s="322"/>
      <c r="AY11" s="322"/>
      <c r="AZ11" s="322"/>
      <c r="BA11" s="322"/>
      <c r="BB11" s="322"/>
      <c r="BC11" s="322"/>
      <c r="BD11" s="322"/>
      <c r="BE11" s="322"/>
      <c r="BF11" s="322"/>
      <c r="BG11" s="322"/>
      <c r="BH11" s="322"/>
      <c r="BI11" s="322"/>
      <c r="BJ11" s="322"/>
      <c r="BK11" s="322"/>
      <c r="BL11" s="322"/>
      <c r="BM11" s="322"/>
      <c r="BN11" s="322"/>
      <c r="BO11" s="322"/>
      <c r="BP11" s="322"/>
      <c r="BQ11" s="322"/>
      <c r="BR11" s="322"/>
      <c r="BS11" s="322"/>
      <c r="BT11" s="322"/>
      <c r="BU11" s="322"/>
      <c r="BV11" s="322"/>
      <c r="BW11" s="322"/>
      <c r="BX11" s="322"/>
      <c r="BY11" s="322"/>
      <c r="BZ11" s="322"/>
      <c r="CA11" s="322"/>
      <c r="CB11" s="322"/>
      <c r="CC11" s="322"/>
      <c r="CD11" s="322"/>
      <c r="CE11" s="322"/>
      <c r="CF11" s="322"/>
      <c r="CG11" s="322"/>
      <c r="CH11" s="322"/>
      <c r="CI11" s="322"/>
      <c r="CJ11" s="322"/>
      <c r="CK11" s="322"/>
      <c r="CL11" s="322"/>
      <c r="CM11" s="322"/>
      <c r="CN11" s="322"/>
      <c r="CO11" s="322"/>
      <c r="CP11" s="322"/>
      <c r="CQ11" s="322"/>
      <c r="CR11" s="322"/>
      <c r="CS11" s="322"/>
      <c r="CT11" s="322"/>
      <c r="CU11" s="322"/>
      <c r="CV11" s="322"/>
      <c r="CW11" s="322"/>
      <c r="CX11" s="322"/>
      <c r="CY11" s="322"/>
      <c r="CZ11" s="322"/>
      <c r="DA11" s="322"/>
      <c r="DB11" s="322"/>
      <c r="DC11" s="322"/>
      <c r="DD11" s="322"/>
      <c r="DE11" s="322"/>
      <c r="DF11" s="322"/>
      <c r="DG11" s="322"/>
      <c r="DH11" s="322"/>
      <c r="DI11" s="322"/>
      <c r="DJ11" s="322"/>
      <c r="DK11" s="322"/>
      <c r="DL11" s="322"/>
      <c r="DM11" s="322"/>
      <c r="DN11" s="322"/>
      <c r="DO11" s="322"/>
      <c r="DP11" s="322"/>
      <c r="DQ11" s="322"/>
      <c r="DR11" s="322"/>
      <c r="DS11" s="322"/>
      <c r="DT11" s="322"/>
      <c r="DU11" s="322"/>
      <c r="DV11" s="322"/>
      <c r="DW11" s="322"/>
      <c r="DX11" s="322"/>
      <c r="DY11" s="322"/>
    </row>
    <row r="12" spans="1:129" s="344" customFormat="1" ht="19.5">
      <c r="A12" s="429"/>
      <c r="B12" s="930" t="s">
        <v>2</v>
      </c>
      <c r="C12" s="768">
        <f>C14</f>
        <v>293142.49</v>
      </c>
      <c r="D12" s="768">
        <f>D14</f>
        <v>155940</v>
      </c>
      <c r="E12" s="768">
        <f>E14</f>
        <v>137202.49</v>
      </c>
      <c r="F12" s="768">
        <f>F14</f>
        <v>0</v>
      </c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2"/>
      <c r="AC12" s="322"/>
      <c r="AD12" s="322"/>
      <c r="AE12" s="322"/>
      <c r="AF12" s="322"/>
      <c r="AG12" s="322"/>
      <c r="AH12" s="322"/>
      <c r="AI12" s="322"/>
      <c r="AJ12" s="322"/>
      <c r="AK12" s="322"/>
      <c r="AL12" s="322"/>
      <c r="AM12" s="322"/>
      <c r="AN12" s="322"/>
      <c r="AO12" s="322"/>
      <c r="AP12" s="322"/>
      <c r="AQ12" s="322"/>
      <c r="AR12" s="322"/>
      <c r="AS12" s="322"/>
      <c r="AT12" s="322"/>
      <c r="AU12" s="322"/>
      <c r="AV12" s="322"/>
      <c r="AW12" s="322"/>
      <c r="AX12" s="322"/>
      <c r="AY12" s="322"/>
      <c r="AZ12" s="322"/>
      <c r="BA12" s="322"/>
      <c r="BB12" s="322"/>
      <c r="BC12" s="322"/>
      <c r="BD12" s="322"/>
      <c r="BE12" s="322"/>
      <c r="BF12" s="322"/>
      <c r="BG12" s="322"/>
      <c r="BH12" s="322"/>
      <c r="BI12" s="322"/>
      <c r="BJ12" s="322"/>
      <c r="BK12" s="322"/>
      <c r="BL12" s="322"/>
      <c r="BM12" s="322"/>
      <c r="BN12" s="322"/>
      <c r="BO12" s="322"/>
      <c r="BP12" s="322"/>
      <c r="BQ12" s="322"/>
      <c r="BR12" s="322"/>
      <c r="BS12" s="322"/>
      <c r="BT12" s="322"/>
      <c r="BU12" s="322"/>
      <c r="BV12" s="322"/>
      <c r="BW12" s="322"/>
      <c r="BX12" s="322"/>
      <c r="BY12" s="322"/>
      <c r="BZ12" s="322"/>
      <c r="CA12" s="322"/>
      <c r="CB12" s="322"/>
      <c r="CC12" s="322"/>
      <c r="CD12" s="322"/>
      <c r="CE12" s="322"/>
      <c r="CF12" s="322"/>
      <c r="CG12" s="322"/>
      <c r="CH12" s="322"/>
      <c r="CI12" s="322"/>
      <c r="CJ12" s="322"/>
      <c r="CK12" s="322"/>
      <c r="CL12" s="322"/>
      <c r="CM12" s="322"/>
      <c r="CN12" s="322"/>
      <c r="CO12" s="322"/>
      <c r="CP12" s="322"/>
      <c r="CQ12" s="322"/>
      <c r="CR12" s="322"/>
      <c r="CS12" s="322"/>
      <c r="CT12" s="322"/>
      <c r="CU12" s="322"/>
      <c r="CV12" s="322"/>
      <c r="CW12" s="322"/>
      <c r="CX12" s="322"/>
      <c r="CY12" s="322"/>
      <c r="CZ12" s="322"/>
      <c r="DA12" s="322"/>
      <c r="DB12" s="322"/>
      <c r="DC12" s="322"/>
      <c r="DD12" s="322"/>
      <c r="DE12" s="322"/>
      <c r="DF12" s="322"/>
      <c r="DG12" s="322"/>
      <c r="DH12" s="322"/>
      <c r="DI12" s="322"/>
      <c r="DJ12" s="322"/>
      <c r="DK12" s="322"/>
      <c r="DL12" s="322"/>
      <c r="DM12" s="322"/>
      <c r="DN12" s="322"/>
      <c r="DO12" s="322"/>
      <c r="DP12" s="322"/>
      <c r="DQ12" s="322"/>
      <c r="DR12" s="322"/>
      <c r="DS12" s="322"/>
      <c r="DT12" s="322"/>
      <c r="DU12" s="322"/>
      <c r="DV12" s="322"/>
      <c r="DW12" s="322"/>
      <c r="DX12" s="322"/>
      <c r="DY12" s="322"/>
    </row>
    <row r="13" spans="1:130" s="249" customFormat="1" ht="19.5">
      <c r="A13" s="317" t="s">
        <v>212</v>
      </c>
      <c r="B13" s="930" t="s">
        <v>1</v>
      </c>
      <c r="C13" s="765">
        <v>589500</v>
      </c>
      <c r="D13" s="768">
        <v>321240</v>
      </c>
      <c r="E13" s="768">
        <v>132000</v>
      </c>
      <c r="F13" s="768">
        <v>136260</v>
      </c>
      <c r="G13" s="322"/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  <c r="AI13" s="322"/>
      <c r="AJ13" s="322"/>
      <c r="AK13" s="322"/>
      <c r="AL13" s="322"/>
      <c r="AM13" s="322"/>
      <c r="AN13" s="322"/>
      <c r="AO13" s="322"/>
      <c r="AP13" s="322"/>
      <c r="AQ13" s="322"/>
      <c r="AR13" s="322"/>
      <c r="AS13" s="322"/>
      <c r="AT13" s="322"/>
      <c r="AU13" s="322"/>
      <c r="AV13" s="322"/>
      <c r="AW13" s="322"/>
      <c r="AX13" s="322"/>
      <c r="AY13" s="322"/>
      <c r="AZ13" s="322"/>
      <c r="BA13" s="322"/>
      <c r="BB13" s="322"/>
      <c r="BC13" s="322"/>
      <c r="BD13" s="322"/>
      <c r="BE13" s="322"/>
      <c r="BF13" s="322"/>
      <c r="BG13" s="322"/>
      <c r="BH13" s="322"/>
      <c r="BI13" s="322"/>
      <c r="BJ13" s="322"/>
      <c r="BK13" s="322"/>
      <c r="BL13" s="322"/>
      <c r="BM13" s="322"/>
      <c r="BN13" s="322"/>
      <c r="BO13" s="322"/>
      <c r="BP13" s="322"/>
      <c r="BQ13" s="322"/>
      <c r="BR13" s="322"/>
      <c r="BS13" s="322"/>
      <c r="BT13" s="322"/>
      <c r="BU13" s="322"/>
      <c r="BV13" s="322"/>
      <c r="BW13" s="322"/>
      <c r="BX13" s="322"/>
      <c r="BY13" s="322"/>
      <c r="BZ13" s="322"/>
      <c r="CA13" s="322"/>
      <c r="CB13" s="322"/>
      <c r="CC13" s="322"/>
      <c r="CD13" s="322"/>
      <c r="CE13" s="322"/>
      <c r="CF13" s="322"/>
      <c r="CG13" s="322"/>
      <c r="CH13" s="322"/>
      <c r="CI13" s="322"/>
      <c r="CJ13" s="322"/>
      <c r="CK13" s="322"/>
      <c r="CL13" s="322"/>
      <c r="CM13" s="322"/>
      <c r="CN13" s="322"/>
      <c r="CO13" s="322"/>
      <c r="CP13" s="322"/>
      <c r="CQ13" s="322"/>
      <c r="CR13" s="322"/>
      <c r="CS13" s="322"/>
      <c r="CT13" s="322"/>
      <c r="CU13" s="322"/>
      <c r="CV13" s="322"/>
      <c r="CW13" s="322"/>
      <c r="CX13" s="322"/>
      <c r="CY13" s="322"/>
      <c r="CZ13" s="322"/>
      <c r="DA13" s="322"/>
      <c r="DB13" s="322"/>
      <c r="DC13" s="322"/>
      <c r="DD13" s="322"/>
      <c r="DE13" s="322"/>
      <c r="DF13" s="322"/>
      <c r="DG13" s="322"/>
      <c r="DH13" s="322"/>
      <c r="DI13" s="322"/>
      <c r="DJ13" s="322"/>
      <c r="DK13" s="322"/>
      <c r="DL13" s="322"/>
      <c r="DM13" s="322"/>
      <c r="DN13" s="322"/>
      <c r="DO13" s="322"/>
      <c r="DP13" s="322"/>
      <c r="DQ13" s="322"/>
      <c r="DR13" s="322"/>
      <c r="DS13" s="322"/>
      <c r="DT13" s="322"/>
      <c r="DU13" s="322"/>
      <c r="DV13" s="322"/>
      <c r="DW13" s="322"/>
      <c r="DX13" s="322"/>
      <c r="DY13" s="322"/>
      <c r="DZ13" s="931"/>
    </row>
    <row r="14" spans="1:130" s="249" customFormat="1" ht="19.5">
      <c r="A14" s="317"/>
      <c r="B14" s="930" t="s">
        <v>2</v>
      </c>
      <c r="C14" s="765">
        <f>C16</f>
        <v>293142.49</v>
      </c>
      <c r="D14" s="765">
        <f>D16</f>
        <v>155940</v>
      </c>
      <c r="E14" s="765">
        <f>E16</f>
        <v>137202.49</v>
      </c>
      <c r="F14" s="765">
        <f>F16</f>
        <v>0</v>
      </c>
      <c r="G14" s="322"/>
      <c r="H14" s="322"/>
      <c r="I14" s="322"/>
      <c r="J14" s="322"/>
      <c r="K14" s="322"/>
      <c r="L14" s="322"/>
      <c r="M14" s="322"/>
      <c r="N14" s="322"/>
      <c r="O14" s="322"/>
      <c r="P14" s="322"/>
      <c r="Q14" s="322"/>
      <c r="R14" s="322"/>
      <c r="S14" s="322"/>
      <c r="T14" s="322"/>
      <c r="U14" s="322"/>
      <c r="V14" s="322"/>
      <c r="W14" s="322"/>
      <c r="X14" s="322"/>
      <c r="Y14" s="322"/>
      <c r="Z14" s="322"/>
      <c r="AA14" s="322"/>
      <c r="AB14" s="322"/>
      <c r="AC14" s="322"/>
      <c r="AD14" s="322"/>
      <c r="AE14" s="322"/>
      <c r="AF14" s="322"/>
      <c r="AG14" s="322"/>
      <c r="AH14" s="322"/>
      <c r="AI14" s="322"/>
      <c r="AJ14" s="322"/>
      <c r="AK14" s="322"/>
      <c r="AL14" s="322"/>
      <c r="AM14" s="322"/>
      <c r="AN14" s="322"/>
      <c r="AO14" s="322"/>
      <c r="AP14" s="322"/>
      <c r="AQ14" s="322"/>
      <c r="AR14" s="322"/>
      <c r="AS14" s="322"/>
      <c r="AT14" s="322"/>
      <c r="AU14" s="322"/>
      <c r="AV14" s="322"/>
      <c r="AW14" s="322"/>
      <c r="AX14" s="322"/>
      <c r="AY14" s="322"/>
      <c r="AZ14" s="322"/>
      <c r="BA14" s="322"/>
      <c r="BB14" s="322"/>
      <c r="BC14" s="322"/>
      <c r="BD14" s="322"/>
      <c r="BE14" s="322"/>
      <c r="BF14" s="322"/>
      <c r="BG14" s="322"/>
      <c r="BH14" s="322"/>
      <c r="BI14" s="322"/>
      <c r="BJ14" s="322"/>
      <c r="BK14" s="322"/>
      <c r="BL14" s="322"/>
      <c r="BM14" s="322"/>
      <c r="BN14" s="322"/>
      <c r="BO14" s="322"/>
      <c r="BP14" s="322"/>
      <c r="BQ14" s="322"/>
      <c r="BR14" s="322"/>
      <c r="BS14" s="322"/>
      <c r="BT14" s="322"/>
      <c r="BU14" s="322"/>
      <c r="BV14" s="322"/>
      <c r="BW14" s="322"/>
      <c r="BX14" s="322"/>
      <c r="BY14" s="322"/>
      <c r="BZ14" s="322"/>
      <c r="CA14" s="322"/>
      <c r="CB14" s="322"/>
      <c r="CC14" s="322"/>
      <c r="CD14" s="322"/>
      <c r="CE14" s="322"/>
      <c r="CF14" s="322"/>
      <c r="CG14" s="322"/>
      <c r="CH14" s="322"/>
      <c r="CI14" s="322"/>
      <c r="CJ14" s="322"/>
      <c r="CK14" s="322"/>
      <c r="CL14" s="322"/>
      <c r="CM14" s="322"/>
      <c r="CN14" s="322"/>
      <c r="CO14" s="322"/>
      <c r="CP14" s="322"/>
      <c r="CQ14" s="322"/>
      <c r="CR14" s="322"/>
      <c r="CS14" s="322"/>
      <c r="CT14" s="322"/>
      <c r="CU14" s="322"/>
      <c r="CV14" s="322"/>
      <c r="CW14" s="322"/>
      <c r="CX14" s="322"/>
      <c r="CY14" s="322"/>
      <c r="CZ14" s="322"/>
      <c r="DA14" s="322"/>
      <c r="DB14" s="322"/>
      <c r="DC14" s="322"/>
      <c r="DD14" s="322"/>
      <c r="DE14" s="322"/>
      <c r="DF14" s="322"/>
      <c r="DG14" s="322"/>
      <c r="DH14" s="322"/>
      <c r="DI14" s="322"/>
      <c r="DJ14" s="322"/>
      <c r="DK14" s="322"/>
      <c r="DL14" s="322"/>
      <c r="DM14" s="322"/>
      <c r="DN14" s="322"/>
      <c r="DO14" s="322"/>
      <c r="DP14" s="322"/>
      <c r="DQ14" s="322"/>
      <c r="DR14" s="322"/>
      <c r="DS14" s="322"/>
      <c r="DT14" s="322"/>
      <c r="DU14" s="322"/>
      <c r="DV14" s="322"/>
      <c r="DW14" s="322"/>
      <c r="DX14" s="322"/>
      <c r="DY14" s="322"/>
      <c r="DZ14" s="931"/>
    </row>
    <row r="15" spans="1:129" s="349" customFormat="1" ht="19.5">
      <c r="A15" s="429" t="s">
        <v>424</v>
      </c>
      <c r="B15" s="930" t="s">
        <v>1</v>
      </c>
      <c r="C15" s="768">
        <v>589500</v>
      </c>
      <c r="D15" s="768">
        <v>321240</v>
      </c>
      <c r="E15" s="768">
        <v>132000</v>
      </c>
      <c r="F15" s="768">
        <v>136260</v>
      </c>
      <c r="G15" s="322"/>
      <c r="H15" s="322"/>
      <c r="I15" s="322"/>
      <c r="J15" s="322"/>
      <c r="K15" s="322"/>
      <c r="L15" s="322"/>
      <c r="M15" s="322"/>
      <c r="N15" s="322"/>
      <c r="O15" s="322"/>
      <c r="P15" s="322"/>
      <c r="Q15" s="322"/>
      <c r="R15" s="322"/>
      <c r="S15" s="322"/>
      <c r="T15" s="322"/>
      <c r="U15" s="322"/>
      <c r="V15" s="322"/>
      <c r="W15" s="322"/>
      <c r="X15" s="322"/>
      <c r="Y15" s="322"/>
      <c r="Z15" s="322"/>
      <c r="AA15" s="322"/>
      <c r="AB15" s="322"/>
      <c r="AC15" s="322"/>
      <c r="AD15" s="322"/>
      <c r="AE15" s="322"/>
      <c r="AF15" s="322"/>
      <c r="AG15" s="322"/>
      <c r="AH15" s="322"/>
      <c r="AI15" s="322"/>
      <c r="AJ15" s="322"/>
      <c r="AK15" s="322"/>
      <c r="AL15" s="322"/>
      <c r="AM15" s="322"/>
      <c r="AN15" s="322"/>
      <c r="AO15" s="322"/>
      <c r="AP15" s="322"/>
      <c r="AQ15" s="322"/>
      <c r="AR15" s="322"/>
      <c r="AS15" s="322"/>
      <c r="AT15" s="322"/>
      <c r="AU15" s="322"/>
      <c r="AV15" s="322"/>
      <c r="AW15" s="322"/>
      <c r="AX15" s="322"/>
      <c r="AY15" s="322"/>
      <c r="AZ15" s="322"/>
      <c r="BA15" s="322"/>
      <c r="BB15" s="322"/>
      <c r="BC15" s="322"/>
      <c r="BD15" s="322"/>
      <c r="BE15" s="322"/>
      <c r="BF15" s="322"/>
      <c r="BG15" s="322"/>
      <c r="BH15" s="322"/>
      <c r="BI15" s="322"/>
      <c r="BJ15" s="322"/>
      <c r="BK15" s="322"/>
      <c r="BL15" s="322"/>
      <c r="BM15" s="322"/>
      <c r="BN15" s="322"/>
      <c r="BO15" s="322"/>
      <c r="BP15" s="322"/>
      <c r="BQ15" s="322"/>
      <c r="BR15" s="322"/>
      <c r="BS15" s="322"/>
      <c r="BT15" s="322"/>
      <c r="BU15" s="322"/>
      <c r="BV15" s="322"/>
      <c r="BW15" s="322"/>
      <c r="BX15" s="322"/>
      <c r="BY15" s="322"/>
      <c r="BZ15" s="322"/>
      <c r="CA15" s="322"/>
      <c r="CB15" s="322"/>
      <c r="CC15" s="322"/>
      <c r="CD15" s="322"/>
      <c r="CE15" s="322"/>
      <c r="CF15" s="322"/>
      <c r="CG15" s="322"/>
      <c r="CH15" s="322"/>
      <c r="CI15" s="322"/>
      <c r="CJ15" s="322"/>
      <c r="CK15" s="322"/>
      <c r="CL15" s="322"/>
      <c r="CM15" s="322"/>
      <c r="CN15" s="322"/>
      <c r="CO15" s="322"/>
      <c r="CP15" s="322"/>
      <c r="CQ15" s="322"/>
      <c r="CR15" s="322"/>
      <c r="CS15" s="322"/>
      <c r="CT15" s="322"/>
      <c r="CU15" s="322"/>
      <c r="CV15" s="322"/>
      <c r="CW15" s="322"/>
      <c r="CX15" s="322"/>
      <c r="CY15" s="322"/>
      <c r="CZ15" s="322"/>
      <c r="DA15" s="322"/>
      <c r="DB15" s="322"/>
      <c r="DC15" s="322"/>
      <c r="DD15" s="322"/>
      <c r="DE15" s="322"/>
      <c r="DF15" s="322"/>
      <c r="DG15" s="322"/>
      <c r="DH15" s="322"/>
      <c r="DI15" s="322"/>
      <c r="DJ15" s="322"/>
      <c r="DK15" s="322"/>
      <c r="DL15" s="322"/>
      <c r="DM15" s="322"/>
      <c r="DN15" s="322"/>
      <c r="DO15" s="322"/>
      <c r="DP15" s="322"/>
      <c r="DQ15" s="322"/>
      <c r="DR15" s="322"/>
      <c r="DS15" s="322"/>
      <c r="DT15" s="322"/>
      <c r="DU15" s="322"/>
      <c r="DV15" s="322"/>
      <c r="DW15" s="322"/>
      <c r="DX15" s="322"/>
      <c r="DY15" s="322"/>
    </row>
    <row r="16" spans="1:129" s="349" customFormat="1" ht="19.5">
      <c r="A16" s="429"/>
      <c r="B16" s="930" t="s">
        <v>2</v>
      </c>
      <c r="C16" s="768">
        <f>D16+E16+F16</f>
        <v>293142.49</v>
      </c>
      <c r="D16" s="768">
        <f>D19+D22+D24+D26+D29+D31+D33+D35</f>
        <v>155940</v>
      </c>
      <c r="E16" s="768">
        <f>E19+E22+E24+E26+E29+E31+E33+E35</f>
        <v>137202.49</v>
      </c>
      <c r="F16" s="768">
        <f>F19+F22+F24+F26+F29+F31+F33+F35</f>
        <v>0</v>
      </c>
      <c r="G16" s="322"/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2"/>
      <c r="Y16" s="322"/>
      <c r="Z16" s="322"/>
      <c r="AA16" s="322"/>
      <c r="AB16" s="322"/>
      <c r="AC16" s="322"/>
      <c r="AD16" s="322"/>
      <c r="AE16" s="322"/>
      <c r="AF16" s="322"/>
      <c r="AG16" s="322"/>
      <c r="AH16" s="322"/>
      <c r="AI16" s="322"/>
      <c r="AJ16" s="322"/>
      <c r="AK16" s="322"/>
      <c r="AL16" s="322"/>
      <c r="AM16" s="322"/>
      <c r="AN16" s="322"/>
      <c r="AO16" s="322"/>
      <c r="AP16" s="322"/>
      <c r="AQ16" s="322"/>
      <c r="AR16" s="322"/>
      <c r="AS16" s="322"/>
      <c r="AT16" s="322"/>
      <c r="AU16" s="322"/>
      <c r="AV16" s="322"/>
      <c r="AW16" s="322"/>
      <c r="AX16" s="322"/>
      <c r="AY16" s="322"/>
      <c r="AZ16" s="322"/>
      <c r="BA16" s="322"/>
      <c r="BB16" s="322"/>
      <c r="BC16" s="322"/>
      <c r="BD16" s="322"/>
      <c r="BE16" s="322"/>
      <c r="BF16" s="322"/>
      <c r="BG16" s="322"/>
      <c r="BH16" s="322"/>
      <c r="BI16" s="322"/>
      <c r="BJ16" s="322"/>
      <c r="BK16" s="322"/>
      <c r="BL16" s="322"/>
      <c r="BM16" s="322"/>
      <c r="BN16" s="322"/>
      <c r="BO16" s="322"/>
      <c r="BP16" s="322"/>
      <c r="BQ16" s="322"/>
      <c r="BR16" s="322"/>
      <c r="BS16" s="322"/>
      <c r="BT16" s="322"/>
      <c r="BU16" s="322"/>
      <c r="BV16" s="322"/>
      <c r="BW16" s="322"/>
      <c r="BX16" s="322"/>
      <c r="BY16" s="322"/>
      <c r="BZ16" s="322"/>
      <c r="CA16" s="322"/>
      <c r="CB16" s="322"/>
      <c r="CC16" s="322"/>
      <c r="CD16" s="322"/>
      <c r="CE16" s="322"/>
      <c r="CF16" s="322"/>
      <c r="CG16" s="322"/>
      <c r="CH16" s="322"/>
      <c r="CI16" s="322"/>
      <c r="CJ16" s="322"/>
      <c r="CK16" s="322"/>
      <c r="CL16" s="322"/>
      <c r="CM16" s="322"/>
      <c r="CN16" s="322"/>
      <c r="CO16" s="322"/>
      <c r="CP16" s="322"/>
      <c r="CQ16" s="322"/>
      <c r="CR16" s="322"/>
      <c r="CS16" s="322"/>
      <c r="CT16" s="322"/>
      <c r="CU16" s="322"/>
      <c r="CV16" s="322"/>
      <c r="CW16" s="322"/>
      <c r="CX16" s="322"/>
      <c r="CY16" s="322"/>
      <c r="CZ16" s="322"/>
      <c r="DA16" s="322"/>
      <c r="DB16" s="322"/>
      <c r="DC16" s="322"/>
      <c r="DD16" s="322"/>
      <c r="DE16" s="322"/>
      <c r="DF16" s="322"/>
      <c r="DG16" s="322"/>
      <c r="DH16" s="322"/>
      <c r="DI16" s="322"/>
      <c r="DJ16" s="322"/>
      <c r="DK16" s="322"/>
      <c r="DL16" s="322"/>
      <c r="DM16" s="322"/>
      <c r="DN16" s="322"/>
      <c r="DO16" s="322"/>
      <c r="DP16" s="322"/>
      <c r="DQ16" s="322"/>
      <c r="DR16" s="322"/>
      <c r="DS16" s="322"/>
      <c r="DT16" s="322"/>
      <c r="DU16" s="322"/>
      <c r="DV16" s="322"/>
      <c r="DW16" s="322"/>
      <c r="DX16" s="322"/>
      <c r="DY16" s="322"/>
    </row>
    <row r="17" spans="1:6" s="935" customFormat="1" ht="19.5">
      <c r="A17" s="932" t="s">
        <v>213</v>
      </c>
      <c r="B17" s="933"/>
      <c r="C17" s="934">
        <v>267400</v>
      </c>
      <c r="D17" s="934">
        <v>69140</v>
      </c>
      <c r="E17" s="934">
        <v>62000</v>
      </c>
      <c r="F17" s="934">
        <v>136260</v>
      </c>
    </row>
    <row r="18" spans="1:8" ht="19.5">
      <c r="A18" s="147" t="s">
        <v>43</v>
      </c>
      <c r="B18" s="936" t="s">
        <v>1</v>
      </c>
      <c r="C18" s="786">
        <v>267400</v>
      </c>
      <c r="D18" s="781">
        <v>69140</v>
      </c>
      <c r="E18" s="781">
        <v>62000</v>
      </c>
      <c r="F18" s="781">
        <v>136260</v>
      </c>
      <c r="H18" s="937"/>
    </row>
    <row r="19" spans="1:6" ht="19.5">
      <c r="A19" s="154"/>
      <c r="B19" s="936" t="s">
        <v>2</v>
      </c>
      <c r="C19" s="784">
        <f>D19+E19+F19</f>
        <v>75120</v>
      </c>
      <c r="D19" s="784">
        <v>50620</v>
      </c>
      <c r="E19" s="786">
        <v>24500</v>
      </c>
      <c r="F19" s="938"/>
    </row>
    <row r="20" spans="1:6" s="935" customFormat="1" ht="19.5">
      <c r="A20" s="154" t="s">
        <v>214</v>
      </c>
      <c r="B20" s="933"/>
      <c r="C20" s="934">
        <v>202900</v>
      </c>
      <c r="D20" s="934">
        <v>202900</v>
      </c>
      <c r="E20" s="934">
        <v>0</v>
      </c>
      <c r="F20" s="934">
        <v>0</v>
      </c>
    </row>
    <row r="21" spans="1:6" ht="19.5">
      <c r="A21" s="147" t="s">
        <v>45</v>
      </c>
      <c r="B21" s="936" t="s">
        <v>1</v>
      </c>
      <c r="C21" s="784">
        <v>18100</v>
      </c>
      <c r="D21" s="784">
        <v>18100</v>
      </c>
      <c r="E21" s="786">
        <v>0</v>
      </c>
      <c r="F21" s="938">
        <v>0</v>
      </c>
    </row>
    <row r="22" spans="1:6" ht="19.5">
      <c r="A22" s="154"/>
      <c r="B22" s="936" t="s">
        <v>2</v>
      </c>
      <c r="C22" s="784">
        <f>D22+E22+F22</f>
        <v>18100</v>
      </c>
      <c r="D22" s="784">
        <v>18100</v>
      </c>
      <c r="E22" s="786"/>
      <c r="F22" s="938"/>
    </row>
    <row r="23" spans="1:6" ht="19.5">
      <c r="A23" s="147" t="s">
        <v>48</v>
      </c>
      <c r="B23" s="936" t="s">
        <v>1</v>
      </c>
      <c r="C23" s="784">
        <v>12000</v>
      </c>
      <c r="D23" s="784">
        <v>12000</v>
      </c>
      <c r="E23" s="786">
        <v>0</v>
      </c>
      <c r="F23" s="938">
        <v>0</v>
      </c>
    </row>
    <row r="24" spans="1:6" ht="19.5">
      <c r="A24" s="154"/>
      <c r="B24" s="936" t="s">
        <v>2</v>
      </c>
      <c r="C24" s="784">
        <f>D24+E24+F24</f>
        <v>12000</v>
      </c>
      <c r="D24" s="784">
        <v>12000</v>
      </c>
      <c r="E24" s="786"/>
      <c r="F24" s="938"/>
    </row>
    <row r="25" spans="1:6" ht="19.5">
      <c r="A25" s="147" t="s">
        <v>118</v>
      </c>
      <c r="B25" s="936" t="s">
        <v>1</v>
      </c>
      <c r="C25" s="784">
        <v>172800</v>
      </c>
      <c r="D25" s="784">
        <v>172800</v>
      </c>
      <c r="E25" s="786">
        <v>0</v>
      </c>
      <c r="F25" s="938">
        <v>0</v>
      </c>
    </row>
    <row r="26" spans="1:6" ht="19.5">
      <c r="A26" s="154"/>
      <c r="B26" s="936" t="s">
        <v>2</v>
      </c>
      <c r="C26" s="784">
        <f>D26+E26+F26</f>
        <v>132302.49</v>
      </c>
      <c r="D26" s="784">
        <v>39600</v>
      </c>
      <c r="E26" s="939">
        <v>92702.49</v>
      </c>
      <c r="F26" s="938"/>
    </row>
    <row r="27" spans="1:6" s="935" customFormat="1" ht="19.5">
      <c r="A27" s="154" t="s">
        <v>215</v>
      </c>
      <c r="B27" s="933"/>
      <c r="C27" s="940">
        <v>119200</v>
      </c>
      <c r="D27" s="940">
        <v>49200</v>
      </c>
      <c r="E27" s="940">
        <v>70000</v>
      </c>
      <c r="F27" s="940">
        <v>0</v>
      </c>
    </row>
    <row r="28" spans="1:6" ht="19.5">
      <c r="A28" s="147" t="s">
        <v>52</v>
      </c>
      <c r="B28" s="936" t="s">
        <v>1</v>
      </c>
      <c r="C28" s="784">
        <v>70000</v>
      </c>
      <c r="D28" s="784">
        <v>20000</v>
      </c>
      <c r="E28" s="941">
        <v>50000</v>
      </c>
      <c r="F28" s="938">
        <v>0</v>
      </c>
    </row>
    <row r="29" spans="1:6" ht="19.5">
      <c r="A29" s="154"/>
      <c r="B29" s="936" t="s">
        <v>2</v>
      </c>
      <c r="C29" s="784">
        <f>D29+E29+F29</f>
        <v>6420</v>
      </c>
      <c r="D29" s="784">
        <v>6420</v>
      </c>
      <c r="E29" s="941"/>
      <c r="F29" s="938"/>
    </row>
    <row r="30" spans="1:6" ht="19.5">
      <c r="A30" s="147" t="s">
        <v>433</v>
      </c>
      <c r="B30" s="936" t="s">
        <v>1</v>
      </c>
      <c r="C30" s="784">
        <v>35000</v>
      </c>
      <c r="D30" s="784">
        <v>15000</v>
      </c>
      <c r="E30" s="941">
        <v>20000</v>
      </c>
      <c r="F30" s="938">
        <v>0</v>
      </c>
    </row>
    <row r="31" spans="1:6" ht="19.5">
      <c r="A31" s="147"/>
      <c r="B31" s="936" t="s">
        <v>2</v>
      </c>
      <c r="C31" s="784">
        <f>D31+E31+F31</f>
        <v>35000</v>
      </c>
      <c r="D31" s="784">
        <v>15000</v>
      </c>
      <c r="E31" s="941">
        <v>20000</v>
      </c>
      <c r="F31" s="938"/>
    </row>
    <row r="32" spans="1:6" ht="19.5">
      <c r="A32" s="151" t="s">
        <v>54</v>
      </c>
      <c r="B32" s="936" t="s">
        <v>1</v>
      </c>
      <c r="C32" s="784">
        <v>12000</v>
      </c>
      <c r="D32" s="784">
        <v>12000</v>
      </c>
      <c r="E32" s="941">
        <v>0</v>
      </c>
      <c r="F32" s="938">
        <v>0</v>
      </c>
    </row>
    <row r="33" spans="1:6" ht="19.5">
      <c r="A33" s="151"/>
      <c r="B33" s="936" t="s">
        <v>2</v>
      </c>
      <c r="C33" s="784">
        <f>D33+E33+F33</f>
        <v>12000</v>
      </c>
      <c r="D33" s="784">
        <v>12000</v>
      </c>
      <c r="E33" s="786"/>
      <c r="F33" s="938"/>
    </row>
    <row r="34" spans="1:6" ht="19.5">
      <c r="A34" s="151" t="s">
        <v>132</v>
      </c>
      <c r="B34" s="936" t="s">
        <v>1</v>
      </c>
      <c r="C34" s="784">
        <v>2200</v>
      </c>
      <c r="D34" s="784">
        <v>2200</v>
      </c>
      <c r="E34" s="786">
        <v>0</v>
      </c>
      <c r="F34" s="938">
        <v>0</v>
      </c>
    </row>
    <row r="35" spans="1:6" ht="19.5">
      <c r="A35" s="942"/>
      <c r="B35" s="943" t="s">
        <v>2</v>
      </c>
      <c r="C35" s="944">
        <f>D35+E35+F35</f>
        <v>2200</v>
      </c>
      <c r="D35" s="944">
        <v>2200</v>
      </c>
      <c r="E35" s="945"/>
      <c r="F35" s="946"/>
    </row>
    <row r="36" spans="1:6" ht="19.5">
      <c r="A36" s="947" t="s">
        <v>427</v>
      </c>
      <c r="B36" s="948" t="s">
        <v>1</v>
      </c>
      <c r="C36" s="949">
        <v>589500</v>
      </c>
      <c r="D36" s="949">
        <v>321240</v>
      </c>
      <c r="E36" s="949">
        <v>132000</v>
      </c>
      <c r="F36" s="949">
        <v>136260</v>
      </c>
    </row>
    <row r="37" spans="1:6" ht="19.5">
      <c r="A37" s="793"/>
      <c r="B37" s="586" t="s">
        <v>2</v>
      </c>
      <c r="C37" s="950">
        <f>C10</f>
        <v>293142.49</v>
      </c>
      <c r="D37" s="950">
        <f>D10</f>
        <v>155940</v>
      </c>
      <c r="E37" s="950">
        <f>E10</f>
        <v>137202.49</v>
      </c>
      <c r="F37" s="950">
        <f>F10</f>
        <v>0</v>
      </c>
    </row>
    <row r="38" spans="1:6" ht="19.5">
      <c r="A38" s="790" t="s">
        <v>428</v>
      </c>
      <c r="B38" s="327" t="s">
        <v>1</v>
      </c>
      <c r="C38" s="928">
        <v>0</v>
      </c>
      <c r="D38" s="928">
        <v>0</v>
      </c>
      <c r="E38" s="792">
        <v>0</v>
      </c>
      <c r="F38" s="951">
        <v>0</v>
      </c>
    </row>
    <row r="39" spans="1:6" ht="19.5">
      <c r="A39" s="793"/>
      <c r="B39" s="586" t="s">
        <v>2</v>
      </c>
      <c r="C39" s="950">
        <v>0</v>
      </c>
      <c r="D39" s="950">
        <v>0</v>
      </c>
      <c r="E39" s="952">
        <v>0</v>
      </c>
      <c r="F39" s="953">
        <v>0</v>
      </c>
    </row>
    <row r="40" spans="1:101" s="252" customFormat="1" ht="19.5">
      <c r="A40" s="954" t="s">
        <v>435</v>
      </c>
      <c r="B40" s="327" t="s">
        <v>1</v>
      </c>
      <c r="C40" s="792">
        <v>589500</v>
      </c>
      <c r="D40" s="792">
        <v>321240</v>
      </c>
      <c r="E40" s="792">
        <v>132000</v>
      </c>
      <c r="F40" s="792">
        <v>136260</v>
      </c>
      <c r="G40" s="322"/>
      <c r="H40" s="322"/>
      <c r="I40" s="322"/>
      <c r="J40" s="322"/>
      <c r="K40" s="322"/>
      <c r="L40" s="322"/>
      <c r="M40" s="322"/>
      <c r="N40" s="322"/>
      <c r="O40" s="322"/>
      <c r="P40" s="322"/>
      <c r="Q40" s="322"/>
      <c r="R40" s="322"/>
      <c r="S40" s="322"/>
      <c r="T40" s="322"/>
      <c r="U40" s="322"/>
      <c r="V40" s="322"/>
      <c r="W40" s="322"/>
      <c r="X40" s="322"/>
      <c r="Y40" s="322"/>
      <c r="Z40" s="322"/>
      <c r="AA40" s="322"/>
      <c r="AB40" s="322"/>
      <c r="AC40" s="322"/>
      <c r="AD40" s="322"/>
      <c r="AE40" s="322"/>
      <c r="AF40" s="322"/>
      <c r="AG40" s="322"/>
      <c r="AH40" s="322"/>
      <c r="AI40" s="322"/>
      <c r="AJ40" s="322"/>
      <c r="AK40" s="322"/>
      <c r="AL40" s="322"/>
      <c r="AM40" s="322"/>
      <c r="AN40" s="322"/>
      <c r="AO40" s="322"/>
      <c r="AP40" s="322"/>
      <c r="AQ40" s="322"/>
      <c r="AR40" s="322"/>
      <c r="AS40" s="322"/>
      <c r="AT40" s="322"/>
      <c r="AU40" s="322"/>
      <c r="AV40" s="322"/>
      <c r="AW40" s="322"/>
      <c r="AX40" s="322"/>
      <c r="AY40" s="322"/>
      <c r="AZ40" s="322"/>
      <c r="BA40" s="322"/>
      <c r="BB40" s="322"/>
      <c r="BC40" s="322"/>
      <c r="BD40" s="322"/>
      <c r="BE40" s="322"/>
      <c r="BF40" s="322"/>
      <c r="BG40" s="322"/>
      <c r="BH40" s="322"/>
      <c r="BI40" s="322"/>
      <c r="BJ40" s="322"/>
      <c r="BK40" s="322"/>
      <c r="BL40" s="322"/>
      <c r="BM40" s="322"/>
      <c r="BN40" s="322"/>
      <c r="BO40" s="322"/>
      <c r="BP40" s="322"/>
      <c r="BQ40" s="322"/>
      <c r="BR40" s="322"/>
      <c r="BS40" s="322"/>
      <c r="BT40" s="322"/>
      <c r="BU40" s="322"/>
      <c r="BV40" s="322"/>
      <c r="BW40" s="322"/>
      <c r="BX40" s="322"/>
      <c r="BY40" s="322"/>
      <c r="BZ40" s="322"/>
      <c r="CA40" s="322"/>
      <c r="CB40" s="322"/>
      <c r="CC40" s="322"/>
      <c r="CD40" s="322"/>
      <c r="CE40" s="322"/>
      <c r="CF40" s="322"/>
      <c r="CG40" s="322"/>
      <c r="CH40" s="322"/>
      <c r="CI40" s="322"/>
      <c r="CJ40" s="322"/>
      <c r="CK40" s="322"/>
      <c r="CL40" s="322"/>
      <c r="CM40" s="322"/>
      <c r="CN40" s="322"/>
      <c r="CO40" s="322"/>
      <c r="CP40" s="322"/>
      <c r="CQ40" s="322"/>
      <c r="CR40" s="322"/>
      <c r="CS40" s="322"/>
      <c r="CT40" s="322"/>
      <c r="CU40" s="322"/>
      <c r="CV40" s="322"/>
      <c r="CW40" s="322"/>
    </row>
    <row r="41" spans="1:101" s="252" customFormat="1" ht="19.5">
      <c r="A41" s="955"/>
      <c r="B41" s="586" t="s">
        <v>2</v>
      </c>
      <c r="C41" s="952">
        <f>C37</f>
        <v>293142.49</v>
      </c>
      <c r="D41" s="952">
        <f>D37</f>
        <v>155940</v>
      </c>
      <c r="E41" s="952">
        <f>E37</f>
        <v>137202.49</v>
      </c>
      <c r="F41" s="952">
        <f>F37</f>
        <v>0</v>
      </c>
      <c r="G41" s="322"/>
      <c r="H41" s="322"/>
      <c r="I41" s="322"/>
      <c r="J41" s="322"/>
      <c r="K41" s="322"/>
      <c r="L41" s="322"/>
      <c r="M41" s="322"/>
      <c r="N41" s="322"/>
      <c r="O41" s="322"/>
      <c r="P41" s="322"/>
      <c r="Q41" s="322"/>
      <c r="R41" s="322"/>
      <c r="S41" s="322"/>
      <c r="T41" s="322"/>
      <c r="U41" s="322"/>
      <c r="V41" s="322"/>
      <c r="W41" s="322"/>
      <c r="X41" s="322"/>
      <c r="Y41" s="322"/>
      <c r="Z41" s="322"/>
      <c r="AA41" s="322"/>
      <c r="AB41" s="322"/>
      <c r="AC41" s="322"/>
      <c r="AD41" s="322"/>
      <c r="AE41" s="322"/>
      <c r="AF41" s="322"/>
      <c r="AG41" s="322"/>
      <c r="AH41" s="322"/>
      <c r="AI41" s="322"/>
      <c r="AJ41" s="322"/>
      <c r="AK41" s="322"/>
      <c r="AL41" s="322"/>
      <c r="AM41" s="322"/>
      <c r="AN41" s="322"/>
      <c r="AO41" s="322"/>
      <c r="AP41" s="322"/>
      <c r="AQ41" s="322"/>
      <c r="AR41" s="322"/>
      <c r="AS41" s="322"/>
      <c r="AT41" s="322"/>
      <c r="AU41" s="322"/>
      <c r="AV41" s="322"/>
      <c r="AW41" s="322"/>
      <c r="AX41" s="322"/>
      <c r="AY41" s="322"/>
      <c r="AZ41" s="322"/>
      <c r="BA41" s="322"/>
      <c r="BB41" s="322"/>
      <c r="BC41" s="322"/>
      <c r="BD41" s="322"/>
      <c r="BE41" s="322"/>
      <c r="BF41" s="322"/>
      <c r="BG41" s="322"/>
      <c r="BH41" s="322"/>
      <c r="BI41" s="322"/>
      <c r="BJ41" s="322"/>
      <c r="BK41" s="322"/>
      <c r="BL41" s="322"/>
      <c r="BM41" s="322"/>
      <c r="BN41" s="322"/>
      <c r="BO41" s="322"/>
      <c r="BP41" s="322"/>
      <c r="BQ41" s="322"/>
      <c r="BR41" s="322"/>
      <c r="BS41" s="322"/>
      <c r="BT41" s="322"/>
      <c r="BU41" s="322"/>
      <c r="BV41" s="322"/>
      <c r="BW41" s="322"/>
      <c r="BX41" s="322"/>
      <c r="BY41" s="322"/>
      <c r="BZ41" s="322"/>
      <c r="CA41" s="322"/>
      <c r="CB41" s="322"/>
      <c r="CC41" s="322"/>
      <c r="CD41" s="322"/>
      <c r="CE41" s="322"/>
      <c r="CF41" s="322"/>
      <c r="CG41" s="322"/>
      <c r="CH41" s="322"/>
      <c r="CI41" s="322"/>
      <c r="CJ41" s="322"/>
      <c r="CK41" s="322"/>
      <c r="CL41" s="322"/>
      <c r="CM41" s="322"/>
      <c r="CN41" s="322"/>
      <c r="CO41" s="322"/>
      <c r="CP41" s="322"/>
      <c r="CQ41" s="322"/>
      <c r="CR41" s="322"/>
      <c r="CS41" s="322"/>
      <c r="CT41" s="322"/>
      <c r="CU41" s="322"/>
      <c r="CV41" s="322"/>
      <c r="CW41" s="322"/>
    </row>
    <row r="42" ht="35.25" customHeight="1"/>
    <row r="43" ht="35.25" customHeight="1">
      <c r="A43" s="110"/>
    </row>
    <row r="44" ht="35.25" customHeight="1"/>
    <row r="45" ht="35.25" customHeight="1"/>
  </sheetData>
  <sheetProtection/>
  <mergeCells count="4">
    <mergeCell ref="A3:F3"/>
    <mergeCell ref="A36:A37"/>
    <mergeCell ref="A38:A39"/>
    <mergeCell ref="A40:A41"/>
  </mergeCells>
  <printOptions/>
  <pageMargins left="0" right="0" top="0.196850393700787" bottom="0" header="0.31496062992126" footer="0.31496062992126"/>
  <pageSetup horizontalDpi="600" verticalDpi="600" orientation="landscape" paperSize="9" scale="80" r:id="rId1"/>
  <rowBreaks count="1" manualBreakCount="1">
    <brk id="35" max="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DS43"/>
  <sheetViews>
    <sheetView tabSelected="1" view="pageBreakPreview" zoomScaleSheetLayoutView="100" zoomScalePageLayoutView="0" workbookViewId="0" topLeftCell="B5">
      <selection activeCell="P104" sqref="P104"/>
    </sheetView>
  </sheetViews>
  <sheetFormatPr defaultColWidth="9.140625" defaultRowHeight="15"/>
  <cols>
    <col min="1" max="1" width="55.421875" style="109" customWidth="1"/>
    <col min="2" max="2" width="20.421875" style="109" customWidth="1"/>
    <col min="3" max="3" width="24.00390625" style="1006" customWidth="1"/>
    <col min="4" max="4" width="25.00390625" style="918" customWidth="1"/>
    <col min="5" max="5" width="25.57421875" style="920" customWidth="1"/>
    <col min="6" max="6" width="24.8515625" style="918" customWidth="1"/>
    <col min="7" max="7" width="18.00390625" style="109" customWidth="1"/>
    <col min="8" max="8" width="11.140625" style="109" customWidth="1"/>
    <col min="9" max="16384" width="9.140625" style="109" customWidth="1"/>
  </cols>
  <sheetData>
    <row r="1" spans="1:6" s="161" customFormat="1" ht="19.5" customHeight="1">
      <c r="A1" s="890"/>
      <c r="B1" s="890"/>
      <c r="C1" s="891"/>
      <c r="D1" s="891"/>
      <c r="E1" s="891"/>
      <c r="F1" s="797" t="s">
        <v>416</v>
      </c>
    </row>
    <row r="2" spans="1:6" s="161" customFormat="1" ht="19.5" customHeight="1">
      <c r="A2" s="890"/>
      <c r="B2" s="890"/>
      <c r="C2" s="891"/>
      <c r="D2" s="891"/>
      <c r="E2" s="891"/>
      <c r="F2" s="797" t="s">
        <v>268</v>
      </c>
    </row>
    <row r="3" spans="1:6" s="161" customFormat="1" ht="20.25" customHeight="1">
      <c r="A3" s="599" t="s">
        <v>417</v>
      </c>
      <c r="B3" s="599"/>
      <c r="C3" s="599"/>
      <c r="D3" s="599"/>
      <c r="E3" s="599"/>
      <c r="F3" s="599"/>
    </row>
    <row r="4" spans="1:6" s="161" customFormat="1" ht="22.5" customHeight="1">
      <c r="A4" s="71" t="s">
        <v>418</v>
      </c>
      <c r="B4" s="108"/>
      <c r="C4" s="956"/>
      <c r="D4" s="957"/>
      <c r="E4" s="956"/>
      <c r="F4" s="929"/>
    </row>
    <row r="5" spans="1:6" s="161" customFormat="1" ht="22.5" customHeight="1">
      <c r="A5" s="70" t="s">
        <v>234</v>
      </c>
      <c r="B5" s="890"/>
      <c r="C5" s="891"/>
      <c r="D5" s="891"/>
      <c r="E5" s="891"/>
      <c r="F5" s="958"/>
    </row>
    <row r="6" spans="1:6" s="161" customFormat="1" ht="18.75" customHeight="1">
      <c r="A6" s="890"/>
      <c r="B6" s="890"/>
      <c r="C6" s="891"/>
      <c r="D6" s="891"/>
      <c r="E6" s="891"/>
      <c r="F6" s="958" t="s">
        <v>38</v>
      </c>
    </row>
    <row r="7" spans="1:123" s="893" customFormat="1" ht="22.5" customHeight="1">
      <c r="A7" s="921" t="s">
        <v>274</v>
      </c>
      <c r="B7" s="921" t="s">
        <v>153</v>
      </c>
      <c r="C7" s="959" t="s">
        <v>0</v>
      </c>
      <c r="D7" s="960" t="s">
        <v>191</v>
      </c>
      <c r="E7" s="960" t="s">
        <v>192</v>
      </c>
      <c r="F7" s="961" t="s">
        <v>193</v>
      </c>
      <c r="G7" s="96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22"/>
      <c r="AL7" s="322"/>
      <c r="AM7" s="322"/>
      <c r="AN7" s="322"/>
      <c r="AO7" s="322"/>
      <c r="AP7" s="322"/>
      <c r="AQ7" s="322"/>
      <c r="AR7" s="322"/>
      <c r="AS7" s="322"/>
      <c r="AT7" s="322"/>
      <c r="AU7" s="322"/>
      <c r="AV7" s="322"/>
      <c r="AW7" s="322"/>
      <c r="AX7" s="322"/>
      <c r="AY7" s="322"/>
      <c r="AZ7" s="322"/>
      <c r="BA7" s="322"/>
      <c r="BB7" s="322"/>
      <c r="BC7" s="322"/>
      <c r="BD7" s="322"/>
      <c r="BE7" s="322"/>
      <c r="BF7" s="322"/>
      <c r="BG7" s="322"/>
      <c r="BH7" s="322"/>
      <c r="BI7" s="322"/>
      <c r="BJ7" s="322"/>
      <c r="BK7" s="322"/>
      <c r="BL7" s="322"/>
      <c r="BM7" s="322"/>
      <c r="BN7" s="322"/>
      <c r="BO7" s="322"/>
      <c r="BP7" s="322"/>
      <c r="BQ7" s="322"/>
      <c r="BR7" s="322"/>
      <c r="BS7" s="322"/>
      <c r="BT7" s="322"/>
      <c r="BU7" s="322"/>
      <c r="BV7" s="322"/>
      <c r="BW7" s="322"/>
      <c r="BX7" s="322"/>
      <c r="BY7" s="322"/>
      <c r="BZ7" s="322"/>
      <c r="CA7" s="322"/>
      <c r="CB7" s="322"/>
      <c r="CC7" s="322"/>
      <c r="CD7" s="322"/>
      <c r="CE7" s="322"/>
      <c r="CF7" s="322"/>
      <c r="CG7" s="322"/>
      <c r="CH7" s="322"/>
      <c r="CI7" s="322"/>
      <c r="CJ7" s="322"/>
      <c r="CK7" s="322"/>
      <c r="CL7" s="322"/>
      <c r="CM7" s="322"/>
      <c r="CN7" s="322"/>
      <c r="CO7" s="322"/>
      <c r="CP7" s="322"/>
      <c r="CQ7" s="322"/>
      <c r="CR7" s="322"/>
      <c r="CS7" s="322"/>
      <c r="CT7" s="322"/>
      <c r="CU7" s="322"/>
      <c r="CV7" s="322"/>
      <c r="CW7" s="322"/>
      <c r="CX7" s="322"/>
      <c r="CY7" s="322"/>
      <c r="CZ7" s="322"/>
      <c r="DA7" s="322"/>
      <c r="DB7" s="322"/>
      <c r="DC7" s="322"/>
      <c r="DD7" s="322"/>
      <c r="DE7" s="322"/>
      <c r="DF7" s="322"/>
      <c r="DG7" s="322"/>
      <c r="DH7" s="322"/>
      <c r="DI7" s="322"/>
      <c r="DJ7" s="322"/>
      <c r="DK7" s="322"/>
      <c r="DL7" s="322"/>
      <c r="DM7" s="322"/>
      <c r="DN7" s="322"/>
      <c r="DO7" s="322"/>
      <c r="DP7" s="322"/>
      <c r="DQ7" s="322"/>
      <c r="DR7" s="322"/>
      <c r="DS7" s="923"/>
    </row>
    <row r="8" spans="1:123" s="895" customFormat="1" ht="22.5" customHeight="1">
      <c r="A8" s="277"/>
      <c r="B8" s="277"/>
      <c r="C8" s="963"/>
      <c r="D8" s="711" t="s">
        <v>420</v>
      </c>
      <c r="E8" s="711" t="s">
        <v>421</v>
      </c>
      <c r="F8" s="711" t="s">
        <v>422</v>
      </c>
      <c r="G8" s="96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22"/>
      <c r="AL8" s="322"/>
      <c r="AM8" s="322"/>
      <c r="AN8" s="322"/>
      <c r="AO8" s="322"/>
      <c r="AP8" s="322"/>
      <c r="AQ8" s="322"/>
      <c r="AR8" s="322"/>
      <c r="AS8" s="322"/>
      <c r="AT8" s="322"/>
      <c r="AU8" s="322"/>
      <c r="AV8" s="322"/>
      <c r="AW8" s="322"/>
      <c r="AX8" s="322"/>
      <c r="AY8" s="322"/>
      <c r="AZ8" s="322"/>
      <c r="BA8" s="322"/>
      <c r="BB8" s="322"/>
      <c r="BC8" s="322"/>
      <c r="BD8" s="322"/>
      <c r="BE8" s="322"/>
      <c r="BF8" s="322"/>
      <c r="BG8" s="322"/>
      <c r="BH8" s="322"/>
      <c r="BI8" s="322"/>
      <c r="BJ8" s="322"/>
      <c r="BK8" s="322"/>
      <c r="BL8" s="322"/>
      <c r="BM8" s="322"/>
      <c r="BN8" s="322"/>
      <c r="BO8" s="322"/>
      <c r="BP8" s="322"/>
      <c r="BQ8" s="322"/>
      <c r="BR8" s="322"/>
      <c r="BS8" s="322"/>
      <c r="BT8" s="322"/>
      <c r="BU8" s="322"/>
      <c r="BV8" s="322"/>
      <c r="BW8" s="322"/>
      <c r="BX8" s="322"/>
      <c r="BY8" s="322"/>
      <c r="BZ8" s="322"/>
      <c r="CA8" s="322"/>
      <c r="CB8" s="322"/>
      <c r="CC8" s="322"/>
      <c r="CD8" s="322"/>
      <c r="CE8" s="322"/>
      <c r="CF8" s="322"/>
      <c r="CG8" s="322"/>
      <c r="CH8" s="322"/>
      <c r="CI8" s="322"/>
      <c r="CJ8" s="322"/>
      <c r="CK8" s="322"/>
      <c r="CL8" s="322"/>
      <c r="CM8" s="322"/>
      <c r="CN8" s="322"/>
      <c r="CO8" s="322"/>
      <c r="CP8" s="322"/>
      <c r="CQ8" s="322"/>
      <c r="CR8" s="322"/>
      <c r="CS8" s="322"/>
      <c r="CT8" s="322"/>
      <c r="CU8" s="322"/>
      <c r="CV8" s="322"/>
      <c r="CW8" s="322"/>
      <c r="CX8" s="322"/>
      <c r="CY8" s="322"/>
      <c r="CZ8" s="322"/>
      <c r="DA8" s="322"/>
      <c r="DB8" s="322"/>
      <c r="DC8" s="322"/>
      <c r="DD8" s="322"/>
      <c r="DE8" s="322"/>
      <c r="DF8" s="322"/>
      <c r="DG8" s="322"/>
      <c r="DH8" s="322"/>
      <c r="DI8" s="322"/>
      <c r="DJ8" s="322"/>
      <c r="DK8" s="322"/>
      <c r="DL8" s="322"/>
      <c r="DM8" s="322"/>
      <c r="DN8" s="322"/>
      <c r="DO8" s="322"/>
      <c r="DP8" s="322"/>
      <c r="DQ8" s="322"/>
      <c r="DR8" s="322"/>
      <c r="DS8" s="925"/>
    </row>
    <row r="9" spans="1:122" s="252" customFormat="1" ht="22.5" customHeight="1">
      <c r="A9" s="926" t="s">
        <v>423</v>
      </c>
      <c r="B9" s="327" t="s">
        <v>1</v>
      </c>
      <c r="C9" s="964">
        <v>912200</v>
      </c>
      <c r="D9" s="964">
        <v>679800</v>
      </c>
      <c r="E9" s="964">
        <v>196200</v>
      </c>
      <c r="F9" s="964">
        <v>36200</v>
      </c>
      <c r="G9" s="96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322"/>
      <c r="AL9" s="322"/>
      <c r="AM9" s="322"/>
      <c r="AN9" s="322"/>
      <c r="AO9" s="322"/>
      <c r="AP9" s="322"/>
      <c r="AQ9" s="322"/>
      <c r="AR9" s="322"/>
      <c r="AS9" s="322"/>
      <c r="AT9" s="322"/>
      <c r="AU9" s="322"/>
      <c r="AV9" s="322"/>
      <c r="AW9" s="322"/>
      <c r="AX9" s="322"/>
      <c r="AY9" s="322"/>
      <c r="AZ9" s="322"/>
      <c r="BA9" s="322"/>
      <c r="BB9" s="322"/>
      <c r="BC9" s="322"/>
      <c r="BD9" s="322"/>
      <c r="BE9" s="322"/>
      <c r="BF9" s="322"/>
      <c r="BG9" s="322"/>
      <c r="BH9" s="322"/>
      <c r="BI9" s="322"/>
      <c r="BJ9" s="322"/>
      <c r="BK9" s="322"/>
      <c r="BL9" s="322"/>
      <c r="BM9" s="322"/>
      <c r="BN9" s="322"/>
      <c r="BO9" s="322"/>
      <c r="BP9" s="322"/>
      <c r="BQ9" s="322"/>
      <c r="BR9" s="322"/>
      <c r="BS9" s="322"/>
      <c r="BT9" s="322"/>
      <c r="BU9" s="322"/>
      <c r="BV9" s="322"/>
      <c r="BW9" s="322"/>
      <c r="BX9" s="322"/>
      <c r="BY9" s="322"/>
      <c r="BZ9" s="322"/>
      <c r="CA9" s="322"/>
      <c r="CB9" s="322"/>
      <c r="CC9" s="322"/>
      <c r="CD9" s="322"/>
      <c r="CE9" s="322"/>
      <c r="CF9" s="322"/>
      <c r="CG9" s="322"/>
      <c r="CH9" s="322"/>
      <c r="CI9" s="322"/>
      <c r="CJ9" s="322"/>
      <c r="CK9" s="322"/>
      <c r="CL9" s="322"/>
      <c r="CM9" s="322"/>
      <c r="CN9" s="322"/>
      <c r="CO9" s="322"/>
      <c r="CP9" s="322"/>
      <c r="CQ9" s="322"/>
      <c r="CR9" s="322"/>
      <c r="CS9" s="322"/>
      <c r="CT9" s="322"/>
      <c r="CU9" s="322"/>
      <c r="CV9" s="322"/>
      <c r="CW9" s="322"/>
      <c r="CX9" s="322"/>
      <c r="CY9" s="322"/>
      <c r="CZ9" s="322"/>
      <c r="DA9" s="322"/>
      <c r="DB9" s="322"/>
      <c r="DC9" s="322"/>
      <c r="DD9" s="322"/>
      <c r="DE9" s="322"/>
      <c r="DF9" s="322"/>
      <c r="DG9" s="322"/>
      <c r="DH9" s="322"/>
      <c r="DI9" s="322"/>
      <c r="DJ9" s="322"/>
      <c r="DK9" s="322"/>
      <c r="DL9" s="322"/>
      <c r="DM9" s="322"/>
      <c r="DN9" s="322"/>
      <c r="DO9" s="322"/>
      <c r="DP9" s="322"/>
      <c r="DQ9" s="322"/>
      <c r="DR9" s="322"/>
    </row>
    <row r="10" spans="1:122" s="252" customFormat="1" ht="22.5" customHeight="1">
      <c r="A10" s="429"/>
      <c r="B10" s="585" t="s">
        <v>2</v>
      </c>
      <c r="C10" s="965">
        <f>C12</f>
        <v>220638.7</v>
      </c>
      <c r="D10" s="965">
        <f>D12</f>
        <v>177538.7</v>
      </c>
      <c r="E10" s="965">
        <f>E12</f>
        <v>43100</v>
      </c>
      <c r="F10" s="965">
        <f>F12</f>
        <v>0</v>
      </c>
      <c r="G10" s="962"/>
      <c r="H10" s="322"/>
      <c r="I10" s="322"/>
      <c r="J10" s="322"/>
      <c r="K10" s="322"/>
      <c r="L10" s="322"/>
      <c r="M10" s="322"/>
      <c r="N10" s="322"/>
      <c r="O10" s="322"/>
      <c r="P10" s="322"/>
      <c r="Q10" s="322"/>
      <c r="R10" s="322"/>
      <c r="S10" s="322"/>
      <c r="T10" s="322"/>
      <c r="U10" s="322"/>
      <c r="V10" s="322"/>
      <c r="W10" s="322"/>
      <c r="X10" s="322"/>
      <c r="Y10" s="322"/>
      <c r="Z10" s="322"/>
      <c r="AA10" s="322"/>
      <c r="AB10" s="322"/>
      <c r="AC10" s="322"/>
      <c r="AD10" s="322"/>
      <c r="AE10" s="322"/>
      <c r="AF10" s="322"/>
      <c r="AG10" s="322"/>
      <c r="AH10" s="322"/>
      <c r="AI10" s="322"/>
      <c r="AJ10" s="322"/>
      <c r="AK10" s="322"/>
      <c r="AL10" s="322"/>
      <c r="AM10" s="322"/>
      <c r="AN10" s="322"/>
      <c r="AO10" s="322"/>
      <c r="AP10" s="322"/>
      <c r="AQ10" s="322"/>
      <c r="AR10" s="322"/>
      <c r="AS10" s="322"/>
      <c r="AT10" s="322"/>
      <c r="AU10" s="322"/>
      <c r="AV10" s="322"/>
      <c r="AW10" s="322"/>
      <c r="AX10" s="322"/>
      <c r="AY10" s="322"/>
      <c r="AZ10" s="322"/>
      <c r="BA10" s="322"/>
      <c r="BB10" s="322"/>
      <c r="BC10" s="322"/>
      <c r="BD10" s="322"/>
      <c r="BE10" s="322"/>
      <c r="BF10" s="322"/>
      <c r="BG10" s="322"/>
      <c r="BH10" s="322"/>
      <c r="BI10" s="322"/>
      <c r="BJ10" s="322"/>
      <c r="BK10" s="322"/>
      <c r="BL10" s="322"/>
      <c r="BM10" s="322"/>
      <c r="BN10" s="322"/>
      <c r="BO10" s="322"/>
      <c r="BP10" s="322"/>
      <c r="BQ10" s="322"/>
      <c r="BR10" s="322"/>
      <c r="BS10" s="322"/>
      <c r="BT10" s="322"/>
      <c r="BU10" s="322"/>
      <c r="BV10" s="322"/>
      <c r="BW10" s="322"/>
      <c r="BX10" s="322"/>
      <c r="BY10" s="322"/>
      <c r="BZ10" s="322"/>
      <c r="CA10" s="322"/>
      <c r="CB10" s="322"/>
      <c r="CC10" s="322"/>
      <c r="CD10" s="322"/>
      <c r="CE10" s="322"/>
      <c r="CF10" s="322"/>
      <c r="CG10" s="322"/>
      <c r="CH10" s="322"/>
      <c r="CI10" s="322"/>
      <c r="CJ10" s="322"/>
      <c r="CK10" s="322"/>
      <c r="CL10" s="322"/>
      <c r="CM10" s="322"/>
      <c r="CN10" s="322"/>
      <c r="CO10" s="322"/>
      <c r="CP10" s="322"/>
      <c r="CQ10" s="322"/>
      <c r="CR10" s="322"/>
      <c r="CS10" s="322"/>
      <c r="CT10" s="322"/>
      <c r="CU10" s="322"/>
      <c r="CV10" s="322"/>
      <c r="CW10" s="322"/>
      <c r="CX10" s="322"/>
      <c r="CY10" s="322"/>
      <c r="CZ10" s="322"/>
      <c r="DA10" s="322"/>
      <c r="DB10" s="322"/>
      <c r="DC10" s="322"/>
      <c r="DD10" s="322"/>
      <c r="DE10" s="322"/>
      <c r="DF10" s="322"/>
      <c r="DG10" s="322"/>
      <c r="DH10" s="322"/>
      <c r="DI10" s="322"/>
      <c r="DJ10" s="322"/>
      <c r="DK10" s="322"/>
      <c r="DL10" s="322"/>
      <c r="DM10" s="322"/>
      <c r="DN10" s="322"/>
      <c r="DO10" s="322"/>
      <c r="DP10" s="322"/>
      <c r="DQ10" s="322"/>
      <c r="DR10" s="322"/>
    </row>
    <row r="11" spans="1:122" s="344" customFormat="1" ht="22.5" customHeight="1">
      <c r="A11" s="429" t="s">
        <v>444</v>
      </c>
      <c r="B11" s="585" t="s">
        <v>1</v>
      </c>
      <c r="C11" s="965">
        <v>912200</v>
      </c>
      <c r="D11" s="965">
        <v>679800</v>
      </c>
      <c r="E11" s="965">
        <v>196200</v>
      </c>
      <c r="F11" s="965">
        <v>36200</v>
      </c>
      <c r="G11" s="966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22"/>
      <c r="AK11" s="322"/>
      <c r="AL11" s="322"/>
      <c r="AM11" s="322"/>
      <c r="AN11" s="322"/>
      <c r="AO11" s="322"/>
      <c r="AP11" s="322"/>
      <c r="AQ11" s="322"/>
      <c r="AR11" s="322"/>
      <c r="AS11" s="322"/>
      <c r="AT11" s="322"/>
      <c r="AU11" s="322"/>
      <c r="AV11" s="322"/>
      <c r="AW11" s="322"/>
      <c r="AX11" s="322"/>
      <c r="AY11" s="322"/>
      <c r="AZ11" s="322"/>
      <c r="BA11" s="322"/>
      <c r="BB11" s="322"/>
      <c r="BC11" s="322"/>
      <c r="BD11" s="322"/>
      <c r="BE11" s="322"/>
      <c r="BF11" s="322"/>
      <c r="BG11" s="322"/>
      <c r="BH11" s="322"/>
      <c r="BI11" s="322"/>
      <c r="BJ11" s="322"/>
      <c r="BK11" s="322"/>
      <c r="BL11" s="322"/>
      <c r="BM11" s="322"/>
      <c r="BN11" s="322"/>
      <c r="BO11" s="322"/>
      <c r="BP11" s="322"/>
      <c r="BQ11" s="322"/>
      <c r="BR11" s="322"/>
      <c r="BS11" s="322"/>
      <c r="BT11" s="322"/>
      <c r="BU11" s="322"/>
      <c r="BV11" s="322"/>
      <c r="BW11" s="322"/>
      <c r="BX11" s="322"/>
      <c r="BY11" s="322"/>
      <c r="BZ11" s="322"/>
      <c r="CA11" s="322"/>
      <c r="CB11" s="322"/>
      <c r="CC11" s="322"/>
      <c r="CD11" s="322"/>
      <c r="CE11" s="322"/>
      <c r="CF11" s="322"/>
      <c r="CG11" s="322"/>
      <c r="CH11" s="322"/>
      <c r="CI11" s="322"/>
      <c r="CJ11" s="322"/>
      <c r="CK11" s="322"/>
      <c r="CL11" s="322"/>
      <c r="CM11" s="322"/>
      <c r="CN11" s="322"/>
      <c r="CO11" s="322"/>
      <c r="CP11" s="322"/>
      <c r="CQ11" s="322"/>
      <c r="CR11" s="322"/>
      <c r="CS11" s="322"/>
      <c r="CT11" s="322"/>
      <c r="CU11" s="322"/>
      <c r="CV11" s="322"/>
      <c r="CW11" s="322"/>
      <c r="CX11" s="322"/>
      <c r="CY11" s="322"/>
      <c r="CZ11" s="322"/>
      <c r="DA11" s="322"/>
      <c r="DB11" s="322"/>
      <c r="DC11" s="322"/>
      <c r="DD11" s="322"/>
      <c r="DE11" s="322"/>
      <c r="DF11" s="322"/>
      <c r="DG11" s="322"/>
      <c r="DH11" s="322"/>
      <c r="DI11" s="322"/>
      <c r="DJ11" s="322"/>
      <c r="DK11" s="322"/>
      <c r="DL11" s="322"/>
      <c r="DM11" s="322"/>
      <c r="DN11" s="322"/>
      <c r="DO11" s="322"/>
      <c r="DP11" s="322"/>
      <c r="DQ11" s="322"/>
      <c r="DR11" s="322"/>
    </row>
    <row r="12" spans="1:122" s="344" customFormat="1" ht="22.5" customHeight="1">
      <c r="A12" s="429"/>
      <c r="B12" s="585" t="s">
        <v>2</v>
      </c>
      <c r="C12" s="965">
        <f>C14</f>
        <v>220638.7</v>
      </c>
      <c r="D12" s="965">
        <f>D14</f>
        <v>177538.7</v>
      </c>
      <c r="E12" s="965">
        <f>E14</f>
        <v>43100</v>
      </c>
      <c r="F12" s="965">
        <f>F14</f>
        <v>0</v>
      </c>
      <c r="G12" s="966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2"/>
      <c r="AC12" s="322"/>
      <c r="AD12" s="322"/>
      <c r="AE12" s="322"/>
      <c r="AF12" s="322"/>
      <c r="AG12" s="322"/>
      <c r="AH12" s="322"/>
      <c r="AI12" s="322"/>
      <c r="AJ12" s="322"/>
      <c r="AK12" s="322"/>
      <c r="AL12" s="322"/>
      <c r="AM12" s="322"/>
      <c r="AN12" s="322"/>
      <c r="AO12" s="322"/>
      <c r="AP12" s="322"/>
      <c r="AQ12" s="322"/>
      <c r="AR12" s="322"/>
      <c r="AS12" s="322"/>
      <c r="AT12" s="322"/>
      <c r="AU12" s="322"/>
      <c r="AV12" s="322"/>
      <c r="AW12" s="322"/>
      <c r="AX12" s="322"/>
      <c r="AY12" s="322"/>
      <c r="AZ12" s="322"/>
      <c r="BA12" s="322"/>
      <c r="BB12" s="322"/>
      <c r="BC12" s="322"/>
      <c r="BD12" s="322"/>
      <c r="BE12" s="322"/>
      <c r="BF12" s="322"/>
      <c r="BG12" s="322"/>
      <c r="BH12" s="322"/>
      <c r="BI12" s="322"/>
      <c r="BJ12" s="322"/>
      <c r="BK12" s="322"/>
      <c r="BL12" s="322"/>
      <c r="BM12" s="322"/>
      <c r="BN12" s="322"/>
      <c r="BO12" s="322"/>
      <c r="BP12" s="322"/>
      <c r="BQ12" s="322"/>
      <c r="BR12" s="322"/>
      <c r="BS12" s="322"/>
      <c r="BT12" s="322"/>
      <c r="BU12" s="322"/>
      <c r="BV12" s="322"/>
      <c r="BW12" s="322"/>
      <c r="BX12" s="322"/>
      <c r="BY12" s="322"/>
      <c r="BZ12" s="322"/>
      <c r="CA12" s="322"/>
      <c r="CB12" s="322"/>
      <c r="CC12" s="322"/>
      <c r="CD12" s="322"/>
      <c r="CE12" s="322"/>
      <c r="CF12" s="322"/>
      <c r="CG12" s="322"/>
      <c r="CH12" s="322"/>
      <c r="CI12" s="322"/>
      <c r="CJ12" s="322"/>
      <c r="CK12" s="322"/>
      <c r="CL12" s="322"/>
      <c r="CM12" s="322"/>
      <c r="CN12" s="322"/>
      <c r="CO12" s="322"/>
      <c r="CP12" s="322"/>
      <c r="CQ12" s="322"/>
      <c r="CR12" s="322"/>
      <c r="CS12" s="322"/>
      <c r="CT12" s="322"/>
      <c r="CU12" s="322"/>
      <c r="CV12" s="322"/>
      <c r="CW12" s="322"/>
      <c r="CX12" s="322"/>
      <c r="CY12" s="322"/>
      <c r="CZ12" s="322"/>
      <c r="DA12" s="322"/>
      <c r="DB12" s="322"/>
      <c r="DC12" s="322"/>
      <c r="DD12" s="322"/>
      <c r="DE12" s="322"/>
      <c r="DF12" s="322"/>
      <c r="DG12" s="322"/>
      <c r="DH12" s="322"/>
      <c r="DI12" s="322"/>
      <c r="DJ12" s="322"/>
      <c r="DK12" s="322"/>
      <c r="DL12" s="322"/>
      <c r="DM12" s="322"/>
      <c r="DN12" s="322"/>
      <c r="DO12" s="322"/>
      <c r="DP12" s="322"/>
      <c r="DQ12" s="322"/>
      <c r="DR12" s="322"/>
    </row>
    <row r="13" spans="1:123" s="249" customFormat="1" ht="22.5" customHeight="1">
      <c r="A13" s="317" t="s">
        <v>212</v>
      </c>
      <c r="B13" s="585" t="s">
        <v>1</v>
      </c>
      <c r="C13" s="967">
        <v>912200</v>
      </c>
      <c r="D13" s="965">
        <v>679800</v>
      </c>
      <c r="E13" s="965">
        <v>196200</v>
      </c>
      <c r="F13" s="965">
        <v>36200</v>
      </c>
      <c r="G13" s="966"/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  <c r="AI13" s="322"/>
      <c r="AJ13" s="322"/>
      <c r="AK13" s="322"/>
      <c r="AL13" s="322"/>
      <c r="AM13" s="322"/>
      <c r="AN13" s="322"/>
      <c r="AO13" s="322"/>
      <c r="AP13" s="322"/>
      <c r="AQ13" s="322"/>
      <c r="AR13" s="322"/>
      <c r="AS13" s="322"/>
      <c r="AT13" s="322"/>
      <c r="AU13" s="322"/>
      <c r="AV13" s="322"/>
      <c r="AW13" s="322"/>
      <c r="AX13" s="322"/>
      <c r="AY13" s="322"/>
      <c r="AZ13" s="322"/>
      <c r="BA13" s="322"/>
      <c r="BB13" s="322"/>
      <c r="BC13" s="322"/>
      <c r="BD13" s="322"/>
      <c r="BE13" s="322"/>
      <c r="BF13" s="322"/>
      <c r="BG13" s="322"/>
      <c r="BH13" s="322"/>
      <c r="BI13" s="322"/>
      <c r="BJ13" s="322"/>
      <c r="BK13" s="322"/>
      <c r="BL13" s="322"/>
      <c r="BM13" s="322"/>
      <c r="BN13" s="322"/>
      <c r="BO13" s="322"/>
      <c r="BP13" s="322"/>
      <c r="BQ13" s="322"/>
      <c r="BR13" s="322"/>
      <c r="BS13" s="322"/>
      <c r="BT13" s="322"/>
      <c r="BU13" s="322"/>
      <c r="BV13" s="322"/>
      <c r="BW13" s="322"/>
      <c r="BX13" s="322"/>
      <c r="BY13" s="322"/>
      <c r="BZ13" s="322"/>
      <c r="CA13" s="322"/>
      <c r="CB13" s="322"/>
      <c r="CC13" s="322"/>
      <c r="CD13" s="322"/>
      <c r="CE13" s="322"/>
      <c r="CF13" s="322"/>
      <c r="CG13" s="322"/>
      <c r="CH13" s="322"/>
      <c r="CI13" s="322"/>
      <c r="CJ13" s="322"/>
      <c r="CK13" s="322"/>
      <c r="CL13" s="322"/>
      <c r="CM13" s="322"/>
      <c r="CN13" s="322"/>
      <c r="CO13" s="322"/>
      <c r="CP13" s="322"/>
      <c r="CQ13" s="322"/>
      <c r="CR13" s="322"/>
      <c r="CS13" s="322"/>
      <c r="CT13" s="322"/>
      <c r="CU13" s="322"/>
      <c r="CV13" s="322"/>
      <c r="CW13" s="322"/>
      <c r="CX13" s="322"/>
      <c r="CY13" s="322"/>
      <c r="CZ13" s="322"/>
      <c r="DA13" s="322"/>
      <c r="DB13" s="322"/>
      <c r="DC13" s="322"/>
      <c r="DD13" s="322"/>
      <c r="DE13" s="322"/>
      <c r="DF13" s="322"/>
      <c r="DG13" s="322"/>
      <c r="DH13" s="322"/>
      <c r="DI13" s="322"/>
      <c r="DJ13" s="322"/>
      <c r="DK13" s="322"/>
      <c r="DL13" s="322"/>
      <c r="DM13" s="322"/>
      <c r="DN13" s="322"/>
      <c r="DO13" s="322"/>
      <c r="DP13" s="322"/>
      <c r="DQ13" s="322"/>
      <c r="DR13" s="322"/>
      <c r="DS13" s="931"/>
    </row>
    <row r="14" spans="1:123" s="249" customFormat="1" ht="22.5" customHeight="1">
      <c r="A14" s="317"/>
      <c r="B14" s="585" t="s">
        <v>2</v>
      </c>
      <c r="C14" s="967">
        <f>C16</f>
        <v>220638.7</v>
      </c>
      <c r="D14" s="967">
        <f>D16</f>
        <v>177538.7</v>
      </c>
      <c r="E14" s="967">
        <f>E16</f>
        <v>43100</v>
      </c>
      <c r="F14" s="967">
        <f>F16</f>
        <v>0</v>
      </c>
      <c r="G14" s="966"/>
      <c r="H14" s="322"/>
      <c r="I14" s="322"/>
      <c r="J14" s="322"/>
      <c r="K14" s="322"/>
      <c r="L14" s="322"/>
      <c r="M14" s="322"/>
      <c r="N14" s="322"/>
      <c r="O14" s="322"/>
      <c r="P14" s="322"/>
      <c r="Q14" s="322"/>
      <c r="R14" s="322"/>
      <c r="S14" s="322"/>
      <c r="T14" s="322"/>
      <c r="U14" s="322"/>
      <c r="V14" s="322"/>
      <c r="W14" s="322"/>
      <c r="X14" s="322"/>
      <c r="Y14" s="322"/>
      <c r="Z14" s="322"/>
      <c r="AA14" s="322"/>
      <c r="AB14" s="322"/>
      <c r="AC14" s="322"/>
      <c r="AD14" s="322"/>
      <c r="AE14" s="322"/>
      <c r="AF14" s="322"/>
      <c r="AG14" s="322"/>
      <c r="AH14" s="322"/>
      <c r="AI14" s="322"/>
      <c r="AJ14" s="322"/>
      <c r="AK14" s="322"/>
      <c r="AL14" s="322"/>
      <c r="AM14" s="322"/>
      <c r="AN14" s="322"/>
      <c r="AO14" s="322"/>
      <c r="AP14" s="322"/>
      <c r="AQ14" s="322"/>
      <c r="AR14" s="322"/>
      <c r="AS14" s="322"/>
      <c r="AT14" s="322"/>
      <c r="AU14" s="322"/>
      <c r="AV14" s="322"/>
      <c r="AW14" s="322"/>
      <c r="AX14" s="322"/>
      <c r="AY14" s="322"/>
      <c r="AZ14" s="322"/>
      <c r="BA14" s="322"/>
      <c r="BB14" s="322"/>
      <c r="BC14" s="322"/>
      <c r="BD14" s="322"/>
      <c r="BE14" s="322"/>
      <c r="BF14" s="322"/>
      <c r="BG14" s="322"/>
      <c r="BH14" s="322"/>
      <c r="BI14" s="322"/>
      <c r="BJ14" s="322"/>
      <c r="BK14" s="322"/>
      <c r="BL14" s="322"/>
      <c r="BM14" s="322"/>
      <c r="BN14" s="322"/>
      <c r="BO14" s="322"/>
      <c r="BP14" s="322"/>
      <c r="BQ14" s="322"/>
      <c r="BR14" s="322"/>
      <c r="BS14" s="322"/>
      <c r="BT14" s="322"/>
      <c r="BU14" s="322"/>
      <c r="BV14" s="322"/>
      <c r="BW14" s="322"/>
      <c r="BX14" s="322"/>
      <c r="BY14" s="322"/>
      <c r="BZ14" s="322"/>
      <c r="CA14" s="322"/>
      <c r="CB14" s="322"/>
      <c r="CC14" s="322"/>
      <c r="CD14" s="322"/>
      <c r="CE14" s="322"/>
      <c r="CF14" s="322"/>
      <c r="CG14" s="322"/>
      <c r="CH14" s="322"/>
      <c r="CI14" s="322"/>
      <c r="CJ14" s="322"/>
      <c r="CK14" s="322"/>
      <c r="CL14" s="322"/>
      <c r="CM14" s="322"/>
      <c r="CN14" s="322"/>
      <c r="CO14" s="322"/>
      <c r="CP14" s="322"/>
      <c r="CQ14" s="322"/>
      <c r="CR14" s="322"/>
      <c r="CS14" s="322"/>
      <c r="CT14" s="322"/>
      <c r="CU14" s="322"/>
      <c r="CV14" s="322"/>
      <c r="CW14" s="322"/>
      <c r="CX14" s="322"/>
      <c r="CY14" s="322"/>
      <c r="CZ14" s="322"/>
      <c r="DA14" s="322"/>
      <c r="DB14" s="322"/>
      <c r="DC14" s="322"/>
      <c r="DD14" s="322"/>
      <c r="DE14" s="322"/>
      <c r="DF14" s="322"/>
      <c r="DG14" s="322"/>
      <c r="DH14" s="322"/>
      <c r="DI14" s="322"/>
      <c r="DJ14" s="322"/>
      <c r="DK14" s="322"/>
      <c r="DL14" s="322"/>
      <c r="DM14" s="322"/>
      <c r="DN14" s="322"/>
      <c r="DO14" s="322"/>
      <c r="DP14" s="322"/>
      <c r="DQ14" s="322"/>
      <c r="DR14" s="322"/>
      <c r="DS14" s="931"/>
    </row>
    <row r="15" spans="1:122" s="349" customFormat="1" ht="22.5" customHeight="1">
      <c r="A15" s="429" t="s">
        <v>424</v>
      </c>
      <c r="B15" s="585" t="s">
        <v>1</v>
      </c>
      <c r="C15" s="965">
        <v>912200</v>
      </c>
      <c r="D15" s="965">
        <v>679800</v>
      </c>
      <c r="E15" s="965">
        <v>196200</v>
      </c>
      <c r="F15" s="965">
        <v>36200</v>
      </c>
      <c r="G15" s="966"/>
      <c r="H15" s="322"/>
      <c r="I15" s="322"/>
      <c r="J15" s="322"/>
      <c r="K15" s="322"/>
      <c r="L15" s="322"/>
      <c r="M15" s="322"/>
      <c r="N15" s="322"/>
      <c r="O15" s="322"/>
      <c r="P15" s="322"/>
      <c r="Q15" s="322"/>
      <c r="R15" s="322"/>
      <c r="S15" s="322"/>
      <c r="T15" s="322"/>
      <c r="U15" s="322"/>
      <c r="V15" s="322"/>
      <c r="W15" s="322"/>
      <c r="X15" s="322"/>
      <c r="Y15" s="322"/>
      <c r="Z15" s="322"/>
      <c r="AA15" s="322"/>
      <c r="AB15" s="322"/>
      <c r="AC15" s="322"/>
      <c r="AD15" s="322"/>
      <c r="AE15" s="322"/>
      <c r="AF15" s="322"/>
      <c r="AG15" s="322"/>
      <c r="AH15" s="322"/>
      <c r="AI15" s="322"/>
      <c r="AJ15" s="322"/>
      <c r="AK15" s="322"/>
      <c r="AL15" s="322"/>
      <c r="AM15" s="322"/>
      <c r="AN15" s="322"/>
      <c r="AO15" s="322"/>
      <c r="AP15" s="322"/>
      <c r="AQ15" s="322"/>
      <c r="AR15" s="322"/>
      <c r="AS15" s="322"/>
      <c r="AT15" s="322"/>
      <c r="AU15" s="322"/>
      <c r="AV15" s="322"/>
      <c r="AW15" s="322"/>
      <c r="AX15" s="322"/>
      <c r="AY15" s="322"/>
      <c r="AZ15" s="322"/>
      <c r="BA15" s="322"/>
      <c r="BB15" s="322"/>
      <c r="BC15" s="322"/>
      <c r="BD15" s="322"/>
      <c r="BE15" s="322"/>
      <c r="BF15" s="322"/>
      <c r="BG15" s="322"/>
      <c r="BH15" s="322"/>
      <c r="BI15" s="322"/>
      <c r="BJ15" s="322"/>
      <c r="BK15" s="322"/>
      <c r="BL15" s="322"/>
      <c r="BM15" s="322"/>
      <c r="BN15" s="322"/>
      <c r="BO15" s="322"/>
      <c r="BP15" s="322"/>
      <c r="BQ15" s="322"/>
      <c r="BR15" s="322"/>
      <c r="BS15" s="322"/>
      <c r="BT15" s="322"/>
      <c r="BU15" s="322"/>
      <c r="BV15" s="322"/>
      <c r="BW15" s="322"/>
      <c r="BX15" s="322"/>
      <c r="BY15" s="322"/>
      <c r="BZ15" s="322"/>
      <c r="CA15" s="322"/>
      <c r="CB15" s="322"/>
      <c r="CC15" s="322"/>
      <c r="CD15" s="322"/>
      <c r="CE15" s="322"/>
      <c r="CF15" s="322"/>
      <c r="CG15" s="322"/>
      <c r="CH15" s="322"/>
      <c r="CI15" s="322"/>
      <c r="CJ15" s="322"/>
      <c r="CK15" s="322"/>
      <c r="CL15" s="322"/>
      <c r="CM15" s="322"/>
      <c r="CN15" s="322"/>
      <c r="CO15" s="322"/>
      <c r="CP15" s="322"/>
      <c r="CQ15" s="322"/>
      <c r="CR15" s="322"/>
      <c r="CS15" s="322"/>
      <c r="CT15" s="322"/>
      <c r="CU15" s="322"/>
      <c r="CV15" s="322"/>
      <c r="CW15" s="322"/>
      <c r="CX15" s="322"/>
      <c r="CY15" s="322"/>
      <c r="CZ15" s="322"/>
      <c r="DA15" s="322"/>
      <c r="DB15" s="322"/>
      <c r="DC15" s="322"/>
      <c r="DD15" s="322"/>
      <c r="DE15" s="322"/>
      <c r="DF15" s="322"/>
      <c r="DG15" s="322"/>
      <c r="DH15" s="322"/>
      <c r="DI15" s="322"/>
      <c r="DJ15" s="322"/>
      <c r="DK15" s="322"/>
      <c r="DL15" s="322"/>
      <c r="DM15" s="322"/>
      <c r="DN15" s="322"/>
      <c r="DO15" s="322"/>
      <c r="DP15" s="322"/>
      <c r="DQ15" s="322"/>
      <c r="DR15" s="322"/>
    </row>
    <row r="16" spans="1:122" s="349" customFormat="1" ht="22.5" customHeight="1">
      <c r="A16" s="429"/>
      <c r="B16" s="585" t="s">
        <v>2</v>
      </c>
      <c r="C16" s="965">
        <f>D16+E16+F16</f>
        <v>220638.7</v>
      </c>
      <c r="D16" s="968">
        <f>D19+D22+D24+D26+D29+D31+D33+D35</f>
        <v>177538.7</v>
      </c>
      <c r="E16" s="965">
        <f>E19+E22+E24+E26+E29+E31+E33+E35</f>
        <v>43100</v>
      </c>
      <c r="F16" s="965">
        <f>F19+F22+F24+F26+F29+F31+F33+F35</f>
        <v>0</v>
      </c>
      <c r="G16" s="966"/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2"/>
      <c r="Y16" s="322"/>
      <c r="Z16" s="322"/>
      <c r="AA16" s="322"/>
      <c r="AB16" s="322"/>
      <c r="AC16" s="322"/>
      <c r="AD16" s="322"/>
      <c r="AE16" s="322"/>
      <c r="AF16" s="322"/>
      <c r="AG16" s="322"/>
      <c r="AH16" s="322"/>
      <c r="AI16" s="322"/>
      <c r="AJ16" s="322"/>
      <c r="AK16" s="322"/>
      <c r="AL16" s="322"/>
      <c r="AM16" s="322"/>
      <c r="AN16" s="322"/>
      <c r="AO16" s="322"/>
      <c r="AP16" s="322"/>
      <c r="AQ16" s="322"/>
      <c r="AR16" s="322"/>
      <c r="AS16" s="322"/>
      <c r="AT16" s="322"/>
      <c r="AU16" s="322"/>
      <c r="AV16" s="322"/>
      <c r="AW16" s="322"/>
      <c r="AX16" s="322"/>
      <c r="AY16" s="322"/>
      <c r="AZ16" s="322"/>
      <c r="BA16" s="322"/>
      <c r="BB16" s="322"/>
      <c r="BC16" s="322"/>
      <c r="BD16" s="322"/>
      <c r="BE16" s="322"/>
      <c r="BF16" s="322"/>
      <c r="BG16" s="322"/>
      <c r="BH16" s="322"/>
      <c r="BI16" s="322"/>
      <c r="BJ16" s="322"/>
      <c r="BK16" s="322"/>
      <c r="BL16" s="322"/>
      <c r="BM16" s="322"/>
      <c r="BN16" s="322"/>
      <c r="BO16" s="322"/>
      <c r="BP16" s="322"/>
      <c r="BQ16" s="322"/>
      <c r="BR16" s="322"/>
      <c r="BS16" s="322"/>
      <c r="BT16" s="322"/>
      <c r="BU16" s="322"/>
      <c r="BV16" s="322"/>
      <c r="BW16" s="322"/>
      <c r="BX16" s="322"/>
      <c r="BY16" s="322"/>
      <c r="BZ16" s="322"/>
      <c r="CA16" s="322"/>
      <c r="CB16" s="322"/>
      <c r="CC16" s="322"/>
      <c r="CD16" s="322"/>
      <c r="CE16" s="322"/>
      <c r="CF16" s="322"/>
      <c r="CG16" s="322"/>
      <c r="CH16" s="322"/>
      <c r="CI16" s="322"/>
      <c r="CJ16" s="322"/>
      <c r="CK16" s="322"/>
      <c r="CL16" s="322"/>
      <c r="CM16" s="322"/>
      <c r="CN16" s="322"/>
      <c r="CO16" s="322"/>
      <c r="CP16" s="322"/>
      <c r="CQ16" s="322"/>
      <c r="CR16" s="322"/>
      <c r="CS16" s="322"/>
      <c r="CT16" s="322"/>
      <c r="CU16" s="322"/>
      <c r="CV16" s="322"/>
      <c r="CW16" s="322"/>
      <c r="CX16" s="322"/>
      <c r="CY16" s="322"/>
      <c r="CZ16" s="322"/>
      <c r="DA16" s="322"/>
      <c r="DB16" s="322"/>
      <c r="DC16" s="322"/>
      <c r="DD16" s="322"/>
      <c r="DE16" s="322"/>
      <c r="DF16" s="322"/>
      <c r="DG16" s="322"/>
      <c r="DH16" s="322"/>
      <c r="DI16" s="322"/>
      <c r="DJ16" s="322"/>
      <c r="DK16" s="322"/>
      <c r="DL16" s="322"/>
      <c r="DM16" s="322"/>
      <c r="DN16" s="322"/>
      <c r="DO16" s="322"/>
      <c r="DP16" s="322"/>
      <c r="DQ16" s="322"/>
      <c r="DR16" s="322"/>
    </row>
    <row r="17" spans="1:122" s="161" customFormat="1" ht="22.5" customHeight="1">
      <c r="A17" s="319" t="s">
        <v>213</v>
      </c>
      <c r="B17" s="320"/>
      <c r="C17" s="969">
        <v>117000</v>
      </c>
      <c r="D17" s="969">
        <v>106600</v>
      </c>
      <c r="E17" s="969">
        <v>10400</v>
      </c>
      <c r="F17" s="969">
        <v>0</v>
      </c>
      <c r="G17" s="966"/>
      <c r="H17" s="322"/>
      <c r="I17" s="322"/>
      <c r="J17" s="322"/>
      <c r="K17" s="322"/>
      <c r="L17" s="322"/>
      <c r="M17" s="322"/>
      <c r="N17" s="322"/>
      <c r="O17" s="322"/>
      <c r="P17" s="322"/>
      <c r="Q17" s="322"/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2"/>
      <c r="AD17" s="322"/>
      <c r="AE17" s="322"/>
      <c r="AF17" s="322"/>
      <c r="AG17" s="322"/>
      <c r="AH17" s="322"/>
      <c r="AI17" s="322"/>
      <c r="AJ17" s="322"/>
      <c r="AK17" s="322"/>
      <c r="AL17" s="322"/>
      <c r="AM17" s="322"/>
      <c r="AN17" s="322"/>
      <c r="AO17" s="322"/>
      <c r="AP17" s="322"/>
      <c r="AQ17" s="322"/>
      <c r="AR17" s="322"/>
      <c r="AS17" s="322"/>
      <c r="AT17" s="322"/>
      <c r="AU17" s="322"/>
      <c r="AV17" s="322"/>
      <c r="AW17" s="322"/>
      <c r="AX17" s="322"/>
      <c r="AY17" s="322"/>
      <c r="AZ17" s="322"/>
      <c r="BA17" s="322"/>
      <c r="BB17" s="322"/>
      <c r="BC17" s="322"/>
      <c r="BD17" s="322"/>
      <c r="BE17" s="322"/>
      <c r="BF17" s="322"/>
      <c r="BG17" s="322"/>
      <c r="BH17" s="322"/>
      <c r="BI17" s="322"/>
      <c r="BJ17" s="322"/>
      <c r="BK17" s="322"/>
      <c r="BL17" s="322"/>
      <c r="BM17" s="322"/>
      <c r="BN17" s="322"/>
      <c r="BO17" s="322"/>
      <c r="BP17" s="322"/>
      <c r="BQ17" s="322"/>
      <c r="BR17" s="322"/>
      <c r="BS17" s="322"/>
      <c r="BT17" s="322"/>
      <c r="BU17" s="322"/>
      <c r="BV17" s="322"/>
      <c r="BW17" s="322"/>
      <c r="BX17" s="322"/>
      <c r="BY17" s="322"/>
      <c r="BZ17" s="322"/>
      <c r="CA17" s="322"/>
      <c r="CB17" s="322"/>
      <c r="CC17" s="322"/>
      <c r="CD17" s="322"/>
      <c r="CE17" s="322"/>
      <c r="CF17" s="322"/>
      <c r="CG17" s="322"/>
      <c r="CH17" s="322"/>
      <c r="CI17" s="322"/>
      <c r="CJ17" s="322"/>
      <c r="CK17" s="322"/>
      <c r="CL17" s="322"/>
      <c r="CM17" s="322"/>
      <c r="CN17" s="322"/>
      <c r="CO17" s="322"/>
      <c r="CP17" s="322"/>
      <c r="CQ17" s="322"/>
      <c r="CR17" s="322"/>
      <c r="CS17" s="322"/>
      <c r="CT17" s="322"/>
      <c r="CU17" s="322"/>
      <c r="CV17" s="322"/>
      <c r="CW17" s="322"/>
      <c r="CX17" s="322"/>
      <c r="CY17" s="322"/>
      <c r="CZ17" s="322"/>
      <c r="DA17" s="322"/>
      <c r="DB17" s="322"/>
      <c r="DC17" s="322"/>
      <c r="DD17" s="322"/>
      <c r="DE17" s="322"/>
      <c r="DF17" s="322"/>
      <c r="DG17" s="322"/>
      <c r="DH17" s="322"/>
      <c r="DI17" s="322"/>
      <c r="DJ17" s="322"/>
      <c r="DK17" s="322"/>
      <c r="DL17" s="322"/>
      <c r="DM17" s="322"/>
      <c r="DN17" s="322"/>
      <c r="DO17" s="322"/>
      <c r="DP17" s="322"/>
      <c r="DQ17" s="322"/>
      <c r="DR17" s="322"/>
    </row>
    <row r="18" spans="1:7" ht="22.5" customHeight="1">
      <c r="A18" s="147" t="s">
        <v>43</v>
      </c>
      <c r="B18" s="970" t="s">
        <v>1</v>
      </c>
      <c r="C18" s="971">
        <v>117000</v>
      </c>
      <c r="D18" s="972">
        <v>106600</v>
      </c>
      <c r="E18" s="971">
        <v>10400</v>
      </c>
      <c r="F18" s="973">
        <v>0</v>
      </c>
      <c r="G18" s="966"/>
    </row>
    <row r="19" spans="1:7" ht="22.5" customHeight="1">
      <c r="A19" s="974"/>
      <c r="B19" s="970" t="s">
        <v>2</v>
      </c>
      <c r="C19" s="975">
        <f>D19+E19+F19</f>
        <v>104600</v>
      </c>
      <c r="D19" s="976">
        <v>61500</v>
      </c>
      <c r="E19" s="971">
        <v>43100</v>
      </c>
      <c r="F19" s="973"/>
      <c r="G19" s="966"/>
    </row>
    <row r="20" spans="1:7" s="978" customFormat="1" ht="22.5" customHeight="1">
      <c r="A20" s="932" t="s">
        <v>214</v>
      </c>
      <c r="B20" s="970"/>
      <c r="C20" s="977">
        <v>627800</v>
      </c>
      <c r="D20" s="977">
        <v>568800</v>
      </c>
      <c r="E20" s="977">
        <v>22800</v>
      </c>
      <c r="F20" s="977">
        <v>36200</v>
      </c>
      <c r="G20" s="966"/>
    </row>
    <row r="21" spans="1:7" ht="22.5" customHeight="1">
      <c r="A21" s="147" t="s">
        <v>45</v>
      </c>
      <c r="B21" s="320" t="s">
        <v>1</v>
      </c>
      <c r="C21" s="979">
        <v>36200</v>
      </c>
      <c r="D21" s="972">
        <v>0</v>
      </c>
      <c r="E21" s="972">
        <v>0</v>
      </c>
      <c r="F21" s="980">
        <v>36200</v>
      </c>
      <c r="G21" s="966"/>
    </row>
    <row r="22" spans="1:7" ht="22.5" customHeight="1">
      <c r="A22" s="154"/>
      <c r="B22" s="320" t="s">
        <v>2</v>
      </c>
      <c r="C22" s="975">
        <f>D22+E22+F22</f>
        <v>0</v>
      </c>
      <c r="D22" s="972"/>
      <c r="E22" s="972"/>
      <c r="F22" s="980"/>
      <c r="G22" s="966"/>
    </row>
    <row r="23" spans="1:7" ht="22.5" customHeight="1">
      <c r="A23" s="147" t="s">
        <v>48</v>
      </c>
      <c r="B23" s="970" t="s">
        <v>1</v>
      </c>
      <c r="C23" s="971">
        <v>22800</v>
      </c>
      <c r="D23" s="972">
        <v>0</v>
      </c>
      <c r="E23" s="972">
        <v>22800</v>
      </c>
      <c r="F23" s="788">
        <v>0</v>
      </c>
      <c r="G23" s="966"/>
    </row>
    <row r="24" spans="1:7" ht="22.5" customHeight="1">
      <c r="A24" s="154"/>
      <c r="B24" s="970" t="s">
        <v>2</v>
      </c>
      <c r="C24" s="975">
        <f>D24+E24+F24</f>
        <v>0</v>
      </c>
      <c r="D24" s="972"/>
      <c r="E24" s="972"/>
      <c r="F24" s="788"/>
      <c r="G24" s="966"/>
    </row>
    <row r="25" spans="1:7" ht="22.5" customHeight="1">
      <c r="A25" s="981" t="s">
        <v>118</v>
      </c>
      <c r="B25" s="982" t="s">
        <v>1</v>
      </c>
      <c r="C25" s="983">
        <v>568800</v>
      </c>
      <c r="D25" s="984">
        <v>568800</v>
      </c>
      <c r="E25" s="985">
        <v>0</v>
      </c>
      <c r="F25" s="985">
        <v>0</v>
      </c>
      <c r="G25" s="966"/>
    </row>
    <row r="26" spans="1:7" ht="22.5" customHeight="1">
      <c r="A26" s="986"/>
      <c r="B26" s="970" t="s">
        <v>2</v>
      </c>
      <c r="C26" s="975">
        <f>D26+E26+F26</f>
        <v>111638.7</v>
      </c>
      <c r="D26" s="175">
        <v>111638.7</v>
      </c>
      <c r="E26" s="971"/>
      <c r="F26" s="973"/>
      <c r="G26" s="966"/>
    </row>
    <row r="27" spans="1:7" s="978" customFormat="1" ht="22.5" customHeight="1">
      <c r="A27" s="932" t="s">
        <v>215</v>
      </c>
      <c r="B27" s="970"/>
      <c r="C27" s="977">
        <v>167400</v>
      </c>
      <c r="D27" s="977">
        <v>4400</v>
      </c>
      <c r="E27" s="977">
        <v>163000</v>
      </c>
      <c r="F27" s="977">
        <v>0</v>
      </c>
      <c r="G27" s="966"/>
    </row>
    <row r="28" spans="1:7" ht="22.5" customHeight="1">
      <c r="A28" s="147" t="s">
        <v>52</v>
      </c>
      <c r="B28" s="970" t="s">
        <v>1</v>
      </c>
      <c r="C28" s="987">
        <v>89000</v>
      </c>
      <c r="D28" s="972">
        <v>0</v>
      </c>
      <c r="E28" s="971">
        <v>89000</v>
      </c>
      <c r="F28" s="973"/>
      <c r="G28" s="966"/>
    </row>
    <row r="29" spans="1:7" ht="22.5" customHeight="1">
      <c r="A29" s="154"/>
      <c r="B29" s="970" t="s">
        <v>2</v>
      </c>
      <c r="C29" s="975">
        <f>D29+E29+F29</f>
        <v>0</v>
      </c>
      <c r="D29" s="975"/>
      <c r="E29" s="971"/>
      <c r="F29" s="973"/>
      <c r="G29" s="966"/>
    </row>
    <row r="30" spans="1:7" ht="22.5" customHeight="1">
      <c r="A30" s="147" t="s">
        <v>433</v>
      </c>
      <c r="B30" s="970" t="s">
        <v>1</v>
      </c>
      <c r="C30" s="987">
        <v>50000</v>
      </c>
      <c r="D30" s="972">
        <v>0</v>
      </c>
      <c r="E30" s="971">
        <v>50000</v>
      </c>
      <c r="F30" s="973">
        <v>0</v>
      </c>
      <c r="G30" s="966"/>
    </row>
    <row r="31" spans="1:7" ht="22.5" customHeight="1">
      <c r="A31" s="942"/>
      <c r="B31" s="988" t="s">
        <v>2</v>
      </c>
      <c r="C31" s="989">
        <f>D31+E31+F31</f>
        <v>0</v>
      </c>
      <c r="D31" s="989"/>
      <c r="E31" s="990"/>
      <c r="F31" s="991"/>
      <c r="G31" s="966"/>
    </row>
    <row r="32" spans="1:7" ht="22.5" customHeight="1">
      <c r="A32" s="992" t="s">
        <v>54</v>
      </c>
      <c r="B32" s="276" t="s">
        <v>1</v>
      </c>
      <c r="C32" s="993">
        <v>24000</v>
      </c>
      <c r="D32" s="994">
        <v>0</v>
      </c>
      <c r="E32" s="995">
        <v>24000</v>
      </c>
      <c r="F32" s="996">
        <v>0</v>
      </c>
      <c r="G32" s="966"/>
    </row>
    <row r="33" spans="1:7" ht="22.5" customHeight="1">
      <c r="A33" s="151"/>
      <c r="B33" s="970" t="s">
        <v>2</v>
      </c>
      <c r="C33" s="975">
        <f>D33+E33+F33</f>
        <v>0</v>
      </c>
      <c r="D33" s="975"/>
      <c r="E33" s="971"/>
      <c r="F33" s="973"/>
      <c r="G33" s="966"/>
    </row>
    <row r="34" spans="1:7" ht="22.5" customHeight="1">
      <c r="A34" s="151" t="s">
        <v>132</v>
      </c>
      <c r="B34" s="970" t="s">
        <v>1</v>
      </c>
      <c r="C34" s="975">
        <v>4400</v>
      </c>
      <c r="D34" s="975">
        <v>4400</v>
      </c>
      <c r="E34" s="971">
        <v>0</v>
      </c>
      <c r="F34" s="973">
        <v>0</v>
      </c>
      <c r="G34" s="966"/>
    </row>
    <row r="35" spans="1:7" ht="22.5" customHeight="1">
      <c r="A35" s="997"/>
      <c r="B35" s="988" t="s">
        <v>2</v>
      </c>
      <c r="C35" s="975">
        <f>D35+E35+F35</f>
        <v>4400</v>
      </c>
      <c r="D35" s="989">
        <v>4400</v>
      </c>
      <c r="E35" s="990"/>
      <c r="F35" s="991"/>
      <c r="G35" s="966"/>
    </row>
    <row r="36" spans="1:7" ht="22.5" customHeight="1">
      <c r="A36" s="790" t="s">
        <v>427</v>
      </c>
      <c r="B36" s="327" t="s">
        <v>1</v>
      </c>
      <c r="C36" s="964">
        <v>912200</v>
      </c>
      <c r="D36" s="964">
        <v>679800</v>
      </c>
      <c r="E36" s="964">
        <v>196200</v>
      </c>
      <c r="F36" s="964">
        <v>36200</v>
      </c>
      <c r="G36" s="966"/>
    </row>
    <row r="37" spans="1:7" ht="22.5" customHeight="1">
      <c r="A37" s="793"/>
      <c r="B37" s="245" t="s">
        <v>2</v>
      </c>
      <c r="C37" s="998">
        <f>C10</f>
        <v>220638.7</v>
      </c>
      <c r="D37" s="998">
        <f>D10</f>
        <v>177538.7</v>
      </c>
      <c r="E37" s="998">
        <f>E10</f>
        <v>43100</v>
      </c>
      <c r="F37" s="998">
        <f>F10</f>
        <v>0</v>
      </c>
      <c r="G37" s="966"/>
    </row>
    <row r="38" spans="1:7" ht="22.5" customHeight="1">
      <c r="A38" s="790" t="s">
        <v>428</v>
      </c>
      <c r="B38" s="327" t="s">
        <v>1</v>
      </c>
      <c r="C38" s="964">
        <v>0</v>
      </c>
      <c r="D38" s="964">
        <v>0</v>
      </c>
      <c r="E38" s="999">
        <v>0</v>
      </c>
      <c r="F38" s="1000">
        <v>0</v>
      </c>
      <c r="G38" s="966"/>
    </row>
    <row r="39" spans="1:7" ht="22.5" customHeight="1">
      <c r="A39" s="793"/>
      <c r="B39" s="245" t="s">
        <v>2</v>
      </c>
      <c r="C39" s="1001"/>
      <c r="D39" s="1001"/>
      <c r="E39" s="1002"/>
      <c r="F39" s="1003"/>
      <c r="G39" s="966"/>
    </row>
    <row r="40" spans="1:122" s="252" customFormat="1" ht="22.5" customHeight="1">
      <c r="A40" s="954" t="s">
        <v>435</v>
      </c>
      <c r="B40" s="327" t="s">
        <v>1</v>
      </c>
      <c r="C40" s="999">
        <v>912200</v>
      </c>
      <c r="D40" s="999">
        <v>679800</v>
      </c>
      <c r="E40" s="999">
        <v>196200</v>
      </c>
      <c r="F40" s="999">
        <v>36200</v>
      </c>
      <c r="G40" s="966"/>
      <c r="H40" s="322"/>
      <c r="I40" s="322"/>
      <c r="J40" s="322"/>
      <c r="K40" s="322"/>
      <c r="L40" s="322"/>
      <c r="M40" s="322"/>
      <c r="N40" s="322"/>
      <c r="O40" s="322"/>
      <c r="P40" s="322"/>
      <c r="Q40" s="322"/>
      <c r="R40" s="322"/>
      <c r="S40" s="322"/>
      <c r="T40" s="322"/>
      <c r="U40" s="322"/>
      <c r="V40" s="322"/>
      <c r="W40" s="322"/>
      <c r="X40" s="322"/>
      <c r="Y40" s="322"/>
      <c r="Z40" s="322"/>
      <c r="AA40" s="322"/>
      <c r="AB40" s="322"/>
      <c r="AC40" s="322"/>
      <c r="AD40" s="322"/>
      <c r="AE40" s="322"/>
      <c r="AF40" s="322"/>
      <c r="AG40" s="322"/>
      <c r="AH40" s="322"/>
      <c r="AI40" s="322"/>
      <c r="AJ40" s="322"/>
      <c r="AK40" s="322"/>
      <c r="AL40" s="322"/>
      <c r="AM40" s="322"/>
      <c r="AN40" s="322"/>
      <c r="AO40" s="322"/>
      <c r="AP40" s="322"/>
      <c r="AQ40" s="322"/>
      <c r="AR40" s="322"/>
      <c r="AS40" s="322"/>
      <c r="AT40" s="322"/>
      <c r="AU40" s="322"/>
      <c r="AV40" s="322"/>
      <c r="AW40" s="322"/>
      <c r="AX40" s="322"/>
      <c r="AY40" s="322"/>
      <c r="AZ40" s="322"/>
      <c r="BA40" s="322"/>
      <c r="BB40" s="322"/>
      <c r="BC40" s="322"/>
      <c r="BD40" s="322"/>
      <c r="BE40" s="322"/>
      <c r="BF40" s="322"/>
      <c r="BG40" s="322"/>
      <c r="BH40" s="322"/>
      <c r="BI40" s="322"/>
      <c r="BJ40" s="322"/>
      <c r="BK40" s="322"/>
      <c r="BL40" s="322"/>
      <c r="BM40" s="322"/>
      <c r="BN40" s="322"/>
      <c r="BO40" s="322"/>
      <c r="BP40" s="322"/>
      <c r="BQ40" s="322"/>
      <c r="BR40" s="322"/>
      <c r="BS40" s="322"/>
      <c r="BT40" s="322"/>
      <c r="BU40" s="322"/>
      <c r="BV40" s="322"/>
      <c r="BW40" s="322"/>
      <c r="BX40" s="322"/>
      <c r="BY40" s="322"/>
      <c r="BZ40" s="322"/>
      <c r="CA40" s="322"/>
      <c r="CB40" s="322"/>
      <c r="CC40" s="322"/>
      <c r="CD40" s="322"/>
      <c r="CE40" s="322"/>
      <c r="CF40" s="322"/>
      <c r="CG40" s="322"/>
      <c r="CH40" s="322"/>
      <c r="CI40" s="322"/>
      <c r="CJ40" s="322"/>
      <c r="CK40" s="322"/>
      <c r="CL40" s="322"/>
      <c r="CM40" s="322"/>
      <c r="CN40" s="322"/>
      <c r="CO40" s="322"/>
      <c r="CP40" s="322"/>
      <c r="CQ40" s="322"/>
      <c r="CR40" s="322"/>
      <c r="CS40" s="322"/>
      <c r="CT40" s="322"/>
      <c r="CU40" s="322"/>
      <c r="CV40" s="322"/>
      <c r="CW40" s="322"/>
      <c r="CX40" s="322"/>
      <c r="CY40" s="322"/>
      <c r="CZ40" s="322"/>
      <c r="DA40" s="322"/>
      <c r="DB40" s="322"/>
      <c r="DC40" s="322"/>
      <c r="DD40" s="322"/>
      <c r="DE40" s="322"/>
      <c r="DF40" s="322"/>
      <c r="DG40" s="322"/>
      <c r="DH40" s="322"/>
      <c r="DI40" s="322"/>
      <c r="DJ40" s="322"/>
      <c r="DK40" s="322"/>
      <c r="DL40" s="322"/>
      <c r="DM40" s="322"/>
      <c r="DN40" s="322"/>
      <c r="DO40" s="322"/>
      <c r="DP40" s="322"/>
      <c r="DQ40" s="322"/>
      <c r="DR40" s="322"/>
    </row>
    <row r="41" spans="1:122" s="252" customFormat="1" ht="22.5" customHeight="1">
      <c r="A41" s="955"/>
      <c r="B41" s="245" t="s">
        <v>2</v>
      </c>
      <c r="C41" s="1002">
        <f>C37</f>
        <v>220638.7</v>
      </c>
      <c r="D41" s="1002">
        <f>D37</f>
        <v>177538.7</v>
      </c>
      <c r="E41" s="1002">
        <f>E37</f>
        <v>43100</v>
      </c>
      <c r="F41" s="1002">
        <f>F37</f>
        <v>0</v>
      </c>
      <c r="G41" s="966"/>
      <c r="H41" s="322"/>
      <c r="I41" s="322"/>
      <c r="J41" s="322"/>
      <c r="K41" s="322"/>
      <c r="L41" s="322"/>
      <c r="M41" s="322"/>
      <c r="N41" s="322"/>
      <c r="O41" s="322"/>
      <c r="P41" s="322"/>
      <c r="Q41" s="322"/>
      <c r="R41" s="322"/>
      <c r="S41" s="322"/>
      <c r="T41" s="322"/>
      <c r="U41" s="322"/>
      <c r="V41" s="322"/>
      <c r="W41" s="322"/>
      <c r="X41" s="322"/>
      <c r="Y41" s="322"/>
      <c r="Z41" s="322"/>
      <c r="AA41" s="322"/>
      <c r="AB41" s="322"/>
      <c r="AC41" s="322"/>
      <c r="AD41" s="322"/>
      <c r="AE41" s="322"/>
      <c r="AF41" s="322"/>
      <c r="AG41" s="322"/>
      <c r="AH41" s="322"/>
      <c r="AI41" s="322"/>
      <c r="AJ41" s="322"/>
      <c r="AK41" s="322"/>
      <c r="AL41" s="322"/>
      <c r="AM41" s="322"/>
      <c r="AN41" s="322"/>
      <c r="AO41" s="322"/>
      <c r="AP41" s="322"/>
      <c r="AQ41" s="322"/>
      <c r="AR41" s="322"/>
      <c r="AS41" s="322"/>
      <c r="AT41" s="322"/>
      <c r="AU41" s="322"/>
      <c r="AV41" s="322"/>
      <c r="AW41" s="322"/>
      <c r="AX41" s="322"/>
      <c r="AY41" s="322"/>
      <c r="AZ41" s="322"/>
      <c r="BA41" s="322"/>
      <c r="BB41" s="322"/>
      <c r="BC41" s="322"/>
      <c r="BD41" s="322"/>
      <c r="BE41" s="322"/>
      <c r="BF41" s="322"/>
      <c r="BG41" s="322"/>
      <c r="BH41" s="322"/>
      <c r="BI41" s="322"/>
      <c r="BJ41" s="322"/>
      <c r="BK41" s="322"/>
      <c r="BL41" s="322"/>
      <c r="BM41" s="322"/>
      <c r="BN41" s="322"/>
      <c r="BO41" s="322"/>
      <c r="BP41" s="322"/>
      <c r="BQ41" s="322"/>
      <c r="BR41" s="322"/>
      <c r="BS41" s="322"/>
      <c r="BT41" s="322"/>
      <c r="BU41" s="322"/>
      <c r="BV41" s="322"/>
      <c r="BW41" s="322"/>
      <c r="BX41" s="322"/>
      <c r="BY41" s="322"/>
      <c r="BZ41" s="322"/>
      <c r="CA41" s="322"/>
      <c r="CB41" s="322"/>
      <c r="CC41" s="322"/>
      <c r="CD41" s="322"/>
      <c r="CE41" s="322"/>
      <c r="CF41" s="322"/>
      <c r="CG41" s="322"/>
      <c r="CH41" s="322"/>
      <c r="CI41" s="322"/>
      <c r="CJ41" s="322"/>
      <c r="CK41" s="322"/>
      <c r="CL41" s="322"/>
      <c r="CM41" s="322"/>
      <c r="CN41" s="322"/>
      <c r="CO41" s="322"/>
      <c r="CP41" s="322"/>
      <c r="CQ41" s="322"/>
      <c r="CR41" s="322"/>
      <c r="CS41" s="322"/>
      <c r="CT41" s="322"/>
      <c r="CU41" s="322"/>
      <c r="CV41" s="322"/>
      <c r="CW41" s="322"/>
      <c r="CX41" s="322"/>
      <c r="CY41" s="322"/>
      <c r="CZ41" s="322"/>
      <c r="DA41" s="322"/>
      <c r="DB41" s="322"/>
      <c r="DC41" s="322"/>
      <c r="DD41" s="322"/>
      <c r="DE41" s="322"/>
      <c r="DF41" s="322"/>
      <c r="DG41" s="322"/>
      <c r="DH41" s="322"/>
      <c r="DI41" s="322"/>
      <c r="DJ41" s="322"/>
      <c r="DK41" s="322"/>
      <c r="DL41" s="322"/>
      <c r="DM41" s="322"/>
      <c r="DN41" s="322"/>
      <c r="DO41" s="322"/>
      <c r="DP41" s="322"/>
      <c r="DQ41" s="322"/>
      <c r="DR41" s="322"/>
    </row>
    <row r="42" spans="1:122" s="252" customFormat="1" ht="22.5" customHeight="1">
      <c r="A42" s="682"/>
      <c r="B42" s="587"/>
      <c r="C42" s="917"/>
      <c r="D42" s="917"/>
      <c r="E42" s="917"/>
      <c r="F42" s="917"/>
      <c r="G42" s="1004"/>
      <c r="H42" s="322"/>
      <c r="I42" s="322"/>
      <c r="J42" s="322"/>
      <c r="K42" s="322"/>
      <c r="L42" s="322"/>
      <c r="M42" s="322"/>
      <c r="N42" s="322"/>
      <c r="O42" s="322"/>
      <c r="P42" s="322"/>
      <c r="Q42" s="322"/>
      <c r="R42" s="322"/>
      <c r="S42" s="322"/>
      <c r="T42" s="322"/>
      <c r="U42" s="322"/>
      <c r="V42" s="322"/>
      <c r="W42" s="322"/>
      <c r="X42" s="322"/>
      <c r="Y42" s="322"/>
      <c r="Z42" s="322"/>
      <c r="AA42" s="322"/>
      <c r="AB42" s="322"/>
      <c r="AC42" s="322"/>
      <c r="AD42" s="322"/>
      <c r="AE42" s="322"/>
      <c r="AF42" s="322"/>
      <c r="AG42" s="322"/>
      <c r="AH42" s="322"/>
      <c r="AI42" s="322"/>
      <c r="AJ42" s="322"/>
      <c r="AK42" s="322"/>
      <c r="AL42" s="322"/>
      <c r="AM42" s="322"/>
      <c r="AN42" s="322"/>
      <c r="AO42" s="322"/>
      <c r="AP42" s="322"/>
      <c r="AQ42" s="322"/>
      <c r="AR42" s="322"/>
      <c r="AS42" s="322"/>
      <c r="AT42" s="322"/>
      <c r="AU42" s="322"/>
      <c r="AV42" s="322"/>
      <c r="AW42" s="322"/>
      <c r="AX42" s="322"/>
      <c r="AY42" s="322"/>
      <c r="AZ42" s="322"/>
      <c r="BA42" s="322"/>
      <c r="BB42" s="322"/>
      <c r="BC42" s="322"/>
      <c r="BD42" s="322"/>
      <c r="BE42" s="322"/>
      <c r="BF42" s="322"/>
      <c r="BG42" s="322"/>
      <c r="BH42" s="322"/>
      <c r="BI42" s="322"/>
      <c r="BJ42" s="322"/>
      <c r="BK42" s="322"/>
      <c r="BL42" s="322"/>
      <c r="BM42" s="322"/>
      <c r="BN42" s="322"/>
      <c r="BO42" s="322"/>
      <c r="BP42" s="322"/>
      <c r="BQ42" s="322"/>
      <c r="BR42" s="322"/>
      <c r="BS42" s="322"/>
      <c r="BT42" s="322"/>
      <c r="BU42" s="322"/>
      <c r="BV42" s="322"/>
      <c r="BW42" s="322"/>
      <c r="BX42" s="322"/>
      <c r="BY42" s="322"/>
      <c r="BZ42" s="322"/>
      <c r="CA42" s="322"/>
      <c r="CB42" s="322"/>
      <c r="CC42" s="322"/>
      <c r="CD42" s="322"/>
      <c r="CE42" s="322"/>
      <c r="CF42" s="322"/>
      <c r="CG42" s="322"/>
      <c r="CH42" s="322"/>
      <c r="CI42" s="322"/>
      <c r="CJ42" s="322"/>
      <c r="CK42" s="322"/>
      <c r="CL42" s="322"/>
      <c r="CM42" s="322"/>
      <c r="CN42" s="322"/>
      <c r="CO42" s="322"/>
      <c r="CP42" s="322"/>
      <c r="CQ42" s="322"/>
      <c r="CR42" s="322"/>
      <c r="CS42" s="322"/>
      <c r="CT42" s="322"/>
      <c r="CU42" s="322"/>
      <c r="CV42" s="322"/>
      <c r="CW42" s="322"/>
      <c r="CX42" s="322"/>
      <c r="CY42" s="322"/>
      <c r="CZ42" s="322"/>
      <c r="DA42" s="322"/>
      <c r="DB42" s="322"/>
      <c r="DC42" s="322"/>
      <c r="DD42" s="322"/>
      <c r="DE42" s="322"/>
      <c r="DF42" s="322"/>
      <c r="DG42" s="322"/>
      <c r="DH42" s="322"/>
      <c r="DI42" s="322"/>
      <c r="DJ42" s="322"/>
      <c r="DK42" s="322"/>
      <c r="DL42" s="322"/>
      <c r="DM42" s="322"/>
      <c r="DN42" s="322"/>
      <c r="DO42" s="322"/>
      <c r="DP42" s="322"/>
      <c r="DQ42" s="322"/>
      <c r="DR42" s="322"/>
    </row>
    <row r="43" ht="38.25" customHeight="1">
      <c r="A43" s="1005"/>
    </row>
  </sheetData>
  <sheetProtection/>
  <mergeCells count="4">
    <mergeCell ref="A3:F3"/>
    <mergeCell ref="A36:A37"/>
    <mergeCell ref="A38:A39"/>
    <mergeCell ref="A40:A41"/>
  </mergeCells>
  <printOptions/>
  <pageMargins left="0" right="0" top="0.196850393700787" bottom="0" header="0.31496062992126" footer="0.31496062992126"/>
  <pageSetup horizontalDpi="600" verticalDpi="600" orientation="landscape" paperSize="9" scale="80" r:id="rId1"/>
  <rowBreaks count="1" manualBreakCount="1">
    <brk id="31" max="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EJ59"/>
  <sheetViews>
    <sheetView tabSelected="1" view="pageBreakPreview" zoomScaleSheetLayoutView="100" zoomScalePageLayoutView="0" workbookViewId="0" topLeftCell="B5">
      <selection activeCell="P104" sqref="P104"/>
    </sheetView>
  </sheetViews>
  <sheetFormatPr defaultColWidth="9.140625" defaultRowHeight="15"/>
  <cols>
    <col min="1" max="1" width="55.421875" style="119" customWidth="1"/>
    <col min="2" max="2" width="20.421875" style="119" customWidth="1"/>
    <col min="3" max="3" width="24.00390625" style="174" customWidth="1"/>
    <col min="4" max="4" width="25.00390625" style="1077" customWidth="1"/>
    <col min="5" max="5" width="25.57421875" style="1080" customWidth="1"/>
    <col min="6" max="6" width="24.8515625" style="1077" customWidth="1"/>
    <col min="7" max="7" width="20.00390625" style="174" customWidth="1"/>
    <col min="8" max="16384" width="9.140625" style="119" customWidth="1"/>
  </cols>
  <sheetData>
    <row r="1" spans="1:99" s="161" customFormat="1" ht="19.5">
      <c r="A1" s="890"/>
      <c r="B1" s="890"/>
      <c r="C1" s="243"/>
      <c r="D1" s="891"/>
      <c r="E1" s="891"/>
      <c r="F1" s="797" t="s">
        <v>416</v>
      </c>
      <c r="G1" s="1007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  <c r="AM1" s="322"/>
      <c r="AN1" s="322"/>
      <c r="AO1" s="322"/>
      <c r="AP1" s="322"/>
      <c r="AQ1" s="322"/>
      <c r="AR1" s="322"/>
      <c r="AS1" s="322"/>
      <c r="AT1" s="322"/>
      <c r="AU1" s="322"/>
      <c r="AV1" s="322"/>
      <c r="AW1" s="322"/>
      <c r="AX1" s="322"/>
      <c r="AY1" s="322"/>
      <c r="AZ1" s="322"/>
      <c r="BA1" s="322"/>
      <c r="BB1" s="322"/>
      <c r="BC1" s="322"/>
      <c r="BD1" s="322"/>
      <c r="BE1" s="322"/>
      <c r="BF1" s="322"/>
      <c r="BG1" s="322"/>
      <c r="BH1" s="322"/>
      <c r="BI1" s="322"/>
      <c r="BJ1" s="322"/>
      <c r="BK1" s="322"/>
      <c r="BL1" s="322"/>
      <c r="BM1" s="322"/>
      <c r="BN1" s="322"/>
      <c r="BO1" s="322"/>
      <c r="BP1" s="322"/>
      <c r="BQ1" s="322"/>
      <c r="BR1" s="322"/>
      <c r="BS1" s="322"/>
      <c r="BT1" s="322"/>
      <c r="BU1" s="322"/>
      <c r="BV1" s="322"/>
      <c r="BW1" s="322"/>
      <c r="BX1" s="322"/>
      <c r="BY1" s="322"/>
      <c r="BZ1" s="322"/>
      <c r="CA1" s="322"/>
      <c r="CB1" s="322"/>
      <c r="CC1" s="322"/>
      <c r="CD1" s="322"/>
      <c r="CE1" s="322"/>
      <c r="CF1" s="322"/>
      <c r="CG1" s="322"/>
      <c r="CH1" s="322"/>
      <c r="CI1" s="322"/>
      <c r="CJ1" s="322"/>
      <c r="CK1" s="322"/>
      <c r="CL1" s="322"/>
      <c r="CM1" s="322"/>
      <c r="CN1" s="322"/>
      <c r="CO1" s="322"/>
      <c r="CP1" s="322"/>
      <c r="CQ1" s="322"/>
      <c r="CR1" s="322"/>
      <c r="CS1" s="322"/>
      <c r="CT1" s="322"/>
      <c r="CU1" s="322"/>
    </row>
    <row r="2" spans="1:99" s="161" customFormat="1" ht="19.5">
      <c r="A2" s="890"/>
      <c r="B2" s="890"/>
      <c r="C2" s="243"/>
      <c r="D2" s="891"/>
      <c r="E2" s="891"/>
      <c r="F2" s="797" t="s">
        <v>268</v>
      </c>
      <c r="G2" s="1007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  <c r="AM2" s="322"/>
      <c r="AN2" s="322"/>
      <c r="AO2" s="322"/>
      <c r="AP2" s="322"/>
      <c r="AQ2" s="322"/>
      <c r="AR2" s="322"/>
      <c r="AS2" s="322"/>
      <c r="AT2" s="322"/>
      <c r="AU2" s="322"/>
      <c r="AV2" s="322"/>
      <c r="AW2" s="322"/>
      <c r="AX2" s="322"/>
      <c r="AY2" s="322"/>
      <c r="AZ2" s="322"/>
      <c r="BA2" s="322"/>
      <c r="BB2" s="322"/>
      <c r="BC2" s="322"/>
      <c r="BD2" s="322"/>
      <c r="BE2" s="322"/>
      <c r="BF2" s="322"/>
      <c r="BG2" s="322"/>
      <c r="BH2" s="322"/>
      <c r="BI2" s="322"/>
      <c r="BJ2" s="322"/>
      <c r="BK2" s="322"/>
      <c r="BL2" s="322"/>
      <c r="BM2" s="322"/>
      <c r="BN2" s="322"/>
      <c r="BO2" s="322"/>
      <c r="BP2" s="322"/>
      <c r="BQ2" s="322"/>
      <c r="BR2" s="322"/>
      <c r="BS2" s="322"/>
      <c r="BT2" s="322"/>
      <c r="BU2" s="322"/>
      <c r="BV2" s="322"/>
      <c r="BW2" s="322"/>
      <c r="BX2" s="322"/>
      <c r="BY2" s="322"/>
      <c r="BZ2" s="322"/>
      <c r="CA2" s="322"/>
      <c r="CB2" s="322"/>
      <c r="CC2" s="322"/>
      <c r="CD2" s="322"/>
      <c r="CE2" s="322"/>
      <c r="CF2" s="322"/>
      <c r="CG2" s="322"/>
      <c r="CH2" s="322"/>
      <c r="CI2" s="322"/>
      <c r="CJ2" s="322"/>
      <c r="CK2" s="322"/>
      <c r="CL2" s="322"/>
      <c r="CM2" s="322"/>
      <c r="CN2" s="322"/>
      <c r="CO2" s="322"/>
      <c r="CP2" s="322"/>
      <c r="CQ2" s="322"/>
      <c r="CR2" s="322"/>
      <c r="CS2" s="322"/>
      <c r="CT2" s="322"/>
      <c r="CU2" s="322"/>
    </row>
    <row r="3" spans="1:139" s="161" customFormat="1" ht="21">
      <c r="A3" s="593" t="s">
        <v>417</v>
      </c>
      <c r="B3" s="593"/>
      <c r="C3" s="593"/>
      <c r="D3" s="593"/>
      <c r="E3" s="593"/>
      <c r="F3" s="593"/>
      <c r="G3" s="1007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322"/>
      <c r="AE3" s="322"/>
      <c r="AF3" s="322"/>
      <c r="AG3" s="322"/>
      <c r="AH3" s="322"/>
      <c r="AI3" s="322"/>
      <c r="AJ3" s="322"/>
      <c r="AK3" s="322"/>
      <c r="AL3" s="322"/>
      <c r="AM3" s="322"/>
      <c r="AN3" s="322"/>
      <c r="AO3" s="322"/>
      <c r="AP3" s="322"/>
      <c r="AQ3" s="322"/>
      <c r="AR3" s="322"/>
      <c r="AS3" s="322"/>
      <c r="AT3" s="322"/>
      <c r="AU3" s="322"/>
      <c r="AV3" s="322"/>
      <c r="AW3" s="322"/>
      <c r="AX3" s="322"/>
      <c r="AY3" s="322"/>
      <c r="AZ3" s="322"/>
      <c r="BA3" s="322"/>
      <c r="BB3" s="322"/>
      <c r="BC3" s="322"/>
      <c r="BD3" s="322"/>
      <c r="BE3" s="322"/>
      <c r="BF3" s="322"/>
      <c r="BG3" s="322"/>
      <c r="BH3" s="322"/>
      <c r="BI3" s="322"/>
      <c r="BJ3" s="322"/>
      <c r="BK3" s="322"/>
      <c r="BL3" s="322"/>
      <c r="BM3" s="322"/>
      <c r="BN3" s="322"/>
      <c r="BO3" s="322"/>
      <c r="BP3" s="322"/>
      <c r="BQ3" s="322"/>
      <c r="BR3" s="322"/>
      <c r="BS3" s="322"/>
      <c r="BT3" s="322"/>
      <c r="BU3" s="322"/>
      <c r="BV3" s="322"/>
      <c r="BW3" s="322"/>
      <c r="BX3" s="322"/>
      <c r="BY3" s="322"/>
      <c r="BZ3" s="322"/>
      <c r="CA3" s="322"/>
      <c r="CB3" s="322"/>
      <c r="CC3" s="322"/>
      <c r="CD3" s="322"/>
      <c r="CE3" s="322"/>
      <c r="CF3" s="322"/>
      <c r="CG3" s="322"/>
      <c r="CH3" s="322"/>
      <c r="CI3" s="322"/>
      <c r="CJ3" s="322"/>
      <c r="CK3" s="322"/>
      <c r="CL3" s="322"/>
      <c r="CM3" s="322"/>
      <c r="CN3" s="322"/>
      <c r="CO3" s="322"/>
      <c r="CP3" s="322"/>
      <c r="CQ3" s="322"/>
      <c r="CR3" s="322"/>
      <c r="CS3" s="322"/>
      <c r="CT3" s="322"/>
      <c r="CU3" s="322"/>
      <c r="CX3" s="322"/>
      <c r="CY3" s="322"/>
      <c r="CZ3" s="322"/>
      <c r="DA3" s="322"/>
      <c r="DB3" s="322"/>
      <c r="DC3" s="322"/>
      <c r="DD3" s="322"/>
      <c r="DE3" s="322"/>
      <c r="DF3" s="322"/>
      <c r="DG3" s="322"/>
      <c r="DH3" s="322"/>
      <c r="DI3" s="322"/>
      <c r="DJ3" s="322"/>
      <c r="DK3" s="322"/>
      <c r="DL3" s="322"/>
      <c r="DM3" s="322"/>
      <c r="DN3" s="322"/>
      <c r="DO3" s="322"/>
      <c r="DP3" s="322"/>
      <c r="DQ3" s="322"/>
      <c r="DR3" s="322"/>
      <c r="DS3" s="322"/>
      <c r="DT3" s="322"/>
      <c r="DU3" s="322"/>
      <c r="DV3" s="322"/>
      <c r="DW3" s="322"/>
      <c r="DX3" s="322"/>
      <c r="DY3" s="322"/>
      <c r="DZ3" s="322"/>
      <c r="EA3" s="322"/>
      <c r="EB3" s="322"/>
      <c r="EC3" s="322"/>
      <c r="ED3" s="322"/>
      <c r="EE3" s="322"/>
      <c r="EF3" s="322"/>
      <c r="EG3" s="322"/>
      <c r="EH3" s="322"/>
      <c r="EI3" s="322"/>
    </row>
    <row r="4" spans="1:139" s="161" customFormat="1" ht="21">
      <c r="A4" s="71" t="s">
        <v>418</v>
      </c>
      <c r="B4" s="71"/>
      <c r="C4" s="364"/>
      <c r="D4" s="1008"/>
      <c r="E4" s="798"/>
      <c r="F4" s="1009"/>
      <c r="G4" s="1007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  <c r="AM4" s="322"/>
      <c r="AN4" s="322"/>
      <c r="AO4" s="322"/>
      <c r="AP4" s="322"/>
      <c r="AQ4" s="322"/>
      <c r="AR4" s="322"/>
      <c r="AS4" s="322"/>
      <c r="AT4" s="322"/>
      <c r="AU4" s="322"/>
      <c r="AV4" s="322"/>
      <c r="AW4" s="322"/>
      <c r="AX4" s="322"/>
      <c r="AY4" s="322"/>
      <c r="AZ4" s="322"/>
      <c r="BA4" s="322"/>
      <c r="BB4" s="322"/>
      <c r="BC4" s="322"/>
      <c r="BD4" s="322"/>
      <c r="BE4" s="322"/>
      <c r="BF4" s="322"/>
      <c r="BG4" s="322"/>
      <c r="BH4" s="322"/>
      <c r="BI4" s="322"/>
      <c r="BJ4" s="322"/>
      <c r="BK4" s="322"/>
      <c r="BL4" s="322"/>
      <c r="BM4" s="322"/>
      <c r="BN4" s="322"/>
      <c r="BO4" s="322"/>
      <c r="BP4" s="322"/>
      <c r="BQ4" s="322"/>
      <c r="BR4" s="322"/>
      <c r="BS4" s="322"/>
      <c r="BT4" s="322"/>
      <c r="BU4" s="322"/>
      <c r="BV4" s="322"/>
      <c r="BW4" s="322"/>
      <c r="BX4" s="322"/>
      <c r="BY4" s="322"/>
      <c r="BZ4" s="322"/>
      <c r="CA4" s="322"/>
      <c r="CB4" s="322"/>
      <c r="CC4" s="322"/>
      <c r="CD4" s="322"/>
      <c r="CE4" s="322"/>
      <c r="CF4" s="322"/>
      <c r="CG4" s="322"/>
      <c r="CH4" s="322"/>
      <c r="CI4" s="322"/>
      <c r="CJ4" s="322"/>
      <c r="CK4" s="322"/>
      <c r="CL4" s="322"/>
      <c r="CM4" s="322"/>
      <c r="CN4" s="322"/>
      <c r="CO4" s="322"/>
      <c r="CP4" s="322"/>
      <c r="CQ4" s="322"/>
      <c r="CR4" s="322"/>
      <c r="CS4" s="322"/>
      <c r="CT4" s="322"/>
      <c r="CU4" s="322"/>
      <c r="CX4" s="322"/>
      <c r="CY4" s="322"/>
      <c r="CZ4" s="322"/>
      <c r="DA4" s="322"/>
      <c r="DB4" s="322"/>
      <c r="DC4" s="322"/>
      <c r="DD4" s="322"/>
      <c r="DE4" s="322"/>
      <c r="DF4" s="322"/>
      <c r="DG4" s="322"/>
      <c r="DH4" s="322"/>
      <c r="DI4" s="322"/>
      <c r="DJ4" s="322"/>
      <c r="DK4" s="322"/>
      <c r="DL4" s="322"/>
      <c r="DM4" s="322"/>
      <c r="DN4" s="322"/>
      <c r="DO4" s="322"/>
      <c r="DP4" s="322"/>
      <c r="DQ4" s="322"/>
      <c r="DR4" s="322"/>
      <c r="DS4" s="322"/>
      <c r="DT4" s="322"/>
      <c r="DU4" s="322"/>
      <c r="DV4" s="322"/>
      <c r="DW4" s="322"/>
      <c r="DX4" s="322"/>
      <c r="DY4" s="322"/>
      <c r="DZ4" s="322"/>
      <c r="EA4" s="322"/>
      <c r="EB4" s="322"/>
      <c r="EC4" s="322"/>
      <c r="ED4" s="322"/>
      <c r="EE4" s="322"/>
      <c r="EF4" s="322"/>
      <c r="EG4" s="322"/>
      <c r="EH4" s="322"/>
      <c r="EI4" s="322"/>
    </row>
    <row r="5" spans="1:139" s="161" customFormat="1" ht="21">
      <c r="A5" s="70" t="s">
        <v>236</v>
      </c>
      <c r="B5" s="801"/>
      <c r="C5" s="359"/>
      <c r="D5" s="802"/>
      <c r="E5" s="802"/>
      <c r="F5" s="1010"/>
      <c r="G5" s="1007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  <c r="AM5" s="322"/>
      <c r="AN5" s="322"/>
      <c r="AO5" s="322"/>
      <c r="AP5" s="322"/>
      <c r="AQ5" s="322"/>
      <c r="AR5" s="322"/>
      <c r="AS5" s="322"/>
      <c r="AT5" s="322"/>
      <c r="AU5" s="322"/>
      <c r="AV5" s="322"/>
      <c r="AW5" s="322"/>
      <c r="AX5" s="322"/>
      <c r="AY5" s="322"/>
      <c r="AZ5" s="322"/>
      <c r="BA5" s="322"/>
      <c r="BB5" s="322"/>
      <c r="BC5" s="322"/>
      <c r="BD5" s="322"/>
      <c r="BE5" s="322"/>
      <c r="BF5" s="322"/>
      <c r="BG5" s="322"/>
      <c r="BH5" s="322"/>
      <c r="BI5" s="322"/>
      <c r="BJ5" s="322"/>
      <c r="BK5" s="322"/>
      <c r="BL5" s="322"/>
      <c r="BM5" s="322"/>
      <c r="BN5" s="322"/>
      <c r="BO5" s="322"/>
      <c r="BP5" s="322"/>
      <c r="BQ5" s="322"/>
      <c r="BR5" s="322"/>
      <c r="BS5" s="322"/>
      <c r="BT5" s="322"/>
      <c r="BU5" s="322"/>
      <c r="BV5" s="322"/>
      <c r="BW5" s="322"/>
      <c r="BX5" s="322"/>
      <c r="BY5" s="322"/>
      <c r="BZ5" s="322"/>
      <c r="CA5" s="322"/>
      <c r="CB5" s="322"/>
      <c r="CC5" s="322"/>
      <c r="CD5" s="322"/>
      <c r="CE5" s="322"/>
      <c r="CF5" s="322"/>
      <c r="CG5" s="322"/>
      <c r="CH5" s="322"/>
      <c r="CI5" s="322"/>
      <c r="CJ5" s="322"/>
      <c r="CK5" s="322"/>
      <c r="CL5" s="322"/>
      <c r="CM5" s="322"/>
      <c r="CN5" s="322"/>
      <c r="CO5" s="322"/>
      <c r="CP5" s="322"/>
      <c r="CQ5" s="322"/>
      <c r="CR5" s="322"/>
      <c r="CS5" s="322"/>
      <c r="CT5" s="322"/>
      <c r="CU5" s="322"/>
      <c r="CX5" s="322"/>
      <c r="CY5" s="322"/>
      <c r="CZ5" s="322"/>
      <c r="DA5" s="322"/>
      <c r="DB5" s="322"/>
      <c r="DC5" s="322"/>
      <c r="DD5" s="322"/>
      <c r="DE5" s="322"/>
      <c r="DF5" s="322"/>
      <c r="DG5" s="322"/>
      <c r="DH5" s="322"/>
      <c r="DI5" s="322"/>
      <c r="DJ5" s="322"/>
      <c r="DK5" s="322"/>
      <c r="DL5" s="322"/>
      <c r="DM5" s="322"/>
      <c r="DN5" s="322"/>
      <c r="DO5" s="322"/>
      <c r="DP5" s="322"/>
      <c r="DQ5" s="322"/>
      <c r="DR5" s="322"/>
      <c r="DS5" s="322"/>
      <c r="DT5" s="322"/>
      <c r="DU5" s="322"/>
      <c r="DV5" s="322"/>
      <c r="DW5" s="322"/>
      <c r="DX5" s="322"/>
      <c r="DY5" s="322"/>
      <c r="DZ5" s="322"/>
      <c r="EA5" s="322"/>
      <c r="EB5" s="322"/>
      <c r="EC5" s="322"/>
      <c r="ED5" s="322"/>
      <c r="EE5" s="322"/>
      <c r="EF5" s="322"/>
      <c r="EG5" s="322"/>
      <c r="EH5" s="322"/>
      <c r="EI5" s="322"/>
    </row>
    <row r="6" spans="1:139" s="161" customFormat="1" ht="21">
      <c r="A6" s="801"/>
      <c r="B6" s="801"/>
      <c r="C6" s="359"/>
      <c r="D6" s="802"/>
      <c r="E6" s="802"/>
      <c r="F6" s="1011" t="s">
        <v>38</v>
      </c>
      <c r="G6" s="1007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322"/>
      <c r="AI6" s="322"/>
      <c r="AJ6" s="322"/>
      <c r="AK6" s="322"/>
      <c r="AL6" s="322"/>
      <c r="AM6" s="322"/>
      <c r="AN6" s="322"/>
      <c r="AO6" s="322"/>
      <c r="AP6" s="322"/>
      <c r="AQ6" s="322"/>
      <c r="AR6" s="322"/>
      <c r="AS6" s="322"/>
      <c r="AT6" s="322"/>
      <c r="AU6" s="322"/>
      <c r="AV6" s="322"/>
      <c r="AW6" s="322"/>
      <c r="AX6" s="322"/>
      <c r="AY6" s="322"/>
      <c r="AZ6" s="322"/>
      <c r="BA6" s="322"/>
      <c r="BB6" s="322"/>
      <c r="BC6" s="322"/>
      <c r="BD6" s="322"/>
      <c r="BE6" s="322"/>
      <c r="BF6" s="322"/>
      <c r="BG6" s="322"/>
      <c r="BH6" s="322"/>
      <c r="BI6" s="322"/>
      <c r="BJ6" s="322"/>
      <c r="BK6" s="322"/>
      <c r="BL6" s="322"/>
      <c r="BM6" s="322"/>
      <c r="BN6" s="322"/>
      <c r="BO6" s="322"/>
      <c r="BP6" s="322"/>
      <c r="BQ6" s="322"/>
      <c r="BR6" s="322"/>
      <c r="BS6" s="322"/>
      <c r="BT6" s="322"/>
      <c r="BU6" s="322"/>
      <c r="BV6" s="322"/>
      <c r="BW6" s="322"/>
      <c r="BX6" s="322"/>
      <c r="BY6" s="322"/>
      <c r="BZ6" s="322"/>
      <c r="CA6" s="322"/>
      <c r="CB6" s="322"/>
      <c r="CC6" s="322"/>
      <c r="CD6" s="322"/>
      <c r="CE6" s="322"/>
      <c r="CF6" s="322"/>
      <c r="CG6" s="322"/>
      <c r="CH6" s="322"/>
      <c r="CI6" s="322"/>
      <c r="CJ6" s="322"/>
      <c r="CK6" s="322"/>
      <c r="CL6" s="322"/>
      <c r="CM6" s="322"/>
      <c r="CN6" s="322"/>
      <c r="CO6" s="322"/>
      <c r="CP6" s="322"/>
      <c r="CQ6" s="322"/>
      <c r="CR6" s="322"/>
      <c r="CS6" s="322"/>
      <c r="CT6" s="322"/>
      <c r="CU6" s="322"/>
      <c r="CX6" s="322"/>
      <c r="CY6" s="322"/>
      <c r="CZ6" s="322"/>
      <c r="DA6" s="322"/>
      <c r="DB6" s="322"/>
      <c r="DC6" s="322"/>
      <c r="DD6" s="322"/>
      <c r="DE6" s="322"/>
      <c r="DF6" s="322"/>
      <c r="DG6" s="322"/>
      <c r="DH6" s="322"/>
      <c r="DI6" s="322"/>
      <c r="DJ6" s="322"/>
      <c r="DK6" s="322"/>
      <c r="DL6" s="322"/>
      <c r="DM6" s="322"/>
      <c r="DN6" s="322"/>
      <c r="DO6" s="322"/>
      <c r="DP6" s="322"/>
      <c r="DQ6" s="322"/>
      <c r="DR6" s="322"/>
      <c r="DS6" s="322"/>
      <c r="DT6" s="322"/>
      <c r="DU6" s="322"/>
      <c r="DV6" s="322"/>
      <c r="DW6" s="322"/>
      <c r="DX6" s="322"/>
      <c r="DY6" s="322"/>
      <c r="DZ6" s="322"/>
      <c r="EA6" s="322"/>
      <c r="EB6" s="322"/>
      <c r="EC6" s="322"/>
      <c r="ED6" s="322"/>
      <c r="EE6" s="322"/>
      <c r="EF6" s="322"/>
      <c r="EG6" s="322"/>
      <c r="EH6" s="322"/>
      <c r="EI6" s="322"/>
    </row>
    <row r="7" spans="1:140" s="893" customFormat="1" ht="21">
      <c r="A7" s="1012" t="s">
        <v>274</v>
      </c>
      <c r="B7" s="1013" t="s">
        <v>153</v>
      </c>
      <c r="C7" s="440" t="s">
        <v>0</v>
      </c>
      <c r="D7" s="1014" t="s">
        <v>191</v>
      </c>
      <c r="E7" s="1014" t="s">
        <v>192</v>
      </c>
      <c r="F7" s="892" t="s">
        <v>193</v>
      </c>
      <c r="G7" s="1015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22"/>
      <c r="AL7" s="322"/>
      <c r="AM7" s="322"/>
      <c r="AN7" s="322"/>
      <c r="AO7" s="322"/>
      <c r="AP7" s="322"/>
      <c r="AQ7" s="322"/>
      <c r="AR7" s="322"/>
      <c r="AS7" s="322"/>
      <c r="AT7" s="322"/>
      <c r="AU7" s="322"/>
      <c r="AV7" s="322"/>
      <c r="AW7" s="322"/>
      <c r="AX7" s="322"/>
      <c r="AY7" s="322"/>
      <c r="AZ7" s="322"/>
      <c r="BA7" s="322"/>
      <c r="BB7" s="322"/>
      <c r="BC7" s="322"/>
      <c r="BD7" s="322"/>
      <c r="BE7" s="322"/>
      <c r="BF7" s="322"/>
      <c r="BG7" s="322"/>
      <c r="BH7" s="322"/>
      <c r="BI7" s="322"/>
      <c r="BJ7" s="322"/>
      <c r="BK7" s="322"/>
      <c r="BL7" s="322"/>
      <c r="BM7" s="322"/>
      <c r="BN7" s="322"/>
      <c r="BO7" s="322"/>
      <c r="BP7" s="322"/>
      <c r="BQ7" s="322"/>
      <c r="BR7" s="322"/>
      <c r="BS7" s="322"/>
      <c r="BT7" s="322"/>
      <c r="BU7" s="322"/>
      <c r="BV7" s="322"/>
      <c r="BW7" s="322"/>
      <c r="BX7" s="322"/>
      <c r="BY7" s="322"/>
      <c r="BZ7" s="322"/>
      <c r="CA7" s="322"/>
      <c r="CB7" s="322"/>
      <c r="CC7" s="322"/>
      <c r="CD7" s="322"/>
      <c r="CE7" s="322"/>
      <c r="CF7" s="322"/>
      <c r="CG7" s="322"/>
      <c r="CH7" s="322"/>
      <c r="CI7" s="322"/>
      <c r="CJ7" s="322"/>
      <c r="CK7" s="322"/>
      <c r="CL7" s="322"/>
      <c r="CM7" s="322"/>
      <c r="CN7" s="322"/>
      <c r="CO7" s="322"/>
      <c r="CP7" s="322"/>
      <c r="CQ7" s="322"/>
      <c r="CR7" s="322"/>
      <c r="CS7" s="322"/>
      <c r="CT7" s="322"/>
      <c r="CU7" s="322"/>
      <c r="CV7" s="322"/>
      <c r="CW7" s="322"/>
      <c r="CX7" s="322"/>
      <c r="CY7" s="322"/>
      <c r="CZ7" s="322"/>
      <c r="DA7" s="322"/>
      <c r="DB7" s="322"/>
      <c r="DC7" s="322"/>
      <c r="DD7" s="322"/>
      <c r="DE7" s="322"/>
      <c r="DF7" s="322"/>
      <c r="DG7" s="322"/>
      <c r="DH7" s="322"/>
      <c r="DI7" s="322"/>
      <c r="DJ7" s="322"/>
      <c r="DK7" s="322"/>
      <c r="DL7" s="322"/>
      <c r="DM7" s="322"/>
      <c r="DN7" s="322"/>
      <c r="DO7" s="322"/>
      <c r="DP7" s="322"/>
      <c r="DQ7" s="322"/>
      <c r="DR7" s="322"/>
      <c r="DS7" s="322"/>
      <c r="DT7" s="322"/>
      <c r="DU7" s="322"/>
      <c r="DV7" s="322"/>
      <c r="DW7" s="322"/>
      <c r="DX7" s="322"/>
      <c r="DY7" s="322"/>
      <c r="DZ7" s="322"/>
      <c r="EA7" s="322"/>
      <c r="EB7" s="322"/>
      <c r="EC7" s="322"/>
      <c r="ED7" s="322"/>
      <c r="EE7" s="322"/>
      <c r="EF7" s="322"/>
      <c r="EG7" s="322"/>
      <c r="EH7" s="322"/>
      <c r="EI7" s="322"/>
      <c r="EJ7" s="923"/>
    </row>
    <row r="8" spans="1:140" s="895" customFormat="1" ht="21">
      <c r="A8" s="1016"/>
      <c r="B8" s="1017"/>
      <c r="C8" s="438"/>
      <c r="D8" s="753" t="s">
        <v>420</v>
      </c>
      <c r="E8" s="753" t="s">
        <v>421</v>
      </c>
      <c r="F8" s="753" t="s">
        <v>422</v>
      </c>
      <c r="G8" s="1015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22"/>
      <c r="AL8" s="322"/>
      <c r="AM8" s="322"/>
      <c r="AN8" s="322"/>
      <c r="AO8" s="322"/>
      <c r="AP8" s="322"/>
      <c r="AQ8" s="322"/>
      <c r="AR8" s="322"/>
      <c r="AS8" s="322"/>
      <c r="AT8" s="322"/>
      <c r="AU8" s="322"/>
      <c r="AV8" s="322"/>
      <c r="AW8" s="322"/>
      <c r="AX8" s="322"/>
      <c r="AY8" s="322"/>
      <c r="AZ8" s="322"/>
      <c r="BA8" s="322"/>
      <c r="BB8" s="322"/>
      <c r="BC8" s="322"/>
      <c r="BD8" s="322"/>
      <c r="BE8" s="322"/>
      <c r="BF8" s="322"/>
      <c r="BG8" s="322"/>
      <c r="BH8" s="322"/>
      <c r="BI8" s="322"/>
      <c r="BJ8" s="322"/>
      <c r="BK8" s="322"/>
      <c r="BL8" s="322"/>
      <c r="BM8" s="322"/>
      <c r="BN8" s="322"/>
      <c r="BO8" s="322"/>
      <c r="BP8" s="322"/>
      <c r="BQ8" s="322"/>
      <c r="BR8" s="322"/>
      <c r="BS8" s="322"/>
      <c r="BT8" s="322"/>
      <c r="BU8" s="322"/>
      <c r="BV8" s="322"/>
      <c r="BW8" s="322"/>
      <c r="BX8" s="322"/>
      <c r="BY8" s="322"/>
      <c r="BZ8" s="322"/>
      <c r="CA8" s="322"/>
      <c r="CB8" s="322"/>
      <c r="CC8" s="322"/>
      <c r="CD8" s="322"/>
      <c r="CE8" s="322"/>
      <c r="CF8" s="322"/>
      <c r="CG8" s="322"/>
      <c r="CH8" s="322"/>
      <c r="CI8" s="322"/>
      <c r="CJ8" s="322"/>
      <c r="CK8" s="322"/>
      <c r="CL8" s="322"/>
      <c r="CM8" s="322"/>
      <c r="CN8" s="322"/>
      <c r="CO8" s="322"/>
      <c r="CP8" s="322"/>
      <c r="CQ8" s="322"/>
      <c r="CR8" s="322"/>
      <c r="CS8" s="322"/>
      <c r="CT8" s="322"/>
      <c r="CU8" s="322"/>
      <c r="CV8" s="322"/>
      <c r="CW8" s="322"/>
      <c r="CX8" s="322"/>
      <c r="CY8" s="322"/>
      <c r="CZ8" s="322"/>
      <c r="DA8" s="322"/>
      <c r="DB8" s="322"/>
      <c r="DC8" s="322"/>
      <c r="DD8" s="322"/>
      <c r="DE8" s="322"/>
      <c r="DF8" s="322"/>
      <c r="DG8" s="322"/>
      <c r="DH8" s="322"/>
      <c r="DI8" s="322"/>
      <c r="DJ8" s="322"/>
      <c r="DK8" s="322"/>
      <c r="DL8" s="322"/>
      <c r="DM8" s="322"/>
      <c r="DN8" s="322"/>
      <c r="DO8" s="322"/>
      <c r="DP8" s="322"/>
      <c r="DQ8" s="322"/>
      <c r="DR8" s="322"/>
      <c r="DS8" s="322"/>
      <c r="DT8" s="322"/>
      <c r="DU8" s="322"/>
      <c r="DV8" s="322"/>
      <c r="DW8" s="322"/>
      <c r="DX8" s="322"/>
      <c r="DY8" s="322"/>
      <c r="DZ8" s="322"/>
      <c r="EA8" s="322"/>
      <c r="EB8" s="322"/>
      <c r="EC8" s="322"/>
      <c r="ED8" s="322"/>
      <c r="EE8" s="322"/>
      <c r="EF8" s="322"/>
      <c r="EG8" s="322"/>
      <c r="EH8" s="322"/>
      <c r="EI8" s="322"/>
      <c r="EJ8" s="925"/>
    </row>
    <row r="9" spans="1:139" s="735" customFormat="1" ht="21">
      <c r="A9" s="1018" t="s">
        <v>423</v>
      </c>
      <c r="B9" s="866" t="s">
        <v>1</v>
      </c>
      <c r="C9" s="1019">
        <v>13316400</v>
      </c>
      <c r="D9" s="1019">
        <v>6034540</v>
      </c>
      <c r="E9" s="1019">
        <v>3707540</v>
      </c>
      <c r="F9" s="1019">
        <v>3574320</v>
      </c>
      <c r="G9" s="1020"/>
      <c r="H9" s="1021"/>
      <c r="I9" s="1021"/>
      <c r="J9" s="1021"/>
      <c r="K9" s="1021"/>
      <c r="L9" s="1021"/>
      <c r="M9" s="1021"/>
      <c r="N9" s="1021"/>
      <c r="O9" s="1021"/>
      <c r="P9" s="1021"/>
      <c r="Q9" s="1021"/>
      <c r="R9" s="1021"/>
      <c r="S9" s="1021"/>
      <c r="T9" s="1021"/>
      <c r="U9" s="1021"/>
      <c r="V9" s="1021"/>
      <c r="W9" s="1021"/>
      <c r="X9" s="1021"/>
      <c r="Y9" s="1021"/>
      <c r="Z9" s="1021"/>
      <c r="AA9" s="1021"/>
      <c r="AB9" s="1021"/>
      <c r="AC9" s="1021"/>
      <c r="AD9" s="1021"/>
      <c r="AE9" s="1021"/>
      <c r="AF9" s="1021"/>
      <c r="AG9" s="1021"/>
      <c r="AH9" s="1021"/>
      <c r="AI9" s="1021"/>
      <c r="AJ9" s="1021"/>
      <c r="AK9" s="1021"/>
      <c r="AL9" s="1021"/>
      <c r="AM9" s="1021"/>
      <c r="AN9" s="1021"/>
      <c r="AO9" s="1021"/>
      <c r="AP9" s="1021"/>
      <c r="AQ9" s="1021"/>
      <c r="AR9" s="1021"/>
      <c r="AS9" s="1021"/>
      <c r="AT9" s="1021"/>
      <c r="AU9" s="1021"/>
      <c r="AV9" s="1021"/>
      <c r="AW9" s="1021"/>
      <c r="AX9" s="1021"/>
      <c r="AY9" s="1021"/>
      <c r="AZ9" s="1021"/>
      <c r="BA9" s="1021"/>
      <c r="BB9" s="1021"/>
      <c r="BC9" s="1021"/>
      <c r="BD9" s="1021"/>
      <c r="BE9" s="1021"/>
      <c r="BF9" s="1021"/>
      <c r="BG9" s="1021"/>
      <c r="BH9" s="1021"/>
      <c r="BI9" s="1021"/>
      <c r="BJ9" s="1021"/>
      <c r="BK9" s="1021"/>
      <c r="BL9" s="1021"/>
      <c r="BM9" s="1021"/>
      <c r="BN9" s="1021"/>
      <c r="BO9" s="1021"/>
      <c r="BP9" s="1021"/>
      <c r="BQ9" s="1021"/>
      <c r="BR9" s="1021"/>
      <c r="BS9" s="1021"/>
      <c r="BT9" s="1021"/>
      <c r="BU9" s="1021"/>
      <c r="BV9" s="1021"/>
      <c r="BW9" s="1021"/>
      <c r="BX9" s="1021"/>
      <c r="BY9" s="1021"/>
      <c r="BZ9" s="1021"/>
      <c r="CA9" s="1021"/>
      <c r="CB9" s="1021"/>
      <c r="CC9" s="1021"/>
      <c r="CD9" s="1021"/>
      <c r="CE9" s="1021"/>
      <c r="CF9" s="1021"/>
      <c r="CG9" s="1021"/>
      <c r="CH9" s="1021"/>
      <c r="CI9" s="1021"/>
      <c r="CJ9" s="1021"/>
      <c r="CK9" s="1021"/>
      <c r="CL9" s="1021"/>
      <c r="CM9" s="1021"/>
      <c r="CN9" s="1021"/>
      <c r="CO9" s="1021"/>
      <c r="CP9" s="1021"/>
      <c r="CQ9" s="1021"/>
      <c r="CR9" s="1021"/>
      <c r="CS9" s="1021"/>
      <c r="CT9" s="1021"/>
      <c r="CU9" s="1021"/>
      <c r="CX9" s="1021"/>
      <c r="CY9" s="1021"/>
      <c r="CZ9" s="1021"/>
      <c r="DA9" s="1021"/>
      <c r="DB9" s="1021"/>
      <c r="DC9" s="1021"/>
      <c r="DD9" s="1021"/>
      <c r="DE9" s="1021"/>
      <c r="DF9" s="1021"/>
      <c r="DG9" s="1021"/>
      <c r="DH9" s="1021"/>
      <c r="DI9" s="1021"/>
      <c r="DJ9" s="1021"/>
      <c r="DK9" s="1021"/>
      <c r="DL9" s="1021"/>
      <c r="DM9" s="1021"/>
      <c r="DN9" s="1021"/>
      <c r="DO9" s="1021"/>
      <c r="DP9" s="1021"/>
      <c r="DQ9" s="1021"/>
      <c r="DR9" s="1021"/>
      <c r="DS9" s="1021"/>
      <c r="DT9" s="1021"/>
      <c r="DU9" s="1021"/>
      <c r="DV9" s="1021"/>
      <c r="DW9" s="1021"/>
      <c r="DX9" s="1021"/>
      <c r="DY9" s="1021"/>
      <c r="DZ9" s="1021"/>
      <c r="EA9" s="1021"/>
      <c r="EB9" s="1021"/>
      <c r="EC9" s="1021"/>
      <c r="ED9" s="1021"/>
      <c r="EE9" s="1021"/>
      <c r="EF9" s="1021"/>
      <c r="EG9" s="1021"/>
      <c r="EH9" s="1021"/>
      <c r="EI9" s="1021"/>
    </row>
    <row r="10" spans="1:7" s="109" customFormat="1" ht="18.75" customHeight="1">
      <c r="A10" s="1022"/>
      <c r="B10" s="815" t="s">
        <v>2</v>
      </c>
      <c r="C10" s="1023">
        <f>C12</f>
        <v>3927824</v>
      </c>
      <c r="D10" s="1023">
        <f>D12</f>
        <v>2590494</v>
      </c>
      <c r="E10" s="1023">
        <f>E12</f>
        <v>1337330</v>
      </c>
      <c r="F10" s="1023">
        <f>F12</f>
        <v>0</v>
      </c>
      <c r="G10" s="1024"/>
    </row>
    <row r="11" spans="1:139" s="344" customFormat="1" ht="21">
      <c r="A11" s="814" t="s">
        <v>445</v>
      </c>
      <c r="B11" s="815" t="s">
        <v>1</v>
      </c>
      <c r="C11" s="1023">
        <v>13316400</v>
      </c>
      <c r="D11" s="1023">
        <v>6034540</v>
      </c>
      <c r="E11" s="1023">
        <v>3707540</v>
      </c>
      <c r="F11" s="1023">
        <v>3574320</v>
      </c>
      <c r="G11" s="1007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22"/>
      <c r="AK11" s="322"/>
      <c r="AL11" s="322"/>
      <c r="AM11" s="322"/>
      <c r="AN11" s="322"/>
      <c r="AO11" s="322"/>
      <c r="AP11" s="322"/>
      <c r="AQ11" s="322"/>
      <c r="AR11" s="322"/>
      <c r="AS11" s="322"/>
      <c r="AT11" s="322"/>
      <c r="AU11" s="322"/>
      <c r="AV11" s="322"/>
      <c r="AW11" s="322"/>
      <c r="AX11" s="322"/>
      <c r="AY11" s="322"/>
      <c r="AZ11" s="322"/>
      <c r="BA11" s="322"/>
      <c r="BB11" s="322"/>
      <c r="BC11" s="322"/>
      <c r="BD11" s="322"/>
      <c r="BE11" s="322"/>
      <c r="BF11" s="322"/>
      <c r="BG11" s="322"/>
      <c r="BH11" s="322"/>
      <c r="BI11" s="322"/>
      <c r="BJ11" s="322"/>
      <c r="BK11" s="322"/>
      <c r="BL11" s="322"/>
      <c r="BM11" s="322"/>
      <c r="BN11" s="322"/>
      <c r="BO11" s="322"/>
      <c r="BP11" s="322"/>
      <c r="BQ11" s="322"/>
      <c r="BR11" s="322"/>
      <c r="BS11" s="322"/>
      <c r="BT11" s="322"/>
      <c r="BU11" s="322"/>
      <c r="BV11" s="322"/>
      <c r="BW11" s="322"/>
      <c r="BX11" s="322"/>
      <c r="BY11" s="322"/>
      <c r="BZ11" s="322"/>
      <c r="CA11" s="322"/>
      <c r="CB11" s="322"/>
      <c r="CC11" s="322"/>
      <c r="CD11" s="322"/>
      <c r="CE11" s="322"/>
      <c r="CF11" s="322"/>
      <c r="CG11" s="322"/>
      <c r="CH11" s="322"/>
      <c r="CI11" s="322"/>
      <c r="CJ11" s="322"/>
      <c r="CK11" s="322"/>
      <c r="CL11" s="322"/>
      <c r="CM11" s="322"/>
      <c r="CN11" s="322"/>
      <c r="CO11" s="322"/>
      <c r="CP11" s="322"/>
      <c r="CQ11" s="322"/>
      <c r="CR11" s="322"/>
      <c r="CS11" s="322"/>
      <c r="CT11" s="322"/>
      <c r="CU11" s="322"/>
      <c r="CX11" s="322"/>
      <c r="CY11" s="322"/>
      <c r="CZ11" s="322"/>
      <c r="DA11" s="322"/>
      <c r="DB11" s="322"/>
      <c r="DC11" s="322"/>
      <c r="DD11" s="322"/>
      <c r="DE11" s="322"/>
      <c r="DF11" s="322"/>
      <c r="DG11" s="322"/>
      <c r="DH11" s="322"/>
      <c r="DI11" s="322"/>
      <c r="DJ11" s="322"/>
      <c r="DK11" s="322"/>
      <c r="DL11" s="322"/>
      <c r="DM11" s="322"/>
      <c r="DN11" s="322"/>
      <c r="DO11" s="322"/>
      <c r="DP11" s="322"/>
      <c r="DQ11" s="322"/>
      <c r="DR11" s="322"/>
      <c r="DS11" s="322"/>
      <c r="DT11" s="322"/>
      <c r="DU11" s="322"/>
      <c r="DV11" s="322"/>
      <c r="DW11" s="322"/>
      <c r="DX11" s="322"/>
      <c r="DY11" s="322"/>
      <c r="DZ11" s="322"/>
      <c r="EA11" s="322"/>
      <c r="EB11" s="322"/>
      <c r="EC11" s="322"/>
      <c r="ED11" s="322"/>
      <c r="EE11" s="322"/>
      <c r="EF11" s="322"/>
      <c r="EG11" s="322"/>
      <c r="EH11" s="322"/>
      <c r="EI11" s="322"/>
    </row>
    <row r="12" spans="1:139" s="344" customFormat="1" ht="21">
      <c r="A12" s="814"/>
      <c r="B12" s="815" t="s">
        <v>2</v>
      </c>
      <c r="C12" s="1023">
        <f>D12+E12+F12</f>
        <v>3927824</v>
      </c>
      <c r="D12" s="816">
        <f>D14+D33</f>
        <v>2590494</v>
      </c>
      <c r="E12" s="816">
        <f>E14+E33</f>
        <v>1337330</v>
      </c>
      <c r="F12" s="816">
        <f>F14+F33</f>
        <v>0</v>
      </c>
      <c r="G12" s="1007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2"/>
      <c r="AC12" s="322"/>
      <c r="AD12" s="322"/>
      <c r="AE12" s="322"/>
      <c r="AF12" s="322"/>
      <c r="AG12" s="322"/>
      <c r="AH12" s="322"/>
      <c r="AI12" s="322"/>
      <c r="AJ12" s="322"/>
      <c r="AK12" s="322"/>
      <c r="AL12" s="322"/>
      <c r="AM12" s="322"/>
      <c r="AN12" s="322"/>
      <c r="AO12" s="322"/>
      <c r="AP12" s="322"/>
      <c r="AQ12" s="322"/>
      <c r="AR12" s="322"/>
      <c r="AS12" s="322"/>
      <c r="AT12" s="322"/>
      <c r="AU12" s="322"/>
      <c r="AV12" s="322"/>
      <c r="AW12" s="322"/>
      <c r="AX12" s="322"/>
      <c r="AY12" s="322"/>
      <c r="AZ12" s="322"/>
      <c r="BA12" s="322"/>
      <c r="BB12" s="322"/>
      <c r="BC12" s="322"/>
      <c r="BD12" s="322"/>
      <c r="BE12" s="322"/>
      <c r="BF12" s="322"/>
      <c r="BG12" s="322"/>
      <c r="BH12" s="322"/>
      <c r="BI12" s="322"/>
      <c r="BJ12" s="322"/>
      <c r="BK12" s="322"/>
      <c r="BL12" s="322"/>
      <c r="BM12" s="322"/>
      <c r="BN12" s="322"/>
      <c r="BO12" s="322"/>
      <c r="BP12" s="322"/>
      <c r="BQ12" s="322"/>
      <c r="BR12" s="322"/>
      <c r="BS12" s="322"/>
      <c r="BT12" s="322"/>
      <c r="BU12" s="322"/>
      <c r="BV12" s="322"/>
      <c r="BW12" s="322"/>
      <c r="BX12" s="322"/>
      <c r="BY12" s="322"/>
      <c r="BZ12" s="322"/>
      <c r="CA12" s="322"/>
      <c r="CB12" s="322"/>
      <c r="CC12" s="322"/>
      <c r="CD12" s="322"/>
      <c r="CE12" s="322"/>
      <c r="CF12" s="322"/>
      <c r="CG12" s="322"/>
      <c r="CH12" s="322"/>
      <c r="CI12" s="322"/>
      <c r="CJ12" s="322"/>
      <c r="CK12" s="322"/>
      <c r="CL12" s="322"/>
      <c r="CM12" s="322"/>
      <c r="CN12" s="322"/>
      <c r="CO12" s="322"/>
      <c r="CP12" s="322"/>
      <c r="CQ12" s="322"/>
      <c r="CR12" s="322"/>
      <c r="CS12" s="322"/>
      <c r="CT12" s="322"/>
      <c r="CU12" s="322"/>
      <c r="CX12" s="322"/>
      <c r="CY12" s="322"/>
      <c r="CZ12" s="322"/>
      <c r="DA12" s="322"/>
      <c r="DB12" s="322"/>
      <c r="DC12" s="322"/>
      <c r="DD12" s="322"/>
      <c r="DE12" s="322"/>
      <c r="DF12" s="322"/>
      <c r="DG12" s="322"/>
      <c r="DH12" s="322"/>
      <c r="DI12" s="322"/>
      <c r="DJ12" s="322"/>
      <c r="DK12" s="322"/>
      <c r="DL12" s="322"/>
      <c r="DM12" s="322"/>
      <c r="DN12" s="322"/>
      <c r="DO12" s="322"/>
      <c r="DP12" s="322"/>
      <c r="DQ12" s="322"/>
      <c r="DR12" s="322"/>
      <c r="DS12" s="322"/>
      <c r="DT12" s="322"/>
      <c r="DU12" s="322"/>
      <c r="DV12" s="322"/>
      <c r="DW12" s="322"/>
      <c r="DX12" s="322"/>
      <c r="DY12" s="322"/>
      <c r="DZ12" s="322"/>
      <c r="EA12" s="322"/>
      <c r="EB12" s="322"/>
      <c r="EC12" s="322"/>
      <c r="ED12" s="322"/>
      <c r="EE12" s="322"/>
      <c r="EF12" s="322"/>
      <c r="EG12" s="322"/>
      <c r="EH12" s="322"/>
      <c r="EI12" s="322"/>
    </row>
    <row r="13" spans="1:140" s="1028" customFormat="1" ht="21">
      <c r="A13" s="819" t="s">
        <v>212</v>
      </c>
      <c r="B13" s="815" t="s">
        <v>1</v>
      </c>
      <c r="C13" s="1025">
        <v>11094200</v>
      </c>
      <c r="D13" s="816">
        <v>3812340</v>
      </c>
      <c r="E13" s="816">
        <v>3707540</v>
      </c>
      <c r="F13" s="816">
        <v>3574320</v>
      </c>
      <c r="G13" s="1007"/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  <c r="AI13" s="322"/>
      <c r="AJ13" s="322"/>
      <c r="AK13" s="322"/>
      <c r="AL13" s="322"/>
      <c r="AM13" s="322"/>
      <c r="AN13" s="322"/>
      <c r="AO13" s="322"/>
      <c r="AP13" s="322"/>
      <c r="AQ13" s="322"/>
      <c r="AR13" s="322"/>
      <c r="AS13" s="322"/>
      <c r="AT13" s="322"/>
      <c r="AU13" s="322"/>
      <c r="AV13" s="322"/>
      <c r="AW13" s="322"/>
      <c r="AX13" s="322"/>
      <c r="AY13" s="322"/>
      <c r="AZ13" s="322"/>
      <c r="BA13" s="322"/>
      <c r="BB13" s="322"/>
      <c r="BC13" s="322"/>
      <c r="BD13" s="322"/>
      <c r="BE13" s="322"/>
      <c r="BF13" s="322"/>
      <c r="BG13" s="322"/>
      <c r="BH13" s="322"/>
      <c r="BI13" s="322"/>
      <c r="BJ13" s="322"/>
      <c r="BK13" s="322"/>
      <c r="BL13" s="322"/>
      <c r="BM13" s="322"/>
      <c r="BN13" s="322"/>
      <c r="BO13" s="322"/>
      <c r="BP13" s="322"/>
      <c r="BQ13" s="322"/>
      <c r="BR13" s="322"/>
      <c r="BS13" s="322"/>
      <c r="BT13" s="322"/>
      <c r="BU13" s="322"/>
      <c r="BV13" s="322"/>
      <c r="BW13" s="322"/>
      <c r="BX13" s="322"/>
      <c r="BY13" s="322"/>
      <c r="BZ13" s="322"/>
      <c r="CA13" s="322"/>
      <c r="CB13" s="322"/>
      <c r="CC13" s="322"/>
      <c r="CD13" s="322"/>
      <c r="CE13" s="322"/>
      <c r="CF13" s="322"/>
      <c r="CG13" s="322"/>
      <c r="CH13" s="322"/>
      <c r="CI13" s="322"/>
      <c r="CJ13" s="322"/>
      <c r="CK13" s="322"/>
      <c r="CL13" s="322"/>
      <c r="CM13" s="322"/>
      <c r="CN13" s="322"/>
      <c r="CO13" s="322"/>
      <c r="CP13" s="322"/>
      <c r="CQ13" s="322"/>
      <c r="CR13" s="322"/>
      <c r="CS13" s="322"/>
      <c r="CT13" s="322"/>
      <c r="CU13" s="322"/>
      <c r="CV13" s="1026"/>
      <c r="CW13" s="1026"/>
      <c r="CX13" s="322"/>
      <c r="CY13" s="322"/>
      <c r="CZ13" s="322"/>
      <c r="DA13" s="322"/>
      <c r="DB13" s="322"/>
      <c r="DC13" s="322"/>
      <c r="DD13" s="322"/>
      <c r="DE13" s="322"/>
      <c r="DF13" s="322"/>
      <c r="DG13" s="322"/>
      <c r="DH13" s="322"/>
      <c r="DI13" s="322"/>
      <c r="DJ13" s="322"/>
      <c r="DK13" s="322"/>
      <c r="DL13" s="322"/>
      <c r="DM13" s="322"/>
      <c r="DN13" s="322"/>
      <c r="DO13" s="322"/>
      <c r="DP13" s="322"/>
      <c r="DQ13" s="322"/>
      <c r="DR13" s="322"/>
      <c r="DS13" s="322"/>
      <c r="DT13" s="322"/>
      <c r="DU13" s="322"/>
      <c r="DV13" s="322"/>
      <c r="DW13" s="322"/>
      <c r="DX13" s="322"/>
      <c r="DY13" s="322"/>
      <c r="DZ13" s="322"/>
      <c r="EA13" s="322"/>
      <c r="EB13" s="322"/>
      <c r="EC13" s="322"/>
      <c r="ED13" s="322"/>
      <c r="EE13" s="322"/>
      <c r="EF13" s="322"/>
      <c r="EG13" s="322"/>
      <c r="EH13" s="322"/>
      <c r="EI13" s="322"/>
      <c r="EJ13" s="1027"/>
    </row>
    <row r="14" spans="1:140" s="1028" customFormat="1" ht="21">
      <c r="A14" s="819"/>
      <c r="B14" s="815" t="s">
        <v>2</v>
      </c>
      <c r="C14" s="1025">
        <f>C16</f>
        <v>3927824</v>
      </c>
      <c r="D14" s="1025">
        <f>D16</f>
        <v>2590494</v>
      </c>
      <c r="E14" s="1025">
        <f>E16</f>
        <v>1337330</v>
      </c>
      <c r="F14" s="1025">
        <f>F16</f>
        <v>0</v>
      </c>
      <c r="G14" s="1007"/>
      <c r="H14" s="322"/>
      <c r="I14" s="322"/>
      <c r="J14" s="322"/>
      <c r="K14" s="322"/>
      <c r="L14" s="322"/>
      <c r="M14" s="322"/>
      <c r="N14" s="322"/>
      <c r="O14" s="322"/>
      <c r="P14" s="322"/>
      <c r="Q14" s="322"/>
      <c r="R14" s="322"/>
      <c r="S14" s="322"/>
      <c r="T14" s="322"/>
      <c r="U14" s="322"/>
      <c r="V14" s="322"/>
      <c r="W14" s="322"/>
      <c r="X14" s="322"/>
      <c r="Y14" s="322"/>
      <c r="Z14" s="322"/>
      <c r="AA14" s="322"/>
      <c r="AB14" s="322"/>
      <c r="AC14" s="322"/>
      <c r="AD14" s="322"/>
      <c r="AE14" s="322"/>
      <c r="AF14" s="322"/>
      <c r="AG14" s="322"/>
      <c r="AH14" s="322"/>
      <c r="AI14" s="322"/>
      <c r="AJ14" s="322"/>
      <c r="AK14" s="322"/>
      <c r="AL14" s="322"/>
      <c r="AM14" s="322"/>
      <c r="AN14" s="322"/>
      <c r="AO14" s="322"/>
      <c r="AP14" s="322"/>
      <c r="AQ14" s="322"/>
      <c r="AR14" s="322"/>
      <c r="AS14" s="322"/>
      <c r="AT14" s="322"/>
      <c r="AU14" s="322"/>
      <c r="AV14" s="322"/>
      <c r="AW14" s="322"/>
      <c r="AX14" s="322"/>
      <c r="AY14" s="322"/>
      <c r="AZ14" s="322"/>
      <c r="BA14" s="322"/>
      <c r="BB14" s="322"/>
      <c r="BC14" s="322"/>
      <c r="BD14" s="322"/>
      <c r="BE14" s="322"/>
      <c r="BF14" s="322"/>
      <c r="BG14" s="322"/>
      <c r="BH14" s="322"/>
      <c r="BI14" s="322"/>
      <c r="BJ14" s="322"/>
      <c r="BK14" s="322"/>
      <c r="BL14" s="322"/>
      <c r="BM14" s="322"/>
      <c r="BN14" s="322"/>
      <c r="BO14" s="322"/>
      <c r="BP14" s="322"/>
      <c r="BQ14" s="322"/>
      <c r="BR14" s="322"/>
      <c r="BS14" s="322"/>
      <c r="BT14" s="322"/>
      <c r="BU14" s="322"/>
      <c r="BV14" s="322"/>
      <c r="BW14" s="322"/>
      <c r="BX14" s="322"/>
      <c r="BY14" s="322"/>
      <c r="BZ14" s="322"/>
      <c r="CA14" s="322"/>
      <c r="CB14" s="322"/>
      <c r="CC14" s="322"/>
      <c r="CD14" s="322"/>
      <c r="CE14" s="322"/>
      <c r="CF14" s="322"/>
      <c r="CG14" s="322"/>
      <c r="CH14" s="322"/>
      <c r="CI14" s="322"/>
      <c r="CJ14" s="322"/>
      <c r="CK14" s="322"/>
      <c r="CL14" s="322"/>
      <c r="CM14" s="322"/>
      <c r="CN14" s="322"/>
      <c r="CO14" s="322"/>
      <c r="CP14" s="322"/>
      <c r="CQ14" s="322"/>
      <c r="CR14" s="322"/>
      <c r="CS14" s="322"/>
      <c r="CT14" s="322"/>
      <c r="CU14" s="322"/>
      <c r="CV14" s="1026"/>
      <c r="CW14" s="1026"/>
      <c r="CX14" s="322"/>
      <c r="CY14" s="322"/>
      <c r="CZ14" s="322"/>
      <c r="DA14" s="322"/>
      <c r="DB14" s="322"/>
      <c r="DC14" s="322"/>
      <c r="DD14" s="322"/>
      <c r="DE14" s="322"/>
      <c r="DF14" s="322"/>
      <c r="DG14" s="322"/>
      <c r="DH14" s="322"/>
      <c r="DI14" s="322"/>
      <c r="DJ14" s="322"/>
      <c r="DK14" s="322"/>
      <c r="DL14" s="322"/>
      <c r="DM14" s="322"/>
      <c r="DN14" s="322"/>
      <c r="DO14" s="322"/>
      <c r="DP14" s="322"/>
      <c r="DQ14" s="322"/>
      <c r="DR14" s="322"/>
      <c r="DS14" s="322"/>
      <c r="DT14" s="322"/>
      <c r="DU14" s="322"/>
      <c r="DV14" s="322"/>
      <c r="DW14" s="322"/>
      <c r="DX14" s="322"/>
      <c r="DY14" s="322"/>
      <c r="DZ14" s="322"/>
      <c r="EA14" s="322"/>
      <c r="EB14" s="322"/>
      <c r="EC14" s="322"/>
      <c r="ED14" s="322"/>
      <c r="EE14" s="322"/>
      <c r="EF14" s="322"/>
      <c r="EG14" s="322"/>
      <c r="EH14" s="322"/>
      <c r="EI14" s="322"/>
      <c r="EJ14" s="1027"/>
    </row>
    <row r="15" spans="1:139" s="349" customFormat="1" ht="21">
      <c r="A15" s="814" t="s">
        <v>424</v>
      </c>
      <c r="B15" s="815" t="s">
        <v>1</v>
      </c>
      <c r="C15" s="1023">
        <v>11094200</v>
      </c>
      <c r="D15" s="1029">
        <v>3812340</v>
      </c>
      <c r="E15" s="1029">
        <v>3707540</v>
      </c>
      <c r="F15" s="1029">
        <v>3574320</v>
      </c>
      <c r="G15" s="1007"/>
      <c r="H15" s="322"/>
      <c r="I15" s="322"/>
      <c r="J15" s="322"/>
      <c r="K15" s="322"/>
      <c r="L15" s="322"/>
      <c r="M15" s="322"/>
      <c r="N15" s="322"/>
      <c r="O15" s="322"/>
      <c r="P15" s="322"/>
      <c r="Q15" s="322"/>
      <c r="R15" s="322"/>
      <c r="S15" s="322"/>
      <c r="T15" s="322"/>
      <c r="U15" s="322"/>
      <c r="V15" s="322"/>
      <c r="W15" s="322"/>
      <c r="X15" s="322"/>
      <c r="Y15" s="322"/>
      <c r="Z15" s="322"/>
      <c r="AA15" s="322"/>
      <c r="AB15" s="322"/>
      <c r="AC15" s="322"/>
      <c r="AD15" s="322"/>
      <c r="AE15" s="322"/>
      <c r="AF15" s="322"/>
      <c r="AG15" s="322"/>
      <c r="AH15" s="322"/>
      <c r="AI15" s="322"/>
      <c r="AJ15" s="322"/>
      <c r="AK15" s="322"/>
      <c r="AL15" s="322"/>
      <c r="AM15" s="322"/>
      <c r="AN15" s="322"/>
      <c r="AO15" s="322"/>
      <c r="AP15" s="322"/>
      <c r="AQ15" s="322"/>
      <c r="AR15" s="322"/>
      <c r="AS15" s="322"/>
      <c r="AT15" s="322"/>
      <c r="AU15" s="322"/>
      <c r="AV15" s="322"/>
      <c r="AW15" s="322"/>
      <c r="AX15" s="322"/>
      <c r="AY15" s="322"/>
      <c r="AZ15" s="322"/>
      <c r="BA15" s="322"/>
      <c r="BB15" s="322"/>
      <c r="BC15" s="322"/>
      <c r="BD15" s="322"/>
      <c r="BE15" s="322"/>
      <c r="BF15" s="322"/>
      <c r="BG15" s="322"/>
      <c r="BH15" s="322"/>
      <c r="BI15" s="322"/>
      <c r="BJ15" s="322"/>
      <c r="BK15" s="322"/>
      <c r="BL15" s="322"/>
      <c r="BM15" s="322"/>
      <c r="BN15" s="322"/>
      <c r="BO15" s="322"/>
      <c r="BP15" s="322"/>
      <c r="BQ15" s="322"/>
      <c r="BR15" s="322"/>
      <c r="BS15" s="322"/>
      <c r="BT15" s="322"/>
      <c r="BU15" s="322"/>
      <c r="BV15" s="322"/>
      <c r="BW15" s="322"/>
      <c r="BX15" s="322"/>
      <c r="BY15" s="322"/>
      <c r="BZ15" s="322"/>
      <c r="CA15" s="322"/>
      <c r="CB15" s="322"/>
      <c r="CC15" s="322"/>
      <c r="CD15" s="322"/>
      <c r="CE15" s="322"/>
      <c r="CF15" s="322"/>
      <c r="CG15" s="322"/>
      <c r="CH15" s="322"/>
      <c r="CI15" s="322"/>
      <c r="CJ15" s="322"/>
      <c r="CK15" s="322"/>
      <c r="CL15" s="322"/>
      <c r="CM15" s="322"/>
      <c r="CN15" s="322"/>
      <c r="CO15" s="322"/>
      <c r="CP15" s="322"/>
      <c r="CQ15" s="322"/>
      <c r="CR15" s="322"/>
      <c r="CS15" s="322"/>
      <c r="CT15" s="322"/>
      <c r="CU15" s="322"/>
      <c r="CX15" s="322"/>
      <c r="CY15" s="322"/>
      <c r="CZ15" s="322"/>
      <c r="DA15" s="322"/>
      <c r="DB15" s="322"/>
      <c r="DC15" s="322"/>
      <c r="DD15" s="322"/>
      <c r="DE15" s="322"/>
      <c r="DF15" s="322"/>
      <c r="DG15" s="322"/>
      <c r="DH15" s="322"/>
      <c r="DI15" s="322"/>
      <c r="DJ15" s="322"/>
      <c r="DK15" s="322"/>
      <c r="DL15" s="322"/>
      <c r="DM15" s="322"/>
      <c r="DN15" s="322"/>
      <c r="DO15" s="322"/>
      <c r="DP15" s="322"/>
      <c r="DQ15" s="322"/>
      <c r="DR15" s="322"/>
      <c r="DS15" s="322"/>
      <c r="DT15" s="322"/>
      <c r="DU15" s="322"/>
      <c r="DV15" s="322"/>
      <c r="DW15" s="322"/>
      <c r="DX15" s="322"/>
      <c r="DY15" s="322"/>
      <c r="DZ15" s="322"/>
      <c r="EA15" s="322"/>
      <c r="EB15" s="322"/>
      <c r="EC15" s="322"/>
      <c r="ED15" s="322"/>
      <c r="EE15" s="322"/>
      <c r="EF15" s="322"/>
      <c r="EG15" s="322"/>
      <c r="EH15" s="322"/>
      <c r="EI15" s="322"/>
    </row>
    <row r="16" spans="1:139" s="349" customFormat="1" ht="21">
      <c r="A16" s="814"/>
      <c r="B16" s="815" t="s">
        <v>2</v>
      </c>
      <c r="C16" s="1023">
        <f>D16+E16+F16</f>
        <v>3927824</v>
      </c>
      <c r="D16" s="1029">
        <f>D19+D22+D24+D27+D29+D31</f>
        <v>2590494</v>
      </c>
      <c r="E16" s="1029">
        <f>E19+E22+E24+E27+E29+E31</f>
        <v>1337330</v>
      </c>
      <c r="F16" s="1029">
        <f>F19+F22+F24+F27+F29+F31</f>
        <v>0</v>
      </c>
      <c r="G16" s="1007"/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2"/>
      <c r="Y16" s="322"/>
      <c r="Z16" s="322"/>
      <c r="AA16" s="322"/>
      <c r="AB16" s="322"/>
      <c r="AC16" s="322"/>
      <c r="AD16" s="322"/>
      <c r="AE16" s="322"/>
      <c r="AF16" s="322"/>
      <c r="AG16" s="322"/>
      <c r="AH16" s="322"/>
      <c r="AI16" s="322"/>
      <c r="AJ16" s="322"/>
      <c r="AK16" s="322"/>
      <c r="AL16" s="322"/>
      <c r="AM16" s="322"/>
      <c r="AN16" s="322"/>
      <c r="AO16" s="322"/>
      <c r="AP16" s="322"/>
      <c r="AQ16" s="322"/>
      <c r="AR16" s="322"/>
      <c r="AS16" s="322"/>
      <c r="AT16" s="322"/>
      <c r="AU16" s="322"/>
      <c r="AV16" s="322"/>
      <c r="AW16" s="322"/>
      <c r="AX16" s="322"/>
      <c r="AY16" s="322"/>
      <c r="AZ16" s="322"/>
      <c r="BA16" s="322"/>
      <c r="BB16" s="322"/>
      <c r="BC16" s="322"/>
      <c r="BD16" s="322"/>
      <c r="BE16" s="322"/>
      <c r="BF16" s="322"/>
      <c r="BG16" s="322"/>
      <c r="BH16" s="322"/>
      <c r="BI16" s="322"/>
      <c r="BJ16" s="322"/>
      <c r="BK16" s="322"/>
      <c r="BL16" s="322"/>
      <c r="BM16" s="322"/>
      <c r="BN16" s="322"/>
      <c r="BO16" s="322"/>
      <c r="BP16" s="322"/>
      <c r="BQ16" s="322"/>
      <c r="BR16" s="322"/>
      <c r="BS16" s="322"/>
      <c r="BT16" s="322"/>
      <c r="BU16" s="322"/>
      <c r="BV16" s="322"/>
      <c r="BW16" s="322"/>
      <c r="BX16" s="322"/>
      <c r="BY16" s="322"/>
      <c r="BZ16" s="322"/>
      <c r="CA16" s="322"/>
      <c r="CB16" s="322"/>
      <c r="CC16" s="322"/>
      <c r="CD16" s="322"/>
      <c r="CE16" s="322"/>
      <c r="CF16" s="322"/>
      <c r="CG16" s="322"/>
      <c r="CH16" s="322"/>
      <c r="CI16" s="322"/>
      <c r="CJ16" s="322"/>
      <c r="CK16" s="322"/>
      <c r="CL16" s="322"/>
      <c r="CM16" s="322"/>
      <c r="CN16" s="322"/>
      <c r="CO16" s="322"/>
      <c r="CP16" s="322"/>
      <c r="CQ16" s="322"/>
      <c r="CR16" s="322"/>
      <c r="CS16" s="322"/>
      <c r="CT16" s="322"/>
      <c r="CU16" s="322"/>
      <c r="CX16" s="322"/>
      <c r="CY16" s="322"/>
      <c r="CZ16" s="322"/>
      <c r="DA16" s="322"/>
      <c r="DB16" s="322"/>
      <c r="DC16" s="322"/>
      <c r="DD16" s="322"/>
      <c r="DE16" s="322"/>
      <c r="DF16" s="322"/>
      <c r="DG16" s="322"/>
      <c r="DH16" s="322"/>
      <c r="DI16" s="322"/>
      <c r="DJ16" s="322"/>
      <c r="DK16" s="322"/>
      <c r="DL16" s="322"/>
      <c r="DM16" s="322"/>
      <c r="DN16" s="322"/>
      <c r="DO16" s="322"/>
      <c r="DP16" s="322"/>
      <c r="DQ16" s="322"/>
      <c r="DR16" s="322"/>
      <c r="DS16" s="322"/>
      <c r="DT16" s="322"/>
      <c r="DU16" s="322"/>
      <c r="DV16" s="322"/>
      <c r="DW16" s="322"/>
      <c r="DX16" s="322"/>
      <c r="DY16" s="322"/>
      <c r="DZ16" s="322"/>
      <c r="EA16" s="322"/>
      <c r="EB16" s="322"/>
      <c r="EC16" s="322"/>
      <c r="ED16" s="322"/>
      <c r="EE16" s="322"/>
      <c r="EF16" s="322"/>
      <c r="EG16" s="322"/>
      <c r="EH16" s="322"/>
      <c r="EI16" s="322"/>
    </row>
    <row r="17" spans="1:139" s="161" customFormat="1" ht="21">
      <c r="A17" s="1030" t="s">
        <v>213</v>
      </c>
      <c r="B17" s="825"/>
      <c r="C17" s="1031">
        <v>10342000</v>
      </c>
      <c r="D17" s="1032">
        <v>3497340</v>
      </c>
      <c r="E17" s="1032">
        <v>3488940</v>
      </c>
      <c r="F17" s="1032">
        <v>3355720</v>
      </c>
      <c r="G17" s="1007"/>
      <c r="H17" s="322"/>
      <c r="I17" s="322"/>
      <c r="J17" s="322"/>
      <c r="K17" s="322"/>
      <c r="L17" s="322"/>
      <c r="M17" s="322"/>
      <c r="N17" s="322"/>
      <c r="O17" s="322"/>
      <c r="P17" s="322"/>
      <c r="Q17" s="322"/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2"/>
      <c r="AD17" s="322"/>
      <c r="AE17" s="322"/>
      <c r="AF17" s="322"/>
      <c r="AG17" s="322"/>
      <c r="AH17" s="322"/>
      <c r="AI17" s="322"/>
      <c r="AJ17" s="322"/>
      <c r="AK17" s="322"/>
      <c r="AL17" s="322"/>
      <c r="AM17" s="322"/>
      <c r="AN17" s="322"/>
      <c r="AO17" s="322"/>
      <c r="AP17" s="322"/>
      <c r="AQ17" s="322"/>
      <c r="AR17" s="322"/>
      <c r="AS17" s="322"/>
      <c r="AT17" s="322"/>
      <c r="AU17" s="322"/>
      <c r="AV17" s="322"/>
      <c r="AW17" s="322"/>
      <c r="AX17" s="322"/>
      <c r="AY17" s="322"/>
      <c r="AZ17" s="322"/>
      <c r="BA17" s="322"/>
      <c r="BB17" s="322"/>
      <c r="BC17" s="322"/>
      <c r="BD17" s="322"/>
      <c r="BE17" s="322"/>
      <c r="BF17" s="322"/>
      <c r="BG17" s="322"/>
      <c r="BH17" s="322"/>
      <c r="BI17" s="322"/>
      <c r="BJ17" s="322"/>
      <c r="BK17" s="322"/>
      <c r="BL17" s="322"/>
      <c r="BM17" s="322"/>
      <c r="BN17" s="322"/>
      <c r="BO17" s="322"/>
      <c r="BP17" s="322"/>
      <c r="BQ17" s="322"/>
      <c r="BR17" s="322"/>
      <c r="BS17" s="322"/>
      <c r="BT17" s="322"/>
      <c r="BU17" s="322"/>
      <c r="BV17" s="322"/>
      <c r="BW17" s="322"/>
      <c r="BX17" s="322"/>
      <c r="BY17" s="322"/>
      <c r="BZ17" s="322"/>
      <c r="CA17" s="322"/>
      <c r="CB17" s="322"/>
      <c r="CC17" s="322"/>
      <c r="CD17" s="322"/>
      <c r="CE17" s="322"/>
      <c r="CF17" s="322"/>
      <c r="CG17" s="322"/>
      <c r="CH17" s="322"/>
      <c r="CI17" s="322"/>
      <c r="CJ17" s="322"/>
      <c r="CK17" s="322"/>
      <c r="CL17" s="322"/>
      <c r="CM17" s="322"/>
      <c r="CN17" s="322"/>
      <c r="CO17" s="322"/>
      <c r="CP17" s="322"/>
      <c r="CQ17" s="322"/>
      <c r="CR17" s="322"/>
      <c r="CS17" s="322"/>
      <c r="CT17" s="322"/>
      <c r="CU17" s="322"/>
      <c r="CX17" s="322"/>
      <c r="CY17" s="322"/>
      <c r="CZ17" s="322"/>
      <c r="DA17" s="322"/>
      <c r="DB17" s="322"/>
      <c r="DC17" s="322"/>
      <c r="DD17" s="322"/>
      <c r="DE17" s="322"/>
      <c r="DF17" s="322"/>
      <c r="DG17" s="322"/>
      <c r="DH17" s="322"/>
      <c r="DI17" s="322"/>
      <c r="DJ17" s="322"/>
      <c r="DK17" s="322"/>
      <c r="DL17" s="322"/>
      <c r="DM17" s="322"/>
      <c r="DN17" s="322"/>
      <c r="DO17" s="322"/>
      <c r="DP17" s="322"/>
      <c r="DQ17" s="322"/>
      <c r="DR17" s="322"/>
      <c r="DS17" s="322"/>
      <c r="DT17" s="322"/>
      <c r="DU17" s="322"/>
      <c r="DV17" s="322"/>
      <c r="DW17" s="322"/>
      <c r="DX17" s="322"/>
      <c r="DY17" s="322"/>
      <c r="DZ17" s="322"/>
      <c r="EA17" s="322"/>
      <c r="EB17" s="322"/>
      <c r="EC17" s="322"/>
      <c r="ED17" s="322"/>
      <c r="EE17" s="322"/>
      <c r="EF17" s="322"/>
      <c r="EG17" s="322"/>
      <c r="EH17" s="322"/>
      <c r="EI17" s="322"/>
    </row>
    <row r="18" spans="1:6" s="1037" customFormat="1" ht="21">
      <c r="A18" s="1033" t="s">
        <v>338</v>
      </c>
      <c r="B18" s="1034" t="s">
        <v>1</v>
      </c>
      <c r="C18" s="1035">
        <v>10342000</v>
      </c>
      <c r="D18" s="1036">
        <v>3497340</v>
      </c>
      <c r="E18" s="1036">
        <v>3488940</v>
      </c>
      <c r="F18" s="1036">
        <v>3355720</v>
      </c>
    </row>
    <row r="19" spans="1:140" s="145" customFormat="1" ht="21">
      <c r="A19" s="459"/>
      <c r="B19" s="821" t="s">
        <v>2</v>
      </c>
      <c r="C19" s="1038">
        <f>D19+E19+F19</f>
        <v>3800760</v>
      </c>
      <c r="D19" s="1039">
        <v>2500290</v>
      </c>
      <c r="E19" s="1040">
        <v>1300470</v>
      </c>
      <c r="F19" s="1039"/>
      <c r="G19" s="1007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  <c r="DQ19" s="119"/>
      <c r="DR19" s="119"/>
      <c r="DS19" s="119"/>
      <c r="DT19" s="119"/>
      <c r="DU19" s="119"/>
      <c r="DV19" s="119"/>
      <c r="DW19" s="119"/>
      <c r="DX19" s="119"/>
      <c r="DY19" s="119"/>
      <c r="DZ19" s="119"/>
      <c r="EA19" s="119"/>
      <c r="EB19" s="119"/>
      <c r="EC19" s="119"/>
      <c r="ED19" s="119"/>
      <c r="EE19" s="119"/>
      <c r="EF19" s="119"/>
      <c r="EG19" s="119"/>
      <c r="EH19" s="119"/>
      <c r="EI19" s="119"/>
      <c r="EJ19" s="1041"/>
    </row>
    <row r="20" spans="1:140" s="1045" customFormat="1" ht="21">
      <c r="A20" s="879" t="s">
        <v>214</v>
      </c>
      <c r="B20" s="821"/>
      <c r="C20" s="1042">
        <v>678600</v>
      </c>
      <c r="D20" s="1043">
        <v>241400</v>
      </c>
      <c r="E20" s="1043">
        <v>218600</v>
      </c>
      <c r="F20" s="1043">
        <v>218600</v>
      </c>
      <c r="G20" s="1007"/>
      <c r="H20" s="322"/>
      <c r="I20" s="322"/>
      <c r="J20" s="322"/>
      <c r="K20" s="322"/>
      <c r="L20" s="322"/>
      <c r="M20" s="322"/>
      <c r="N20" s="322"/>
      <c r="O20" s="322"/>
      <c r="P20" s="322"/>
      <c r="Q20" s="322"/>
      <c r="R20" s="322"/>
      <c r="S20" s="322"/>
      <c r="T20" s="322"/>
      <c r="U20" s="322"/>
      <c r="V20" s="322"/>
      <c r="W20" s="322"/>
      <c r="X20" s="322"/>
      <c r="Y20" s="322"/>
      <c r="Z20" s="322"/>
      <c r="AA20" s="322"/>
      <c r="AB20" s="322"/>
      <c r="AC20" s="322"/>
      <c r="AD20" s="322"/>
      <c r="AE20" s="322"/>
      <c r="AF20" s="322"/>
      <c r="AG20" s="322"/>
      <c r="AH20" s="322"/>
      <c r="AI20" s="322"/>
      <c r="AJ20" s="322"/>
      <c r="AK20" s="322"/>
      <c r="AL20" s="322"/>
      <c r="AM20" s="322"/>
      <c r="AN20" s="322"/>
      <c r="AO20" s="322"/>
      <c r="AP20" s="322"/>
      <c r="AQ20" s="322"/>
      <c r="AR20" s="322"/>
      <c r="AS20" s="322"/>
      <c r="AT20" s="322"/>
      <c r="AU20" s="322"/>
      <c r="AV20" s="322"/>
      <c r="AW20" s="322"/>
      <c r="AX20" s="322"/>
      <c r="AY20" s="322"/>
      <c r="AZ20" s="322"/>
      <c r="BA20" s="322"/>
      <c r="BB20" s="322"/>
      <c r="BC20" s="322"/>
      <c r="BD20" s="322"/>
      <c r="BE20" s="322"/>
      <c r="BF20" s="322"/>
      <c r="BG20" s="322"/>
      <c r="BH20" s="322"/>
      <c r="BI20" s="322"/>
      <c r="BJ20" s="322"/>
      <c r="BK20" s="322"/>
      <c r="BL20" s="322"/>
      <c r="BM20" s="322"/>
      <c r="BN20" s="322"/>
      <c r="BO20" s="322"/>
      <c r="BP20" s="322"/>
      <c r="BQ20" s="322"/>
      <c r="BR20" s="322"/>
      <c r="BS20" s="322"/>
      <c r="BT20" s="322"/>
      <c r="BU20" s="322"/>
      <c r="BV20" s="322"/>
      <c r="BW20" s="322"/>
      <c r="BX20" s="322"/>
      <c r="BY20" s="322"/>
      <c r="BZ20" s="322"/>
      <c r="CA20" s="322"/>
      <c r="CB20" s="322"/>
      <c r="CC20" s="322"/>
      <c r="CD20" s="322"/>
      <c r="CE20" s="322"/>
      <c r="CF20" s="322"/>
      <c r="CG20" s="322"/>
      <c r="CH20" s="322"/>
      <c r="CI20" s="322"/>
      <c r="CJ20" s="322"/>
      <c r="CK20" s="322"/>
      <c r="CL20" s="322"/>
      <c r="CM20" s="322"/>
      <c r="CN20" s="322"/>
      <c r="CO20" s="322"/>
      <c r="CP20" s="322"/>
      <c r="CQ20" s="322"/>
      <c r="CR20" s="322"/>
      <c r="CS20" s="322"/>
      <c r="CT20" s="322"/>
      <c r="CU20" s="322"/>
      <c r="CV20" s="322"/>
      <c r="CW20" s="322"/>
      <c r="CX20" s="322"/>
      <c r="CY20" s="322"/>
      <c r="CZ20" s="322"/>
      <c r="DA20" s="322"/>
      <c r="DB20" s="322"/>
      <c r="DC20" s="322"/>
      <c r="DD20" s="322"/>
      <c r="DE20" s="322"/>
      <c r="DF20" s="322"/>
      <c r="DG20" s="322"/>
      <c r="DH20" s="322"/>
      <c r="DI20" s="322"/>
      <c r="DJ20" s="322"/>
      <c r="DK20" s="322"/>
      <c r="DL20" s="322"/>
      <c r="DM20" s="322"/>
      <c r="DN20" s="322"/>
      <c r="DO20" s="322"/>
      <c r="DP20" s="322"/>
      <c r="DQ20" s="322"/>
      <c r="DR20" s="322"/>
      <c r="DS20" s="322"/>
      <c r="DT20" s="322"/>
      <c r="DU20" s="322"/>
      <c r="DV20" s="322"/>
      <c r="DW20" s="322"/>
      <c r="DX20" s="322"/>
      <c r="DY20" s="322"/>
      <c r="DZ20" s="322"/>
      <c r="EA20" s="322"/>
      <c r="EB20" s="322"/>
      <c r="EC20" s="322"/>
      <c r="ED20" s="322"/>
      <c r="EE20" s="322"/>
      <c r="EF20" s="322"/>
      <c r="EG20" s="322"/>
      <c r="EH20" s="322"/>
      <c r="EI20" s="322"/>
      <c r="EJ20" s="1044"/>
    </row>
    <row r="21" spans="1:6" s="1037" customFormat="1" ht="21">
      <c r="A21" s="1033" t="s">
        <v>133</v>
      </c>
      <c r="B21" s="1034" t="s">
        <v>1</v>
      </c>
      <c r="C21" s="1035">
        <v>655800</v>
      </c>
      <c r="D21" s="1036">
        <v>218600</v>
      </c>
      <c r="E21" s="1036">
        <v>218600</v>
      </c>
      <c r="F21" s="1036">
        <v>218600</v>
      </c>
    </row>
    <row r="22" spans="1:140" s="157" customFormat="1" ht="21">
      <c r="A22" s="1046"/>
      <c r="B22" s="825" t="s">
        <v>2</v>
      </c>
      <c r="C22" s="1038">
        <f>D22+E22+F22</f>
        <v>38350</v>
      </c>
      <c r="D22" s="1039">
        <v>1490</v>
      </c>
      <c r="E22" s="1040">
        <v>36860</v>
      </c>
      <c r="F22" s="1039"/>
      <c r="G22" s="1007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26"/>
      <c r="CW22" s="126"/>
      <c r="CX22" s="119"/>
      <c r="CY22" s="119"/>
      <c r="CZ22" s="119"/>
      <c r="DA22" s="119"/>
      <c r="DB22" s="119"/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  <c r="DO22" s="119"/>
      <c r="DP22" s="119"/>
      <c r="DQ22" s="119"/>
      <c r="DR22" s="119"/>
      <c r="DS22" s="119"/>
      <c r="DT22" s="119"/>
      <c r="DU22" s="119"/>
      <c r="DV22" s="119"/>
      <c r="DW22" s="119"/>
      <c r="DX22" s="119"/>
      <c r="DY22" s="119"/>
      <c r="DZ22" s="119"/>
      <c r="EA22" s="119"/>
      <c r="EB22" s="119"/>
      <c r="EC22" s="119"/>
      <c r="ED22" s="119"/>
      <c r="EE22" s="119"/>
      <c r="EF22" s="119"/>
      <c r="EG22" s="119"/>
      <c r="EH22" s="119"/>
      <c r="EI22" s="119"/>
      <c r="EJ22" s="336"/>
    </row>
    <row r="23" spans="1:6" s="1037" customFormat="1" ht="21">
      <c r="A23" s="1033" t="s">
        <v>134</v>
      </c>
      <c r="B23" s="1034" t="s">
        <v>1</v>
      </c>
      <c r="C23" s="1035">
        <v>22800</v>
      </c>
      <c r="D23" s="1036">
        <v>22800</v>
      </c>
      <c r="E23" s="1036">
        <v>0</v>
      </c>
      <c r="F23" s="1047">
        <v>0</v>
      </c>
    </row>
    <row r="24" spans="1:140" s="145" customFormat="1" ht="21">
      <c r="A24" s="1048"/>
      <c r="B24" s="821" t="s">
        <v>2</v>
      </c>
      <c r="C24" s="1038">
        <f>D24+E24+F24</f>
        <v>21726</v>
      </c>
      <c r="D24" s="1039">
        <v>21726</v>
      </c>
      <c r="E24" s="1040"/>
      <c r="F24" s="1039"/>
      <c r="G24" s="1007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19"/>
      <c r="DF24" s="119"/>
      <c r="DG24" s="119"/>
      <c r="DH24" s="119"/>
      <c r="DI24" s="119"/>
      <c r="DJ24" s="119"/>
      <c r="DK24" s="119"/>
      <c r="DL24" s="119"/>
      <c r="DM24" s="119"/>
      <c r="DN24" s="119"/>
      <c r="DO24" s="119"/>
      <c r="DP24" s="119"/>
      <c r="DQ24" s="119"/>
      <c r="DR24" s="119"/>
      <c r="DS24" s="119"/>
      <c r="DT24" s="119"/>
      <c r="DU24" s="119"/>
      <c r="DV24" s="119"/>
      <c r="DW24" s="119"/>
      <c r="DX24" s="119"/>
      <c r="DY24" s="119"/>
      <c r="DZ24" s="119"/>
      <c r="EA24" s="119"/>
      <c r="EB24" s="119"/>
      <c r="EC24" s="119"/>
      <c r="ED24" s="119"/>
      <c r="EE24" s="119"/>
      <c r="EF24" s="119"/>
      <c r="EG24" s="119"/>
      <c r="EH24" s="119"/>
      <c r="EI24" s="119"/>
      <c r="EJ24" s="1041"/>
    </row>
    <row r="25" spans="1:140" s="1051" customFormat="1" ht="21">
      <c r="A25" s="879" t="s">
        <v>215</v>
      </c>
      <c r="B25" s="821"/>
      <c r="C25" s="1042">
        <v>73600</v>
      </c>
      <c r="D25" s="1042">
        <v>73600</v>
      </c>
      <c r="E25" s="1049">
        <v>0</v>
      </c>
      <c r="F25" s="1049">
        <v>0</v>
      </c>
      <c r="G25" s="1007"/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R25" s="322"/>
      <c r="S25" s="322"/>
      <c r="T25" s="322"/>
      <c r="U25" s="322"/>
      <c r="V25" s="322"/>
      <c r="W25" s="322"/>
      <c r="X25" s="322"/>
      <c r="Y25" s="322"/>
      <c r="Z25" s="322"/>
      <c r="AA25" s="322"/>
      <c r="AB25" s="322"/>
      <c r="AC25" s="322"/>
      <c r="AD25" s="322"/>
      <c r="AE25" s="322"/>
      <c r="AF25" s="322"/>
      <c r="AG25" s="322"/>
      <c r="AH25" s="322"/>
      <c r="AI25" s="322"/>
      <c r="AJ25" s="322"/>
      <c r="AK25" s="322"/>
      <c r="AL25" s="322"/>
      <c r="AM25" s="322"/>
      <c r="AN25" s="322"/>
      <c r="AO25" s="322"/>
      <c r="AP25" s="322"/>
      <c r="AQ25" s="322"/>
      <c r="AR25" s="322"/>
      <c r="AS25" s="322"/>
      <c r="AT25" s="322"/>
      <c r="AU25" s="322"/>
      <c r="AV25" s="322"/>
      <c r="AW25" s="322"/>
      <c r="AX25" s="322"/>
      <c r="AY25" s="322"/>
      <c r="AZ25" s="322"/>
      <c r="BA25" s="322"/>
      <c r="BB25" s="322"/>
      <c r="BC25" s="322"/>
      <c r="BD25" s="322"/>
      <c r="BE25" s="322"/>
      <c r="BF25" s="322"/>
      <c r="BG25" s="322"/>
      <c r="BH25" s="322"/>
      <c r="BI25" s="322"/>
      <c r="BJ25" s="322"/>
      <c r="BK25" s="322"/>
      <c r="BL25" s="322"/>
      <c r="BM25" s="322"/>
      <c r="BN25" s="322"/>
      <c r="BO25" s="322"/>
      <c r="BP25" s="322"/>
      <c r="BQ25" s="322"/>
      <c r="BR25" s="322"/>
      <c r="BS25" s="322"/>
      <c r="BT25" s="322"/>
      <c r="BU25" s="322"/>
      <c r="BV25" s="322"/>
      <c r="BW25" s="322"/>
      <c r="BX25" s="322"/>
      <c r="BY25" s="322"/>
      <c r="BZ25" s="322"/>
      <c r="CA25" s="322"/>
      <c r="CB25" s="322"/>
      <c r="CC25" s="322"/>
      <c r="CD25" s="322"/>
      <c r="CE25" s="322"/>
      <c r="CF25" s="322"/>
      <c r="CG25" s="322"/>
      <c r="CH25" s="322"/>
      <c r="CI25" s="322"/>
      <c r="CJ25" s="322"/>
      <c r="CK25" s="322"/>
      <c r="CL25" s="322"/>
      <c r="CM25" s="322"/>
      <c r="CN25" s="322"/>
      <c r="CO25" s="322"/>
      <c r="CP25" s="322"/>
      <c r="CQ25" s="322"/>
      <c r="CR25" s="322"/>
      <c r="CS25" s="322"/>
      <c r="CT25" s="322"/>
      <c r="CU25" s="322"/>
      <c r="CV25" s="322"/>
      <c r="CW25" s="322"/>
      <c r="CX25" s="322"/>
      <c r="CY25" s="322"/>
      <c r="CZ25" s="322"/>
      <c r="DA25" s="322"/>
      <c r="DB25" s="322"/>
      <c r="DC25" s="322"/>
      <c r="DD25" s="322"/>
      <c r="DE25" s="322"/>
      <c r="DF25" s="322"/>
      <c r="DG25" s="322"/>
      <c r="DH25" s="322"/>
      <c r="DI25" s="322"/>
      <c r="DJ25" s="322"/>
      <c r="DK25" s="322"/>
      <c r="DL25" s="322"/>
      <c r="DM25" s="322"/>
      <c r="DN25" s="322"/>
      <c r="DO25" s="322"/>
      <c r="DP25" s="322"/>
      <c r="DQ25" s="322"/>
      <c r="DR25" s="322"/>
      <c r="DS25" s="322"/>
      <c r="DT25" s="322"/>
      <c r="DU25" s="322"/>
      <c r="DV25" s="322"/>
      <c r="DW25" s="322"/>
      <c r="DX25" s="322"/>
      <c r="DY25" s="322"/>
      <c r="DZ25" s="322"/>
      <c r="EA25" s="322"/>
      <c r="EB25" s="322"/>
      <c r="EC25" s="322"/>
      <c r="ED25" s="322"/>
      <c r="EE25" s="322"/>
      <c r="EF25" s="322"/>
      <c r="EG25" s="322"/>
      <c r="EH25" s="322"/>
      <c r="EI25" s="322"/>
      <c r="EJ25" s="1050"/>
    </row>
    <row r="26" spans="1:6" s="1037" customFormat="1" ht="21">
      <c r="A26" s="1033" t="s">
        <v>136</v>
      </c>
      <c r="B26" s="1034" t="s">
        <v>1</v>
      </c>
      <c r="C26" s="1035">
        <v>62000</v>
      </c>
      <c r="D26" s="1036">
        <v>62000</v>
      </c>
      <c r="E26" s="1036">
        <v>0</v>
      </c>
      <c r="F26" s="1036">
        <v>0</v>
      </c>
    </row>
    <row r="27" spans="1:140" s="157" customFormat="1" ht="21">
      <c r="A27" s="1046"/>
      <c r="B27" s="825" t="s">
        <v>2</v>
      </c>
      <c r="C27" s="1038">
        <f>D27+E27+F27</f>
        <v>61988</v>
      </c>
      <c r="D27" s="1039">
        <v>61988</v>
      </c>
      <c r="E27" s="1040"/>
      <c r="F27" s="1039"/>
      <c r="G27" s="1007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  <c r="CV27" s="126"/>
      <c r="CW27" s="126"/>
      <c r="CX27" s="119"/>
      <c r="CY27" s="119"/>
      <c r="CZ27" s="119"/>
      <c r="DA27" s="119"/>
      <c r="DB27" s="119"/>
      <c r="DC27" s="119"/>
      <c r="DD27" s="119"/>
      <c r="DE27" s="119"/>
      <c r="DF27" s="119"/>
      <c r="DG27" s="119"/>
      <c r="DH27" s="119"/>
      <c r="DI27" s="119"/>
      <c r="DJ27" s="119"/>
      <c r="DK27" s="119"/>
      <c r="DL27" s="119"/>
      <c r="DM27" s="119"/>
      <c r="DN27" s="119"/>
      <c r="DO27" s="119"/>
      <c r="DP27" s="119"/>
      <c r="DQ27" s="119"/>
      <c r="DR27" s="119"/>
      <c r="DS27" s="119"/>
      <c r="DT27" s="119"/>
      <c r="DU27" s="119"/>
      <c r="DV27" s="119"/>
      <c r="DW27" s="119"/>
      <c r="DX27" s="119"/>
      <c r="DY27" s="119"/>
      <c r="DZ27" s="119"/>
      <c r="EA27" s="119"/>
      <c r="EB27" s="119"/>
      <c r="EC27" s="119"/>
      <c r="ED27" s="119"/>
      <c r="EE27" s="119"/>
      <c r="EF27" s="119"/>
      <c r="EG27" s="119"/>
      <c r="EH27" s="119"/>
      <c r="EI27" s="119"/>
      <c r="EJ27" s="336"/>
    </row>
    <row r="28" spans="1:6" s="1037" customFormat="1" ht="21">
      <c r="A28" s="1033" t="s">
        <v>446</v>
      </c>
      <c r="B28" s="1034" t="s">
        <v>1</v>
      </c>
      <c r="C28" s="1035">
        <v>5000</v>
      </c>
      <c r="D28" s="1036">
        <v>5000</v>
      </c>
      <c r="E28" s="1036">
        <v>0</v>
      </c>
      <c r="F28" s="1036">
        <v>0</v>
      </c>
    </row>
    <row r="29" spans="1:140" s="145" customFormat="1" ht="21">
      <c r="A29" s="461"/>
      <c r="B29" s="825" t="s">
        <v>2</v>
      </c>
      <c r="C29" s="1038">
        <f>D29+E29+F29</f>
        <v>5000</v>
      </c>
      <c r="D29" s="1039">
        <v>5000</v>
      </c>
      <c r="E29" s="1040"/>
      <c r="F29" s="1039"/>
      <c r="G29" s="1007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119"/>
      <c r="DF29" s="119"/>
      <c r="DG29" s="119"/>
      <c r="DH29" s="119"/>
      <c r="DI29" s="119"/>
      <c r="DJ29" s="119"/>
      <c r="DK29" s="119"/>
      <c r="DL29" s="119"/>
      <c r="DM29" s="119"/>
      <c r="DN29" s="119"/>
      <c r="DO29" s="119"/>
      <c r="DP29" s="119"/>
      <c r="DQ29" s="119"/>
      <c r="DR29" s="119"/>
      <c r="DS29" s="119"/>
      <c r="DT29" s="119"/>
      <c r="DU29" s="119"/>
      <c r="DV29" s="119"/>
      <c r="DW29" s="119"/>
      <c r="DX29" s="119"/>
      <c r="DY29" s="119"/>
      <c r="DZ29" s="119"/>
      <c r="EA29" s="119"/>
      <c r="EB29" s="119"/>
      <c r="EC29" s="119"/>
      <c r="ED29" s="119"/>
      <c r="EE29" s="119"/>
      <c r="EF29" s="119"/>
      <c r="EG29" s="119"/>
      <c r="EH29" s="119"/>
      <c r="EI29" s="119"/>
      <c r="EJ29" s="1041"/>
    </row>
    <row r="30" spans="1:7" ht="21">
      <c r="A30" s="1033" t="s">
        <v>447</v>
      </c>
      <c r="B30" s="1034" t="s">
        <v>1</v>
      </c>
      <c r="C30" s="1052">
        <v>6600</v>
      </c>
      <c r="D30" s="1039">
        <v>6600</v>
      </c>
      <c r="E30" s="1040">
        <v>0</v>
      </c>
      <c r="F30" s="1039">
        <v>0</v>
      </c>
      <c r="G30" s="1007"/>
    </row>
    <row r="31" spans="1:7" ht="21">
      <c r="A31" s="1053"/>
      <c r="B31" s="842" t="s">
        <v>2</v>
      </c>
      <c r="C31" s="1054">
        <f>D31+E31+F31</f>
        <v>0</v>
      </c>
      <c r="D31" s="1055">
        <v>0</v>
      </c>
      <c r="E31" s="1056"/>
      <c r="F31" s="1055"/>
      <c r="G31" s="1007"/>
    </row>
    <row r="32" spans="1:6" s="1037" customFormat="1" ht="21">
      <c r="A32" s="1057" t="s">
        <v>271</v>
      </c>
      <c r="B32" s="1058" t="s">
        <v>1</v>
      </c>
      <c r="C32" s="1059">
        <v>2222200</v>
      </c>
      <c r="D32" s="1059">
        <v>2222200</v>
      </c>
      <c r="E32" s="1059">
        <v>0</v>
      </c>
      <c r="F32" s="1059">
        <v>0</v>
      </c>
    </row>
    <row r="33" spans="1:6" s="1037" customFormat="1" ht="21">
      <c r="A33" s="819"/>
      <c r="B33" s="1060" t="s">
        <v>2</v>
      </c>
      <c r="C33" s="1061">
        <f>D33+E33+F33</f>
        <v>0</v>
      </c>
      <c r="D33" s="1029">
        <f>D35</f>
        <v>0</v>
      </c>
      <c r="E33" s="1029">
        <f>E35</f>
        <v>0</v>
      </c>
      <c r="F33" s="1029">
        <f>F35</f>
        <v>0</v>
      </c>
    </row>
    <row r="34" spans="1:6" s="1037" customFormat="1" ht="21">
      <c r="A34" s="824" t="s">
        <v>448</v>
      </c>
      <c r="B34" s="1062" t="s">
        <v>1</v>
      </c>
      <c r="C34" s="1063">
        <v>2222200</v>
      </c>
      <c r="D34" s="1064">
        <v>2222200</v>
      </c>
      <c r="E34" s="1064">
        <v>0</v>
      </c>
      <c r="F34" s="1064">
        <v>0</v>
      </c>
    </row>
    <row r="35" spans="1:6" s="1037" customFormat="1" ht="21">
      <c r="A35" s="1065" t="s">
        <v>449</v>
      </c>
      <c r="B35" s="1066" t="s">
        <v>2</v>
      </c>
      <c r="C35" s="1054">
        <f>D35+E35+F35</f>
        <v>0</v>
      </c>
      <c r="D35" s="1067">
        <v>0</v>
      </c>
      <c r="E35" s="1067"/>
      <c r="F35" s="1067"/>
    </row>
    <row r="36" spans="1:6" s="1037" customFormat="1" ht="21">
      <c r="A36" s="863" t="s">
        <v>427</v>
      </c>
      <c r="B36" s="864" t="s">
        <v>1</v>
      </c>
      <c r="C36" s="899">
        <v>13316400</v>
      </c>
      <c r="D36" s="899">
        <v>6034540</v>
      </c>
      <c r="E36" s="899">
        <v>3707540</v>
      </c>
      <c r="F36" s="899">
        <v>3574320</v>
      </c>
    </row>
    <row r="37" spans="1:6" s="1037" customFormat="1" ht="21">
      <c r="A37" s="661"/>
      <c r="B37" s="589" t="s">
        <v>2</v>
      </c>
      <c r="C37" s="1068">
        <f>C10</f>
        <v>3927824</v>
      </c>
      <c r="D37" s="1068">
        <f>D10</f>
        <v>2590494</v>
      </c>
      <c r="E37" s="1068">
        <f>E10</f>
        <v>1337330</v>
      </c>
      <c r="F37" s="1068">
        <f>F10</f>
        <v>0</v>
      </c>
    </row>
    <row r="38" spans="1:6" s="1037" customFormat="1" ht="21">
      <c r="A38" s="660" t="s">
        <v>428</v>
      </c>
      <c r="B38" s="866" t="s">
        <v>1</v>
      </c>
      <c r="C38" s="897">
        <v>0</v>
      </c>
      <c r="D38" s="1069"/>
      <c r="E38" s="1069"/>
      <c r="F38" s="1069"/>
    </row>
    <row r="39" spans="1:6" s="1037" customFormat="1" ht="21">
      <c r="A39" s="661"/>
      <c r="B39" s="589" t="s">
        <v>2</v>
      </c>
      <c r="C39" s="1070"/>
      <c r="D39" s="1071"/>
      <c r="E39" s="1071"/>
      <c r="F39" s="1071"/>
    </row>
    <row r="40" spans="1:139" s="1072" customFormat="1" ht="21">
      <c r="A40" s="660" t="s">
        <v>435</v>
      </c>
      <c r="B40" s="866" t="s">
        <v>1</v>
      </c>
      <c r="C40" s="868">
        <v>13316400</v>
      </c>
      <c r="D40" s="868">
        <v>6034540</v>
      </c>
      <c r="E40" s="868">
        <v>3707540</v>
      </c>
      <c r="F40" s="868">
        <v>3574320</v>
      </c>
      <c r="G40" s="1007"/>
      <c r="H40" s="322"/>
      <c r="I40" s="322"/>
      <c r="J40" s="322"/>
      <c r="K40" s="322"/>
      <c r="L40" s="322"/>
      <c r="M40" s="322"/>
      <c r="N40" s="322"/>
      <c r="O40" s="322"/>
      <c r="P40" s="322"/>
      <c r="Q40" s="322"/>
      <c r="R40" s="322"/>
      <c r="S40" s="322"/>
      <c r="T40" s="322"/>
      <c r="U40" s="322"/>
      <c r="V40" s="322"/>
      <c r="W40" s="322"/>
      <c r="X40" s="322"/>
      <c r="Y40" s="322"/>
      <c r="Z40" s="322"/>
      <c r="AA40" s="322"/>
      <c r="AB40" s="322"/>
      <c r="AC40" s="322"/>
      <c r="AD40" s="322"/>
      <c r="AE40" s="322"/>
      <c r="AF40" s="322"/>
      <c r="AG40" s="322"/>
      <c r="AH40" s="322"/>
      <c r="AI40" s="322"/>
      <c r="AJ40" s="322"/>
      <c r="AK40" s="322"/>
      <c r="AL40" s="322"/>
      <c r="AM40" s="322"/>
      <c r="AN40" s="322"/>
      <c r="AO40" s="322"/>
      <c r="AP40" s="322"/>
      <c r="AQ40" s="322"/>
      <c r="AR40" s="322"/>
      <c r="AS40" s="322"/>
      <c r="AT40" s="322"/>
      <c r="AU40" s="322"/>
      <c r="AV40" s="322"/>
      <c r="AW40" s="322"/>
      <c r="AX40" s="322"/>
      <c r="AY40" s="322"/>
      <c r="AZ40" s="322"/>
      <c r="BA40" s="322"/>
      <c r="BB40" s="322"/>
      <c r="BC40" s="322"/>
      <c r="BD40" s="322"/>
      <c r="BE40" s="322"/>
      <c r="BF40" s="322"/>
      <c r="BG40" s="322"/>
      <c r="BH40" s="322"/>
      <c r="BI40" s="322"/>
      <c r="BJ40" s="322"/>
      <c r="BK40" s="322"/>
      <c r="BL40" s="322"/>
      <c r="BM40" s="322"/>
      <c r="BN40" s="322"/>
      <c r="BO40" s="322"/>
      <c r="BP40" s="322"/>
      <c r="BQ40" s="322"/>
      <c r="BR40" s="322"/>
      <c r="BS40" s="322"/>
      <c r="BT40" s="322"/>
      <c r="BU40" s="322"/>
      <c r="BV40" s="322"/>
      <c r="BW40" s="322"/>
      <c r="BX40" s="322"/>
      <c r="BY40" s="322"/>
      <c r="BZ40" s="322"/>
      <c r="CA40" s="322"/>
      <c r="CB40" s="322"/>
      <c r="CC40" s="322"/>
      <c r="CD40" s="322"/>
      <c r="CE40" s="322"/>
      <c r="CF40" s="322"/>
      <c r="CG40" s="322"/>
      <c r="CH40" s="322"/>
      <c r="CI40" s="322"/>
      <c r="CJ40" s="322"/>
      <c r="CK40" s="322"/>
      <c r="CL40" s="322"/>
      <c r="CM40" s="322"/>
      <c r="CN40" s="322"/>
      <c r="CO40" s="322"/>
      <c r="CP40" s="322"/>
      <c r="CQ40" s="322"/>
      <c r="CR40" s="322"/>
      <c r="CS40" s="322"/>
      <c r="CT40" s="322"/>
      <c r="CU40" s="322"/>
      <c r="CX40" s="322"/>
      <c r="CY40" s="322"/>
      <c r="CZ40" s="322"/>
      <c r="DA40" s="322"/>
      <c r="DB40" s="322"/>
      <c r="DC40" s="322"/>
      <c r="DD40" s="322"/>
      <c r="DE40" s="322"/>
      <c r="DF40" s="322"/>
      <c r="DG40" s="322"/>
      <c r="DH40" s="322"/>
      <c r="DI40" s="322"/>
      <c r="DJ40" s="322"/>
      <c r="DK40" s="322"/>
      <c r="DL40" s="322"/>
      <c r="DM40" s="322"/>
      <c r="DN40" s="322"/>
      <c r="DO40" s="322"/>
      <c r="DP40" s="322"/>
      <c r="DQ40" s="322"/>
      <c r="DR40" s="322"/>
      <c r="DS40" s="322"/>
      <c r="DT40" s="322"/>
      <c r="DU40" s="322"/>
      <c r="DV40" s="322"/>
      <c r="DW40" s="322"/>
      <c r="DX40" s="322"/>
      <c r="DY40" s="322"/>
      <c r="DZ40" s="322"/>
      <c r="EA40" s="322"/>
      <c r="EB40" s="322"/>
      <c r="EC40" s="322"/>
      <c r="ED40" s="322"/>
      <c r="EE40" s="322"/>
      <c r="EF40" s="322"/>
      <c r="EG40" s="322"/>
      <c r="EH40" s="322"/>
      <c r="EI40" s="322"/>
    </row>
    <row r="41" spans="1:139" s="252" customFormat="1" ht="21">
      <c r="A41" s="661"/>
      <c r="B41" s="589" t="s">
        <v>2</v>
      </c>
      <c r="C41" s="869">
        <f>C37</f>
        <v>3927824</v>
      </c>
      <c r="D41" s="869">
        <f>D37</f>
        <v>2590494</v>
      </c>
      <c r="E41" s="869">
        <f>E37</f>
        <v>1337330</v>
      </c>
      <c r="F41" s="869">
        <f>F37</f>
        <v>0</v>
      </c>
      <c r="G41" s="1007"/>
      <c r="H41" s="322"/>
      <c r="I41" s="322"/>
      <c r="J41" s="322"/>
      <c r="K41" s="322"/>
      <c r="L41" s="322"/>
      <c r="M41" s="322"/>
      <c r="N41" s="322"/>
      <c r="O41" s="322"/>
      <c r="P41" s="322"/>
      <c r="Q41" s="322"/>
      <c r="R41" s="322"/>
      <c r="S41" s="322"/>
      <c r="T41" s="322"/>
      <c r="U41" s="322"/>
      <c r="V41" s="322"/>
      <c r="W41" s="322"/>
      <c r="X41" s="322"/>
      <c r="Y41" s="322"/>
      <c r="Z41" s="322"/>
      <c r="AA41" s="322"/>
      <c r="AB41" s="322"/>
      <c r="AC41" s="322"/>
      <c r="AD41" s="322"/>
      <c r="AE41" s="322"/>
      <c r="AF41" s="322"/>
      <c r="AG41" s="322"/>
      <c r="AH41" s="322"/>
      <c r="AI41" s="322"/>
      <c r="AJ41" s="322"/>
      <c r="AK41" s="322"/>
      <c r="AL41" s="322"/>
      <c r="AM41" s="322"/>
      <c r="AN41" s="322"/>
      <c r="AO41" s="322"/>
      <c r="AP41" s="322"/>
      <c r="AQ41" s="322"/>
      <c r="AR41" s="322"/>
      <c r="AS41" s="322"/>
      <c r="AT41" s="322"/>
      <c r="AU41" s="322"/>
      <c r="AV41" s="322"/>
      <c r="AW41" s="322"/>
      <c r="AX41" s="322"/>
      <c r="AY41" s="322"/>
      <c r="AZ41" s="322"/>
      <c r="BA41" s="322"/>
      <c r="BB41" s="322"/>
      <c r="BC41" s="322"/>
      <c r="BD41" s="322"/>
      <c r="BE41" s="322"/>
      <c r="BF41" s="322"/>
      <c r="BG41" s="322"/>
      <c r="BH41" s="322"/>
      <c r="BI41" s="322"/>
      <c r="BJ41" s="322"/>
      <c r="BK41" s="322"/>
      <c r="BL41" s="322"/>
      <c r="BM41" s="322"/>
      <c r="BN41" s="322"/>
      <c r="BO41" s="322"/>
      <c r="BP41" s="322"/>
      <c r="BQ41" s="322"/>
      <c r="BR41" s="322"/>
      <c r="BS41" s="322"/>
      <c r="BT41" s="322"/>
      <c r="BU41" s="322"/>
      <c r="BV41" s="322"/>
      <c r="BW41" s="322"/>
      <c r="BX41" s="322"/>
      <c r="BY41" s="322"/>
      <c r="BZ41" s="322"/>
      <c r="CA41" s="322"/>
      <c r="CB41" s="322"/>
      <c r="CC41" s="322"/>
      <c r="CD41" s="322"/>
      <c r="CE41" s="322"/>
      <c r="CF41" s="322"/>
      <c r="CG41" s="322"/>
      <c r="CH41" s="322"/>
      <c r="CI41" s="322"/>
      <c r="CJ41" s="322"/>
      <c r="CK41" s="322"/>
      <c r="CL41" s="322"/>
      <c r="CM41" s="322"/>
      <c r="CN41" s="322"/>
      <c r="CO41" s="322"/>
      <c r="CP41" s="322"/>
      <c r="CQ41" s="322"/>
      <c r="CR41" s="322"/>
      <c r="CS41" s="322"/>
      <c r="CT41" s="322"/>
      <c r="CU41" s="322"/>
      <c r="CX41" s="322"/>
      <c r="CY41" s="322"/>
      <c r="CZ41" s="322"/>
      <c r="DA41" s="322"/>
      <c r="DB41" s="322"/>
      <c r="DC41" s="322"/>
      <c r="DD41" s="322"/>
      <c r="DE41" s="322"/>
      <c r="DF41" s="322"/>
      <c r="DG41" s="322"/>
      <c r="DH41" s="322"/>
      <c r="DI41" s="322"/>
      <c r="DJ41" s="322"/>
      <c r="DK41" s="322"/>
      <c r="DL41" s="322"/>
      <c r="DM41" s="322"/>
      <c r="DN41" s="322"/>
      <c r="DO41" s="322"/>
      <c r="DP41" s="322"/>
      <c r="DQ41" s="322"/>
      <c r="DR41" s="322"/>
      <c r="DS41" s="322"/>
      <c r="DT41" s="322"/>
      <c r="DU41" s="322"/>
      <c r="DV41" s="322"/>
      <c r="DW41" s="322"/>
      <c r="DX41" s="322"/>
      <c r="DY41" s="322"/>
      <c r="DZ41" s="322"/>
      <c r="EA41" s="322"/>
      <c r="EB41" s="322"/>
      <c r="EC41" s="322"/>
      <c r="ED41" s="322"/>
      <c r="EE41" s="322"/>
      <c r="EF41" s="322"/>
      <c r="EG41" s="322"/>
      <c r="EH41" s="322"/>
      <c r="EI41" s="322"/>
    </row>
    <row r="42" spans="1:7" ht="21">
      <c r="A42" s="80"/>
      <c r="B42" s="80"/>
      <c r="C42" s="1073"/>
      <c r="D42" s="1074"/>
      <c r="E42" s="1075"/>
      <c r="F42" s="1076"/>
      <c r="G42" s="1007"/>
    </row>
    <row r="43" spans="1:7" ht="21">
      <c r="A43" s="80"/>
      <c r="B43" s="80"/>
      <c r="C43" s="1073"/>
      <c r="D43" s="1074"/>
      <c r="E43" s="1075"/>
      <c r="F43" s="1076"/>
      <c r="G43" s="1007"/>
    </row>
    <row r="44" spans="1:7" ht="21">
      <c r="A44" s="70"/>
      <c r="B44" s="80"/>
      <c r="C44" s="1073"/>
      <c r="D44" s="1074"/>
      <c r="E44" s="1075"/>
      <c r="F44" s="1076"/>
      <c r="G44" s="1007"/>
    </row>
    <row r="45" spans="5:7" ht="19.5">
      <c r="E45" s="1078"/>
      <c r="G45" s="1079"/>
    </row>
    <row r="46" spans="5:7" ht="19.5">
      <c r="E46" s="1078"/>
      <c r="G46" s="1079"/>
    </row>
    <row r="47" spans="5:7" ht="19.5">
      <c r="E47" s="1078"/>
      <c r="G47" s="1079"/>
    </row>
    <row r="48" spans="5:7" ht="19.5">
      <c r="E48" s="1078"/>
      <c r="G48" s="1079"/>
    </row>
    <row r="49" ht="19.5">
      <c r="E49" s="1078"/>
    </row>
    <row r="50" ht="19.5">
      <c r="E50" s="1078"/>
    </row>
    <row r="51" ht="19.5">
      <c r="E51" s="1078"/>
    </row>
    <row r="52" ht="19.5">
      <c r="E52" s="1078"/>
    </row>
    <row r="53" ht="19.5">
      <c r="E53" s="1078"/>
    </row>
    <row r="54" ht="19.5">
      <c r="E54" s="1078"/>
    </row>
    <row r="55" ht="19.5">
      <c r="E55" s="1078"/>
    </row>
    <row r="56" ht="19.5">
      <c r="E56" s="1078"/>
    </row>
    <row r="57" ht="19.5">
      <c r="E57" s="1078"/>
    </row>
    <row r="58" ht="19.5">
      <c r="E58" s="1078"/>
    </row>
    <row r="59" ht="19.5">
      <c r="E59" s="1078"/>
    </row>
  </sheetData>
  <sheetProtection/>
  <mergeCells count="5">
    <mergeCell ref="A3:F3"/>
    <mergeCell ref="A7:A8"/>
    <mergeCell ref="A36:A37"/>
    <mergeCell ref="A38:A39"/>
    <mergeCell ref="A40:A41"/>
  </mergeCells>
  <printOptions/>
  <pageMargins left="0" right="0" top="0.196850393700787" bottom="0" header="0.31496062992126" footer="0.31496062992126"/>
  <pageSetup horizontalDpi="600" verticalDpi="600" orientation="landscape" paperSize="9" scale="80" r:id="rId1"/>
  <rowBreaks count="1" manualBreakCount="1">
    <brk id="31" max="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DE37"/>
  <sheetViews>
    <sheetView tabSelected="1" view="pageBreakPreview" zoomScaleSheetLayoutView="100" zoomScalePageLayoutView="0" workbookViewId="0" topLeftCell="CH18">
      <selection activeCell="P104" sqref="P104"/>
    </sheetView>
  </sheetViews>
  <sheetFormatPr defaultColWidth="9.140625" defaultRowHeight="15"/>
  <cols>
    <col min="1" max="1" width="55.421875" style="119" customWidth="1"/>
    <col min="2" max="2" width="20.421875" style="119" customWidth="1"/>
    <col min="3" max="3" width="24.00390625" style="174" customWidth="1"/>
    <col min="4" max="4" width="25.00390625" style="1077" customWidth="1"/>
    <col min="5" max="5" width="25.57421875" style="1080" customWidth="1"/>
    <col min="6" max="6" width="24.8515625" style="1077" customWidth="1"/>
    <col min="7" max="7" width="20.00390625" style="174" customWidth="1"/>
    <col min="8" max="16384" width="9.140625" style="119" customWidth="1"/>
  </cols>
  <sheetData>
    <row r="1" spans="1:28" s="161" customFormat="1" ht="19.5">
      <c r="A1" s="890"/>
      <c r="B1" s="890"/>
      <c r="C1" s="243"/>
      <c r="D1" s="891"/>
      <c r="E1" s="891"/>
      <c r="F1" s="797" t="s">
        <v>416</v>
      </c>
      <c r="G1" s="1007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</row>
    <row r="2" spans="1:28" s="161" customFormat="1" ht="19.5">
      <c r="A2" s="890"/>
      <c r="B2" s="890"/>
      <c r="C2" s="243"/>
      <c r="D2" s="891"/>
      <c r="E2" s="891"/>
      <c r="F2" s="797" t="s">
        <v>268</v>
      </c>
      <c r="G2" s="1007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</row>
    <row r="3" spans="1:28" s="161" customFormat="1" ht="22.5" customHeight="1">
      <c r="A3" s="593" t="s">
        <v>417</v>
      </c>
      <c r="B3" s="593"/>
      <c r="C3" s="593"/>
      <c r="D3" s="593"/>
      <c r="E3" s="593"/>
      <c r="F3" s="593"/>
      <c r="G3" s="1007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</row>
    <row r="4" spans="1:28" s="161" customFormat="1" ht="21">
      <c r="A4" s="71" t="s">
        <v>418</v>
      </c>
      <c r="B4" s="71"/>
      <c r="C4" s="364"/>
      <c r="D4" s="1008"/>
      <c r="E4" s="798"/>
      <c r="F4" s="1009"/>
      <c r="G4" s="1007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</row>
    <row r="5" spans="1:28" s="161" customFormat="1" ht="21">
      <c r="A5" s="70" t="s">
        <v>236</v>
      </c>
      <c r="B5" s="801"/>
      <c r="C5" s="359"/>
      <c r="D5" s="802"/>
      <c r="E5" s="802"/>
      <c r="F5" s="1010"/>
      <c r="G5" s="1007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</row>
    <row r="6" spans="1:28" s="161" customFormat="1" ht="18" customHeight="1">
      <c r="A6" s="801"/>
      <c r="B6" s="801"/>
      <c r="C6" s="359"/>
      <c r="D6" s="802"/>
      <c r="E6" s="802"/>
      <c r="F6" s="1011" t="s">
        <v>38</v>
      </c>
      <c r="G6" s="1007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  <c r="AB6" s="322"/>
    </row>
    <row r="7" spans="1:109" s="893" customFormat="1" ht="21">
      <c r="A7" s="1012" t="s">
        <v>274</v>
      </c>
      <c r="B7" s="1013" t="s">
        <v>153</v>
      </c>
      <c r="C7" s="440" t="s">
        <v>0</v>
      </c>
      <c r="D7" s="1014" t="s">
        <v>191</v>
      </c>
      <c r="E7" s="1014" t="s">
        <v>192</v>
      </c>
      <c r="F7" s="892" t="s">
        <v>193</v>
      </c>
      <c r="G7" s="1015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22"/>
      <c r="AL7" s="322"/>
      <c r="AM7" s="322"/>
      <c r="AN7" s="322"/>
      <c r="AO7" s="322"/>
      <c r="AP7" s="322"/>
      <c r="AQ7" s="322"/>
      <c r="AR7" s="322"/>
      <c r="AS7" s="322"/>
      <c r="AT7" s="322"/>
      <c r="AU7" s="322"/>
      <c r="AV7" s="322"/>
      <c r="AW7" s="322"/>
      <c r="AX7" s="322"/>
      <c r="AY7" s="322"/>
      <c r="AZ7" s="322"/>
      <c r="BA7" s="322"/>
      <c r="BB7" s="322"/>
      <c r="BC7" s="322"/>
      <c r="BD7" s="322"/>
      <c r="BE7" s="322"/>
      <c r="BF7" s="322"/>
      <c r="BG7" s="322"/>
      <c r="BH7" s="322"/>
      <c r="BI7" s="322"/>
      <c r="BJ7" s="322"/>
      <c r="BK7" s="322"/>
      <c r="BL7" s="322"/>
      <c r="BM7" s="322"/>
      <c r="BN7" s="322"/>
      <c r="BO7" s="322"/>
      <c r="BP7" s="322"/>
      <c r="BQ7" s="322"/>
      <c r="BR7" s="322"/>
      <c r="BS7" s="322"/>
      <c r="BT7" s="322"/>
      <c r="BU7" s="322"/>
      <c r="BV7" s="322"/>
      <c r="BW7" s="322"/>
      <c r="BX7" s="322"/>
      <c r="BY7" s="322"/>
      <c r="BZ7" s="322"/>
      <c r="CA7" s="322"/>
      <c r="CB7" s="322"/>
      <c r="CC7" s="322"/>
      <c r="CD7" s="322"/>
      <c r="CE7" s="322"/>
      <c r="CF7" s="322"/>
      <c r="CG7" s="322"/>
      <c r="CH7" s="322"/>
      <c r="CI7" s="322"/>
      <c r="CJ7" s="322"/>
      <c r="CK7" s="322"/>
      <c r="CL7" s="322"/>
      <c r="CM7" s="322"/>
      <c r="CN7" s="322"/>
      <c r="CO7" s="322"/>
      <c r="CP7" s="322"/>
      <c r="CQ7" s="322"/>
      <c r="CR7" s="322"/>
      <c r="CS7" s="322"/>
      <c r="CT7" s="322"/>
      <c r="CU7" s="322"/>
      <c r="CV7" s="322"/>
      <c r="CW7" s="322"/>
      <c r="CX7" s="322"/>
      <c r="CY7" s="322"/>
      <c r="CZ7" s="322"/>
      <c r="DA7" s="322"/>
      <c r="DB7" s="322"/>
      <c r="DC7" s="322"/>
      <c r="DD7" s="322"/>
      <c r="DE7" s="322"/>
    </row>
    <row r="8" spans="1:109" s="895" customFormat="1" ht="21">
      <c r="A8" s="1016"/>
      <c r="B8" s="1017"/>
      <c r="C8" s="438"/>
      <c r="D8" s="753" t="s">
        <v>420</v>
      </c>
      <c r="E8" s="753" t="s">
        <v>421</v>
      </c>
      <c r="F8" s="753" t="s">
        <v>422</v>
      </c>
      <c r="G8" s="1015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22"/>
      <c r="AL8" s="322"/>
      <c r="AM8" s="322"/>
      <c r="AN8" s="322"/>
      <c r="AO8" s="322"/>
      <c r="AP8" s="322"/>
      <c r="AQ8" s="322"/>
      <c r="AR8" s="322"/>
      <c r="AS8" s="322"/>
      <c r="AT8" s="322"/>
      <c r="AU8" s="322"/>
      <c r="AV8" s="322"/>
      <c r="AW8" s="322"/>
      <c r="AX8" s="322"/>
      <c r="AY8" s="322"/>
      <c r="AZ8" s="322"/>
      <c r="BA8" s="322"/>
      <c r="BB8" s="322"/>
      <c r="BC8" s="322"/>
      <c r="BD8" s="322"/>
      <c r="BE8" s="322"/>
      <c r="BF8" s="322"/>
      <c r="BG8" s="322"/>
      <c r="BH8" s="322"/>
      <c r="BI8" s="322"/>
      <c r="BJ8" s="322"/>
      <c r="BK8" s="322"/>
      <c r="BL8" s="322"/>
      <c r="BM8" s="322"/>
      <c r="BN8" s="322"/>
      <c r="BO8" s="322"/>
      <c r="BP8" s="322"/>
      <c r="BQ8" s="322"/>
      <c r="BR8" s="322"/>
      <c r="BS8" s="322"/>
      <c r="BT8" s="322"/>
      <c r="BU8" s="322"/>
      <c r="BV8" s="322"/>
      <c r="BW8" s="322"/>
      <c r="BX8" s="322"/>
      <c r="BY8" s="322"/>
      <c r="BZ8" s="322"/>
      <c r="CA8" s="322"/>
      <c r="CB8" s="322"/>
      <c r="CC8" s="322"/>
      <c r="CD8" s="322"/>
      <c r="CE8" s="322"/>
      <c r="CF8" s="322"/>
      <c r="CG8" s="322"/>
      <c r="CH8" s="322"/>
      <c r="CI8" s="322"/>
      <c r="CJ8" s="322"/>
      <c r="CK8" s="322"/>
      <c r="CL8" s="322"/>
      <c r="CM8" s="322"/>
      <c r="CN8" s="322"/>
      <c r="CO8" s="322"/>
      <c r="CP8" s="322"/>
      <c r="CQ8" s="322"/>
      <c r="CR8" s="322"/>
      <c r="CS8" s="322"/>
      <c r="CT8" s="322"/>
      <c r="CU8" s="322"/>
      <c r="CV8" s="322"/>
      <c r="CW8" s="322"/>
      <c r="CX8" s="322"/>
      <c r="CY8" s="322"/>
      <c r="CZ8" s="322"/>
      <c r="DA8" s="322"/>
      <c r="DB8" s="322"/>
      <c r="DC8" s="322"/>
      <c r="DD8" s="322"/>
      <c r="DE8" s="322"/>
    </row>
    <row r="9" spans="1:88" s="735" customFormat="1" ht="21">
      <c r="A9" s="1018" t="s">
        <v>423</v>
      </c>
      <c r="B9" s="866" t="s">
        <v>1</v>
      </c>
      <c r="C9" s="1019">
        <v>750000</v>
      </c>
      <c r="D9" s="1019">
        <v>620000</v>
      </c>
      <c r="E9" s="1019">
        <v>130000</v>
      </c>
      <c r="F9" s="1081">
        <v>0</v>
      </c>
      <c r="G9" s="1020"/>
      <c r="H9" s="1021"/>
      <c r="I9" s="1021"/>
      <c r="J9" s="1021"/>
      <c r="K9" s="1021"/>
      <c r="L9" s="1021"/>
      <c r="M9" s="1021"/>
      <c r="N9" s="1021"/>
      <c r="O9" s="1021"/>
      <c r="P9" s="1021"/>
      <c r="Q9" s="1021"/>
      <c r="R9" s="1021"/>
      <c r="S9" s="1021"/>
      <c r="T9" s="1021"/>
      <c r="U9" s="1021"/>
      <c r="V9" s="1021"/>
      <c r="W9" s="1021"/>
      <c r="X9" s="1021"/>
      <c r="Y9" s="1021"/>
      <c r="Z9" s="1021"/>
      <c r="AA9" s="1021"/>
      <c r="AB9" s="1021"/>
      <c r="BD9" s="1021"/>
      <c r="BE9" s="1021"/>
      <c r="BF9" s="1021"/>
      <c r="BG9" s="1021"/>
      <c r="BH9" s="1021"/>
      <c r="BI9" s="1021"/>
      <c r="BJ9" s="1021"/>
      <c r="BK9" s="1021"/>
      <c r="BL9" s="1021"/>
      <c r="BM9" s="1021"/>
      <c r="BN9" s="1021"/>
      <c r="BO9" s="1021"/>
      <c r="BP9" s="1021"/>
      <c r="BQ9" s="1021"/>
      <c r="BR9" s="1021"/>
      <c r="BS9" s="1021"/>
      <c r="BT9" s="1021"/>
      <c r="BU9" s="1021"/>
      <c r="BV9" s="1021"/>
      <c r="BW9" s="1021"/>
      <c r="BX9" s="1021"/>
      <c r="BY9" s="1021"/>
      <c r="BZ9" s="1021"/>
      <c r="CA9" s="1021"/>
      <c r="CB9" s="1021"/>
      <c r="CC9" s="1021"/>
      <c r="CD9" s="1021"/>
      <c r="CE9" s="1021"/>
      <c r="CF9" s="1021"/>
      <c r="CG9" s="1021"/>
      <c r="CH9" s="1021"/>
      <c r="CI9" s="1021"/>
      <c r="CJ9" s="1021"/>
    </row>
    <row r="10" spans="1:7" s="109" customFormat="1" ht="18.75" customHeight="1">
      <c r="A10" s="1022"/>
      <c r="B10" s="815" t="s">
        <v>2</v>
      </c>
      <c r="C10" s="1023">
        <f>C12</f>
        <v>265500</v>
      </c>
      <c r="D10" s="1023">
        <f>D12</f>
        <v>265500</v>
      </c>
      <c r="E10" s="1023">
        <f>E12</f>
        <v>0</v>
      </c>
      <c r="F10" s="1082">
        <f>F12</f>
        <v>0</v>
      </c>
      <c r="G10" s="1024"/>
    </row>
    <row r="11" spans="1:88" s="344" customFormat="1" ht="21">
      <c r="A11" s="814" t="s">
        <v>450</v>
      </c>
      <c r="B11" s="815" t="s">
        <v>1</v>
      </c>
      <c r="C11" s="1023">
        <v>750000</v>
      </c>
      <c r="D11" s="1023">
        <v>620000</v>
      </c>
      <c r="E11" s="1023">
        <v>130000</v>
      </c>
      <c r="F11" s="1082">
        <v>0</v>
      </c>
      <c r="G11" s="1007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BD11" s="322"/>
      <c r="BE11" s="322"/>
      <c r="BF11" s="322"/>
      <c r="BG11" s="322"/>
      <c r="BH11" s="322"/>
      <c r="BI11" s="322"/>
      <c r="BJ11" s="322"/>
      <c r="BK11" s="322"/>
      <c r="BL11" s="322"/>
      <c r="BM11" s="322"/>
      <c r="BN11" s="322"/>
      <c r="BO11" s="322"/>
      <c r="BP11" s="322"/>
      <c r="BQ11" s="322"/>
      <c r="BR11" s="322"/>
      <c r="BS11" s="322"/>
      <c r="BT11" s="322"/>
      <c r="BU11" s="322"/>
      <c r="BV11" s="322"/>
      <c r="BW11" s="322"/>
      <c r="BX11" s="322"/>
      <c r="BY11" s="322"/>
      <c r="BZ11" s="322"/>
      <c r="CA11" s="322"/>
      <c r="CB11" s="322"/>
      <c r="CC11" s="322"/>
      <c r="CD11" s="322"/>
      <c r="CE11" s="322"/>
      <c r="CF11" s="322"/>
      <c r="CG11" s="322"/>
      <c r="CH11" s="322"/>
      <c r="CI11" s="322"/>
      <c r="CJ11" s="322"/>
    </row>
    <row r="12" spans="1:88" s="344" customFormat="1" ht="21">
      <c r="A12" s="814"/>
      <c r="B12" s="815" t="s">
        <v>2</v>
      </c>
      <c r="C12" s="1023">
        <f>C14</f>
        <v>265500</v>
      </c>
      <c r="D12" s="1023">
        <f>D14</f>
        <v>265500</v>
      </c>
      <c r="E12" s="1023">
        <f>E14</f>
        <v>0</v>
      </c>
      <c r="F12" s="1082">
        <f>F14</f>
        <v>0</v>
      </c>
      <c r="G12" s="1007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2"/>
      <c r="BD12" s="322"/>
      <c r="BE12" s="322"/>
      <c r="BF12" s="322"/>
      <c r="BG12" s="322"/>
      <c r="BH12" s="322"/>
      <c r="BI12" s="322"/>
      <c r="BJ12" s="322"/>
      <c r="BK12" s="322"/>
      <c r="BL12" s="322"/>
      <c r="BM12" s="322"/>
      <c r="BN12" s="322"/>
      <c r="BO12" s="322"/>
      <c r="BP12" s="322"/>
      <c r="BQ12" s="322"/>
      <c r="BR12" s="322"/>
      <c r="BS12" s="322"/>
      <c r="BT12" s="322"/>
      <c r="BU12" s="322"/>
      <c r="BV12" s="322"/>
      <c r="BW12" s="322"/>
      <c r="BX12" s="322"/>
      <c r="BY12" s="322"/>
      <c r="BZ12" s="322"/>
      <c r="CA12" s="322"/>
      <c r="CB12" s="322"/>
      <c r="CC12" s="322"/>
      <c r="CD12" s="322"/>
      <c r="CE12" s="322"/>
      <c r="CF12" s="322"/>
      <c r="CG12" s="322"/>
      <c r="CH12" s="322"/>
      <c r="CI12" s="322"/>
      <c r="CJ12" s="322"/>
    </row>
    <row r="13" spans="1:109" s="1028" customFormat="1" ht="21">
      <c r="A13" s="819" t="s">
        <v>212</v>
      </c>
      <c r="B13" s="815" t="s">
        <v>1</v>
      </c>
      <c r="C13" s="1025">
        <v>750000</v>
      </c>
      <c r="D13" s="816">
        <v>620000</v>
      </c>
      <c r="E13" s="816">
        <v>130000</v>
      </c>
      <c r="F13" s="816">
        <v>0</v>
      </c>
      <c r="G13" s="1007"/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2"/>
      <c r="AB13" s="322"/>
      <c r="AC13" s="1026"/>
      <c r="AD13" s="1026"/>
      <c r="AE13" s="1026"/>
      <c r="AF13" s="1026"/>
      <c r="AG13" s="1026"/>
      <c r="AH13" s="1026"/>
      <c r="AI13" s="1026"/>
      <c r="AJ13" s="1026"/>
      <c r="AK13" s="1026"/>
      <c r="AL13" s="1026"/>
      <c r="AM13" s="1026"/>
      <c r="AN13" s="1026"/>
      <c r="AO13" s="1026"/>
      <c r="AP13" s="1026"/>
      <c r="AQ13" s="1026"/>
      <c r="AR13" s="1026"/>
      <c r="AS13" s="1026"/>
      <c r="AT13" s="1026"/>
      <c r="AU13" s="1026"/>
      <c r="AV13" s="1026"/>
      <c r="AW13" s="1026"/>
      <c r="AX13" s="1026"/>
      <c r="AY13" s="1026"/>
      <c r="AZ13" s="1026"/>
      <c r="BA13" s="1026"/>
      <c r="BB13" s="1026"/>
      <c r="BC13" s="1026"/>
      <c r="BD13" s="322"/>
      <c r="BE13" s="322"/>
      <c r="BF13" s="322"/>
      <c r="BG13" s="322"/>
      <c r="BH13" s="322"/>
      <c r="BI13" s="322"/>
      <c r="BJ13" s="322"/>
      <c r="BK13" s="322"/>
      <c r="BL13" s="322"/>
      <c r="BM13" s="322"/>
      <c r="BN13" s="322"/>
      <c r="BO13" s="322"/>
      <c r="BP13" s="322"/>
      <c r="BQ13" s="322"/>
      <c r="BR13" s="322"/>
      <c r="BS13" s="322"/>
      <c r="BT13" s="322"/>
      <c r="BU13" s="322"/>
      <c r="BV13" s="322"/>
      <c r="BW13" s="322"/>
      <c r="BX13" s="322"/>
      <c r="BY13" s="322"/>
      <c r="BZ13" s="322"/>
      <c r="CA13" s="322"/>
      <c r="CB13" s="322"/>
      <c r="CC13" s="322"/>
      <c r="CD13" s="322"/>
      <c r="CE13" s="322"/>
      <c r="CF13" s="322"/>
      <c r="CG13" s="322"/>
      <c r="CH13" s="322"/>
      <c r="CI13" s="322"/>
      <c r="CJ13" s="322"/>
      <c r="CK13" s="1026"/>
      <c r="CL13" s="1026"/>
      <c r="CM13" s="1026"/>
      <c r="CN13" s="1026"/>
      <c r="CO13" s="1026"/>
      <c r="CP13" s="1026"/>
      <c r="CQ13" s="1026"/>
      <c r="CR13" s="1026"/>
      <c r="CS13" s="1026"/>
      <c r="CT13" s="1026"/>
      <c r="CU13" s="1026"/>
      <c r="CV13" s="1026"/>
      <c r="CW13" s="1026"/>
      <c r="CX13" s="1026"/>
      <c r="CY13" s="1026"/>
      <c r="CZ13" s="1026"/>
      <c r="DA13" s="1026"/>
      <c r="DB13" s="1026"/>
      <c r="DC13" s="1026"/>
      <c r="DD13" s="1026"/>
      <c r="DE13" s="1026"/>
    </row>
    <row r="14" spans="1:109" s="1028" customFormat="1" ht="21">
      <c r="A14" s="819"/>
      <c r="B14" s="815" t="s">
        <v>2</v>
      </c>
      <c r="C14" s="1025">
        <f>C16</f>
        <v>265500</v>
      </c>
      <c r="D14" s="1025">
        <f>D16</f>
        <v>265500</v>
      </c>
      <c r="E14" s="1025">
        <f>E16</f>
        <v>0</v>
      </c>
      <c r="F14" s="1083">
        <f>F16</f>
        <v>0</v>
      </c>
      <c r="G14" s="1007"/>
      <c r="H14" s="322"/>
      <c r="I14" s="322"/>
      <c r="J14" s="322"/>
      <c r="K14" s="322"/>
      <c r="L14" s="322"/>
      <c r="M14" s="322"/>
      <c r="N14" s="322"/>
      <c r="O14" s="322"/>
      <c r="P14" s="322"/>
      <c r="Q14" s="322"/>
      <c r="R14" s="322"/>
      <c r="S14" s="322"/>
      <c r="T14" s="322"/>
      <c r="U14" s="322"/>
      <c r="V14" s="322"/>
      <c r="W14" s="322"/>
      <c r="X14" s="322"/>
      <c r="Y14" s="322"/>
      <c r="Z14" s="322"/>
      <c r="AA14" s="322"/>
      <c r="AB14" s="322"/>
      <c r="AC14" s="1026"/>
      <c r="AD14" s="1026"/>
      <c r="AE14" s="1026"/>
      <c r="AF14" s="1026"/>
      <c r="AG14" s="1026"/>
      <c r="AH14" s="1026"/>
      <c r="AI14" s="1026"/>
      <c r="AJ14" s="1026"/>
      <c r="AK14" s="1026"/>
      <c r="AL14" s="1026"/>
      <c r="AM14" s="1026"/>
      <c r="AN14" s="1026"/>
      <c r="AO14" s="1026"/>
      <c r="AP14" s="1026"/>
      <c r="AQ14" s="1026"/>
      <c r="AR14" s="1026"/>
      <c r="AS14" s="1026"/>
      <c r="AT14" s="1026"/>
      <c r="AU14" s="1026"/>
      <c r="AV14" s="1026"/>
      <c r="AW14" s="1026"/>
      <c r="AX14" s="1026"/>
      <c r="AY14" s="1026"/>
      <c r="AZ14" s="1026"/>
      <c r="BA14" s="1026"/>
      <c r="BB14" s="1026"/>
      <c r="BC14" s="1026"/>
      <c r="BD14" s="322"/>
      <c r="BE14" s="322"/>
      <c r="BF14" s="322"/>
      <c r="BG14" s="322"/>
      <c r="BH14" s="322"/>
      <c r="BI14" s="322"/>
      <c r="BJ14" s="322"/>
      <c r="BK14" s="322"/>
      <c r="BL14" s="322"/>
      <c r="BM14" s="322"/>
      <c r="BN14" s="322"/>
      <c r="BO14" s="322"/>
      <c r="BP14" s="322"/>
      <c r="BQ14" s="322"/>
      <c r="BR14" s="322"/>
      <c r="BS14" s="322"/>
      <c r="BT14" s="322"/>
      <c r="BU14" s="322"/>
      <c r="BV14" s="322"/>
      <c r="BW14" s="322"/>
      <c r="BX14" s="322"/>
      <c r="BY14" s="322"/>
      <c r="BZ14" s="322"/>
      <c r="CA14" s="322"/>
      <c r="CB14" s="322"/>
      <c r="CC14" s="322"/>
      <c r="CD14" s="322"/>
      <c r="CE14" s="322"/>
      <c r="CF14" s="322"/>
      <c r="CG14" s="322"/>
      <c r="CH14" s="322"/>
      <c r="CI14" s="322"/>
      <c r="CJ14" s="322"/>
      <c r="CK14" s="1026"/>
      <c r="CL14" s="1026"/>
      <c r="CM14" s="1026"/>
      <c r="CN14" s="1026"/>
      <c r="CO14" s="1026"/>
      <c r="CP14" s="1026"/>
      <c r="CQ14" s="1026"/>
      <c r="CR14" s="1026"/>
      <c r="CS14" s="1026"/>
      <c r="CT14" s="1026"/>
      <c r="CU14" s="1026"/>
      <c r="CV14" s="1026"/>
      <c r="CW14" s="1026"/>
      <c r="CX14" s="1026"/>
      <c r="CY14" s="1026"/>
      <c r="CZ14" s="1026"/>
      <c r="DA14" s="1026"/>
      <c r="DB14" s="1026"/>
      <c r="DC14" s="1026"/>
      <c r="DD14" s="1026"/>
      <c r="DE14" s="1026"/>
    </row>
    <row r="15" spans="1:88" s="349" customFormat="1" ht="21">
      <c r="A15" s="814" t="s">
        <v>424</v>
      </c>
      <c r="B15" s="815" t="s">
        <v>1</v>
      </c>
      <c r="C15" s="1023">
        <v>750000</v>
      </c>
      <c r="D15" s="1084">
        <v>620000</v>
      </c>
      <c r="E15" s="1084">
        <v>130000</v>
      </c>
      <c r="F15" s="1082">
        <v>0</v>
      </c>
      <c r="G15" s="1007"/>
      <c r="H15" s="322"/>
      <c r="I15" s="322"/>
      <c r="J15" s="322"/>
      <c r="K15" s="322"/>
      <c r="L15" s="322"/>
      <c r="M15" s="322"/>
      <c r="N15" s="322"/>
      <c r="O15" s="322"/>
      <c r="P15" s="322"/>
      <c r="Q15" s="322"/>
      <c r="R15" s="322"/>
      <c r="S15" s="322"/>
      <c r="T15" s="322"/>
      <c r="U15" s="322"/>
      <c r="V15" s="322"/>
      <c r="W15" s="322"/>
      <c r="X15" s="322"/>
      <c r="Y15" s="322"/>
      <c r="Z15" s="322"/>
      <c r="AA15" s="322"/>
      <c r="AB15" s="322"/>
      <c r="BD15" s="322"/>
      <c r="BE15" s="322"/>
      <c r="BF15" s="322"/>
      <c r="BG15" s="322"/>
      <c r="BH15" s="322"/>
      <c r="BI15" s="322"/>
      <c r="BJ15" s="322"/>
      <c r="BK15" s="322"/>
      <c r="BL15" s="322"/>
      <c r="BM15" s="322"/>
      <c r="BN15" s="322"/>
      <c r="BO15" s="322"/>
      <c r="BP15" s="322"/>
      <c r="BQ15" s="322"/>
      <c r="BR15" s="322"/>
      <c r="BS15" s="322"/>
      <c r="BT15" s="322"/>
      <c r="BU15" s="322"/>
      <c r="BV15" s="322"/>
      <c r="BW15" s="322"/>
      <c r="BX15" s="322"/>
      <c r="BY15" s="322"/>
      <c r="BZ15" s="322"/>
      <c r="CA15" s="322"/>
      <c r="CB15" s="322"/>
      <c r="CC15" s="322"/>
      <c r="CD15" s="322"/>
      <c r="CE15" s="322"/>
      <c r="CF15" s="322"/>
      <c r="CG15" s="322"/>
      <c r="CH15" s="322"/>
      <c r="CI15" s="322"/>
      <c r="CJ15" s="322"/>
    </row>
    <row r="16" spans="1:88" s="349" customFormat="1" ht="21">
      <c r="A16" s="814"/>
      <c r="B16" s="815" t="s">
        <v>2</v>
      </c>
      <c r="C16" s="1023">
        <f>D16+E16+F16</f>
        <v>265500</v>
      </c>
      <c r="D16" s="1084">
        <f>D19+D21+D23+D25</f>
        <v>265500</v>
      </c>
      <c r="E16" s="1084">
        <f>E19+E21+E23+E25</f>
        <v>0</v>
      </c>
      <c r="F16" s="1085">
        <f>F19+F21+F23+F25</f>
        <v>0</v>
      </c>
      <c r="G16" s="1007"/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2"/>
      <c r="Y16" s="322"/>
      <c r="Z16" s="322"/>
      <c r="AA16" s="322"/>
      <c r="AB16" s="322"/>
      <c r="BD16" s="322"/>
      <c r="BE16" s="322"/>
      <c r="BF16" s="322"/>
      <c r="BG16" s="322"/>
      <c r="BH16" s="322"/>
      <c r="BI16" s="322"/>
      <c r="BJ16" s="322"/>
      <c r="BK16" s="322"/>
      <c r="BL16" s="322"/>
      <c r="BM16" s="322"/>
      <c r="BN16" s="322"/>
      <c r="BO16" s="322"/>
      <c r="BP16" s="322"/>
      <c r="BQ16" s="322"/>
      <c r="BR16" s="322"/>
      <c r="BS16" s="322"/>
      <c r="BT16" s="322"/>
      <c r="BU16" s="322"/>
      <c r="BV16" s="322"/>
      <c r="BW16" s="322"/>
      <c r="BX16" s="322"/>
      <c r="BY16" s="322"/>
      <c r="BZ16" s="322"/>
      <c r="CA16" s="322"/>
      <c r="CB16" s="322"/>
      <c r="CC16" s="322"/>
      <c r="CD16" s="322"/>
      <c r="CE16" s="322"/>
      <c r="CF16" s="322"/>
      <c r="CG16" s="322"/>
      <c r="CH16" s="322"/>
      <c r="CI16" s="322"/>
      <c r="CJ16" s="322"/>
    </row>
    <row r="17" spans="1:109" s="145" customFormat="1" ht="21">
      <c r="A17" s="879" t="s">
        <v>215</v>
      </c>
      <c r="B17" s="1086"/>
      <c r="C17" s="1042">
        <v>750000</v>
      </c>
      <c r="D17" s="1087">
        <v>620000</v>
      </c>
      <c r="E17" s="1087">
        <v>130000</v>
      </c>
      <c r="F17" s="1049">
        <v>0</v>
      </c>
      <c r="G17" s="1007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</row>
    <row r="18" spans="1:109" s="145" customFormat="1" ht="21">
      <c r="A18" s="1088" t="s">
        <v>451</v>
      </c>
      <c r="B18" s="821" t="s">
        <v>1</v>
      </c>
      <c r="C18" s="1038">
        <v>265500</v>
      </c>
      <c r="D18" s="1039">
        <v>265500</v>
      </c>
      <c r="E18" s="1040">
        <v>0</v>
      </c>
      <c r="F18" s="1039">
        <v>0</v>
      </c>
      <c r="G18" s="1007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  <c r="DE18" s="119"/>
    </row>
    <row r="19" spans="1:109" s="145" customFormat="1" ht="21">
      <c r="A19" s="1048"/>
      <c r="B19" s="821" t="s">
        <v>2</v>
      </c>
      <c r="C19" s="1089">
        <f>D19+E19+F19</f>
        <v>265500</v>
      </c>
      <c r="D19" s="1039">
        <v>265500</v>
      </c>
      <c r="E19" s="1040"/>
      <c r="F19" s="1039"/>
      <c r="G19" s="1007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</row>
    <row r="20" spans="1:109" s="145" customFormat="1" ht="21">
      <c r="A20" s="1048" t="s">
        <v>132</v>
      </c>
      <c r="B20" s="821" t="s">
        <v>1</v>
      </c>
      <c r="C20" s="1089">
        <v>2200</v>
      </c>
      <c r="D20" s="1039">
        <v>2200</v>
      </c>
      <c r="E20" s="1040">
        <v>0</v>
      </c>
      <c r="F20" s="1039">
        <v>0</v>
      </c>
      <c r="G20" s="1007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</row>
    <row r="21" spans="1:109" s="145" customFormat="1" ht="21">
      <c r="A21" s="1048"/>
      <c r="B21" s="821" t="s">
        <v>2</v>
      </c>
      <c r="C21" s="1089">
        <f>D21+E21+F21</f>
        <v>0</v>
      </c>
      <c r="D21" s="1039">
        <v>0</v>
      </c>
      <c r="E21" s="1040"/>
      <c r="F21" s="1039"/>
      <c r="G21" s="1007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</row>
    <row r="22" spans="1:109" s="145" customFormat="1" ht="21">
      <c r="A22" s="1048" t="s">
        <v>122</v>
      </c>
      <c r="B22" s="821" t="s">
        <v>1</v>
      </c>
      <c r="C22" s="1089">
        <v>130000</v>
      </c>
      <c r="D22" s="1039">
        <v>0</v>
      </c>
      <c r="E22" s="1040">
        <v>130000</v>
      </c>
      <c r="F22" s="1039">
        <v>0</v>
      </c>
      <c r="G22" s="1007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19"/>
    </row>
    <row r="23" spans="1:109" s="145" customFormat="1" ht="21">
      <c r="A23" s="1048"/>
      <c r="B23" s="821" t="s">
        <v>2</v>
      </c>
      <c r="C23" s="1089">
        <f>D23+E23+F23</f>
        <v>0</v>
      </c>
      <c r="D23" s="1039"/>
      <c r="E23" s="1040"/>
      <c r="F23" s="1039"/>
      <c r="G23" s="1007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</row>
    <row r="24" spans="1:109" s="145" customFormat="1" ht="21">
      <c r="A24" s="1090" t="s">
        <v>452</v>
      </c>
      <c r="B24" s="1034" t="s">
        <v>1</v>
      </c>
      <c r="C24" s="1035">
        <v>352300</v>
      </c>
      <c r="D24" s="1039">
        <v>352300</v>
      </c>
      <c r="E24" s="1040">
        <v>0</v>
      </c>
      <c r="F24" s="1039">
        <v>0</v>
      </c>
      <c r="G24" s="1007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19"/>
    </row>
    <row r="25" spans="1:109" s="145" customFormat="1" ht="21">
      <c r="A25" s="1033"/>
      <c r="B25" s="861" t="s">
        <v>2</v>
      </c>
      <c r="C25" s="1091">
        <f>D25+E25+F25</f>
        <v>0</v>
      </c>
      <c r="D25" s="1055">
        <v>0</v>
      </c>
      <c r="E25" s="1056"/>
      <c r="F25" s="1055"/>
      <c r="G25" s="1007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19"/>
    </row>
    <row r="26" spans="1:6" s="1037" customFormat="1" ht="21">
      <c r="A26" s="660" t="s">
        <v>427</v>
      </c>
      <c r="B26" s="864" t="s">
        <v>1</v>
      </c>
      <c r="C26" s="1092">
        <v>750000</v>
      </c>
      <c r="D26" s="1092">
        <v>620000</v>
      </c>
      <c r="E26" s="1092">
        <v>130000</v>
      </c>
      <c r="F26" s="1092">
        <v>0</v>
      </c>
    </row>
    <row r="27" spans="1:6" s="1037" customFormat="1" ht="21">
      <c r="A27" s="661"/>
      <c r="B27" s="865" t="s">
        <v>2</v>
      </c>
      <c r="C27" s="1093">
        <f>C10</f>
        <v>265500</v>
      </c>
      <c r="D27" s="1093">
        <f>D10</f>
        <v>265500</v>
      </c>
      <c r="E27" s="1093">
        <f>E10</f>
        <v>0</v>
      </c>
      <c r="F27" s="1093">
        <f>F10</f>
        <v>0</v>
      </c>
    </row>
    <row r="28" spans="1:6" s="1037" customFormat="1" ht="21">
      <c r="A28" s="660" t="s">
        <v>428</v>
      </c>
      <c r="B28" s="815" t="s">
        <v>1</v>
      </c>
      <c r="C28" s="1092">
        <v>0</v>
      </c>
      <c r="D28" s="1094">
        <v>0</v>
      </c>
      <c r="E28" s="1094">
        <v>0</v>
      </c>
      <c r="F28" s="1094">
        <v>0</v>
      </c>
    </row>
    <row r="29" spans="1:6" s="1037" customFormat="1" ht="21">
      <c r="A29" s="661"/>
      <c r="B29" s="865" t="s">
        <v>2</v>
      </c>
      <c r="C29" s="1093"/>
      <c r="D29" s="1071"/>
      <c r="E29" s="1071"/>
      <c r="F29" s="1071"/>
    </row>
    <row r="30" spans="1:88" s="1072" customFormat="1" ht="21">
      <c r="A30" s="660" t="s">
        <v>435</v>
      </c>
      <c r="B30" s="815" t="s">
        <v>1</v>
      </c>
      <c r="C30" s="1095">
        <v>750000</v>
      </c>
      <c r="D30" s="1095">
        <v>620000</v>
      </c>
      <c r="E30" s="1095">
        <v>130000</v>
      </c>
      <c r="F30" s="1095">
        <v>0</v>
      </c>
      <c r="G30" s="1007"/>
      <c r="H30" s="322"/>
      <c r="I30" s="322"/>
      <c r="J30" s="322"/>
      <c r="K30" s="322"/>
      <c r="L30" s="322"/>
      <c r="M30" s="322"/>
      <c r="N30" s="322"/>
      <c r="O30" s="322"/>
      <c r="P30" s="322"/>
      <c r="Q30" s="322"/>
      <c r="R30" s="322"/>
      <c r="S30" s="322"/>
      <c r="T30" s="322"/>
      <c r="U30" s="322"/>
      <c r="V30" s="322"/>
      <c r="W30" s="322"/>
      <c r="X30" s="322"/>
      <c r="Y30" s="322"/>
      <c r="Z30" s="322"/>
      <c r="AA30" s="322"/>
      <c r="AB30" s="322"/>
      <c r="BD30" s="322"/>
      <c r="BE30" s="322"/>
      <c r="BF30" s="322"/>
      <c r="BG30" s="322"/>
      <c r="BH30" s="322"/>
      <c r="BI30" s="322"/>
      <c r="BJ30" s="322"/>
      <c r="BK30" s="322"/>
      <c r="BL30" s="322"/>
      <c r="BM30" s="322"/>
      <c r="BN30" s="322"/>
      <c r="BO30" s="322"/>
      <c r="BP30" s="322"/>
      <c r="BQ30" s="322"/>
      <c r="BR30" s="322"/>
      <c r="BS30" s="322"/>
      <c r="BT30" s="322"/>
      <c r="BU30" s="322"/>
      <c r="BV30" s="322"/>
      <c r="BW30" s="322"/>
      <c r="BX30" s="322"/>
      <c r="BY30" s="322"/>
      <c r="BZ30" s="322"/>
      <c r="CA30" s="322"/>
      <c r="CB30" s="322"/>
      <c r="CC30" s="322"/>
      <c r="CD30" s="322"/>
      <c r="CE30" s="322"/>
      <c r="CF30" s="322"/>
      <c r="CG30" s="322"/>
      <c r="CH30" s="322"/>
      <c r="CI30" s="322"/>
      <c r="CJ30" s="322"/>
    </row>
    <row r="31" spans="1:88" s="252" customFormat="1" ht="21">
      <c r="A31" s="661"/>
      <c r="B31" s="865" t="s">
        <v>2</v>
      </c>
      <c r="C31" s="1096">
        <f>C27</f>
        <v>265500</v>
      </c>
      <c r="D31" s="1096">
        <f>D27</f>
        <v>265500</v>
      </c>
      <c r="E31" s="1096">
        <f>E27</f>
        <v>0</v>
      </c>
      <c r="F31" s="1096">
        <f>F27</f>
        <v>0</v>
      </c>
      <c r="G31" s="1007"/>
      <c r="H31" s="322"/>
      <c r="I31" s="322"/>
      <c r="J31" s="322"/>
      <c r="K31" s="322"/>
      <c r="L31" s="322"/>
      <c r="M31" s="322"/>
      <c r="N31" s="322"/>
      <c r="O31" s="322"/>
      <c r="P31" s="322"/>
      <c r="Q31" s="322"/>
      <c r="R31" s="322"/>
      <c r="S31" s="322"/>
      <c r="T31" s="322"/>
      <c r="U31" s="322"/>
      <c r="V31" s="322"/>
      <c r="W31" s="322"/>
      <c r="X31" s="322"/>
      <c r="Y31" s="322"/>
      <c r="Z31" s="322"/>
      <c r="AA31" s="322"/>
      <c r="AB31" s="322"/>
      <c r="BD31" s="322"/>
      <c r="BE31" s="322"/>
      <c r="BF31" s="322"/>
      <c r="BG31" s="322"/>
      <c r="BH31" s="322"/>
      <c r="BI31" s="322"/>
      <c r="BJ31" s="322"/>
      <c r="BK31" s="322"/>
      <c r="BL31" s="322"/>
      <c r="BM31" s="322"/>
      <c r="BN31" s="322"/>
      <c r="BO31" s="322"/>
      <c r="BP31" s="322"/>
      <c r="BQ31" s="322"/>
      <c r="BR31" s="322"/>
      <c r="BS31" s="322"/>
      <c r="BT31" s="322"/>
      <c r="BU31" s="322"/>
      <c r="BV31" s="322"/>
      <c r="BW31" s="322"/>
      <c r="BX31" s="322"/>
      <c r="BY31" s="322"/>
      <c r="BZ31" s="322"/>
      <c r="CA31" s="322"/>
      <c r="CB31" s="322"/>
      <c r="CC31" s="322"/>
      <c r="CD31" s="322"/>
      <c r="CE31" s="322"/>
      <c r="CF31" s="322"/>
      <c r="CG31" s="322"/>
      <c r="CH31" s="322"/>
      <c r="CI31" s="322"/>
      <c r="CJ31" s="322"/>
    </row>
    <row r="32" spans="1:7" ht="21">
      <c r="A32" s="80"/>
      <c r="B32" s="80"/>
      <c r="C32" s="1073"/>
      <c r="D32" s="1074"/>
      <c r="E32" s="1075"/>
      <c r="F32" s="1076"/>
      <c r="G32" s="1007"/>
    </row>
    <row r="33" spans="1:7" ht="21">
      <c r="A33" s="70"/>
      <c r="B33" s="80"/>
      <c r="C33" s="1073"/>
      <c r="D33" s="1074"/>
      <c r="E33" s="1075"/>
      <c r="F33" s="1076"/>
      <c r="G33" s="1007"/>
    </row>
    <row r="34" spans="5:7" ht="19.5">
      <c r="E34" s="1078"/>
      <c r="G34" s="1079"/>
    </row>
    <row r="35" spans="5:7" ht="19.5">
      <c r="E35" s="1078"/>
      <c r="G35" s="1079"/>
    </row>
    <row r="36" spans="5:7" ht="19.5">
      <c r="E36" s="1078"/>
      <c r="G36" s="1079"/>
    </row>
    <row r="37" spans="5:7" ht="19.5">
      <c r="E37" s="1078"/>
      <c r="G37" s="1079"/>
    </row>
  </sheetData>
  <sheetProtection/>
  <mergeCells count="5">
    <mergeCell ref="A3:F3"/>
    <mergeCell ref="A7:A8"/>
    <mergeCell ref="A26:A27"/>
    <mergeCell ref="A28:A29"/>
    <mergeCell ref="A30:A31"/>
  </mergeCells>
  <printOptions/>
  <pageMargins left="0" right="0" top="0.196850393700787" bottom="0" header="0.31496062992126" footer="0.31496062992126"/>
  <pageSetup horizontalDpi="600" verticalDpi="600" orientation="landscape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DE52"/>
  <sheetViews>
    <sheetView tabSelected="1" view="pageBreakPreview" zoomScaleSheetLayoutView="100" zoomScalePageLayoutView="0" workbookViewId="0" topLeftCell="A1">
      <selection activeCell="P104" sqref="P104"/>
    </sheetView>
  </sheetViews>
  <sheetFormatPr defaultColWidth="9.140625" defaultRowHeight="15"/>
  <cols>
    <col min="1" max="1" width="55.421875" style="119" customWidth="1"/>
    <col min="2" max="2" width="20.421875" style="119" customWidth="1"/>
    <col min="3" max="3" width="24.00390625" style="174" customWidth="1"/>
    <col min="4" max="4" width="25.00390625" style="1077" customWidth="1"/>
    <col min="5" max="5" width="25.57421875" style="1080" customWidth="1"/>
    <col min="6" max="6" width="24.8515625" style="1077" customWidth="1"/>
    <col min="7" max="7" width="20.00390625" style="174" customWidth="1"/>
    <col min="8" max="16384" width="9.140625" style="119" customWidth="1"/>
  </cols>
  <sheetData>
    <row r="1" spans="1:28" s="161" customFormat="1" ht="19.5">
      <c r="A1" s="890"/>
      <c r="B1" s="890"/>
      <c r="C1" s="243"/>
      <c r="D1" s="891"/>
      <c r="E1" s="891"/>
      <c r="F1" s="797" t="s">
        <v>416</v>
      </c>
      <c r="G1" s="1007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</row>
    <row r="2" spans="1:28" s="161" customFormat="1" ht="16.5" customHeight="1">
      <c r="A2" s="890"/>
      <c r="B2" s="890"/>
      <c r="C2" s="243"/>
      <c r="D2" s="891"/>
      <c r="E2" s="891"/>
      <c r="F2" s="797" t="s">
        <v>268</v>
      </c>
      <c r="G2" s="1007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</row>
    <row r="3" spans="1:28" s="161" customFormat="1" ht="21" customHeight="1">
      <c r="A3" s="593" t="s">
        <v>417</v>
      </c>
      <c r="B3" s="593"/>
      <c r="C3" s="593"/>
      <c r="D3" s="593"/>
      <c r="E3" s="593"/>
      <c r="F3" s="593"/>
      <c r="G3" s="1007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</row>
    <row r="4" spans="1:28" s="161" customFormat="1" ht="21">
      <c r="A4" s="71" t="s">
        <v>418</v>
      </c>
      <c r="B4" s="71"/>
      <c r="C4" s="364"/>
      <c r="D4" s="1008"/>
      <c r="E4" s="798"/>
      <c r="F4" s="1009"/>
      <c r="G4" s="1007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</row>
    <row r="5" spans="1:28" s="161" customFormat="1" ht="21">
      <c r="A5" s="70" t="s">
        <v>236</v>
      </c>
      <c r="B5" s="580"/>
      <c r="C5" s="1097"/>
      <c r="D5" s="870"/>
      <c r="E5" s="870"/>
      <c r="F5" s="1010"/>
      <c r="G5" s="1007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</row>
    <row r="6" spans="1:28" s="161" customFormat="1" ht="15.75" customHeight="1">
      <c r="A6" s="580"/>
      <c r="B6" s="580"/>
      <c r="C6" s="1097"/>
      <c r="D6" s="870"/>
      <c r="E6" s="870"/>
      <c r="F6" s="1011" t="s">
        <v>38</v>
      </c>
      <c r="G6" s="1007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  <c r="AB6" s="322"/>
    </row>
    <row r="7" spans="1:109" s="893" customFormat="1" ht="21">
      <c r="A7" s="1012" t="s">
        <v>274</v>
      </c>
      <c r="B7" s="1013" t="s">
        <v>153</v>
      </c>
      <c r="C7" s="440" t="s">
        <v>0</v>
      </c>
      <c r="D7" s="1014" t="s">
        <v>191</v>
      </c>
      <c r="E7" s="1014" t="s">
        <v>192</v>
      </c>
      <c r="F7" s="892" t="s">
        <v>193</v>
      </c>
      <c r="G7" s="1015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22"/>
      <c r="AL7" s="322"/>
      <c r="AM7" s="322"/>
      <c r="AN7" s="322"/>
      <c r="AO7" s="322"/>
      <c r="AP7" s="322"/>
      <c r="AQ7" s="322"/>
      <c r="AR7" s="322"/>
      <c r="AS7" s="322"/>
      <c r="AT7" s="322"/>
      <c r="AU7" s="322"/>
      <c r="AV7" s="322"/>
      <c r="AW7" s="322"/>
      <c r="AX7" s="322"/>
      <c r="AY7" s="322"/>
      <c r="AZ7" s="322"/>
      <c r="BA7" s="322"/>
      <c r="BB7" s="322"/>
      <c r="BC7" s="322"/>
      <c r="BD7" s="322"/>
      <c r="BE7" s="322"/>
      <c r="BF7" s="322"/>
      <c r="BG7" s="322"/>
      <c r="BH7" s="322"/>
      <c r="BI7" s="322"/>
      <c r="BJ7" s="322"/>
      <c r="BK7" s="322"/>
      <c r="BL7" s="322"/>
      <c r="BM7" s="322"/>
      <c r="BN7" s="322"/>
      <c r="BO7" s="322"/>
      <c r="BP7" s="322"/>
      <c r="BQ7" s="322"/>
      <c r="BR7" s="322"/>
      <c r="BS7" s="322"/>
      <c r="BT7" s="322"/>
      <c r="BU7" s="322"/>
      <c r="BV7" s="322"/>
      <c r="BW7" s="322"/>
      <c r="BX7" s="322"/>
      <c r="BY7" s="322"/>
      <c r="BZ7" s="322"/>
      <c r="CA7" s="322"/>
      <c r="CB7" s="322"/>
      <c r="CC7" s="322"/>
      <c r="CD7" s="322"/>
      <c r="CE7" s="322"/>
      <c r="CF7" s="322"/>
      <c r="CG7" s="322"/>
      <c r="CH7" s="322"/>
      <c r="CI7" s="322"/>
      <c r="CJ7" s="322"/>
      <c r="CK7" s="322"/>
      <c r="CL7" s="322"/>
      <c r="CM7" s="322"/>
      <c r="CN7" s="322"/>
      <c r="CO7" s="322"/>
      <c r="CP7" s="322"/>
      <c r="CQ7" s="322"/>
      <c r="CR7" s="322"/>
      <c r="CS7" s="322"/>
      <c r="CT7" s="322"/>
      <c r="CU7" s="322"/>
      <c r="CV7" s="322"/>
      <c r="CW7" s="322"/>
      <c r="CX7" s="322"/>
      <c r="CY7" s="322"/>
      <c r="CZ7" s="322"/>
      <c r="DA7" s="322"/>
      <c r="DB7" s="322"/>
      <c r="DC7" s="322"/>
      <c r="DD7" s="322"/>
      <c r="DE7" s="322"/>
    </row>
    <row r="8" spans="1:109" s="895" customFormat="1" ht="21">
      <c r="A8" s="1016"/>
      <c r="B8" s="1017"/>
      <c r="C8" s="438"/>
      <c r="D8" s="753" t="s">
        <v>420</v>
      </c>
      <c r="E8" s="753" t="s">
        <v>421</v>
      </c>
      <c r="F8" s="753" t="s">
        <v>422</v>
      </c>
      <c r="G8" s="1015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22"/>
      <c r="AL8" s="322"/>
      <c r="AM8" s="322"/>
      <c r="AN8" s="322"/>
      <c r="AO8" s="322"/>
      <c r="AP8" s="322"/>
      <c r="AQ8" s="322"/>
      <c r="AR8" s="322"/>
      <c r="AS8" s="322"/>
      <c r="AT8" s="322"/>
      <c r="AU8" s="322"/>
      <c r="AV8" s="322"/>
      <c r="AW8" s="322"/>
      <c r="AX8" s="322"/>
      <c r="AY8" s="322"/>
      <c r="AZ8" s="322"/>
      <c r="BA8" s="322"/>
      <c r="BB8" s="322"/>
      <c r="BC8" s="322"/>
      <c r="BD8" s="322"/>
      <c r="BE8" s="322"/>
      <c r="BF8" s="322"/>
      <c r="BG8" s="322"/>
      <c r="BH8" s="322"/>
      <c r="BI8" s="322"/>
      <c r="BJ8" s="322"/>
      <c r="BK8" s="322"/>
      <c r="BL8" s="322"/>
      <c r="BM8" s="322"/>
      <c r="BN8" s="322"/>
      <c r="BO8" s="322"/>
      <c r="BP8" s="322"/>
      <c r="BQ8" s="322"/>
      <c r="BR8" s="322"/>
      <c r="BS8" s="322"/>
      <c r="BT8" s="322"/>
      <c r="BU8" s="322"/>
      <c r="BV8" s="322"/>
      <c r="BW8" s="322"/>
      <c r="BX8" s="322"/>
      <c r="BY8" s="322"/>
      <c r="BZ8" s="322"/>
      <c r="CA8" s="322"/>
      <c r="CB8" s="322"/>
      <c r="CC8" s="322"/>
      <c r="CD8" s="322"/>
      <c r="CE8" s="322"/>
      <c r="CF8" s="322"/>
      <c r="CG8" s="322"/>
      <c r="CH8" s="322"/>
      <c r="CI8" s="322"/>
      <c r="CJ8" s="322"/>
      <c r="CK8" s="322"/>
      <c r="CL8" s="322"/>
      <c r="CM8" s="322"/>
      <c r="CN8" s="322"/>
      <c r="CO8" s="322"/>
      <c r="CP8" s="322"/>
      <c r="CQ8" s="322"/>
      <c r="CR8" s="322"/>
      <c r="CS8" s="322"/>
      <c r="CT8" s="322"/>
      <c r="CU8" s="322"/>
      <c r="CV8" s="322"/>
      <c r="CW8" s="322"/>
      <c r="CX8" s="322"/>
      <c r="CY8" s="322"/>
      <c r="CZ8" s="322"/>
      <c r="DA8" s="322"/>
      <c r="DB8" s="322"/>
      <c r="DC8" s="322"/>
      <c r="DD8" s="322"/>
      <c r="DE8" s="322"/>
    </row>
    <row r="9" spans="1:88" s="735" customFormat="1" ht="21">
      <c r="A9" s="1018" t="s">
        <v>423</v>
      </c>
      <c r="B9" s="866" t="s">
        <v>1</v>
      </c>
      <c r="C9" s="1019">
        <v>4323300</v>
      </c>
      <c r="D9" s="1019">
        <v>1493100</v>
      </c>
      <c r="E9" s="1019">
        <v>1395600</v>
      </c>
      <c r="F9" s="1019">
        <v>1434600</v>
      </c>
      <c r="G9" s="1020"/>
      <c r="H9" s="1021"/>
      <c r="I9" s="1021"/>
      <c r="J9" s="1021"/>
      <c r="K9" s="1021"/>
      <c r="L9" s="1021"/>
      <c r="M9" s="1021"/>
      <c r="N9" s="1021"/>
      <c r="O9" s="1021"/>
      <c r="P9" s="1021"/>
      <c r="Q9" s="1021"/>
      <c r="R9" s="1021"/>
      <c r="S9" s="1021"/>
      <c r="T9" s="1021"/>
      <c r="U9" s="1021"/>
      <c r="V9" s="1021"/>
      <c r="W9" s="1021"/>
      <c r="X9" s="1021"/>
      <c r="Y9" s="1021"/>
      <c r="Z9" s="1021"/>
      <c r="AA9" s="1021"/>
      <c r="AB9" s="1021"/>
      <c r="BD9" s="1021"/>
      <c r="BE9" s="1021"/>
      <c r="BF9" s="1021"/>
      <c r="BG9" s="1021"/>
      <c r="BH9" s="1021"/>
      <c r="BI9" s="1021"/>
      <c r="BJ9" s="1021"/>
      <c r="BK9" s="1021"/>
      <c r="BL9" s="1021"/>
      <c r="BM9" s="1021"/>
      <c r="BN9" s="1021"/>
      <c r="BO9" s="1021"/>
      <c r="BP9" s="1021"/>
      <c r="BQ9" s="1021"/>
      <c r="BR9" s="1021"/>
      <c r="BS9" s="1021"/>
      <c r="BT9" s="1021"/>
      <c r="BU9" s="1021"/>
      <c r="BV9" s="1021"/>
      <c r="BW9" s="1021"/>
      <c r="BX9" s="1021"/>
      <c r="BY9" s="1021"/>
      <c r="BZ9" s="1021"/>
      <c r="CA9" s="1021"/>
      <c r="CB9" s="1021"/>
      <c r="CC9" s="1021"/>
      <c r="CD9" s="1021"/>
      <c r="CE9" s="1021"/>
      <c r="CF9" s="1021"/>
      <c r="CG9" s="1021"/>
      <c r="CH9" s="1021"/>
      <c r="CI9" s="1021"/>
      <c r="CJ9" s="1021"/>
    </row>
    <row r="10" spans="1:7" s="109" customFormat="1" ht="18.75" customHeight="1">
      <c r="A10" s="1022"/>
      <c r="B10" s="815" t="s">
        <v>2</v>
      </c>
      <c r="C10" s="1023">
        <f>C12</f>
        <v>1599008.5</v>
      </c>
      <c r="D10" s="1023">
        <f>D12</f>
        <v>965736</v>
      </c>
      <c r="E10" s="1023">
        <f>E12</f>
        <v>633272.5</v>
      </c>
      <c r="F10" s="1023">
        <f>F12</f>
        <v>0</v>
      </c>
      <c r="G10" s="1024"/>
    </row>
    <row r="11" spans="1:88" s="344" customFormat="1" ht="21">
      <c r="A11" s="814" t="s">
        <v>453</v>
      </c>
      <c r="B11" s="815" t="s">
        <v>1</v>
      </c>
      <c r="C11" s="1023">
        <v>4323300</v>
      </c>
      <c r="D11" s="1023">
        <v>1493100</v>
      </c>
      <c r="E11" s="1023">
        <v>1395600</v>
      </c>
      <c r="F11" s="1023">
        <v>1434600</v>
      </c>
      <c r="G11" s="1007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BD11" s="322"/>
      <c r="BE11" s="322"/>
      <c r="BF11" s="322"/>
      <c r="BG11" s="322"/>
      <c r="BH11" s="322"/>
      <c r="BI11" s="322"/>
      <c r="BJ11" s="322"/>
      <c r="BK11" s="322"/>
      <c r="BL11" s="322"/>
      <c r="BM11" s="322"/>
      <c r="BN11" s="322"/>
      <c r="BO11" s="322"/>
      <c r="BP11" s="322"/>
      <c r="BQ11" s="322"/>
      <c r="BR11" s="322"/>
      <c r="BS11" s="322"/>
      <c r="BT11" s="322"/>
      <c r="BU11" s="322"/>
      <c r="BV11" s="322"/>
      <c r="BW11" s="322"/>
      <c r="BX11" s="322"/>
      <c r="BY11" s="322"/>
      <c r="BZ11" s="322"/>
      <c r="CA11" s="322"/>
      <c r="CB11" s="322"/>
      <c r="CC11" s="322"/>
      <c r="CD11" s="322"/>
      <c r="CE11" s="322"/>
      <c r="CF11" s="322"/>
      <c r="CG11" s="322"/>
      <c r="CH11" s="322"/>
      <c r="CI11" s="322"/>
      <c r="CJ11" s="322"/>
    </row>
    <row r="12" spans="1:88" s="344" customFormat="1" ht="21">
      <c r="A12" s="814"/>
      <c r="B12" s="815" t="s">
        <v>2</v>
      </c>
      <c r="C12" s="1023">
        <f>C14</f>
        <v>1599008.5</v>
      </c>
      <c r="D12" s="1023">
        <f>D14</f>
        <v>965736</v>
      </c>
      <c r="E12" s="1023">
        <f>E14</f>
        <v>633272.5</v>
      </c>
      <c r="F12" s="1023">
        <f>F14</f>
        <v>0</v>
      </c>
      <c r="G12" s="1007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2"/>
      <c r="BD12" s="322"/>
      <c r="BE12" s="322"/>
      <c r="BF12" s="322"/>
      <c r="BG12" s="322"/>
      <c r="BH12" s="322"/>
      <c r="BI12" s="322"/>
      <c r="BJ12" s="322"/>
      <c r="BK12" s="322"/>
      <c r="BL12" s="322"/>
      <c r="BM12" s="322"/>
      <c r="BN12" s="322"/>
      <c r="BO12" s="322"/>
      <c r="BP12" s="322"/>
      <c r="BQ12" s="322"/>
      <c r="BR12" s="322"/>
      <c r="BS12" s="322"/>
      <c r="BT12" s="322"/>
      <c r="BU12" s="322"/>
      <c r="BV12" s="322"/>
      <c r="BW12" s="322"/>
      <c r="BX12" s="322"/>
      <c r="BY12" s="322"/>
      <c r="BZ12" s="322"/>
      <c r="CA12" s="322"/>
      <c r="CB12" s="322"/>
      <c r="CC12" s="322"/>
      <c r="CD12" s="322"/>
      <c r="CE12" s="322"/>
      <c r="CF12" s="322"/>
      <c r="CG12" s="322"/>
      <c r="CH12" s="322"/>
      <c r="CI12" s="322"/>
      <c r="CJ12" s="322"/>
    </row>
    <row r="13" spans="1:109" s="1028" customFormat="1" ht="21">
      <c r="A13" s="819" t="s">
        <v>212</v>
      </c>
      <c r="B13" s="815" t="s">
        <v>1</v>
      </c>
      <c r="C13" s="1025">
        <v>4323300</v>
      </c>
      <c r="D13" s="816">
        <v>1493100</v>
      </c>
      <c r="E13" s="816">
        <v>1395600</v>
      </c>
      <c r="F13" s="816">
        <v>1434600</v>
      </c>
      <c r="G13" s="1007"/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2"/>
      <c r="AB13" s="322"/>
      <c r="AC13" s="1026"/>
      <c r="AD13" s="1026"/>
      <c r="AE13" s="1026"/>
      <c r="AF13" s="1026"/>
      <c r="AG13" s="1026"/>
      <c r="AH13" s="1026"/>
      <c r="AI13" s="1026"/>
      <c r="AJ13" s="1026"/>
      <c r="AK13" s="1026"/>
      <c r="AL13" s="1026"/>
      <c r="AM13" s="1026"/>
      <c r="AN13" s="1026"/>
      <c r="AO13" s="1026"/>
      <c r="AP13" s="1026"/>
      <c r="AQ13" s="1026"/>
      <c r="AR13" s="1026"/>
      <c r="AS13" s="1026"/>
      <c r="AT13" s="1026"/>
      <c r="AU13" s="1026"/>
      <c r="AV13" s="1026"/>
      <c r="AW13" s="1026"/>
      <c r="AX13" s="1026"/>
      <c r="AY13" s="1026"/>
      <c r="AZ13" s="1026"/>
      <c r="BA13" s="1026"/>
      <c r="BB13" s="1026"/>
      <c r="BC13" s="1026"/>
      <c r="BD13" s="322"/>
      <c r="BE13" s="322"/>
      <c r="BF13" s="322"/>
      <c r="BG13" s="322"/>
      <c r="BH13" s="322"/>
      <c r="BI13" s="322"/>
      <c r="BJ13" s="322"/>
      <c r="BK13" s="322"/>
      <c r="BL13" s="322"/>
      <c r="BM13" s="322"/>
      <c r="BN13" s="322"/>
      <c r="BO13" s="322"/>
      <c r="BP13" s="322"/>
      <c r="BQ13" s="322"/>
      <c r="BR13" s="322"/>
      <c r="BS13" s="322"/>
      <c r="BT13" s="322"/>
      <c r="BU13" s="322"/>
      <c r="BV13" s="322"/>
      <c r="BW13" s="322"/>
      <c r="BX13" s="322"/>
      <c r="BY13" s="322"/>
      <c r="BZ13" s="322"/>
      <c r="CA13" s="322"/>
      <c r="CB13" s="322"/>
      <c r="CC13" s="322"/>
      <c r="CD13" s="322"/>
      <c r="CE13" s="322"/>
      <c r="CF13" s="322"/>
      <c r="CG13" s="322"/>
      <c r="CH13" s="322"/>
      <c r="CI13" s="322"/>
      <c r="CJ13" s="322"/>
      <c r="CK13" s="1026"/>
      <c r="CL13" s="1026"/>
      <c r="CM13" s="1026"/>
      <c r="CN13" s="1026"/>
      <c r="CO13" s="1026"/>
      <c r="CP13" s="1026"/>
      <c r="CQ13" s="1026"/>
      <c r="CR13" s="1026"/>
      <c r="CS13" s="1026"/>
      <c r="CT13" s="1026"/>
      <c r="CU13" s="1026"/>
      <c r="CV13" s="1026"/>
      <c r="CW13" s="1026"/>
      <c r="CX13" s="1026"/>
      <c r="CY13" s="1026"/>
      <c r="CZ13" s="1026"/>
      <c r="DA13" s="1026"/>
      <c r="DB13" s="1026"/>
      <c r="DC13" s="1026"/>
      <c r="DD13" s="1026"/>
      <c r="DE13" s="1026"/>
    </row>
    <row r="14" spans="1:109" s="1028" customFormat="1" ht="21">
      <c r="A14" s="819"/>
      <c r="B14" s="815" t="s">
        <v>2</v>
      </c>
      <c r="C14" s="1025">
        <f>C16</f>
        <v>1599008.5</v>
      </c>
      <c r="D14" s="1025">
        <f>D16</f>
        <v>965736</v>
      </c>
      <c r="E14" s="1025">
        <f>E16</f>
        <v>633272.5</v>
      </c>
      <c r="F14" s="1025">
        <f>F16</f>
        <v>0</v>
      </c>
      <c r="G14" s="1007"/>
      <c r="H14" s="322"/>
      <c r="I14" s="322"/>
      <c r="J14" s="322"/>
      <c r="K14" s="322"/>
      <c r="L14" s="322"/>
      <c r="M14" s="322"/>
      <c r="N14" s="322"/>
      <c r="O14" s="322"/>
      <c r="P14" s="322"/>
      <c r="Q14" s="322"/>
      <c r="R14" s="322"/>
      <c r="S14" s="322"/>
      <c r="T14" s="322"/>
      <c r="U14" s="322"/>
      <c r="V14" s="322"/>
      <c r="W14" s="322"/>
      <c r="X14" s="322"/>
      <c r="Y14" s="322"/>
      <c r="Z14" s="322"/>
      <c r="AA14" s="322"/>
      <c r="AB14" s="322"/>
      <c r="AC14" s="1026"/>
      <c r="AD14" s="1026"/>
      <c r="AE14" s="1026"/>
      <c r="AF14" s="1026"/>
      <c r="AG14" s="1026"/>
      <c r="AH14" s="1026"/>
      <c r="AI14" s="1026"/>
      <c r="AJ14" s="1026"/>
      <c r="AK14" s="1026"/>
      <c r="AL14" s="1026"/>
      <c r="AM14" s="1026"/>
      <c r="AN14" s="1026"/>
      <c r="AO14" s="1026"/>
      <c r="AP14" s="1026"/>
      <c r="AQ14" s="1026"/>
      <c r="AR14" s="1026"/>
      <c r="AS14" s="1026"/>
      <c r="AT14" s="1026"/>
      <c r="AU14" s="1026"/>
      <c r="AV14" s="1026"/>
      <c r="AW14" s="1026"/>
      <c r="AX14" s="1026"/>
      <c r="AY14" s="1026"/>
      <c r="AZ14" s="1026"/>
      <c r="BA14" s="1026"/>
      <c r="BB14" s="1026"/>
      <c r="BC14" s="1026"/>
      <c r="BD14" s="322"/>
      <c r="BE14" s="322"/>
      <c r="BF14" s="322"/>
      <c r="BG14" s="322"/>
      <c r="BH14" s="322"/>
      <c r="BI14" s="322"/>
      <c r="BJ14" s="322"/>
      <c r="BK14" s="322"/>
      <c r="BL14" s="322"/>
      <c r="BM14" s="322"/>
      <c r="BN14" s="322"/>
      <c r="BO14" s="322"/>
      <c r="BP14" s="322"/>
      <c r="BQ14" s="322"/>
      <c r="BR14" s="322"/>
      <c r="BS14" s="322"/>
      <c r="BT14" s="322"/>
      <c r="BU14" s="322"/>
      <c r="BV14" s="322"/>
      <c r="BW14" s="322"/>
      <c r="BX14" s="322"/>
      <c r="BY14" s="322"/>
      <c r="BZ14" s="322"/>
      <c r="CA14" s="322"/>
      <c r="CB14" s="322"/>
      <c r="CC14" s="322"/>
      <c r="CD14" s="322"/>
      <c r="CE14" s="322"/>
      <c r="CF14" s="322"/>
      <c r="CG14" s="322"/>
      <c r="CH14" s="322"/>
      <c r="CI14" s="322"/>
      <c r="CJ14" s="322"/>
      <c r="CK14" s="1026"/>
      <c r="CL14" s="1026"/>
      <c r="CM14" s="1026"/>
      <c r="CN14" s="1026"/>
      <c r="CO14" s="1026"/>
      <c r="CP14" s="1026"/>
      <c r="CQ14" s="1026"/>
      <c r="CR14" s="1026"/>
      <c r="CS14" s="1026"/>
      <c r="CT14" s="1026"/>
      <c r="CU14" s="1026"/>
      <c r="CV14" s="1026"/>
      <c r="CW14" s="1026"/>
      <c r="CX14" s="1026"/>
      <c r="CY14" s="1026"/>
      <c r="CZ14" s="1026"/>
      <c r="DA14" s="1026"/>
      <c r="DB14" s="1026"/>
      <c r="DC14" s="1026"/>
      <c r="DD14" s="1026"/>
      <c r="DE14" s="1026"/>
    </row>
    <row r="15" spans="1:88" s="349" customFormat="1" ht="21">
      <c r="A15" s="814" t="s">
        <v>424</v>
      </c>
      <c r="B15" s="815" t="s">
        <v>1</v>
      </c>
      <c r="C15" s="1023">
        <v>4323300</v>
      </c>
      <c r="D15" s="1023">
        <v>1493100</v>
      </c>
      <c r="E15" s="1023">
        <v>1395600</v>
      </c>
      <c r="F15" s="1023">
        <v>1434600</v>
      </c>
      <c r="G15" s="1007"/>
      <c r="H15" s="322"/>
      <c r="I15" s="322"/>
      <c r="J15" s="322"/>
      <c r="K15" s="322"/>
      <c r="L15" s="322"/>
      <c r="M15" s="322"/>
      <c r="N15" s="322"/>
      <c r="O15" s="322"/>
      <c r="P15" s="322"/>
      <c r="Q15" s="322"/>
      <c r="R15" s="322"/>
      <c r="S15" s="322"/>
      <c r="T15" s="322"/>
      <c r="U15" s="322"/>
      <c r="V15" s="322"/>
      <c r="W15" s="322"/>
      <c r="X15" s="322"/>
      <c r="Y15" s="322"/>
      <c r="Z15" s="322"/>
      <c r="AA15" s="322"/>
      <c r="AB15" s="322"/>
      <c r="BD15" s="322"/>
      <c r="BE15" s="322"/>
      <c r="BF15" s="322"/>
      <c r="BG15" s="322"/>
      <c r="BH15" s="322"/>
      <c r="BI15" s="322"/>
      <c r="BJ15" s="322"/>
      <c r="BK15" s="322"/>
      <c r="BL15" s="322"/>
      <c r="BM15" s="322"/>
      <c r="BN15" s="322"/>
      <c r="BO15" s="322"/>
      <c r="BP15" s="322"/>
      <c r="BQ15" s="322"/>
      <c r="BR15" s="322"/>
      <c r="BS15" s="322"/>
      <c r="BT15" s="322"/>
      <c r="BU15" s="322"/>
      <c r="BV15" s="322"/>
      <c r="BW15" s="322"/>
      <c r="BX15" s="322"/>
      <c r="BY15" s="322"/>
      <c r="BZ15" s="322"/>
      <c r="CA15" s="322"/>
      <c r="CB15" s="322"/>
      <c r="CC15" s="322"/>
      <c r="CD15" s="322"/>
      <c r="CE15" s="322"/>
      <c r="CF15" s="322"/>
      <c r="CG15" s="322"/>
      <c r="CH15" s="322"/>
      <c r="CI15" s="322"/>
      <c r="CJ15" s="322"/>
    </row>
    <row r="16" spans="1:88" s="349" customFormat="1" ht="21">
      <c r="A16" s="814"/>
      <c r="B16" s="815" t="s">
        <v>2</v>
      </c>
      <c r="C16" s="1023">
        <f>D16+E16+F16</f>
        <v>1599008.5</v>
      </c>
      <c r="D16" s="1029">
        <f>D19+D21+D23+D25+D28+D31+D33+D35+D37+D39+D41</f>
        <v>965736</v>
      </c>
      <c r="E16" s="1029">
        <f>E19+E21+E23+E25+E28+E31+E33+E35+E37+E39+E41</f>
        <v>633272.5</v>
      </c>
      <c r="F16" s="1029">
        <f>F19+F21+F23+F25+F28+F31+F33+F35+F37+F39+F41</f>
        <v>0</v>
      </c>
      <c r="G16" s="1007"/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2"/>
      <c r="Y16" s="322"/>
      <c r="Z16" s="322"/>
      <c r="AA16" s="322"/>
      <c r="AB16" s="322"/>
      <c r="BD16" s="322"/>
      <c r="BE16" s="322"/>
      <c r="BF16" s="322"/>
      <c r="BG16" s="322"/>
      <c r="BH16" s="322"/>
      <c r="BI16" s="322"/>
      <c r="BJ16" s="322"/>
      <c r="BK16" s="322"/>
      <c r="BL16" s="322"/>
      <c r="BM16" s="322"/>
      <c r="BN16" s="322"/>
      <c r="BO16" s="322"/>
      <c r="BP16" s="322"/>
      <c r="BQ16" s="322"/>
      <c r="BR16" s="322"/>
      <c r="BS16" s="322"/>
      <c r="BT16" s="322"/>
      <c r="BU16" s="322"/>
      <c r="BV16" s="322"/>
      <c r="BW16" s="322"/>
      <c r="BX16" s="322"/>
      <c r="BY16" s="322"/>
      <c r="BZ16" s="322"/>
      <c r="CA16" s="322"/>
      <c r="CB16" s="322"/>
      <c r="CC16" s="322"/>
      <c r="CD16" s="322"/>
      <c r="CE16" s="322"/>
      <c r="CF16" s="322"/>
      <c r="CG16" s="322"/>
      <c r="CH16" s="322"/>
      <c r="CI16" s="322"/>
      <c r="CJ16" s="322"/>
    </row>
    <row r="17" spans="1:88" s="161" customFormat="1" ht="21">
      <c r="A17" s="1030" t="s">
        <v>213</v>
      </c>
      <c r="B17" s="825"/>
      <c r="C17" s="1031">
        <v>3533400</v>
      </c>
      <c r="D17" s="1031">
        <v>1120800</v>
      </c>
      <c r="E17" s="1031">
        <v>1301600</v>
      </c>
      <c r="F17" s="1031">
        <v>1111000</v>
      </c>
      <c r="G17" s="1007"/>
      <c r="H17" s="322"/>
      <c r="I17" s="322"/>
      <c r="J17" s="322"/>
      <c r="K17" s="322"/>
      <c r="L17" s="322"/>
      <c r="M17" s="322"/>
      <c r="N17" s="322"/>
      <c r="O17" s="322"/>
      <c r="P17" s="322"/>
      <c r="Q17" s="322"/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BD17" s="322"/>
      <c r="BE17" s="322"/>
      <c r="BF17" s="322"/>
      <c r="BG17" s="322"/>
      <c r="BH17" s="322"/>
      <c r="BI17" s="322"/>
      <c r="BJ17" s="322"/>
      <c r="BK17" s="322"/>
      <c r="BL17" s="322"/>
      <c r="BM17" s="322"/>
      <c r="BN17" s="322"/>
      <c r="BO17" s="322"/>
      <c r="BP17" s="322"/>
      <c r="BQ17" s="322"/>
      <c r="BR17" s="322"/>
      <c r="BS17" s="322"/>
      <c r="BT17" s="322"/>
      <c r="BU17" s="322"/>
      <c r="BV17" s="322"/>
      <c r="BW17" s="322"/>
      <c r="BX17" s="322"/>
      <c r="BY17" s="322"/>
      <c r="BZ17" s="322"/>
      <c r="CA17" s="322"/>
      <c r="CB17" s="322"/>
      <c r="CC17" s="322"/>
      <c r="CD17" s="322"/>
      <c r="CE17" s="322"/>
      <c r="CF17" s="322"/>
      <c r="CG17" s="322"/>
      <c r="CH17" s="322"/>
      <c r="CI17" s="322"/>
      <c r="CJ17" s="322"/>
    </row>
    <row r="18" spans="1:6" s="1037" customFormat="1" ht="21">
      <c r="A18" s="824" t="s">
        <v>454</v>
      </c>
      <c r="B18" s="1034" t="s">
        <v>1</v>
      </c>
      <c r="C18" s="1052">
        <v>113400</v>
      </c>
      <c r="D18" s="1035">
        <v>37800</v>
      </c>
      <c r="E18" s="1035">
        <v>37800</v>
      </c>
      <c r="F18" s="1035">
        <v>37800</v>
      </c>
    </row>
    <row r="19" spans="1:6" s="1037" customFormat="1" ht="21">
      <c r="A19" s="1030"/>
      <c r="B19" s="821" t="s">
        <v>2</v>
      </c>
      <c r="C19" s="1052">
        <f>D19+E19+F19</f>
        <v>35445</v>
      </c>
      <c r="D19" s="1036">
        <v>21267</v>
      </c>
      <c r="E19" s="1036">
        <v>14178</v>
      </c>
      <c r="F19" s="1036"/>
    </row>
    <row r="20" spans="1:6" s="1037" customFormat="1" ht="21">
      <c r="A20" s="1098" t="s">
        <v>455</v>
      </c>
      <c r="B20" s="1034" t="s">
        <v>1</v>
      </c>
      <c r="C20" s="1035">
        <v>3150000</v>
      </c>
      <c r="D20" s="1036">
        <v>990000</v>
      </c>
      <c r="E20" s="1036">
        <v>1170000</v>
      </c>
      <c r="F20" s="1036">
        <v>990000</v>
      </c>
    </row>
    <row r="21" spans="1:6" s="1037" customFormat="1" ht="21">
      <c r="A21" s="1098"/>
      <c r="B21" s="821" t="s">
        <v>2</v>
      </c>
      <c r="C21" s="1052">
        <f>D21+E21+F21</f>
        <v>1453176</v>
      </c>
      <c r="D21" s="1036">
        <v>879744</v>
      </c>
      <c r="E21" s="1036">
        <v>573432</v>
      </c>
      <c r="F21" s="1036"/>
    </row>
    <row r="22" spans="1:7" s="1037" customFormat="1" ht="21">
      <c r="A22" s="1098" t="s">
        <v>456</v>
      </c>
      <c r="B22" s="1034" t="s">
        <v>1</v>
      </c>
      <c r="C22" s="1035">
        <v>150000</v>
      </c>
      <c r="D22" s="1036">
        <v>52000</v>
      </c>
      <c r="E22" s="1036">
        <v>50800</v>
      </c>
      <c r="F22" s="1036">
        <v>47200</v>
      </c>
      <c r="G22" s="1099"/>
    </row>
    <row r="23" spans="1:6" s="1037" customFormat="1" ht="21">
      <c r="A23" s="1098"/>
      <c r="B23" s="821" t="s">
        <v>2</v>
      </c>
      <c r="C23" s="1052">
        <f>D23+E23+F23</f>
        <v>81212.5</v>
      </c>
      <c r="D23" s="1036">
        <v>51525</v>
      </c>
      <c r="E23" s="1100">
        <v>29687.5</v>
      </c>
      <c r="F23" s="1036"/>
    </row>
    <row r="24" spans="1:88" s="161" customFormat="1" ht="21">
      <c r="A24" s="1098" t="s">
        <v>457</v>
      </c>
      <c r="B24" s="1034" t="s">
        <v>1</v>
      </c>
      <c r="C24" s="1035">
        <v>120000</v>
      </c>
      <c r="D24" s="1052">
        <v>41000</v>
      </c>
      <c r="E24" s="1052">
        <v>43000</v>
      </c>
      <c r="F24" s="1052">
        <v>36000</v>
      </c>
      <c r="G24" s="1101"/>
      <c r="H24" s="322"/>
      <c r="I24" s="322"/>
      <c r="J24" s="322"/>
      <c r="K24" s="322"/>
      <c r="L24" s="322"/>
      <c r="M24" s="322"/>
      <c r="N24" s="322"/>
      <c r="O24" s="322"/>
      <c r="P24" s="322"/>
      <c r="Q24" s="322"/>
      <c r="R24" s="322"/>
      <c r="S24" s="322"/>
      <c r="T24" s="322"/>
      <c r="U24" s="322"/>
      <c r="V24" s="322"/>
      <c r="W24" s="322"/>
      <c r="X24" s="322"/>
      <c r="Y24" s="322"/>
      <c r="Z24" s="322"/>
      <c r="AA24" s="322"/>
      <c r="AB24" s="322"/>
      <c r="BD24" s="322"/>
      <c r="BE24" s="322"/>
      <c r="BF24" s="322"/>
      <c r="BG24" s="322"/>
      <c r="BH24" s="322"/>
      <c r="BI24" s="322"/>
      <c r="BJ24" s="322"/>
      <c r="BK24" s="322"/>
      <c r="BL24" s="322"/>
      <c r="BM24" s="322"/>
      <c r="BN24" s="322"/>
      <c r="BO24" s="322"/>
      <c r="BP24" s="322"/>
      <c r="BQ24" s="322"/>
      <c r="BR24" s="322"/>
      <c r="BS24" s="322"/>
      <c r="BT24" s="322"/>
      <c r="BU24" s="322"/>
      <c r="BV24" s="322"/>
      <c r="BW24" s="322"/>
      <c r="BX24" s="322"/>
      <c r="BY24" s="322"/>
      <c r="BZ24" s="322"/>
      <c r="CA24" s="322"/>
      <c r="CB24" s="322"/>
      <c r="CC24" s="322"/>
      <c r="CD24" s="322"/>
      <c r="CE24" s="322"/>
      <c r="CF24" s="322"/>
      <c r="CG24" s="322"/>
      <c r="CH24" s="322"/>
      <c r="CI24" s="322"/>
      <c r="CJ24" s="322"/>
    </row>
    <row r="25" spans="1:6" s="1037" customFormat="1" ht="21">
      <c r="A25" s="1102"/>
      <c r="B25" s="821" t="s">
        <v>2</v>
      </c>
      <c r="C25" s="1052">
        <f>D25+E25+F25</f>
        <v>29175</v>
      </c>
      <c r="D25" s="1035">
        <v>13200</v>
      </c>
      <c r="E25" s="1035">
        <v>15975</v>
      </c>
      <c r="F25" s="1035"/>
    </row>
    <row r="26" spans="1:88" s="161" customFormat="1" ht="21">
      <c r="A26" s="1030" t="s">
        <v>214</v>
      </c>
      <c r="B26" s="821"/>
      <c r="C26" s="1031">
        <v>2000</v>
      </c>
      <c r="D26" s="1031">
        <v>2000</v>
      </c>
      <c r="E26" s="1103">
        <v>0</v>
      </c>
      <c r="F26" s="1103">
        <v>0</v>
      </c>
      <c r="G26" s="1007"/>
      <c r="H26" s="322"/>
      <c r="I26" s="322"/>
      <c r="J26" s="322"/>
      <c r="K26" s="322"/>
      <c r="L26" s="322"/>
      <c r="M26" s="322"/>
      <c r="N26" s="322"/>
      <c r="O26" s="322"/>
      <c r="P26" s="322"/>
      <c r="Q26" s="322"/>
      <c r="R26" s="322"/>
      <c r="S26" s="322"/>
      <c r="T26" s="322"/>
      <c r="U26" s="322"/>
      <c r="V26" s="322"/>
      <c r="W26" s="322"/>
      <c r="X26" s="322"/>
      <c r="Y26" s="322"/>
      <c r="Z26" s="322"/>
      <c r="AA26" s="322"/>
      <c r="AB26" s="322"/>
      <c r="BD26" s="322"/>
      <c r="BE26" s="322"/>
      <c r="BF26" s="322"/>
      <c r="BG26" s="322"/>
      <c r="BH26" s="322"/>
      <c r="BI26" s="322"/>
      <c r="BJ26" s="322"/>
      <c r="BK26" s="322"/>
      <c r="BL26" s="322"/>
      <c r="BM26" s="322"/>
      <c r="BN26" s="322"/>
      <c r="BO26" s="322"/>
      <c r="BP26" s="322"/>
      <c r="BQ26" s="322"/>
      <c r="BR26" s="322"/>
      <c r="BS26" s="322"/>
      <c r="BT26" s="322"/>
      <c r="BU26" s="322"/>
      <c r="BV26" s="322"/>
      <c r="BW26" s="322"/>
      <c r="BX26" s="322"/>
      <c r="BY26" s="322"/>
      <c r="BZ26" s="322"/>
      <c r="CA26" s="322"/>
      <c r="CB26" s="322"/>
      <c r="CC26" s="322"/>
      <c r="CD26" s="322"/>
      <c r="CE26" s="322"/>
      <c r="CF26" s="322"/>
      <c r="CG26" s="322"/>
      <c r="CH26" s="322"/>
      <c r="CI26" s="322"/>
      <c r="CJ26" s="322"/>
    </row>
    <row r="27" spans="1:88" s="161" customFormat="1" ht="21">
      <c r="A27" s="1102" t="s">
        <v>458</v>
      </c>
      <c r="B27" s="1034" t="s">
        <v>1</v>
      </c>
      <c r="C27" s="1035">
        <v>2000</v>
      </c>
      <c r="D27" s="1052">
        <v>2000</v>
      </c>
      <c r="E27" s="1104">
        <v>0</v>
      </c>
      <c r="F27" s="1104">
        <v>0</v>
      </c>
      <c r="G27" s="1007"/>
      <c r="H27" s="322"/>
      <c r="I27" s="322"/>
      <c r="J27" s="322"/>
      <c r="K27" s="322"/>
      <c r="L27" s="322"/>
      <c r="M27" s="322"/>
      <c r="N27" s="322"/>
      <c r="O27" s="322"/>
      <c r="P27" s="322"/>
      <c r="Q27" s="322"/>
      <c r="R27" s="322"/>
      <c r="S27" s="322"/>
      <c r="T27" s="322"/>
      <c r="U27" s="322"/>
      <c r="V27" s="322"/>
      <c r="W27" s="322"/>
      <c r="X27" s="322"/>
      <c r="Y27" s="322"/>
      <c r="Z27" s="322"/>
      <c r="AA27" s="322"/>
      <c r="AB27" s="322"/>
      <c r="BD27" s="322"/>
      <c r="BE27" s="322"/>
      <c r="BF27" s="322"/>
      <c r="BG27" s="322"/>
      <c r="BH27" s="322"/>
      <c r="BI27" s="322"/>
      <c r="BJ27" s="322"/>
      <c r="BK27" s="322"/>
      <c r="BL27" s="322"/>
      <c r="BM27" s="322"/>
      <c r="BN27" s="322"/>
      <c r="BO27" s="322"/>
      <c r="BP27" s="322"/>
      <c r="BQ27" s="322"/>
      <c r="BR27" s="322"/>
      <c r="BS27" s="322"/>
      <c r="BT27" s="322"/>
      <c r="BU27" s="322"/>
      <c r="BV27" s="322"/>
      <c r="BW27" s="322"/>
      <c r="BX27" s="322"/>
      <c r="BY27" s="322"/>
      <c r="BZ27" s="322"/>
      <c r="CA27" s="322"/>
      <c r="CB27" s="322"/>
      <c r="CC27" s="322"/>
      <c r="CD27" s="322"/>
      <c r="CE27" s="322"/>
      <c r="CF27" s="322"/>
      <c r="CG27" s="322"/>
      <c r="CH27" s="322"/>
      <c r="CI27" s="322"/>
      <c r="CJ27" s="322"/>
    </row>
    <row r="28" spans="1:6" s="1105" customFormat="1" ht="21">
      <c r="A28" s="1030"/>
      <c r="B28" s="821" t="s">
        <v>2</v>
      </c>
      <c r="C28" s="1052">
        <f>D28+E28+F28</f>
        <v>0</v>
      </c>
      <c r="D28" s="1035">
        <v>0</v>
      </c>
      <c r="E28" s="1035"/>
      <c r="F28" s="1035"/>
    </row>
    <row r="29" spans="1:88" s="161" customFormat="1" ht="21">
      <c r="A29" s="846" t="s">
        <v>215</v>
      </c>
      <c r="B29" s="859"/>
      <c r="C29" s="1106">
        <v>787900</v>
      </c>
      <c r="D29" s="1106">
        <v>370300</v>
      </c>
      <c r="E29" s="1106">
        <v>94000</v>
      </c>
      <c r="F29" s="1106">
        <v>323600</v>
      </c>
      <c r="G29" s="1007"/>
      <c r="H29" s="322"/>
      <c r="I29" s="322"/>
      <c r="J29" s="322"/>
      <c r="K29" s="322"/>
      <c r="L29" s="322"/>
      <c r="M29" s="322"/>
      <c r="N29" s="322"/>
      <c r="O29" s="322"/>
      <c r="P29" s="322"/>
      <c r="Q29" s="322"/>
      <c r="R29" s="322"/>
      <c r="S29" s="322"/>
      <c r="T29" s="322"/>
      <c r="U29" s="322"/>
      <c r="V29" s="322"/>
      <c r="W29" s="322"/>
      <c r="X29" s="322"/>
      <c r="Y29" s="322"/>
      <c r="Z29" s="322"/>
      <c r="AA29" s="322"/>
      <c r="AB29" s="322"/>
      <c r="BD29" s="322"/>
      <c r="BE29" s="322"/>
      <c r="BF29" s="322"/>
      <c r="BG29" s="322"/>
      <c r="BH29" s="322"/>
      <c r="BI29" s="322"/>
      <c r="BJ29" s="322"/>
      <c r="BK29" s="322"/>
      <c r="BL29" s="322"/>
      <c r="BM29" s="322"/>
      <c r="BN29" s="322"/>
      <c r="BO29" s="322"/>
      <c r="BP29" s="322"/>
      <c r="BQ29" s="322"/>
      <c r="BR29" s="322"/>
      <c r="BS29" s="322"/>
      <c r="BT29" s="322"/>
      <c r="BU29" s="322"/>
      <c r="BV29" s="322"/>
      <c r="BW29" s="322"/>
      <c r="BX29" s="322"/>
      <c r="BY29" s="322"/>
      <c r="BZ29" s="322"/>
      <c r="CA29" s="322"/>
      <c r="CB29" s="322"/>
      <c r="CC29" s="322"/>
      <c r="CD29" s="322"/>
      <c r="CE29" s="322"/>
      <c r="CF29" s="322"/>
      <c r="CG29" s="322"/>
      <c r="CH29" s="322"/>
      <c r="CI29" s="322"/>
      <c r="CJ29" s="322"/>
    </row>
    <row r="30" spans="1:6" s="1037" customFormat="1" ht="21">
      <c r="A30" s="1090" t="s">
        <v>459</v>
      </c>
      <c r="B30" s="1034" t="s">
        <v>1</v>
      </c>
      <c r="C30" s="1035">
        <v>1200</v>
      </c>
      <c r="D30" s="1035">
        <v>1200</v>
      </c>
      <c r="E30" s="1100">
        <v>0</v>
      </c>
      <c r="F30" s="1100">
        <v>0</v>
      </c>
    </row>
    <row r="31" spans="1:6" s="1037" customFormat="1" ht="21">
      <c r="A31" s="1030"/>
      <c r="B31" s="825" t="s">
        <v>2</v>
      </c>
      <c r="C31" s="1052">
        <f>D31+E31+F31</f>
        <v>0</v>
      </c>
      <c r="D31" s="1035"/>
      <c r="E31" s="1035"/>
      <c r="F31" s="1035"/>
    </row>
    <row r="32" spans="1:6" s="1037" customFormat="1" ht="21">
      <c r="A32" s="1033" t="s">
        <v>460</v>
      </c>
      <c r="B32" s="1034" t="s">
        <v>1</v>
      </c>
      <c r="C32" s="1035">
        <v>212400</v>
      </c>
      <c r="D32" s="1100">
        <v>0</v>
      </c>
      <c r="E32" s="1100">
        <v>0</v>
      </c>
      <c r="F32" s="1035">
        <v>212400</v>
      </c>
    </row>
    <row r="33" spans="1:6" s="1037" customFormat="1" ht="21">
      <c r="A33" s="1107"/>
      <c r="B33" s="1066" t="s">
        <v>2</v>
      </c>
      <c r="C33" s="1108">
        <f>D33+E33+F33</f>
        <v>0</v>
      </c>
      <c r="D33" s="1109"/>
      <c r="E33" s="1109"/>
      <c r="F33" s="1110"/>
    </row>
    <row r="34" spans="1:6" s="1037" customFormat="1" ht="21">
      <c r="A34" s="1111" t="s">
        <v>132</v>
      </c>
      <c r="B34" s="1112" t="s">
        <v>1</v>
      </c>
      <c r="C34" s="1113">
        <v>134200</v>
      </c>
      <c r="D34" s="1113">
        <v>134200</v>
      </c>
      <c r="E34" s="1114">
        <v>0</v>
      </c>
      <c r="F34" s="1114">
        <v>0</v>
      </c>
    </row>
    <row r="35" spans="1:6" s="1037" customFormat="1" ht="21">
      <c r="A35" s="1033"/>
      <c r="B35" s="1034" t="s">
        <v>2</v>
      </c>
      <c r="C35" s="1052">
        <f>D35+E35+F35</f>
        <v>0</v>
      </c>
      <c r="D35" s="1115">
        <v>0</v>
      </c>
      <c r="E35" s="1115"/>
      <c r="F35" s="1115"/>
    </row>
    <row r="36" spans="1:6" s="1037" customFormat="1" ht="21">
      <c r="A36" s="1098" t="s">
        <v>461</v>
      </c>
      <c r="B36" s="1034" t="s">
        <v>1</v>
      </c>
      <c r="C36" s="1035">
        <v>94000</v>
      </c>
      <c r="D36" s="1100">
        <v>0</v>
      </c>
      <c r="E36" s="1035">
        <v>94000</v>
      </c>
      <c r="F36" s="1100">
        <v>0</v>
      </c>
    </row>
    <row r="37" spans="1:6" s="1037" customFormat="1" ht="21">
      <c r="A37" s="1098"/>
      <c r="B37" s="1034" t="s">
        <v>2</v>
      </c>
      <c r="C37" s="1052">
        <f>D37+E37+F37</f>
        <v>0</v>
      </c>
      <c r="D37" s="1100"/>
      <c r="E37" s="1035">
        <v>0</v>
      </c>
      <c r="F37" s="1035"/>
    </row>
    <row r="38" spans="1:6" s="1037" customFormat="1" ht="21">
      <c r="A38" s="1098" t="s">
        <v>462</v>
      </c>
      <c r="B38" s="1034" t="s">
        <v>1</v>
      </c>
      <c r="C38" s="1035">
        <v>111200</v>
      </c>
      <c r="D38" s="1100">
        <v>0</v>
      </c>
      <c r="E38" s="1100">
        <v>0</v>
      </c>
      <c r="F38" s="1035">
        <v>111200</v>
      </c>
    </row>
    <row r="39" spans="1:6" s="1037" customFormat="1" ht="21">
      <c r="A39" s="1098"/>
      <c r="B39" s="1034" t="s">
        <v>2</v>
      </c>
      <c r="C39" s="1052">
        <f>D39+E39+F39</f>
        <v>0</v>
      </c>
      <c r="D39" s="1035"/>
      <c r="E39" s="1100"/>
      <c r="F39" s="1035"/>
    </row>
    <row r="40" spans="1:6" s="1037" customFormat="1" ht="21">
      <c r="A40" s="1116" t="s">
        <v>463</v>
      </c>
      <c r="B40" s="1034" t="s">
        <v>1</v>
      </c>
      <c r="C40" s="1035">
        <v>234900</v>
      </c>
      <c r="D40" s="1117">
        <v>234900</v>
      </c>
      <c r="E40" s="1118">
        <v>0</v>
      </c>
      <c r="F40" s="1118">
        <v>0</v>
      </c>
    </row>
    <row r="41" spans="1:6" s="1037" customFormat="1" ht="21">
      <c r="A41" s="827"/>
      <c r="B41" s="1066" t="s">
        <v>2</v>
      </c>
      <c r="C41" s="1108">
        <f>D41+E41+F41</f>
        <v>0</v>
      </c>
      <c r="D41" s="1119">
        <v>0</v>
      </c>
      <c r="E41" s="1119"/>
      <c r="F41" s="1119"/>
    </row>
    <row r="42" spans="1:6" s="1037" customFormat="1" ht="21">
      <c r="A42" s="660" t="s">
        <v>427</v>
      </c>
      <c r="B42" s="864" t="s">
        <v>1</v>
      </c>
      <c r="C42" s="1092">
        <v>4323300</v>
      </c>
      <c r="D42" s="1092">
        <v>1493100</v>
      </c>
      <c r="E42" s="1092">
        <v>1395600</v>
      </c>
      <c r="F42" s="1092">
        <v>1434600</v>
      </c>
    </row>
    <row r="43" spans="1:6" s="1037" customFormat="1" ht="21">
      <c r="A43" s="661"/>
      <c r="B43" s="865" t="s">
        <v>2</v>
      </c>
      <c r="C43" s="1093">
        <f>C10</f>
        <v>1599008.5</v>
      </c>
      <c r="D43" s="1093">
        <f>D10</f>
        <v>965736</v>
      </c>
      <c r="E43" s="1093">
        <f>E10</f>
        <v>633272.5</v>
      </c>
      <c r="F43" s="1093">
        <f>F10</f>
        <v>0</v>
      </c>
    </row>
    <row r="44" spans="1:6" s="1037" customFormat="1" ht="21">
      <c r="A44" s="660" t="s">
        <v>428</v>
      </c>
      <c r="B44" s="815" t="s">
        <v>1</v>
      </c>
      <c r="C44" s="1092">
        <v>0</v>
      </c>
      <c r="D44" s="1094">
        <v>0</v>
      </c>
      <c r="E44" s="1094">
        <v>0</v>
      </c>
      <c r="F44" s="1094">
        <v>0</v>
      </c>
    </row>
    <row r="45" spans="1:6" s="1037" customFormat="1" ht="21">
      <c r="A45" s="661"/>
      <c r="B45" s="865" t="s">
        <v>2</v>
      </c>
      <c r="C45" s="1093"/>
      <c r="D45" s="1071"/>
      <c r="E45" s="1071"/>
      <c r="F45" s="1071"/>
    </row>
    <row r="46" spans="1:88" s="1072" customFormat="1" ht="21">
      <c r="A46" s="588" t="s">
        <v>435</v>
      </c>
      <c r="B46" s="815" t="s">
        <v>1</v>
      </c>
      <c r="C46" s="1095">
        <v>4323300</v>
      </c>
      <c r="D46" s="1095">
        <v>1493100</v>
      </c>
      <c r="E46" s="1095">
        <v>1395600</v>
      </c>
      <c r="F46" s="1095">
        <v>1434600</v>
      </c>
      <c r="G46" s="1007"/>
      <c r="H46" s="322"/>
      <c r="I46" s="322"/>
      <c r="J46" s="322"/>
      <c r="K46" s="322"/>
      <c r="L46" s="322"/>
      <c r="M46" s="322"/>
      <c r="N46" s="322"/>
      <c r="O46" s="322"/>
      <c r="P46" s="322"/>
      <c r="Q46" s="322"/>
      <c r="R46" s="322"/>
      <c r="S46" s="322"/>
      <c r="T46" s="322"/>
      <c r="U46" s="322"/>
      <c r="V46" s="322"/>
      <c r="W46" s="322"/>
      <c r="X46" s="322"/>
      <c r="Y46" s="322"/>
      <c r="Z46" s="322"/>
      <c r="AA46" s="322"/>
      <c r="AB46" s="322"/>
      <c r="BD46" s="322"/>
      <c r="BE46" s="322"/>
      <c r="BF46" s="322"/>
      <c r="BG46" s="322"/>
      <c r="BH46" s="322"/>
      <c r="BI46" s="322"/>
      <c r="BJ46" s="322"/>
      <c r="BK46" s="322"/>
      <c r="BL46" s="322"/>
      <c r="BM46" s="322"/>
      <c r="BN46" s="322"/>
      <c r="BO46" s="322"/>
      <c r="BP46" s="322"/>
      <c r="BQ46" s="322"/>
      <c r="BR46" s="322"/>
      <c r="BS46" s="322"/>
      <c r="BT46" s="322"/>
      <c r="BU46" s="322"/>
      <c r="BV46" s="322"/>
      <c r="BW46" s="322"/>
      <c r="BX46" s="322"/>
      <c r="BY46" s="322"/>
      <c r="BZ46" s="322"/>
      <c r="CA46" s="322"/>
      <c r="CB46" s="322"/>
      <c r="CC46" s="322"/>
      <c r="CD46" s="322"/>
      <c r="CE46" s="322"/>
      <c r="CF46" s="322"/>
      <c r="CG46" s="322"/>
      <c r="CH46" s="322"/>
      <c r="CI46" s="322"/>
      <c r="CJ46" s="322"/>
    </row>
    <row r="47" spans="1:88" s="252" customFormat="1" ht="21">
      <c r="A47" s="589"/>
      <c r="B47" s="865" t="s">
        <v>2</v>
      </c>
      <c r="C47" s="1096">
        <f>C43</f>
        <v>1599008.5</v>
      </c>
      <c r="D47" s="1096">
        <f>D43</f>
        <v>965736</v>
      </c>
      <c r="E47" s="1096">
        <f>E43</f>
        <v>633272.5</v>
      </c>
      <c r="F47" s="1096">
        <f>F43</f>
        <v>0</v>
      </c>
      <c r="G47" s="1007"/>
      <c r="H47" s="322"/>
      <c r="I47" s="322"/>
      <c r="J47" s="322"/>
      <c r="K47" s="322"/>
      <c r="L47" s="322"/>
      <c r="M47" s="322"/>
      <c r="N47" s="322"/>
      <c r="O47" s="322"/>
      <c r="P47" s="322"/>
      <c r="Q47" s="322"/>
      <c r="R47" s="322"/>
      <c r="S47" s="322"/>
      <c r="T47" s="322"/>
      <c r="U47" s="322"/>
      <c r="V47" s="322"/>
      <c r="W47" s="322"/>
      <c r="X47" s="322"/>
      <c r="Y47" s="322"/>
      <c r="Z47" s="322"/>
      <c r="AA47" s="322"/>
      <c r="AB47" s="322"/>
      <c r="BD47" s="322"/>
      <c r="BE47" s="322"/>
      <c r="BF47" s="322"/>
      <c r="BG47" s="322"/>
      <c r="BH47" s="322"/>
      <c r="BI47" s="322"/>
      <c r="BJ47" s="322"/>
      <c r="BK47" s="322"/>
      <c r="BL47" s="322"/>
      <c r="BM47" s="322"/>
      <c r="BN47" s="322"/>
      <c r="BO47" s="322"/>
      <c r="BP47" s="322"/>
      <c r="BQ47" s="322"/>
      <c r="BR47" s="322"/>
      <c r="BS47" s="322"/>
      <c r="BT47" s="322"/>
      <c r="BU47" s="322"/>
      <c r="BV47" s="322"/>
      <c r="BW47" s="322"/>
      <c r="BX47" s="322"/>
      <c r="BY47" s="322"/>
      <c r="BZ47" s="322"/>
      <c r="CA47" s="322"/>
      <c r="CB47" s="322"/>
      <c r="CC47" s="322"/>
      <c r="CD47" s="322"/>
      <c r="CE47" s="322"/>
      <c r="CF47" s="322"/>
      <c r="CG47" s="322"/>
      <c r="CH47" s="322"/>
      <c r="CI47" s="322"/>
      <c r="CJ47" s="322"/>
    </row>
    <row r="48" spans="1:7" ht="26.25" customHeight="1">
      <c r="A48" s="916"/>
      <c r="B48" s="80"/>
      <c r="C48" s="1073"/>
      <c r="D48" s="1074"/>
      <c r="E48" s="1120"/>
      <c r="F48" s="1076"/>
      <c r="G48" s="1007"/>
    </row>
    <row r="49" ht="19.5">
      <c r="G49" s="1079"/>
    </row>
    <row r="50" ht="19.5">
      <c r="G50" s="1079"/>
    </row>
    <row r="51" ht="19.5">
      <c r="G51" s="1079"/>
    </row>
    <row r="52" ht="19.5">
      <c r="G52" s="1079"/>
    </row>
  </sheetData>
  <sheetProtection/>
  <mergeCells count="4">
    <mergeCell ref="A3:F3"/>
    <mergeCell ref="A7:A8"/>
    <mergeCell ref="A42:A43"/>
    <mergeCell ref="A44:A45"/>
  </mergeCells>
  <printOptions/>
  <pageMargins left="0" right="0" top="0.196850393700787" bottom="0" header="0.31496062992126" footer="0.31496062992126"/>
  <pageSetup horizontalDpi="600" verticalDpi="600" orientation="landscape" paperSize="9" scale="80" r:id="rId1"/>
  <rowBreaks count="1" manualBreakCount="1">
    <brk id="3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75"/>
  <sheetViews>
    <sheetView zoomScale="90" zoomScaleNormal="90" zoomScalePageLayoutView="0" workbookViewId="0" topLeftCell="A14">
      <selection activeCell="A30" sqref="A30"/>
    </sheetView>
  </sheetViews>
  <sheetFormatPr defaultColWidth="9.00390625" defaultRowHeight="15" outlineLevelRow="1"/>
  <cols>
    <col min="1" max="1" width="50.140625" style="1" customWidth="1"/>
    <col min="2" max="2" width="17.7109375" style="37" customWidth="1"/>
    <col min="3" max="3" width="13.421875" style="37" customWidth="1"/>
    <col min="4" max="4" width="16.57421875" style="37" customWidth="1"/>
    <col min="5" max="5" width="13.421875" style="37" customWidth="1"/>
    <col min="6" max="6" width="14.8515625" style="37" customWidth="1"/>
    <col min="7" max="7" width="13.421875" style="37" customWidth="1"/>
    <col min="8" max="8" width="15.421875" style="37" customWidth="1"/>
    <col min="9" max="9" width="13.421875" style="37" customWidth="1"/>
    <col min="10" max="10" width="16.140625" style="1" customWidth="1"/>
    <col min="11" max="16384" width="9.00390625" style="1" customWidth="1"/>
  </cols>
  <sheetData>
    <row r="1" spans="1:9" ht="21">
      <c r="A1" s="593" t="s">
        <v>198</v>
      </c>
      <c r="B1" s="593"/>
      <c r="C1" s="593"/>
      <c r="D1" s="593"/>
      <c r="E1" s="593"/>
      <c r="F1" s="593"/>
      <c r="G1" s="593"/>
      <c r="H1" s="593"/>
      <c r="I1" s="593"/>
    </row>
    <row r="2" spans="1:9" ht="21">
      <c r="A2" s="593" t="s">
        <v>61</v>
      </c>
      <c r="B2" s="593"/>
      <c r="C2" s="593"/>
      <c r="D2" s="593"/>
      <c r="E2" s="593"/>
      <c r="F2" s="593"/>
      <c r="G2" s="593"/>
      <c r="H2" s="593"/>
      <c r="I2" s="593"/>
    </row>
    <row r="3" ht="19.5" customHeight="1">
      <c r="I3" s="38" t="s">
        <v>38</v>
      </c>
    </row>
    <row r="4" ht="19.5" customHeight="1">
      <c r="I4" s="38"/>
    </row>
    <row r="5" spans="1:9" ht="21">
      <c r="A5" s="594" t="s">
        <v>26</v>
      </c>
      <c r="B5" s="594" t="s">
        <v>0</v>
      </c>
      <c r="C5" s="594"/>
      <c r="D5" s="595" t="s">
        <v>6</v>
      </c>
      <c r="E5" s="595"/>
      <c r="F5" s="595" t="s">
        <v>7</v>
      </c>
      <c r="G5" s="595"/>
      <c r="H5" s="595" t="s">
        <v>8</v>
      </c>
      <c r="I5" s="595"/>
    </row>
    <row r="6" spans="1:9" ht="21">
      <c r="A6" s="594"/>
      <c r="B6" s="40" t="s">
        <v>1</v>
      </c>
      <c r="C6" s="40" t="s">
        <v>2</v>
      </c>
      <c r="D6" s="40" t="s">
        <v>1</v>
      </c>
      <c r="E6" s="40" t="s">
        <v>2</v>
      </c>
      <c r="F6" s="40" t="s">
        <v>1</v>
      </c>
      <c r="G6" s="40" t="s">
        <v>2</v>
      </c>
      <c r="H6" s="40" t="s">
        <v>1</v>
      </c>
      <c r="I6" s="40" t="s">
        <v>2</v>
      </c>
    </row>
    <row r="7" spans="1:10" ht="21">
      <c r="A7" s="41" t="s">
        <v>62</v>
      </c>
      <c r="B7" s="39"/>
      <c r="C7" s="39"/>
      <c r="D7" s="39"/>
      <c r="E7" s="39"/>
      <c r="F7" s="39"/>
      <c r="G7" s="39"/>
      <c r="H7" s="39"/>
      <c r="I7" s="40"/>
      <c r="J7" s="37">
        <f>SUM(D7:H7)</f>
        <v>0</v>
      </c>
    </row>
    <row r="8" spans="1:9" ht="21" hidden="1" outlineLevel="1">
      <c r="A8" s="7"/>
      <c r="B8" s="40"/>
      <c r="C8" s="39"/>
      <c r="D8" s="40"/>
      <c r="E8" s="40"/>
      <c r="F8" s="40"/>
      <c r="G8" s="40"/>
      <c r="H8" s="40"/>
      <c r="I8" s="40"/>
    </row>
    <row r="9" spans="1:9" ht="21" hidden="1" outlineLevel="1">
      <c r="A9" s="7"/>
      <c r="B9" s="40"/>
      <c r="C9" s="39"/>
      <c r="D9" s="40"/>
      <c r="E9" s="40"/>
      <c r="F9" s="40"/>
      <c r="G9" s="40"/>
      <c r="H9" s="40"/>
      <c r="I9" s="40"/>
    </row>
    <row r="10" spans="1:9" ht="21" hidden="1" outlineLevel="1">
      <c r="A10" s="7"/>
      <c r="B10" s="40"/>
      <c r="C10" s="39"/>
      <c r="D10" s="40"/>
      <c r="E10" s="40"/>
      <c r="F10" s="40"/>
      <c r="G10" s="40"/>
      <c r="H10" s="40"/>
      <c r="I10" s="40"/>
    </row>
    <row r="11" spans="1:9" ht="21" hidden="1" outlineLevel="1">
      <c r="A11" s="7"/>
      <c r="B11" s="40"/>
      <c r="C11" s="39"/>
      <c r="D11" s="40"/>
      <c r="E11" s="40"/>
      <c r="F11" s="40"/>
      <c r="G11" s="40"/>
      <c r="H11" s="40"/>
      <c r="I11" s="40"/>
    </row>
    <row r="12" spans="1:9" ht="21" hidden="1" outlineLevel="1">
      <c r="A12" s="7"/>
      <c r="B12" s="40"/>
      <c r="C12" s="39"/>
      <c r="D12" s="40"/>
      <c r="E12" s="40"/>
      <c r="F12" s="40"/>
      <c r="G12" s="40"/>
      <c r="H12" s="40"/>
      <c r="I12" s="40"/>
    </row>
    <row r="13" spans="1:9" ht="21" hidden="1" outlineLevel="1">
      <c r="A13" s="7"/>
      <c r="B13" s="40"/>
      <c r="C13" s="39"/>
      <c r="D13" s="40"/>
      <c r="E13" s="40"/>
      <c r="F13" s="40"/>
      <c r="G13" s="40"/>
      <c r="H13" s="40"/>
      <c r="I13" s="40"/>
    </row>
    <row r="14" spans="1:10" ht="21" outlineLevel="1">
      <c r="A14" s="42" t="s">
        <v>63</v>
      </c>
      <c r="B14" s="39"/>
      <c r="C14" s="39"/>
      <c r="D14" s="39"/>
      <c r="E14" s="39"/>
      <c r="F14" s="39"/>
      <c r="G14" s="39"/>
      <c r="H14" s="39"/>
      <c r="I14" s="40"/>
      <c r="J14" s="37">
        <f>SUM(D14:H14)</f>
        <v>0</v>
      </c>
    </row>
    <row r="15" spans="1:10" ht="21" outlineLevel="1">
      <c r="A15" s="7" t="s">
        <v>64</v>
      </c>
      <c r="B15" s="40"/>
      <c r="C15" s="40"/>
      <c r="D15" s="40"/>
      <c r="E15" s="40"/>
      <c r="F15" s="40"/>
      <c r="G15" s="40"/>
      <c r="H15" s="40"/>
      <c r="I15" s="40"/>
      <c r="J15" s="37">
        <f aca="true" t="shared" si="0" ref="J15:J37">SUM(D15:H15)</f>
        <v>0</v>
      </c>
    </row>
    <row r="16" spans="1:10" ht="21" outlineLevel="1">
      <c r="A16" s="7" t="s">
        <v>65</v>
      </c>
      <c r="B16" s="40"/>
      <c r="C16" s="67"/>
      <c r="D16" s="40"/>
      <c r="E16" s="40"/>
      <c r="F16" s="40"/>
      <c r="G16" s="40"/>
      <c r="H16" s="40"/>
      <c r="I16" s="40"/>
      <c r="J16" s="37">
        <f t="shared" si="0"/>
        <v>0</v>
      </c>
    </row>
    <row r="17" spans="1:10" ht="21" outlineLevel="1">
      <c r="A17" s="42" t="s">
        <v>66</v>
      </c>
      <c r="B17" s="39"/>
      <c r="C17" s="39"/>
      <c r="D17" s="39"/>
      <c r="E17" s="39"/>
      <c r="F17" s="39"/>
      <c r="G17" s="39"/>
      <c r="H17" s="39"/>
      <c r="I17" s="40"/>
      <c r="J17" s="37">
        <f t="shared" si="0"/>
        <v>0</v>
      </c>
    </row>
    <row r="18" spans="1:10" ht="21" outlineLevel="1">
      <c r="A18" s="7" t="s">
        <v>70</v>
      </c>
      <c r="B18" s="40"/>
      <c r="C18" s="67"/>
      <c r="D18" s="40"/>
      <c r="E18" s="40"/>
      <c r="F18" s="40"/>
      <c r="G18" s="40"/>
      <c r="H18" s="40"/>
      <c r="I18" s="40"/>
      <c r="J18" s="37">
        <f t="shared" si="0"/>
        <v>0</v>
      </c>
    </row>
    <row r="19" spans="1:10" ht="21" outlineLevel="1">
      <c r="A19" s="41" t="s">
        <v>67</v>
      </c>
      <c r="B19" s="39"/>
      <c r="C19" s="39"/>
      <c r="D19" s="39"/>
      <c r="E19" s="39"/>
      <c r="F19" s="39"/>
      <c r="G19" s="39"/>
      <c r="H19" s="39"/>
      <c r="I19" s="40"/>
      <c r="J19" s="37">
        <f t="shared" si="0"/>
        <v>0</v>
      </c>
    </row>
    <row r="20" spans="1:10" ht="21" outlineLevel="1">
      <c r="A20" s="42" t="s">
        <v>68</v>
      </c>
      <c r="B20" s="39"/>
      <c r="C20" s="39"/>
      <c r="D20" s="39"/>
      <c r="E20" s="39"/>
      <c r="F20" s="39"/>
      <c r="G20" s="39"/>
      <c r="H20" s="39"/>
      <c r="I20" s="40"/>
      <c r="J20" s="37">
        <f t="shared" si="0"/>
        <v>0</v>
      </c>
    </row>
    <row r="21" spans="1:10" ht="21" outlineLevel="1">
      <c r="A21" s="7" t="s">
        <v>71</v>
      </c>
      <c r="B21" s="40"/>
      <c r="C21" s="67"/>
      <c r="D21" s="40"/>
      <c r="E21" s="40"/>
      <c r="F21" s="40"/>
      <c r="G21" s="40"/>
      <c r="H21" s="40"/>
      <c r="I21" s="40"/>
      <c r="J21" s="37">
        <f t="shared" si="0"/>
        <v>0</v>
      </c>
    </row>
    <row r="22" spans="1:10" ht="21" outlineLevel="1">
      <c r="A22" s="42" t="s">
        <v>69</v>
      </c>
      <c r="B22" s="39"/>
      <c r="C22" s="39"/>
      <c r="D22" s="39"/>
      <c r="E22" s="39"/>
      <c r="F22" s="39"/>
      <c r="G22" s="39"/>
      <c r="H22" s="39"/>
      <c r="I22" s="40"/>
      <c r="J22" s="37">
        <f t="shared" si="0"/>
        <v>0</v>
      </c>
    </row>
    <row r="23" spans="1:10" ht="21" outlineLevel="1">
      <c r="A23" s="7" t="s">
        <v>71</v>
      </c>
      <c r="B23" s="40"/>
      <c r="C23" s="67"/>
      <c r="D23" s="40"/>
      <c r="E23" s="40"/>
      <c r="F23" s="40"/>
      <c r="G23" s="68"/>
      <c r="H23" s="40"/>
      <c r="I23" s="40"/>
      <c r="J23" s="37">
        <f t="shared" si="0"/>
        <v>0</v>
      </c>
    </row>
    <row r="24" spans="1:10" ht="21" outlineLevel="1">
      <c r="A24" s="41" t="s">
        <v>72</v>
      </c>
      <c r="B24" s="39"/>
      <c r="C24" s="39"/>
      <c r="D24" s="39"/>
      <c r="E24" s="39"/>
      <c r="F24" s="39"/>
      <c r="G24" s="39"/>
      <c r="H24" s="39"/>
      <c r="I24" s="40"/>
      <c r="J24" s="37">
        <f t="shared" si="0"/>
        <v>0</v>
      </c>
    </row>
    <row r="25" spans="1:10" ht="21" outlineLevel="1">
      <c r="A25" s="42" t="s">
        <v>73</v>
      </c>
      <c r="B25" s="39"/>
      <c r="C25" s="39"/>
      <c r="D25" s="39"/>
      <c r="E25" s="39"/>
      <c r="F25" s="39"/>
      <c r="G25" s="39"/>
      <c r="H25" s="39"/>
      <c r="I25" s="40"/>
      <c r="J25" s="37">
        <f t="shared" si="0"/>
        <v>0</v>
      </c>
    </row>
    <row r="26" spans="1:10" ht="21" outlineLevel="1">
      <c r="A26" s="7" t="s">
        <v>64</v>
      </c>
      <c r="B26" s="40"/>
      <c r="C26" s="67"/>
      <c r="D26" s="40"/>
      <c r="E26" s="40"/>
      <c r="F26" s="40"/>
      <c r="G26" s="40"/>
      <c r="H26" s="40"/>
      <c r="I26" s="40"/>
      <c r="J26" s="37">
        <f t="shared" si="0"/>
        <v>0</v>
      </c>
    </row>
    <row r="27" spans="1:10" ht="21" outlineLevel="1">
      <c r="A27" s="7" t="s">
        <v>65</v>
      </c>
      <c r="B27" s="40"/>
      <c r="C27" s="67"/>
      <c r="D27" s="40"/>
      <c r="E27" s="40"/>
      <c r="F27" s="40"/>
      <c r="G27" s="40"/>
      <c r="H27" s="40"/>
      <c r="I27" s="40"/>
      <c r="J27" s="37">
        <f t="shared" si="0"/>
        <v>0</v>
      </c>
    </row>
    <row r="28" spans="1:10" ht="21" outlineLevel="1">
      <c r="A28" s="41" t="s">
        <v>74</v>
      </c>
      <c r="B28" s="39"/>
      <c r="C28" s="39"/>
      <c r="D28" s="39"/>
      <c r="E28" s="39"/>
      <c r="F28" s="39"/>
      <c r="G28" s="39"/>
      <c r="H28" s="39"/>
      <c r="I28" s="40"/>
      <c r="J28" s="37">
        <f t="shared" si="0"/>
        <v>0</v>
      </c>
    </row>
    <row r="29" spans="1:10" ht="21" outlineLevel="1">
      <c r="A29" s="42" t="s">
        <v>75</v>
      </c>
      <c r="B29" s="39"/>
      <c r="C29" s="39"/>
      <c r="D29" s="39"/>
      <c r="E29" s="39"/>
      <c r="F29" s="39"/>
      <c r="G29" s="39"/>
      <c r="H29" s="39"/>
      <c r="I29" s="40"/>
      <c r="J29" s="37">
        <f t="shared" si="0"/>
        <v>0</v>
      </c>
    </row>
    <row r="30" spans="1:10" ht="21" outlineLevel="1">
      <c r="A30" s="7" t="s">
        <v>71</v>
      </c>
      <c r="B30" s="40"/>
      <c r="C30" s="67"/>
      <c r="D30" s="40"/>
      <c r="E30" s="40"/>
      <c r="F30" s="40"/>
      <c r="G30" s="40"/>
      <c r="H30" s="40"/>
      <c r="I30" s="40"/>
      <c r="J30" s="37">
        <f t="shared" si="0"/>
        <v>0</v>
      </c>
    </row>
    <row r="31" spans="1:10" ht="21" outlineLevel="1">
      <c r="A31" s="41" t="s">
        <v>76</v>
      </c>
      <c r="B31" s="39"/>
      <c r="C31" s="39"/>
      <c r="D31" s="39"/>
      <c r="E31" s="39"/>
      <c r="F31" s="39"/>
      <c r="G31" s="39"/>
      <c r="H31" s="39"/>
      <c r="I31" s="40"/>
      <c r="J31" s="37">
        <f t="shared" si="0"/>
        <v>0</v>
      </c>
    </row>
    <row r="32" spans="1:10" ht="21" outlineLevel="1">
      <c r="A32" s="42" t="s">
        <v>89</v>
      </c>
      <c r="B32" s="39"/>
      <c r="C32" s="39"/>
      <c r="D32" s="39"/>
      <c r="E32" s="39"/>
      <c r="F32" s="39"/>
      <c r="G32" s="39"/>
      <c r="H32" s="39"/>
      <c r="I32" s="40"/>
      <c r="J32" s="37">
        <f t="shared" si="0"/>
        <v>0</v>
      </c>
    </row>
    <row r="33" spans="1:10" ht="21" outlineLevel="1">
      <c r="A33" s="7" t="s">
        <v>64</v>
      </c>
      <c r="B33" s="40"/>
      <c r="C33" s="67"/>
      <c r="D33" s="40"/>
      <c r="E33" s="40"/>
      <c r="F33" s="40"/>
      <c r="G33" s="40"/>
      <c r="H33" s="40"/>
      <c r="I33" s="40"/>
      <c r="J33" s="37">
        <f t="shared" si="0"/>
        <v>0</v>
      </c>
    </row>
    <row r="34" spans="1:10" ht="21" outlineLevel="1">
      <c r="A34" s="7" t="s">
        <v>65</v>
      </c>
      <c r="B34" s="40"/>
      <c r="C34" s="67"/>
      <c r="D34" s="40"/>
      <c r="E34" s="40"/>
      <c r="F34" s="40"/>
      <c r="G34" s="40"/>
      <c r="H34" s="40"/>
      <c r="I34" s="40"/>
      <c r="J34" s="37">
        <f t="shared" si="0"/>
        <v>0</v>
      </c>
    </row>
    <row r="35" spans="1:10" ht="21" outlineLevel="1">
      <c r="A35" s="41" t="s">
        <v>77</v>
      </c>
      <c r="B35" s="39"/>
      <c r="C35" s="39"/>
      <c r="D35" s="39"/>
      <c r="E35" s="39"/>
      <c r="F35" s="39"/>
      <c r="G35" s="39"/>
      <c r="H35" s="39"/>
      <c r="I35" s="40"/>
      <c r="J35" s="37">
        <f t="shared" si="0"/>
        <v>0</v>
      </c>
    </row>
    <row r="36" spans="1:10" ht="21" outlineLevel="1">
      <c r="A36" s="42" t="s">
        <v>78</v>
      </c>
      <c r="B36" s="39"/>
      <c r="C36" s="39"/>
      <c r="D36" s="39"/>
      <c r="E36" s="39"/>
      <c r="F36" s="39"/>
      <c r="G36" s="39"/>
      <c r="H36" s="39"/>
      <c r="I36" s="40"/>
      <c r="J36" s="37">
        <f t="shared" si="0"/>
        <v>0</v>
      </c>
    </row>
    <row r="37" spans="1:10" ht="21" outlineLevel="1">
      <c r="A37" s="7" t="s">
        <v>71</v>
      </c>
      <c r="B37" s="40"/>
      <c r="C37" s="67"/>
      <c r="D37" s="40"/>
      <c r="E37" s="40"/>
      <c r="F37" s="40"/>
      <c r="G37" s="40"/>
      <c r="H37" s="40"/>
      <c r="I37" s="40"/>
      <c r="J37" s="37">
        <f t="shared" si="0"/>
        <v>0</v>
      </c>
    </row>
    <row r="38" spans="1:9" ht="21" hidden="1" outlineLevel="1">
      <c r="A38" s="7" t="s">
        <v>9</v>
      </c>
      <c r="B38" s="40">
        <v>0.4549</v>
      </c>
      <c r="C38" s="40"/>
      <c r="D38" s="40"/>
      <c r="E38" s="40"/>
      <c r="F38" s="40"/>
      <c r="G38" s="40"/>
      <c r="H38" s="40"/>
      <c r="I38" s="40"/>
    </row>
    <row r="39" spans="1:9" ht="21" hidden="1" outlineLevel="1">
      <c r="A39" s="7" t="s">
        <v>10</v>
      </c>
      <c r="B39" s="40"/>
      <c r="C39" s="40"/>
      <c r="D39" s="40"/>
      <c r="E39" s="40"/>
      <c r="F39" s="40"/>
      <c r="G39" s="40"/>
      <c r="H39" s="40"/>
      <c r="I39" s="40"/>
    </row>
    <row r="43" spans="1:9" ht="21">
      <c r="A43" s="593" t="s">
        <v>41</v>
      </c>
      <c r="B43" s="593"/>
      <c r="C43" s="593"/>
      <c r="D43" s="593"/>
      <c r="E43" s="593"/>
      <c r="F43" s="593"/>
      <c r="G43" s="593"/>
      <c r="H43" s="593"/>
      <c r="I43" s="593"/>
    </row>
    <row r="44" spans="1:9" ht="21">
      <c r="A44" s="593" t="s">
        <v>61</v>
      </c>
      <c r="B44" s="593"/>
      <c r="C44" s="593"/>
      <c r="D44" s="593"/>
      <c r="E44" s="593"/>
      <c r="F44" s="593"/>
      <c r="G44" s="593"/>
      <c r="H44" s="593"/>
      <c r="I44" s="593"/>
    </row>
    <row r="45" ht="19.5" customHeight="1">
      <c r="I45" s="38" t="s">
        <v>38</v>
      </c>
    </row>
    <row r="46" ht="19.5" customHeight="1">
      <c r="I46" s="38"/>
    </row>
    <row r="47" spans="1:9" ht="21">
      <c r="A47" s="594" t="s">
        <v>26</v>
      </c>
      <c r="B47" s="594" t="s">
        <v>0</v>
      </c>
      <c r="C47" s="594"/>
      <c r="D47" s="595" t="s">
        <v>6</v>
      </c>
      <c r="E47" s="595"/>
      <c r="F47" s="595" t="s">
        <v>7</v>
      </c>
      <c r="G47" s="595"/>
      <c r="H47" s="595" t="s">
        <v>8</v>
      </c>
      <c r="I47" s="595"/>
    </row>
    <row r="48" spans="1:9" ht="21">
      <c r="A48" s="594"/>
      <c r="B48" s="40" t="s">
        <v>1</v>
      </c>
      <c r="C48" s="40" t="s">
        <v>2</v>
      </c>
      <c r="D48" s="40" t="s">
        <v>1</v>
      </c>
      <c r="E48" s="40" t="s">
        <v>2</v>
      </c>
      <c r="F48" s="40" t="s">
        <v>1</v>
      </c>
      <c r="G48" s="40" t="s">
        <v>2</v>
      </c>
      <c r="H48" s="40" t="s">
        <v>1</v>
      </c>
      <c r="I48" s="40" t="s">
        <v>2</v>
      </c>
    </row>
    <row r="49" spans="1:10" ht="21">
      <c r="A49" s="41" t="s">
        <v>79</v>
      </c>
      <c r="B49" s="39"/>
      <c r="C49" s="39"/>
      <c r="D49" s="39"/>
      <c r="E49" s="39"/>
      <c r="F49" s="39"/>
      <c r="G49" s="39"/>
      <c r="H49" s="39"/>
      <c r="I49" s="40"/>
      <c r="J49" s="37">
        <f aca="true" t="shared" si="1" ref="J49:J75">SUM(D49:H49)</f>
        <v>0</v>
      </c>
    </row>
    <row r="50" spans="1:10" ht="21" hidden="1" outlineLevel="1">
      <c r="A50" s="7"/>
      <c r="B50" s="40"/>
      <c r="C50" s="39"/>
      <c r="D50" s="40"/>
      <c r="E50" s="40"/>
      <c r="F50" s="40"/>
      <c r="G50" s="40"/>
      <c r="H50" s="40"/>
      <c r="I50" s="40"/>
      <c r="J50" s="37">
        <f t="shared" si="1"/>
        <v>0</v>
      </c>
    </row>
    <row r="51" spans="1:10" ht="21" hidden="1" outlineLevel="1">
      <c r="A51" s="7"/>
      <c r="B51" s="40"/>
      <c r="C51" s="39"/>
      <c r="D51" s="40"/>
      <c r="E51" s="40"/>
      <c r="F51" s="40"/>
      <c r="G51" s="40"/>
      <c r="H51" s="40"/>
      <c r="I51" s="40"/>
      <c r="J51" s="37">
        <f t="shared" si="1"/>
        <v>0</v>
      </c>
    </row>
    <row r="52" spans="1:10" ht="21" hidden="1" outlineLevel="1">
      <c r="A52" s="7"/>
      <c r="B52" s="40"/>
      <c r="C52" s="39"/>
      <c r="D52" s="40"/>
      <c r="E52" s="40"/>
      <c r="F52" s="40"/>
      <c r="G52" s="40"/>
      <c r="H52" s="40"/>
      <c r="I52" s="40"/>
      <c r="J52" s="37">
        <f t="shared" si="1"/>
        <v>0</v>
      </c>
    </row>
    <row r="53" spans="1:10" ht="21" hidden="1" outlineLevel="1">
      <c r="A53" s="7"/>
      <c r="B53" s="40"/>
      <c r="C53" s="39"/>
      <c r="D53" s="40"/>
      <c r="E53" s="40"/>
      <c r="F53" s="40"/>
      <c r="G53" s="40"/>
      <c r="H53" s="40"/>
      <c r="I53" s="40"/>
      <c r="J53" s="37">
        <f t="shared" si="1"/>
        <v>0</v>
      </c>
    </row>
    <row r="54" spans="1:10" ht="21" hidden="1" outlineLevel="1">
      <c r="A54" s="7"/>
      <c r="B54" s="40"/>
      <c r="C54" s="39"/>
      <c r="D54" s="40"/>
      <c r="E54" s="40"/>
      <c r="F54" s="40"/>
      <c r="G54" s="40"/>
      <c r="H54" s="40"/>
      <c r="I54" s="40"/>
      <c r="J54" s="37">
        <f t="shared" si="1"/>
        <v>0</v>
      </c>
    </row>
    <row r="55" spans="1:10" ht="21" hidden="1" outlineLevel="1">
      <c r="A55" s="7"/>
      <c r="B55" s="40"/>
      <c r="C55" s="39"/>
      <c r="D55" s="40"/>
      <c r="E55" s="40"/>
      <c r="F55" s="40"/>
      <c r="G55" s="40"/>
      <c r="H55" s="40"/>
      <c r="I55" s="40"/>
      <c r="J55" s="37">
        <f t="shared" si="1"/>
        <v>0</v>
      </c>
    </row>
    <row r="56" spans="1:10" ht="21" outlineLevel="1">
      <c r="A56" s="42" t="s">
        <v>80</v>
      </c>
      <c r="B56" s="39"/>
      <c r="C56" s="39"/>
      <c r="D56" s="39"/>
      <c r="E56" s="39"/>
      <c r="F56" s="39"/>
      <c r="G56" s="39"/>
      <c r="H56" s="39"/>
      <c r="I56" s="40"/>
      <c r="J56" s="37">
        <f t="shared" si="1"/>
        <v>0</v>
      </c>
    </row>
    <row r="57" spans="1:10" ht="21" outlineLevel="1">
      <c r="A57" s="7" t="s">
        <v>64</v>
      </c>
      <c r="B57" s="40"/>
      <c r="C57" s="67"/>
      <c r="D57" s="40"/>
      <c r="E57" s="40"/>
      <c r="F57" s="40"/>
      <c r="G57" s="40"/>
      <c r="H57" s="40"/>
      <c r="I57" s="40"/>
      <c r="J57" s="37">
        <f t="shared" si="1"/>
        <v>0</v>
      </c>
    </row>
    <row r="58" spans="1:10" ht="21" outlineLevel="1">
      <c r="A58" s="7" t="s">
        <v>65</v>
      </c>
      <c r="B58" s="40"/>
      <c r="C58" s="67"/>
      <c r="D58" s="40"/>
      <c r="E58" s="40"/>
      <c r="F58" s="40"/>
      <c r="G58" s="40"/>
      <c r="H58" s="40"/>
      <c r="I58" s="40"/>
      <c r="J58" s="37">
        <f t="shared" si="1"/>
        <v>0</v>
      </c>
    </row>
    <row r="59" spans="1:10" ht="21" outlineLevel="1">
      <c r="A59" s="41" t="s">
        <v>81</v>
      </c>
      <c r="B59" s="39"/>
      <c r="C59" s="39"/>
      <c r="D59" s="39"/>
      <c r="E59" s="39"/>
      <c r="F59" s="39"/>
      <c r="G59" s="39"/>
      <c r="H59" s="39"/>
      <c r="I59" s="40"/>
      <c r="J59" s="37">
        <f t="shared" si="1"/>
        <v>0</v>
      </c>
    </row>
    <row r="60" spans="1:10" ht="21" outlineLevel="1">
      <c r="A60" s="42" t="s">
        <v>82</v>
      </c>
      <c r="B60" s="39"/>
      <c r="C60" s="39"/>
      <c r="D60" s="39"/>
      <c r="E60" s="39"/>
      <c r="F60" s="39"/>
      <c r="G60" s="39"/>
      <c r="H60" s="39"/>
      <c r="I60" s="40"/>
      <c r="J60" s="37">
        <f t="shared" si="1"/>
        <v>0</v>
      </c>
    </row>
    <row r="61" spans="1:10" ht="21" outlineLevel="1">
      <c r="A61" s="7" t="s">
        <v>64</v>
      </c>
      <c r="B61" s="40"/>
      <c r="C61" s="67"/>
      <c r="D61" s="40"/>
      <c r="E61" s="40"/>
      <c r="F61" s="40"/>
      <c r="G61" s="40"/>
      <c r="H61" s="40"/>
      <c r="I61" s="40"/>
      <c r="J61" s="37">
        <f t="shared" si="1"/>
        <v>0</v>
      </c>
    </row>
    <row r="62" spans="1:10" ht="21" outlineLevel="1">
      <c r="A62" s="7" t="s">
        <v>65</v>
      </c>
      <c r="B62" s="40"/>
      <c r="C62" s="67"/>
      <c r="D62" s="40"/>
      <c r="E62" s="40"/>
      <c r="F62" s="40"/>
      <c r="G62" s="40"/>
      <c r="H62" s="40"/>
      <c r="I62" s="40"/>
      <c r="J62" s="37">
        <f t="shared" si="1"/>
        <v>0</v>
      </c>
    </row>
    <row r="63" spans="1:10" ht="21" outlineLevel="1">
      <c r="A63" s="41" t="s">
        <v>83</v>
      </c>
      <c r="B63" s="39"/>
      <c r="C63" s="39"/>
      <c r="D63" s="39"/>
      <c r="E63" s="39"/>
      <c r="F63" s="39"/>
      <c r="G63" s="39"/>
      <c r="H63" s="39"/>
      <c r="I63" s="40"/>
      <c r="J63" s="37">
        <f t="shared" si="1"/>
        <v>0</v>
      </c>
    </row>
    <row r="64" spans="1:10" ht="21" outlineLevel="1">
      <c r="A64" s="42" t="s">
        <v>84</v>
      </c>
      <c r="B64" s="39"/>
      <c r="C64" s="39"/>
      <c r="D64" s="39"/>
      <c r="E64" s="39"/>
      <c r="F64" s="39"/>
      <c r="G64" s="39"/>
      <c r="H64" s="39"/>
      <c r="I64" s="40"/>
      <c r="J64" s="37">
        <f t="shared" si="1"/>
        <v>0</v>
      </c>
    </row>
    <row r="65" spans="1:10" ht="21" outlineLevel="1">
      <c r="A65" s="7" t="s">
        <v>64</v>
      </c>
      <c r="B65" s="40"/>
      <c r="C65" s="67"/>
      <c r="D65" s="40"/>
      <c r="E65" s="40"/>
      <c r="F65" s="40"/>
      <c r="G65" s="40"/>
      <c r="H65" s="40"/>
      <c r="I65" s="40"/>
      <c r="J65" s="37">
        <f t="shared" si="1"/>
        <v>0</v>
      </c>
    </row>
    <row r="66" spans="1:10" ht="21" outlineLevel="1">
      <c r="A66" s="7" t="s">
        <v>65</v>
      </c>
      <c r="B66" s="40"/>
      <c r="C66" s="67"/>
      <c r="D66" s="40"/>
      <c r="E66" s="40"/>
      <c r="F66" s="40"/>
      <c r="G66" s="40"/>
      <c r="H66" s="40"/>
      <c r="I66" s="40"/>
      <c r="J66" s="37">
        <f t="shared" si="1"/>
        <v>0</v>
      </c>
    </row>
    <row r="67" spans="1:10" ht="21" outlineLevel="1">
      <c r="A67" s="41" t="s">
        <v>85</v>
      </c>
      <c r="B67" s="39"/>
      <c r="C67" s="39"/>
      <c r="D67" s="39"/>
      <c r="E67" s="39"/>
      <c r="F67" s="39"/>
      <c r="G67" s="39"/>
      <c r="H67" s="39"/>
      <c r="I67" s="40"/>
      <c r="J67" s="37">
        <f t="shared" si="1"/>
        <v>0</v>
      </c>
    </row>
    <row r="68" spans="1:10" ht="21" outlineLevel="1">
      <c r="A68" s="42" t="s">
        <v>86</v>
      </c>
      <c r="B68" s="39"/>
      <c r="C68" s="39"/>
      <c r="D68" s="39"/>
      <c r="E68" s="39"/>
      <c r="F68" s="39"/>
      <c r="G68" s="39"/>
      <c r="H68" s="39"/>
      <c r="I68" s="40"/>
      <c r="J68" s="37">
        <f t="shared" si="1"/>
        <v>0</v>
      </c>
    </row>
    <row r="69" spans="1:10" ht="21" outlineLevel="1">
      <c r="A69" s="7" t="s">
        <v>64</v>
      </c>
      <c r="B69" s="40"/>
      <c r="C69" s="67"/>
      <c r="D69" s="40"/>
      <c r="E69" s="40"/>
      <c r="F69" s="40"/>
      <c r="G69" s="40"/>
      <c r="H69" s="40"/>
      <c r="I69" s="40"/>
      <c r="J69" s="37">
        <f t="shared" si="1"/>
        <v>0</v>
      </c>
    </row>
    <row r="70" spans="1:10" ht="21" outlineLevel="1">
      <c r="A70" s="7" t="s">
        <v>87</v>
      </c>
      <c r="B70" s="40"/>
      <c r="C70" s="67"/>
      <c r="D70" s="40"/>
      <c r="E70" s="40"/>
      <c r="F70" s="40"/>
      <c r="G70" s="40"/>
      <c r="H70" s="40"/>
      <c r="I70" s="40"/>
      <c r="J70" s="37">
        <f t="shared" si="1"/>
        <v>0</v>
      </c>
    </row>
    <row r="71" spans="1:10" ht="21" outlineLevel="1">
      <c r="A71" s="7" t="s">
        <v>88</v>
      </c>
      <c r="B71" s="40"/>
      <c r="C71" s="67"/>
      <c r="D71" s="40"/>
      <c r="E71" s="40"/>
      <c r="F71" s="40"/>
      <c r="G71" s="40"/>
      <c r="H71" s="40"/>
      <c r="I71" s="40"/>
      <c r="J71" s="37">
        <f t="shared" si="1"/>
        <v>0</v>
      </c>
    </row>
    <row r="72" spans="1:10" ht="21" hidden="1" outlineLevel="1">
      <c r="A72" s="7" t="s">
        <v>9</v>
      </c>
      <c r="B72" s="40">
        <v>0.4549</v>
      </c>
      <c r="C72" s="40"/>
      <c r="D72" s="40"/>
      <c r="E72" s="40"/>
      <c r="F72" s="40"/>
      <c r="G72" s="40"/>
      <c r="H72" s="40"/>
      <c r="I72" s="40"/>
      <c r="J72" s="37">
        <f t="shared" si="1"/>
        <v>0</v>
      </c>
    </row>
    <row r="73" spans="1:10" ht="21" hidden="1" outlineLevel="1">
      <c r="A73" s="7" t="s">
        <v>10</v>
      </c>
      <c r="B73" s="40"/>
      <c r="C73" s="40"/>
      <c r="D73" s="40"/>
      <c r="E73" s="40"/>
      <c r="F73" s="40"/>
      <c r="G73" s="40"/>
      <c r="H73" s="40"/>
      <c r="I73" s="40"/>
      <c r="J73" s="37">
        <f t="shared" si="1"/>
        <v>0</v>
      </c>
    </row>
    <row r="74" spans="1:10" ht="21" hidden="1" outlineLevel="1">
      <c r="A74" s="11" t="s">
        <v>9</v>
      </c>
      <c r="B74" s="43"/>
      <c r="C74" s="43"/>
      <c r="D74" s="43"/>
      <c r="E74" s="43"/>
      <c r="F74" s="43"/>
      <c r="G74" s="43"/>
      <c r="H74" s="43"/>
      <c r="I74" s="43"/>
      <c r="J74" s="37">
        <f t="shared" si="1"/>
        <v>0</v>
      </c>
    </row>
    <row r="75" spans="1:10" ht="21">
      <c r="A75" s="9" t="s">
        <v>0</v>
      </c>
      <c r="B75" s="64">
        <f>SUM(D75+F75+H75)</f>
        <v>0</v>
      </c>
      <c r="C75" s="64">
        <f>SUM(E75+G75+I75)</f>
        <v>0</v>
      </c>
      <c r="D75" s="64">
        <f>SUM(D7+D19+D24+D28+D31+D35+D49+D59+D63+D67)</f>
        <v>0</v>
      </c>
      <c r="E75" s="64">
        <f>SUM(E67+E63+E59+E49+E35+E31+E28+E24+E19+E7)</f>
        <v>0</v>
      </c>
      <c r="F75" s="64">
        <f>SUM(F7+F19+F24+F28+F31+F35+F49+F59+F63+F67)</f>
        <v>0</v>
      </c>
      <c r="G75" s="64">
        <f>SUM(G7+G19+G24+G28+G31+G35+G49+G59+G63+G67)</f>
        <v>0</v>
      </c>
      <c r="H75" s="64">
        <f>SUM(H7+H19+H24+H28+H31+H35+H49+H59+H63+H67)</f>
        <v>0</v>
      </c>
      <c r="I75" s="64"/>
      <c r="J75" s="37">
        <f t="shared" si="1"/>
        <v>0</v>
      </c>
    </row>
  </sheetData>
  <sheetProtection/>
  <mergeCells count="14">
    <mergeCell ref="A43:I43"/>
    <mergeCell ref="A44:I44"/>
    <mergeCell ref="A47:A48"/>
    <mergeCell ref="B47:C47"/>
    <mergeCell ref="D47:E47"/>
    <mergeCell ref="F47:G47"/>
    <mergeCell ref="H47:I47"/>
    <mergeCell ref="A1:I1"/>
    <mergeCell ref="A2:I2"/>
    <mergeCell ref="A5:A6"/>
    <mergeCell ref="B5:C5"/>
    <mergeCell ref="D5:E5"/>
    <mergeCell ref="F5:G5"/>
    <mergeCell ref="H5:I5"/>
  </mergeCells>
  <printOptions/>
  <pageMargins left="0.5905511811023623" right="0.31496062992125984" top="0.3937007874015748" bottom="0.3937007874015748" header="0.31496062992125984" footer="0.31496062992125984"/>
  <pageSetup horizontalDpi="600" verticalDpi="600" orientation="landscape" paperSize="9" scale="7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DE50"/>
  <sheetViews>
    <sheetView tabSelected="1" view="pageBreakPreview" zoomScaleSheetLayoutView="100" zoomScalePageLayoutView="0" workbookViewId="0" topLeftCell="B5">
      <selection activeCell="P104" sqref="P104"/>
    </sheetView>
  </sheetViews>
  <sheetFormatPr defaultColWidth="9.140625" defaultRowHeight="15"/>
  <cols>
    <col min="1" max="1" width="55.421875" style="119" customWidth="1"/>
    <col min="2" max="2" width="20.421875" style="119" customWidth="1"/>
    <col min="3" max="3" width="24.00390625" style="174" customWidth="1"/>
    <col min="4" max="4" width="25.00390625" style="1077" customWidth="1"/>
    <col min="5" max="5" width="25.57421875" style="1080" customWidth="1"/>
    <col min="6" max="6" width="24.8515625" style="1077" customWidth="1"/>
    <col min="7" max="7" width="20.00390625" style="174" customWidth="1"/>
    <col min="8" max="16384" width="9.140625" style="119" customWidth="1"/>
  </cols>
  <sheetData>
    <row r="1" spans="1:28" s="161" customFormat="1" ht="19.5">
      <c r="A1" s="890"/>
      <c r="B1" s="890"/>
      <c r="C1" s="243"/>
      <c r="D1" s="891"/>
      <c r="E1" s="891"/>
      <c r="F1" s="797" t="s">
        <v>416</v>
      </c>
      <c r="G1" s="1007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</row>
    <row r="2" spans="1:28" s="161" customFormat="1" ht="19.5">
      <c r="A2" s="890"/>
      <c r="B2" s="890"/>
      <c r="C2" s="243"/>
      <c r="D2" s="891"/>
      <c r="E2" s="891"/>
      <c r="F2" s="797" t="s">
        <v>268</v>
      </c>
      <c r="G2" s="1007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</row>
    <row r="3" spans="1:28" s="161" customFormat="1" ht="18" customHeight="1">
      <c r="A3" s="593" t="s">
        <v>417</v>
      </c>
      <c r="B3" s="593"/>
      <c r="C3" s="593"/>
      <c r="D3" s="593"/>
      <c r="E3" s="593"/>
      <c r="F3" s="593"/>
      <c r="G3" s="1007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</row>
    <row r="4" spans="1:28" s="161" customFormat="1" ht="21">
      <c r="A4" s="71" t="s">
        <v>418</v>
      </c>
      <c r="B4" s="71"/>
      <c r="C4" s="364"/>
      <c r="D4" s="1008"/>
      <c r="E4" s="798"/>
      <c r="F4" s="1009"/>
      <c r="G4" s="1007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</row>
    <row r="5" spans="1:28" s="161" customFormat="1" ht="21">
      <c r="A5" s="70" t="s">
        <v>236</v>
      </c>
      <c r="B5" s="801"/>
      <c r="C5" s="359"/>
      <c r="D5" s="802"/>
      <c r="E5" s="802"/>
      <c r="F5" s="1010"/>
      <c r="G5" s="1007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</row>
    <row r="6" spans="1:28" s="161" customFormat="1" ht="17.25" customHeight="1">
      <c r="A6" s="801"/>
      <c r="B6" s="801"/>
      <c r="C6" s="359"/>
      <c r="D6" s="802"/>
      <c r="E6" s="802"/>
      <c r="F6" s="1011" t="s">
        <v>38</v>
      </c>
      <c r="G6" s="1007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  <c r="AB6" s="322"/>
    </row>
    <row r="7" spans="1:109" s="893" customFormat="1" ht="21">
      <c r="A7" s="1012" t="s">
        <v>274</v>
      </c>
      <c r="B7" s="1013" t="s">
        <v>153</v>
      </c>
      <c r="C7" s="440" t="s">
        <v>0</v>
      </c>
      <c r="D7" s="1014" t="s">
        <v>191</v>
      </c>
      <c r="E7" s="1014" t="s">
        <v>192</v>
      </c>
      <c r="F7" s="892" t="s">
        <v>193</v>
      </c>
      <c r="G7" s="1015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22"/>
      <c r="AL7" s="322"/>
      <c r="AM7" s="322"/>
      <c r="AN7" s="322"/>
      <c r="AO7" s="322"/>
      <c r="AP7" s="322"/>
      <c r="AQ7" s="322"/>
      <c r="AR7" s="322"/>
      <c r="AS7" s="322"/>
      <c r="AT7" s="322"/>
      <c r="AU7" s="322"/>
      <c r="AV7" s="322"/>
      <c r="AW7" s="322"/>
      <c r="AX7" s="322"/>
      <c r="AY7" s="322"/>
      <c r="AZ7" s="322"/>
      <c r="BA7" s="322"/>
      <c r="BB7" s="322"/>
      <c r="BC7" s="322"/>
      <c r="BD7" s="322"/>
      <c r="BE7" s="322"/>
      <c r="BF7" s="322"/>
      <c r="BG7" s="322"/>
      <c r="BH7" s="322"/>
      <c r="BI7" s="322"/>
      <c r="BJ7" s="322"/>
      <c r="BK7" s="322"/>
      <c r="BL7" s="322"/>
      <c r="BM7" s="322"/>
      <c r="BN7" s="322"/>
      <c r="BO7" s="322"/>
      <c r="BP7" s="322"/>
      <c r="BQ7" s="322"/>
      <c r="BR7" s="322"/>
      <c r="BS7" s="322"/>
      <c r="BT7" s="322"/>
      <c r="BU7" s="322"/>
      <c r="BV7" s="322"/>
      <c r="BW7" s="322"/>
      <c r="BX7" s="322"/>
      <c r="BY7" s="322"/>
      <c r="BZ7" s="322"/>
      <c r="CA7" s="322"/>
      <c r="CB7" s="322"/>
      <c r="CC7" s="322"/>
      <c r="CD7" s="322"/>
      <c r="CE7" s="322"/>
      <c r="CF7" s="322"/>
      <c r="CG7" s="322"/>
      <c r="CH7" s="322"/>
      <c r="CI7" s="322"/>
      <c r="CJ7" s="322"/>
      <c r="CK7" s="322"/>
      <c r="CL7" s="322"/>
      <c r="CM7" s="322"/>
      <c r="CN7" s="322"/>
      <c r="CO7" s="322"/>
      <c r="CP7" s="322"/>
      <c r="CQ7" s="322"/>
      <c r="CR7" s="322"/>
      <c r="CS7" s="322"/>
      <c r="CT7" s="322"/>
      <c r="CU7" s="322"/>
      <c r="CV7" s="322"/>
      <c r="CW7" s="322"/>
      <c r="CX7" s="322"/>
      <c r="CY7" s="322"/>
      <c r="CZ7" s="322"/>
      <c r="DA7" s="322"/>
      <c r="DB7" s="322"/>
      <c r="DC7" s="322"/>
      <c r="DD7" s="322"/>
      <c r="DE7" s="322"/>
    </row>
    <row r="8" spans="1:109" s="895" customFormat="1" ht="21">
      <c r="A8" s="1016"/>
      <c r="B8" s="1017"/>
      <c r="C8" s="438"/>
      <c r="D8" s="753" t="s">
        <v>420</v>
      </c>
      <c r="E8" s="753" t="s">
        <v>421</v>
      </c>
      <c r="F8" s="753" t="s">
        <v>422</v>
      </c>
      <c r="G8" s="1015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22"/>
      <c r="AL8" s="322"/>
      <c r="AM8" s="322"/>
      <c r="AN8" s="322"/>
      <c r="AO8" s="322"/>
      <c r="AP8" s="322"/>
      <c r="AQ8" s="322"/>
      <c r="AR8" s="322"/>
      <c r="AS8" s="322"/>
      <c r="AT8" s="322"/>
      <c r="AU8" s="322"/>
      <c r="AV8" s="322"/>
      <c r="AW8" s="322"/>
      <c r="AX8" s="322"/>
      <c r="AY8" s="322"/>
      <c r="AZ8" s="322"/>
      <c r="BA8" s="322"/>
      <c r="BB8" s="322"/>
      <c r="BC8" s="322"/>
      <c r="BD8" s="322"/>
      <c r="BE8" s="322"/>
      <c r="BF8" s="322"/>
      <c r="BG8" s="322"/>
      <c r="BH8" s="322"/>
      <c r="BI8" s="322"/>
      <c r="BJ8" s="322"/>
      <c r="BK8" s="322"/>
      <c r="BL8" s="322"/>
      <c r="BM8" s="322"/>
      <c r="BN8" s="322"/>
      <c r="BO8" s="322"/>
      <c r="BP8" s="322"/>
      <c r="BQ8" s="322"/>
      <c r="BR8" s="322"/>
      <c r="BS8" s="322"/>
      <c r="BT8" s="322"/>
      <c r="BU8" s="322"/>
      <c r="BV8" s="322"/>
      <c r="BW8" s="322"/>
      <c r="BX8" s="322"/>
      <c r="BY8" s="322"/>
      <c r="BZ8" s="322"/>
      <c r="CA8" s="322"/>
      <c r="CB8" s="322"/>
      <c r="CC8" s="322"/>
      <c r="CD8" s="322"/>
      <c r="CE8" s="322"/>
      <c r="CF8" s="322"/>
      <c r="CG8" s="322"/>
      <c r="CH8" s="322"/>
      <c r="CI8" s="322"/>
      <c r="CJ8" s="322"/>
      <c r="CK8" s="322"/>
      <c r="CL8" s="322"/>
      <c r="CM8" s="322"/>
      <c r="CN8" s="322"/>
      <c r="CO8" s="322"/>
      <c r="CP8" s="322"/>
      <c r="CQ8" s="322"/>
      <c r="CR8" s="322"/>
      <c r="CS8" s="322"/>
      <c r="CT8" s="322"/>
      <c r="CU8" s="322"/>
      <c r="CV8" s="322"/>
      <c r="CW8" s="322"/>
      <c r="CX8" s="322"/>
      <c r="CY8" s="322"/>
      <c r="CZ8" s="322"/>
      <c r="DA8" s="322"/>
      <c r="DB8" s="322"/>
      <c r="DC8" s="322"/>
      <c r="DD8" s="322"/>
      <c r="DE8" s="322"/>
    </row>
    <row r="9" spans="1:88" s="735" customFormat="1" ht="21">
      <c r="A9" s="1018" t="s">
        <v>423</v>
      </c>
      <c r="B9" s="866" t="s">
        <v>1</v>
      </c>
      <c r="C9" s="1019">
        <v>3132400</v>
      </c>
      <c r="D9" s="1019">
        <v>551380</v>
      </c>
      <c r="E9" s="1019">
        <v>2366380</v>
      </c>
      <c r="F9" s="1019">
        <v>214640</v>
      </c>
      <c r="G9" s="1020"/>
      <c r="H9" s="1021"/>
      <c r="I9" s="1021"/>
      <c r="J9" s="1021"/>
      <c r="K9" s="1021"/>
      <c r="L9" s="1021"/>
      <c r="M9" s="1021"/>
      <c r="N9" s="1021"/>
      <c r="O9" s="1021"/>
      <c r="P9" s="1021"/>
      <c r="Q9" s="1021"/>
      <c r="R9" s="1021"/>
      <c r="S9" s="1021"/>
      <c r="T9" s="1021"/>
      <c r="U9" s="1021"/>
      <c r="V9" s="1021"/>
      <c r="W9" s="1021"/>
      <c r="X9" s="1021"/>
      <c r="Y9" s="1021"/>
      <c r="Z9" s="1021"/>
      <c r="AA9" s="1021"/>
      <c r="AB9" s="1021"/>
      <c r="BD9" s="1021"/>
      <c r="BE9" s="1021"/>
      <c r="BF9" s="1021"/>
      <c r="BG9" s="1021"/>
      <c r="BH9" s="1021"/>
      <c r="BI9" s="1021"/>
      <c r="BJ9" s="1021"/>
      <c r="BK9" s="1021"/>
      <c r="BL9" s="1021"/>
      <c r="BM9" s="1021"/>
      <c r="BN9" s="1021"/>
      <c r="BO9" s="1021"/>
      <c r="BP9" s="1021"/>
      <c r="BQ9" s="1021"/>
      <c r="BR9" s="1021"/>
      <c r="BS9" s="1021"/>
      <c r="BT9" s="1021"/>
      <c r="BU9" s="1021"/>
      <c r="BV9" s="1021"/>
      <c r="BW9" s="1021"/>
      <c r="BX9" s="1021"/>
      <c r="BY9" s="1021"/>
      <c r="BZ9" s="1021"/>
      <c r="CA9" s="1021"/>
      <c r="CB9" s="1021"/>
      <c r="CC9" s="1021"/>
      <c r="CD9" s="1021"/>
      <c r="CE9" s="1021"/>
      <c r="CF9" s="1021"/>
      <c r="CG9" s="1021"/>
      <c r="CH9" s="1021"/>
      <c r="CI9" s="1021"/>
      <c r="CJ9" s="1021"/>
    </row>
    <row r="10" spans="1:7" s="109" customFormat="1" ht="18.75" customHeight="1">
      <c r="A10" s="1022"/>
      <c r="B10" s="815" t="s">
        <v>2</v>
      </c>
      <c r="C10" s="1023">
        <f>C12</f>
        <v>283740</v>
      </c>
      <c r="D10" s="1023">
        <f>D12</f>
        <v>152280</v>
      </c>
      <c r="E10" s="1023">
        <f>E12</f>
        <v>131460</v>
      </c>
      <c r="F10" s="1023">
        <f>F12</f>
        <v>0</v>
      </c>
      <c r="G10" s="1024"/>
    </row>
    <row r="11" spans="1:88" s="344" customFormat="1" ht="21">
      <c r="A11" s="898" t="s">
        <v>464</v>
      </c>
      <c r="B11" s="864" t="s">
        <v>1</v>
      </c>
      <c r="C11" s="1121">
        <v>3132400</v>
      </c>
      <c r="D11" s="1121">
        <v>551380</v>
      </c>
      <c r="E11" s="1121">
        <v>2366380</v>
      </c>
      <c r="F11" s="1121">
        <v>214640</v>
      </c>
      <c r="G11" s="1007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BD11" s="322"/>
      <c r="BE11" s="322"/>
      <c r="BF11" s="322"/>
      <c r="BG11" s="322"/>
      <c r="BH11" s="322"/>
      <c r="BI11" s="322"/>
      <c r="BJ11" s="322"/>
      <c r="BK11" s="322"/>
      <c r="BL11" s="322"/>
      <c r="BM11" s="322"/>
      <c r="BN11" s="322"/>
      <c r="BO11" s="322"/>
      <c r="BP11" s="322"/>
      <c r="BQ11" s="322"/>
      <c r="BR11" s="322"/>
      <c r="BS11" s="322"/>
      <c r="BT11" s="322"/>
      <c r="BU11" s="322"/>
      <c r="BV11" s="322"/>
      <c r="BW11" s="322"/>
      <c r="BX11" s="322"/>
      <c r="BY11" s="322"/>
      <c r="BZ11" s="322"/>
      <c r="CA11" s="322"/>
      <c r="CB11" s="322"/>
      <c r="CC11" s="322"/>
      <c r="CD11" s="322"/>
      <c r="CE11" s="322"/>
      <c r="CF11" s="322"/>
      <c r="CG11" s="322"/>
      <c r="CH11" s="322"/>
      <c r="CI11" s="322"/>
      <c r="CJ11" s="322"/>
    </row>
    <row r="12" spans="1:88" s="344" customFormat="1" ht="21">
      <c r="A12" s="814"/>
      <c r="B12" s="815" t="s">
        <v>2</v>
      </c>
      <c r="C12" s="1023">
        <f>C14</f>
        <v>283740</v>
      </c>
      <c r="D12" s="1023">
        <f>D14</f>
        <v>152280</v>
      </c>
      <c r="E12" s="1023">
        <f>E14</f>
        <v>131460</v>
      </c>
      <c r="F12" s="1023">
        <f>F14</f>
        <v>0</v>
      </c>
      <c r="G12" s="1007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2"/>
      <c r="BD12" s="322"/>
      <c r="BE12" s="322"/>
      <c r="BF12" s="322"/>
      <c r="BG12" s="322"/>
      <c r="BH12" s="322"/>
      <c r="BI12" s="322"/>
      <c r="BJ12" s="322"/>
      <c r="BK12" s="322"/>
      <c r="BL12" s="322"/>
      <c r="BM12" s="322"/>
      <c r="BN12" s="322"/>
      <c r="BO12" s="322"/>
      <c r="BP12" s="322"/>
      <c r="BQ12" s="322"/>
      <c r="BR12" s="322"/>
      <c r="BS12" s="322"/>
      <c r="BT12" s="322"/>
      <c r="BU12" s="322"/>
      <c r="BV12" s="322"/>
      <c r="BW12" s="322"/>
      <c r="BX12" s="322"/>
      <c r="BY12" s="322"/>
      <c r="BZ12" s="322"/>
      <c r="CA12" s="322"/>
      <c r="CB12" s="322"/>
      <c r="CC12" s="322"/>
      <c r="CD12" s="322"/>
      <c r="CE12" s="322"/>
      <c r="CF12" s="322"/>
      <c r="CG12" s="322"/>
      <c r="CH12" s="322"/>
      <c r="CI12" s="322"/>
      <c r="CJ12" s="322"/>
    </row>
    <row r="13" spans="1:109" s="1028" customFormat="1" ht="21">
      <c r="A13" s="819" t="s">
        <v>212</v>
      </c>
      <c r="B13" s="815" t="s">
        <v>1</v>
      </c>
      <c r="C13" s="1025">
        <v>3132400</v>
      </c>
      <c r="D13" s="1029">
        <v>551380</v>
      </c>
      <c r="E13" s="1029">
        <v>2366380</v>
      </c>
      <c r="F13" s="1029">
        <v>214640</v>
      </c>
      <c r="G13" s="1007"/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2"/>
      <c r="AB13" s="322"/>
      <c r="AC13" s="1026"/>
      <c r="AD13" s="1026"/>
      <c r="AE13" s="1026"/>
      <c r="AF13" s="1026"/>
      <c r="AG13" s="1026"/>
      <c r="AH13" s="1026"/>
      <c r="AI13" s="1026"/>
      <c r="AJ13" s="1026"/>
      <c r="AK13" s="1026"/>
      <c r="AL13" s="1026"/>
      <c r="AM13" s="1026"/>
      <c r="AN13" s="1026"/>
      <c r="AO13" s="1026"/>
      <c r="AP13" s="1026"/>
      <c r="AQ13" s="1026"/>
      <c r="AR13" s="1026"/>
      <c r="AS13" s="1026"/>
      <c r="AT13" s="1026"/>
      <c r="AU13" s="1026"/>
      <c r="AV13" s="1026"/>
      <c r="AW13" s="1026"/>
      <c r="AX13" s="1026"/>
      <c r="AY13" s="1026"/>
      <c r="AZ13" s="1026"/>
      <c r="BA13" s="1026"/>
      <c r="BB13" s="1026"/>
      <c r="BC13" s="1026"/>
      <c r="BD13" s="322"/>
      <c r="BE13" s="322"/>
      <c r="BF13" s="322"/>
      <c r="BG13" s="322"/>
      <c r="BH13" s="322"/>
      <c r="BI13" s="322"/>
      <c r="BJ13" s="322"/>
      <c r="BK13" s="322"/>
      <c r="BL13" s="322"/>
      <c r="BM13" s="322"/>
      <c r="BN13" s="322"/>
      <c r="BO13" s="322"/>
      <c r="BP13" s="322"/>
      <c r="BQ13" s="322"/>
      <c r="BR13" s="322"/>
      <c r="BS13" s="322"/>
      <c r="BT13" s="322"/>
      <c r="BU13" s="322"/>
      <c r="BV13" s="322"/>
      <c r="BW13" s="322"/>
      <c r="BX13" s="322"/>
      <c r="BY13" s="322"/>
      <c r="BZ13" s="322"/>
      <c r="CA13" s="322"/>
      <c r="CB13" s="322"/>
      <c r="CC13" s="322"/>
      <c r="CD13" s="322"/>
      <c r="CE13" s="322"/>
      <c r="CF13" s="322"/>
      <c r="CG13" s="322"/>
      <c r="CH13" s="322"/>
      <c r="CI13" s="322"/>
      <c r="CJ13" s="322"/>
      <c r="CK13" s="1026"/>
      <c r="CL13" s="1026"/>
      <c r="CM13" s="1026"/>
      <c r="CN13" s="1026"/>
      <c r="CO13" s="1026"/>
      <c r="CP13" s="1026"/>
      <c r="CQ13" s="1026"/>
      <c r="CR13" s="1026"/>
      <c r="CS13" s="1026"/>
      <c r="CT13" s="1026"/>
      <c r="CU13" s="1026"/>
      <c r="CV13" s="1026"/>
      <c r="CW13" s="1026"/>
      <c r="CX13" s="1026"/>
      <c r="CY13" s="1026"/>
      <c r="CZ13" s="1026"/>
      <c r="DA13" s="1026"/>
      <c r="DB13" s="1026"/>
      <c r="DC13" s="1026"/>
      <c r="DD13" s="1026"/>
      <c r="DE13" s="1026"/>
    </row>
    <row r="14" spans="1:109" s="1028" customFormat="1" ht="21">
      <c r="A14" s="819"/>
      <c r="B14" s="815" t="s">
        <v>2</v>
      </c>
      <c r="C14" s="1025">
        <f>C16</f>
        <v>283740</v>
      </c>
      <c r="D14" s="1025">
        <f>D16</f>
        <v>152280</v>
      </c>
      <c r="E14" s="1025">
        <f>E16</f>
        <v>131460</v>
      </c>
      <c r="F14" s="1025">
        <f>F16</f>
        <v>0</v>
      </c>
      <c r="G14" s="1007"/>
      <c r="H14" s="322"/>
      <c r="I14" s="322"/>
      <c r="J14" s="322"/>
      <c r="K14" s="322"/>
      <c r="L14" s="322"/>
      <c r="M14" s="322"/>
      <c r="N14" s="322"/>
      <c r="O14" s="322"/>
      <c r="P14" s="322"/>
      <c r="Q14" s="322"/>
      <c r="R14" s="322"/>
      <c r="S14" s="322"/>
      <c r="T14" s="322"/>
      <c r="U14" s="322"/>
      <c r="V14" s="322"/>
      <c r="W14" s="322"/>
      <c r="X14" s="322"/>
      <c r="Y14" s="322"/>
      <c r="Z14" s="322"/>
      <c r="AA14" s="322"/>
      <c r="AB14" s="322"/>
      <c r="AC14" s="1026"/>
      <c r="AD14" s="1026"/>
      <c r="AE14" s="1026"/>
      <c r="AF14" s="1026"/>
      <c r="AG14" s="1026"/>
      <c r="AH14" s="1026"/>
      <c r="AI14" s="1026"/>
      <c r="AJ14" s="1026"/>
      <c r="AK14" s="1026"/>
      <c r="AL14" s="1026"/>
      <c r="AM14" s="1026"/>
      <c r="AN14" s="1026"/>
      <c r="AO14" s="1026"/>
      <c r="AP14" s="1026"/>
      <c r="AQ14" s="1026"/>
      <c r="AR14" s="1026"/>
      <c r="AS14" s="1026"/>
      <c r="AT14" s="1026"/>
      <c r="AU14" s="1026"/>
      <c r="AV14" s="1026"/>
      <c r="AW14" s="1026"/>
      <c r="AX14" s="1026"/>
      <c r="AY14" s="1026"/>
      <c r="AZ14" s="1026"/>
      <c r="BA14" s="1026"/>
      <c r="BB14" s="1026"/>
      <c r="BC14" s="1026"/>
      <c r="BD14" s="322"/>
      <c r="BE14" s="322"/>
      <c r="BF14" s="322"/>
      <c r="BG14" s="322"/>
      <c r="BH14" s="322"/>
      <c r="BI14" s="322"/>
      <c r="BJ14" s="322"/>
      <c r="BK14" s="322"/>
      <c r="BL14" s="322"/>
      <c r="BM14" s="322"/>
      <c r="BN14" s="322"/>
      <c r="BO14" s="322"/>
      <c r="BP14" s="322"/>
      <c r="BQ14" s="322"/>
      <c r="BR14" s="322"/>
      <c r="BS14" s="322"/>
      <c r="BT14" s="322"/>
      <c r="BU14" s="322"/>
      <c r="BV14" s="322"/>
      <c r="BW14" s="322"/>
      <c r="BX14" s="322"/>
      <c r="BY14" s="322"/>
      <c r="BZ14" s="322"/>
      <c r="CA14" s="322"/>
      <c r="CB14" s="322"/>
      <c r="CC14" s="322"/>
      <c r="CD14" s="322"/>
      <c r="CE14" s="322"/>
      <c r="CF14" s="322"/>
      <c r="CG14" s="322"/>
      <c r="CH14" s="322"/>
      <c r="CI14" s="322"/>
      <c r="CJ14" s="322"/>
      <c r="CK14" s="1026"/>
      <c r="CL14" s="1026"/>
      <c r="CM14" s="1026"/>
      <c r="CN14" s="1026"/>
      <c r="CO14" s="1026"/>
      <c r="CP14" s="1026"/>
      <c r="CQ14" s="1026"/>
      <c r="CR14" s="1026"/>
      <c r="CS14" s="1026"/>
      <c r="CT14" s="1026"/>
      <c r="CU14" s="1026"/>
      <c r="CV14" s="1026"/>
      <c r="CW14" s="1026"/>
      <c r="CX14" s="1026"/>
      <c r="CY14" s="1026"/>
      <c r="CZ14" s="1026"/>
      <c r="DA14" s="1026"/>
      <c r="DB14" s="1026"/>
      <c r="DC14" s="1026"/>
      <c r="DD14" s="1026"/>
      <c r="DE14" s="1026"/>
    </row>
    <row r="15" spans="1:88" s="349" customFormat="1" ht="21">
      <c r="A15" s="814" t="s">
        <v>424</v>
      </c>
      <c r="B15" s="815" t="s">
        <v>1</v>
      </c>
      <c r="C15" s="1023">
        <v>3132400</v>
      </c>
      <c r="D15" s="1029">
        <v>551380</v>
      </c>
      <c r="E15" s="1029">
        <v>2366380</v>
      </c>
      <c r="F15" s="1029">
        <v>214640</v>
      </c>
      <c r="G15" s="1007"/>
      <c r="H15" s="322"/>
      <c r="I15" s="322"/>
      <c r="J15" s="322"/>
      <c r="K15" s="322"/>
      <c r="L15" s="322"/>
      <c r="M15" s="322"/>
      <c r="N15" s="322"/>
      <c r="O15" s="322"/>
      <c r="P15" s="322"/>
      <c r="Q15" s="322"/>
      <c r="R15" s="322"/>
      <c r="S15" s="322"/>
      <c r="T15" s="322"/>
      <c r="U15" s="322"/>
      <c r="V15" s="322"/>
      <c r="W15" s="322"/>
      <c r="X15" s="322"/>
      <c r="Y15" s="322"/>
      <c r="Z15" s="322"/>
      <c r="AA15" s="322"/>
      <c r="AB15" s="322"/>
      <c r="BD15" s="322"/>
      <c r="BE15" s="322"/>
      <c r="BF15" s="322"/>
      <c r="BG15" s="322"/>
      <c r="BH15" s="322"/>
      <c r="BI15" s="322"/>
      <c r="BJ15" s="322"/>
      <c r="BK15" s="322"/>
      <c r="BL15" s="322"/>
      <c r="BM15" s="322"/>
      <c r="BN15" s="322"/>
      <c r="BO15" s="322"/>
      <c r="BP15" s="322"/>
      <c r="BQ15" s="322"/>
      <c r="BR15" s="322"/>
      <c r="BS15" s="322"/>
      <c r="BT15" s="322"/>
      <c r="BU15" s="322"/>
      <c r="BV15" s="322"/>
      <c r="BW15" s="322"/>
      <c r="BX15" s="322"/>
      <c r="BY15" s="322"/>
      <c r="BZ15" s="322"/>
      <c r="CA15" s="322"/>
      <c r="CB15" s="322"/>
      <c r="CC15" s="322"/>
      <c r="CD15" s="322"/>
      <c r="CE15" s="322"/>
      <c r="CF15" s="322"/>
      <c r="CG15" s="322"/>
      <c r="CH15" s="322"/>
      <c r="CI15" s="322"/>
      <c r="CJ15" s="322"/>
    </row>
    <row r="16" spans="1:88" s="349" customFormat="1" ht="21">
      <c r="A16" s="814"/>
      <c r="B16" s="815" t="s">
        <v>2</v>
      </c>
      <c r="C16" s="1023">
        <f>D16+E16+F16</f>
        <v>283740</v>
      </c>
      <c r="D16" s="1029">
        <f>D19+D22+D24+D29+D31+D33+D35+D37</f>
        <v>152280</v>
      </c>
      <c r="E16" s="1029">
        <f>E19+E22+E24+E29+E31+E33+E35+E37</f>
        <v>131460</v>
      </c>
      <c r="F16" s="1029">
        <f>F19+F22+F24+F29+F31+F33+F35+F37</f>
        <v>0</v>
      </c>
      <c r="G16" s="1007"/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2"/>
      <c r="Y16" s="322"/>
      <c r="Z16" s="322"/>
      <c r="AA16" s="322"/>
      <c r="AB16" s="322"/>
      <c r="BD16" s="322"/>
      <c r="BE16" s="322"/>
      <c r="BF16" s="322"/>
      <c r="BG16" s="322"/>
      <c r="BH16" s="322"/>
      <c r="BI16" s="322"/>
      <c r="BJ16" s="322"/>
      <c r="BK16" s="322"/>
      <c r="BL16" s="322"/>
      <c r="BM16" s="322"/>
      <c r="BN16" s="322"/>
      <c r="BO16" s="322"/>
      <c r="BP16" s="322"/>
      <c r="BQ16" s="322"/>
      <c r="BR16" s="322"/>
      <c r="BS16" s="322"/>
      <c r="BT16" s="322"/>
      <c r="BU16" s="322"/>
      <c r="BV16" s="322"/>
      <c r="BW16" s="322"/>
      <c r="BX16" s="322"/>
      <c r="BY16" s="322"/>
      <c r="BZ16" s="322"/>
      <c r="CA16" s="322"/>
      <c r="CB16" s="322"/>
      <c r="CC16" s="322"/>
      <c r="CD16" s="322"/>
      <c r="CE16" s="322"/>
      <c r="CF16" s="322"/>
      <c r="CG16" s="322"/>
      <c r="CH16" s="322"/>
      <c r="CI16" s="322"/>
      <c r="CJ16" s="322"/>
    </row>
    <row r="17" spans="1:88" s="161" customFormat="1" ht="21">
      <c r="A17" s="1030" t="s">
        <v>213</v>
      </c>
      <c r="B17" s="825"/>
      <c r="C17" s="1031">
        <v>809600</v>
      </c>
      <c r="D17" s="1032">
        <v>271680</v>
      </c>
      <c r="E17" s="1032">
        <v>323280</v>
      </c>
      <c r="F17" s="1032">
        <v>214640</v>
      </c>
      <c r="G17" s="1007"/>
      <c r="H17" s="322"/>
      <c r="I17" s="322"/>
      <c r="J17" s="322"/>
      <c r="K17" s="322"/>
      <c r="L17" s="322"/>
      <c r="M17" s="322"/>
      <c r="N17" s="322"/>
      <c r="O17" s="322"/>
      <c r="P17" s="322"/>
      <c r="Q17" s="322"/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BD17" s="322"/>
      <c r="BE17" s="322"/>
      <c r="BF17" s="322"/>
      <c r="BG17" s="322"/>
      <c r="BH17" s="322"/>
      <c r="BI17" s="322"/>
      <c r="BJ17" s="322"/>
      <c r="BK17" s="322"/>
      <c r="BL17" s="322"/>
      <c r="BM17" s="322"/>
      <c r="BN17" s="322"/>
      <c r="BO17" s="322"/>
      <c r="BP17" s="322"/>
      <c r="BQ17" s="322"/>
      <c r="BR17" s="322"/>
      <c r="BS17" s="322"/>
      <c r="BT17" s="322"/>
      <c r="BU17" s="322"/>
      <c r="BV17" s="322"/>
      <c r="BW17" s="322"/>
      <c r="BX17" s="322"/>
      <c r="BY17" s="322"/>
      <c r="BZ17" s="322"/>
      <c r="CA17" s="322"/>
      <c r="CB17" s="322"/>
      <c r="CC17" s="322"/>
      <c r="CD17" s="322"/>
      <c r="CE17" s="322"/>
      <c r="CF17" s="322"/>
      <c r="CG17" s="322"/>
      <c r="CH17" s="322"/>
      <c r="CI17" s="322"/>
      <c r="CJ17" s="322"/>
    </row>
    <row r="18" spans="1:6" s="1037" customFormat="1" ht="21">
      <c r="A18" s="1090" t="s">
        <v>338</v>
      </c>
      <c r="B18" s="1034" t="s">
        <v>1</v>
      </c>
      <c r="C18" s="1035">
        <v>809600</v>
      </c>
      <c r="D18" s="1036">
        <v>271680</v>
      </c>
      <c r="E18" s="1036">
        <v>323280</v>
      </c>
      <c r="F18" s="1036">
        <v>214640</v>
      </c>
    </row>
    <row r="19" spans="1:7" s="69" customFormat="1" ht="21">
      <c r="A19" s="475"/>
      <c r="B19" s="821" t="s">
        <v>2</v>
      </c>
      <c r="C19" s="1089">
        <f>D19+E19+F19</f>
        <v>283740</v>
      </c>
      <c r="D19" s="1040">
        <v>152280</v>
      </c>
      <c r="E19" s="1040">
        <v>131460</v>
      </c>
      <c r="F19" s="1040"/>
      <c r="G19" s="1007"/>
    </row>
    <row r="20" spans="1:7" s="1105" customFormat="1" ht="21">
      <c r="A20" s="879" t="s">
        <v>214</v>
      </c>
      <c r="B20" s="821"/>
      <c r="C20" s="1042">
        <v>391900</v>
      </c>
      <c r="D20" s="1043">
        <v>165900</v>
      </c>
      <c r="E20" s="1043">
        <v>226000</v>
      </c>
      <c r="F20" s="1043">
        <v>0</v>
      </c>
      <c r="G20" s="1007"/>
    </row>
    <row r="21" spans="1:6" s="1037" customFormat="1" ht="21">
      <c r="A21" s="1090" t="s">
        <v>133</v>
      </c>
      <c r="B21" s="1034" t="s">
        <v>1</v>
      </c>
      <c r="C21" s="1035">
        <v>361900</v>
      </c>
      <c r="D21" s="1036">
        <v>150900</v>
      </c>
      <c r="E21" s="1036">
        <v>211000</v>
      </c>
      <c r="F21" s="1047">
        <v>0</v>
      </c>
    </row>
    <row r="22" spans="1:6" s="1037" customFormat="1" ht="21">
      <c r="A22" s="1033"/>
      <c r="B22" s="1034" t="s">
        <v>2</v>
      </c>
      <c r="C22" s="1089">
        <f>D22+E22+F22</f>
        <v>0</v>
      </c>
      <c r="D22" s="1047">
        <v>0</v>
      </c>
      <c r="E22" s="1047">
        <v>0</v>
      </c>
      <c r="F22" s="1047"/>
    </row>
    <row r="23" spans="1:6" s="1037" customFormat="1" ht="21">
      <c r="A23" s="1090" t="s">
        <v>458</v>
      </c>
      <c r="B23" s="1034" t="s">
        <v>1</v>
      </c>
      <c r="C23" s="1122">
        <v>30000</v>
      </c>
      <c r="D23" s="1036">
        <v>15000</v>
      </c>
      <c r="E23" s="1036">
        <v>15000</v>
      </c>
      <c r="F23" s="1047">
        <v>0</v>
      </c>
    </row>
    <row r="24" spans="1:7" s="69" customFormat="1" ht="21">
      <c r="A24" s="1123"/>
      <c r="B24" s="821" t="s">
        <v>2</v>
      </c>
      <c r="C24" s="1089">
        <f>D24+E24+F24</f>
        <v>0</v>
      </c>
      <c r="D24" s="1032">
        <v>0</v>
      </c>
      <c r="E24" s="1032">
        <v>0</v>
      </c>
      <c r="F24" s="1032"/>
      <c r="G24" s="1007"/>
    </row>
    <row r="25" spans="1:7" s="1105" customFormat="1" ht="21">
      <c r="A25" s="1124" t="s">
        <v>215</v>
      </c>
      <c r="B25" s="821"/>
      <c r="C25" s="1031">
        <v>1930900</v>
      </c>
      <c r="D25" s="1032">
        <v>113800</v>
      </c>
      <c r="E25" s="1032">
        <v>1817100</v>
      </c>
      <c r="F25" s="1032">
        <v>0</v>
      </c>
      <c r="G25" s="1007"/>
    </row>
    <row r="26" spans="1:7" s="1105" customFormat="1" ht="21" hidden="1">
      <c r="A26" s="475" t="s">
        <v>54</v>
      </c>
      <c r="B26" s="1034" t="s">
        <v>1</v>
      </c>
      <c r="C26" s="1052"/>
      <c r="D26" s="1032"/>
      <c r="E26" s="1032"/>
      <c r="F26" s="1032"/>
      <c r="G26" s="1007"/>
    </row>
    <row r="27" spans="1:7" s="1105" customFormat="1" ht="21" hidden="1">
      <c r="A27" s="879"/>
      <c r="B27" s="821" t="s">
        <v>2</v>
      </c>
      <c r="C27" s="1052"/>
      <c r="D27" s="1032"/>
      <c r="E27" s="1032"/>
      <c r="F27" s="1032"/>
      <c r="G27" s="1007"/>
    </row>
    <row r="28" spans="1:6" s="1037" customFormat="1" ht="21">
      <c r="A28" s="1033" t="s">
        <v>459</v>
      </c>
      <c r="B28" s="1034" t="s">
        <v>1</v>
      </c>
      <c r="C28" s="1122">
        <v>18000</v>
      </c>
      <c r="D28" s="1036">
        <v>0</v>
      </c>
      <c r="E28" s="1036">
        <v>18000</v>
      </c>
      <c r="F28" s="1047">
        <v>0</v>
      </c>
    </row>
    <row r="29" spans="1:6" s="1037" customFormat="1" ht="21">
      <c r="A29" s="1033"/>
      <c r="B29" s="1034" t="s">
        <v>2</v>
      </c>
      <c r="C29" s="1089">
        <f>D29+E29+F29</f>
        <v>0</v>
      </c>
      <c r="D29" s="1047">
        <v>0</v>
      </c>
      <c r="E29" s="1047">
        <v>0</v>
      </c>
      <c r="F29" s="1047"/>
    </row>
    <row r="30" spans="1:6" s="1037" customFormat="1" ht="21">
      <c r="A30" s="1033" t="s">
        <v>465</v>
      </c>
      <c r="B30" s="1034" t="s">
        <v>1</v>
      </c>
      <c r="C30" s="1035">
        <v>1763600</v>
      </c>
      <c r="D30" s="1036">
        <v>0</v>
      </c>
      <c r="E30" s="1036">
        <v>1763600</v>
      </c>
      <c r="F30" s="1047">
        <v>0</v>
      </c>
    </row>
    <row r="31" spans="1:6" s="1037" customFormat="1" ht="21">
      <c r="A31" s="1033"/>
      <c r="B31" s="1034" t="s">
        <v>2</v>
      </c>
      <c r="C31" s="1089">
        <f>D31+E31+F31</f>
        <v>0</v>
      </c>
      <c r="D31" s="1036">
        <v>0</v>
      </c>
      <c r="E31" s="1036">
        <v>0</v>
      </c>
      <c r="F31" s="1047"/>
    </row>
    <row r="32" spans="1:6" s="1037" customFormat="1" ht="21">
      <c r="A32" s="1033" t="s">
        <v>132</v>
      </c>
      <c r="B32" s="1034" t="s">
        <v>1</v>
      </c>
      <c r="C32" s="1035">
        <v>24200</v>
      </c>
      <c r="D32" s="1036">
        <v>24200</v>
      </c>
      <c r="E32" s="1036">
        <v>0</v>
      </c>
      <c r="F32" s="1047">
        <v>0</v>
      </c>
    </row>
    <row r="33" spans="1:6" s="1037" customFormat="1" ht="21">
      <c r="A33" s="1033"/>
      <c r="B33" s="1034" t="s">
        <v>2</v>
      </c>
      <c r="C33" s="1089">
        <f>D33+E33+F33</f>
        <v>0</v>
      </c>
      <c r="D33" s="1036">
        <v>0</v>
      </c>
      <c r="E33" s="1036">
        <v>0</v>
      </c>
      <c r="F33" s="1047"/>
    </row>
    <row r="34" spans="1:6" s="1037" customFormat="1" ht="21">
      <c r="A34" s="1033" t="s">
        <v>461</v>
      </c>
      <c r="B34" s="1034" t="s">
        <v>1</v>
      </c>
      <c r="C34" s="1035">
        <v>35500</v>
      </c>
      <c r="D34" s="1036">
        <v>0</v>
      </c>
      <c r="E34" s="1036">
        <v>35500</v>
      </c>
      <c r="F34" s="1047">
        <v>0</v>
      </c>
    </row>
    <row r="35" spans="1:6" s="1037" customFormat="1" ht="21">
      <c r="A35" s="1107"/>
      <c r="B35" s="1066" t="s">
        <v>2</v>
      </c>
      <c r="C35" s="1091">
        <f>D35+E35+F35</f>
        <v>0</v>
      </c>
      <c r="D35" s="1125">
        <v>0</v>
      </c>
      <c r="E35" s="1125">
        <v>0</v>
      </c>
      <c r="F35" s="1125"/>
    </row>
    <row r="36" spans="1:6" s="1037" customFormat="1" ht="21">
      <c r="A36" s="1111" t="s">
        <v>452</v>
      </c>
      <c r="B36" s="1112" t="s">
        <v>1</v>
      </c>
      <c r="C36" s="1113">
        <v>89600</v>
      </c>
      <c r="D36" s="1126">
        <v>89600</v>
      </c>
      <c r="E36" s="1127">
        <v>0</v>
      </c>
      <c r="F36" s="1127">
        <v>0</v>
      </c>
    </row>
    <row r="37" spans="1:7" s="69" customFormat="1" ht="21">
      <c r="A37" s="475"/>
      <c r="B37" s="821" t="s">
        <v>2</v>
      </c>
      <c r="C37" s="1089">
        <f>D37+E37+F37</f>
        <v>0</v>
      </c>
      <c r="D37" s="1032">
        <v>0</v>
      </c>
      <c r="E37" s="1032">
        <v>0</v>
      </c>
      <c r="F37" s="1032"/>
      <c r="G37" s="1007"/>
    </row>
    <row r="38" spans="1:6" s="1037" customFormat="1" ht="21">
      <c r="A38" s="863" t="s">
        <v>427</v>
      </c>
      <c r="B38" s="864" t="s">
        <v>1</v>
      </c>
      <c r="C38" s="1092">
        <v>3132400</v>
      </c>
      <c r="D38" s="1092">
        <v>551380</v>
      </c>
      <c r="E38" s="1092">
        <v>2366380</v>
      </c>
      <c r="F38" s="1092">
        <v>214640</v>
      </c>
    </row>
    <row r="39" spans="1:6" s="1037" customFormat="1" ht="21">
      <c r="A39" s="661"/>
      <c r="B39" s="865" t="s">
        <v>2</v>
      </c>
      <c r="C39" s="1093">
        <f>C10</f>
        <v>283740</v>
      </c>
      <c r="D39" s="1093">
        <f>D10</f>
        <v>152280</v>
      </c>
      <c r="E39" s="1093">
        <f>E10</f>
        <v>131460</v>
      </c>
      <c r="F39" s="1093">
        <f>F10</f>
        <v>0</v>
      </c>
    </row>
    <row r="40" spans="1:6" s="1037" customFormat="1" ht="21">
      <c r="A40" s="660" t="s">
        <v>428</v>
      </c>
      <c r="B40" s="815" t="s">
        <v>1</v>
      </c>
      <c r="C40" s="1092">
        <v>0</v>
      </c>
      <c r="D40" s="1094">
        <v>0</v>
      </c>
      <c r="E40" s="1094">
        <v>0</v>
      </c>
      <c r="F40" s="1094">
        <v>0</v>
      </c>
    </row>
    <row r="41" spans="1:6" s="1037" customFormat="1" ht="21">
      <c r="A41" s="661"/>
      <c r="B41" s="865" t="s">
        <v>2</v>
      </c>
      <c r="C41" s="1093"/>
      <c r="D41" s="1071"/>
      <c r="E41" s="1071"/>
      <c r="F41" s="1071"/>
    </row>
    <row r="42" spans="1:88" s="1072" customFormat="1" ht="21">
      <c r="A42" s="660" t="s">
        <v>435</v>
      </c>
      <c r="B42" s="815" t="s">
        <v>1</v>
      </c>
      <c r="C42" s="1095">
        <v>3132400</v>
      </c>
      <c r="D42" s="1095">
        <v>551380</v>
      </c>
      <c r="E42" s="1095">
        <v>2366380</v>
      </c>
      <c r="F42" s="1095">
        <v>214640</v>
      </c>
      <c r="G42" s="1007"/>
      <c r="H42" s="322"/>
      <c r="I42" s="322"/>
      <c r="J42" s="322"/>
      <c r="K42" s="322"/>
      <c r="L42" s="322"/>
      <c r="M42" s="322"/>
      <c r="N42" s="322"/>
      <c r="O42" s="322"/>
      <c r="P42" s="322"/>
      <c r="Q42" s="322"/>
      <c r="R42" s="322"/>
      <c r="S42" s="322"/>
      <c r="T42" s="322"/>
      <c r="U42" s="322"/>
      <c r="V42" s="322"/>
      <c r="W42" s="322"/>
      <c r="X42" s="322"/>
      <c r="Y42" s="322"/>
      <c r="Z42" s="322"/>
      <c r="AA42" s="322"/>
      <c r="AB42" s="322"/>
      <c r="BD42" s="322"/>
      <c r="BE42" s="322"/>
      <c r="BF42" s="322"/>
      <c r="BG42" s="322"/>
      <c r="BH42" s="322"/>
      <c r="BI42" s="322"/>
      <c r="BJ42" s="322"/>
      <c r="BK42" s="322"/>
      <c r="BL42" s="322"/>
      <c r="BM42" s="322"/>
      <c r="BN42" s="322"/>
      <c r="BO42" s="322"/>
      <c r="BP42" s="322"/>
      <c r="BQ42" s="322"/>
      <c r="BR42" s="322"/>
      <c r="BS42" s="322"/>
      <c r="BT42" s="322"/>
      <c r="BU42" s="322"/>
      <c r="BV42" s="322"/>
      <c r="BW42" s="322"/>
      <c r="BX42" s="322"/>
      <c r="BY42" s="322"/>
      <c r="BZ42" s="322"/>
      <c r="CA42" s="322"/>
      <c r="CB42" s="322"/>
      <c r="CC42" s="322"/>
      <c r="CD42" s="322"/>
      <c r="CE42" s="322"/>
      <c r="CF42" s="322"/>
      <c r="CG42" s="322"/>
      <c r="CH42" s="322"/>
      <c r="CI42" s="322"/>
      <c r="CJ42" s="322"/>
    </row>
    <row r="43" spans="1:88" s="252" customFormat="1" ht="21">
      <c r="A43" s="661"/>
      <c r="B43" s="865" t="s">
        <v>2</v>
      </c>
      <c r="C43" s="1096">
        <f>C39</f>
        <v>283740</v>
      </c>
      <c r="D43" s="1096">
        <f>D39</f>
        <v>152280</v>
      </c>
      <c r="E43" s="1096">
        <f>E39</f>
        <v>131460</v>
      </c>
      <c r="F43" s="1096">
        <f>F39</f>
        <v>0</v>
      </c>
      <c r="G43" s="1007"/>
      <c r="H43" s="322"/>
      <c r="I43" s="322"/>
      <c r="J43" s="322"/>
      <c r="K43" s="322"/>
      <c r="L43" s="322"/>
      <c r="M43" s="322"/>
      <c r="N43" s="322"/>
      <c r="O43" s="322"/>
      <c r="P43" s="322"/>
      <c r="Q43" s="322"/>
      <c r="R43" s="322"/>
      <c r="S43" s="322"/>
      <c r="T43" s="322"/>
      <c r="U43" s="322"/>
      <c r="V43" s="322"/>
      <c r="W43" s="322"/>
      <c r="X43" s="322"/>
      <c r="Y43" s="322"/>
      <c r="Z43" s="322"/>
      <c r="AA43" s="322"/>
      <c r="AB43" s="322"/>
      <c r="BD43" s="322"/>
      <c r="BE43" s="322"/>
      <c r="BF43" s="322"/>
      <c r="BG43" s="322"/>
      <c r="BH43" s="322"/>
      <c r="BI43" s="322"/>
      <c r="BJ43" s="322"/>
      <c r="BK43" s="322"/>
      <c r="BL43" s="322"/>
      <c r="BM43" s="322"/>
      <c r="BN43" s="322"/>
      <c r="BO43" s="322"/>
      <c r="BP43" s="322"/>
      <c r="BQ43" s="322"/>
      <c r="BR43" s="322"/>
      <c r="BS43" s="322"/>
      <c r="BT43" s="322"/>
      <c r="BU43" s="322"/>
      <c r="BV43" s="322"/>
      <c r="BW43" s="322"/>
      <c r="BX43" s="322"/>
      <c r="BY43" s="322"/>
      <c r="BZ43" s="322"/>
      <c r="CA43" s="322"/>
      <c r="CB43" s="322"/>
      <c r="CC43" s="322"/>
      <c r="CD43" s="322"/>
      <c r="CE43" s="322"/>
      <c r="CF43" s="322"/>
      <c r="CG43" s="322"/>
      <c r="CH43" s="322"/>
      <c r="CI43" s="322"/>
      <c r="CJ43" s="322"/>
    </row>
    <row r="44" spans="1:7" ht="21">
      <c r="A44" s="80"/>
      <c r="B44" s="80"/>
      <c r="C44" s="1073"/>
      <c r="D44" s="1074"/>
      <c r="E44" s="1128"/>
      <c r="F44" s="1076"/>
      <c r="G44" s="1007"/>
    </row>
    <row r="45" spans="1:7" ht="21">
      <c r="A45" s="80"/>
      <c r="B45" s="80"/>
      <c r="C45" s="1073"/>
      <c r="D45" s="1074"/>
      <c r="E45" s="1129"/>
      <c r="F45" s="1076"/>
      <c r="G45" s="1007"/>
    </row>
    <row r="46" spans="1:7" ht="21">
      <c r="A46" s="70"/>
      <c r="B46" s="80"/>
      <c r="C46" s="1073"/>
      <c r="D46" s="1074"/>
      <c r="E46" s="1129"/>
      <c r="F46" s="1076"/>
      <c r="G46" s="1007"/>
    </row>
    <row r="47" spans="5:7" ht="19.5" customHeight="1">
      <c r="E47" s="1129"/>
      <c r="G47" s="1079"/>
    </row>
    <row r="48" spans="5:7" ht="19.5" customHeight="1">
      <c r="E48" s="1129"/>
      <c r="G48" s="1079"/>
    </row>
    <row r="49" ht="19.5">
      <c r="G49" s="1079"/>
    </row>
    <row r="50" ht="19.5">
      <c r="G50" s="1079"/>
    </row>
  </sheetData>
  <sheetProtection/>
  <mergeCells count="5">
    <mergeCell ref="A3:F3"/>
    <mergeCell ref="A7:A8"/>
    <mergeCell ref="A38:A39"/>
    <mergeCell ref="A40:A41"/>
    <mergeCell ref="A42:A43"/>
  </mergeCells>
  <printOptions/>
  <pageMargins left="0" right="0" top="0.196850393700787" bottom="0" header="0.31496062992126" footer="0.31496062992126"/>
  <pageSetup horizontalDpi="600" verticalDpi="600" orientation="landscape" paperSize="9" scale="80" r:id="rId1"/>
  <rowBreaks count="1" manualBreakCount="1">
    <brk id="35" max="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DQ49"/>
  <sheetViews>
    <sheetView tabSelected="1" view="pageBreakPreview" zoomScaleSheetLayoutView="100" zoomScalePageLayoutView="0" workbookViewId="0" topLeftCell="B5">
      <selection activeCell="P104" sqref="P104"/>
    </sheetView>
  </sheetViews>
  <sheetFormatPr defaultColWidth="9.140625" defaultRowHeight="15"/>
  <cols>
    <col min="1" max="1" width="55.421875" style="119" customWidth="1"/>
    <col min="2" max="2" width="20.421875" style="119" customWidth="1"/>
    <col min="3" max="3" width="24.00390625" style="918" customWidth="1"/>
    <col min="4" max="4" width="25.00390625" style="918" customWidth="1"/>
    <col min="5" max="5" width="25.57421875" style="920" customWidth="1"/>
    <col min="6" max="6" width="24.8515625" style="1077" customWidth="1"/>
    <col min="7" max="7" width="14.57421875" style="119" customWidth="1"/>
    <col min="8" max="16384" width="9.140625" style="119" customWidth="1"/>
  </cols>
  <sheetData>
    <row r="1" spans="1:75" s="161" customFormat="1" ht="17.25" customHeight="1">
      <c r="A1" s="890"/>
      <c r="B1" s="890"/>
      <c r="C1" s="891"/>
      <c r="D1" s="891"/>
      <c r="E1" s="891"/>
      <c r="F1" s="797" t="s">
        <v>416</v>
      </c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  <c r="AM1" s="322"/>
      <c r="AN1" s="322"/>
      <c r="AO1" s="322"/>
      <c r="AP1" s="322"/>
      <c r="AQ1" s="322"/>
      <c r="AR1" s="322"/>
      <c r="AS1" s="322"/>
      <c r="AT1" s="322"/>
      <c r="AU1" s="322"/>
      <c r="AV1" s="322"/>
      <c r="AW1" s="322"/>
      <c r="AX1" s="322"/>
      <c r="AY1" s="322"/>
      <c r="AZ1" s="322"/>
      <c r="BA1" s="322"/>
      <c r="BB1" s="322"/>
      <c r="BC1" s="322"/>
      <c r="BD1" s="322"/>
      <c r="BE1" s="322"/>
      <c r="BF1" s="322"/>
      <c r="BG1" s="322"/>
      <c r="BH1" s="322"/>
      <c r="BI1" s="322"/>
      <c r="BJ1" s="322"/>
      <c r="BK1" s="322"/>
      <c r="BL1" s="322"/>
      <c r="BM1" s="322"/>
      <c r="BN1" s="322"/>
      <c r="BO1" s="322"/>
      <c r="BP1" s="322"/>
      <c r="BQ1" s="322"/>
      <c r="BR1" s="322"/>
      <c r="BS1" s="322"/>
      <c r="BT1" s="322"/>
      <c r="BU1" s="322"/>
      <c r="BV1" s="322"/>
      <c r="BW1" s="322"/>
    </row>
    <row r="2" spans="1:75" s="161" customFormat="1" ht="15" customHeight="1">
      <c r="A2" s="890"/>
      <c r="B2" s="890"/>
      <c r="C2" s="891"/>
      <c r="D2" s="891"/>
      <c r="E2" s="891"/>
      <c r="F2" s="797" t="s">
        <v>268</v>
      </c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  <c r="AM2" s="322"/>
      <c r="AN2" s="322"/>
      <c r="AO2" s="322"/>
      <c r="AP2" s="322"/>
      <c r="AQ2" s="322"/>
      <c r="AR2" s="322"/>
      <c r="AS2" s="322"/>
      <c r="AT2" s="322"/>
      <c r="AU2" s="322"/>
      <c r="AV2" s="322"/>
      <c r="AW2" s="322"/>
      <c r="AX2" s="322"/>
      <c r="AY2" s="322"/>
      <c r="AZ2" s="322"/>
      <c r="BA2" s="322"/>
      <c r="BB2" s="322"/>
      <c r="BC2" s="322"/>
      <c r="BD2" s="322"/>
      <c r="BE2" s="322"/>
      <c r="BF2" s="322"/>
      <c r="BG2" s="322"/>
      <c r="BH2" s="322"/>
      <c r="BI2" s="322"/>
      <c r="BJ2" s="322"/>
      <c r="BK2" s="322"/>
      <c r="BL2" s="322"/>
      <c r="BM2" s="322"/>
      <c r="BN2" s="322"/>
      <c r="BO2" s="322"/>
      <c r="BP2" s="322"/>
      <c r="BQ2" s="322"/>
      <c r="BR2" s="322"/>
      <c r="BS2" s="322"/>
      <c r="BT2" s="322"/>
      <c r="BU2" s="322"/>
      <c r="BV2" s="322"/>
      <c r="BW2" s="322"/>
    </row>
    <row r="3" spans="1:75" s="161" customFormat="1" ht="19.5" customHeight="1">
      <c r="A3" s="593" t="s">
        <v>417</v>
      </c>
      <c r="B3" s="593"/>
      <c r="C3" s="593"/>
      <c r="D3" s="593"/>
      <c r="E3" s="593"/>
      <c r="F3" s="593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322"/>
      <c r="AE3" s="322"/>
      <c r="AF3" s="322"/>
      <c r="AG3" s="322"/>
      <c r="AH3" s="322"/>
      <c r="AI3" s="322"/>
      <c r="AJ3" s="322"/>
      <c r="AK3" s="322"/>
      <c r="AL3" s="322"/>
      <c r="AM3" s="322"/>
      <c r="AN3" s="322"/>
      <c r="AO3" s="322"/>
      <c r="AP3" s="322"/>
      <c r="AQ3" s="322"/>
      <c r="AR3" s="322"/>
      <c r="AS3" s="322"/>
      <c r="AT3" s="322"/>
      <c r="AU3" s="322"/>
      <c r="AV3" s="322"/>
      <c r="AW3" s="322"/>
      <c r="AX3" s="322"/>
      <c r="AY3" s="322"/>
      <c r="AZ3" s="322"/>
      <c r="BA3" s="322"/>
      <c r="BB3" s="322"/>
      <c r="BC3" s="322"/>
      <c r="BD3" s="322"/>
      <c r="BE3" s="322"/>
      <c r="BF3" s="322"/>
      <c r="BG3" s="322"/>
      <c r="BH3" s="322"/>
      <c r="BI3" s="322"/>
      <c r="BJ3" s="322"/>
      <c r="BK3" s="322"/>
      <c r="BL3" s="322"/>
      <c r="BM3" s="322"/>
      <c r="BN3" s="322"/>
      <c r="BO3" s="322"/>
      <c r="BP3" s="322"/>
      <c r="BQ3" s="322"/>
      <c r="BR3" s="322"/>
      <c r="BS3" s="322"/>
      <c r="BT3" s="322"/>
      <c r="BU3" s="322"/>
      <c r="BV3" s="322"/>
      <c r="BW3" s="322"/>
    </row>
    <row r="4" spans="1:75" s="161" customFormat="1" ht="21">
      <c r="A4" s="71" t="s">
        <v>418</v>
      </c>
      <c r="B4" s="71"/>
      <c r="C4" s="798"/>
      <c r="D4" s="799"/>
      <c r="E4" s="798"/>
      <c r="F4" s="1009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  <c r="AM4" s="322"/>
      <c r="AN4" s="322"/>
      <c r="AO4" s="322"/>
      <c r="AP4" s="322"/>
      <c r="AQ4" s="322"/>
      <c r="AR4" s="322"/>
      <c r="AS4" s="322"/>
      <c r="AT4" s="322"/>
      <c r="AU4" s="322"/>
      <c r="AV4" s="322"/>
      <c r="AW4" s="322"/>
      <c r="AX4" s="322"/>
      <c r="AY4" s="322"/>
      <c r="AZ4" s="322"/>
      <c r="BA4" s="322"/>
      <c r="BB4" s="322"/>
      <c r="BC4" s="322"/>
      <c r="BD4" s="322"/>
      <c r="BE4" s="322"/>
      <c r="BF4" s="322"/>
      <c r="BG4" s="322"/>
      <c r="BH4" s="322"/>
      <c r="BI4" s="322"/>
      <c r="BJ4" s="322"/>
      <c r="BK4" s="322"/>
      <c r="BL4" s="322"/>
      <c r="BM4" s="322"/>
      <c r="BN4" s="322"/>
      <c r="BO4" s="322"/>
      <c r="BP4" s="322"/>
      <c r="BQ4" s="322"/>
      <c r="BR4" s="322"/>
      <c r="BS4" s="322"/>
      <c r="BT4" s="322"/>
      <c r="BU4" s="322"/>
      <c r="BV4" s="322"/>
      <c r="BW4" s="322"/>
    </row>
    <row r="5" spans="1:75" s="161" customFormat="1" ht="21">
      <c r="A5" s="70" t="s">
        <v>241</v>
      </c>
      <c r="B5" s="580"/>
      <c r="C5" s="870"/>
      <c r="D5" s="870"/>
      <c r="E5" s="870"/>
      <c r="F5" s="1010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  <c r="AM5" s="322"/>
      <c r="AN5" s="322"/>
      <c r="AO5" s="322"/>
      <c r="AP5" s="322"/>
      <c r="AQ5" s="322"/>
      <c r="AR5" s="322"/>
      <c r="AS5" s="322"/>
      <c r="AT5" s="322"/>
      <c r="AU5" s="322"/>
      <c r="AV5" s="322"/>
      <c r="AW5" s="322"/>
      <c r="AX5" s="322"/>
      <c r="AY5" s="322"/>
      <c r="AZ5" s="322"/>
      <c r="BA5" s="322"/>
      <c r="BB5" s="322"/>
      <c r="BC5" s="322"/>
      <c r="BD5" s="322"/>
      <c r="BE5" s="322"/>
      <c r="BF5" s="322"/>
      <c r="BG5" s="322"/>
      <c r="BH5" s="322"/>
      <c r="BI5" s="322"/>
      <c r="BJ5" s="322"/>
      <c r="BK5" s="322"/>
      <c r="BL5" s="322"/>
      <c r="BM5" s="322"/>
      <c r="BN5" s="322"/>
      <c r="BO5" s="322"/>
      <c r="BP5" s="322"/>
      <c r="BQ5" s="322"/>
      <c r="BR5" s="322"/>
      <c r="BS5" s="322"/>
      <c r="BT5" s="322"/>
      <c r="BU5" s="322"/>
      <c r="BV5" s="322"/>
      <c r="BW5" s="322"/>
    </row>
    <row r="6" spans="1:75" s="161" customFormat="1" ht="21">
      <c r="A6" s="801"/>
      <c r="B6" s="580"/>
      <c r="C6" s="870"/>
      <c r="D6" s="870"/>
      <c r="E6" s="870"/>
      <c r="F6" s="1011" t="s">
        <v>38</v>
      </c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322"/>
      <c r="AI6" s="322"/>
      <c r="AJ6" s="322"/>
      <c r="AK6" s="322"/>
      <c r="AL6" s="322"/>
      <c r="AM6" s="322"/>
      <c r="AN6" s="322"/>
      <c r="AO6" s="322"/>
      <c r="AP6" s="322"/>
      <c r="AQ6" s="322"/>
      <c r="AR6" s="322"/>
      <c r="AS6" s="322"/>
      <c r="AT6" s="322"/>
      <c r="AU6" s="322"/>
      <c r="AV6" s="322"/>
      <c r="AW6" s="322"/>
      <c r="AX6" s="322"/>
      <c r="AY6" s="322"/>
      <c r="AZ6" s="322"/>
      <c r="BA6" s="322"/>
      <c r="BB6" s="322"/>
      <c r="BC6" s="322"/>
      <c r="BD6" s="322"/>
      <c r="BE6" s="322"/>
      <c r="BF6" s="322"/>
      <c r="BG6" s="322"/>
      <c r="BH6" s="322"/>
      <c r="BI6" s="322"/>
      <c r="BJ6" s="322"/>
      <c r="BK6" s="322"/>
      <c r="BL6" s="322"/>
      <c r="BM6" s="322"/>
      <c r="BN6" s="322"/>
      <c r="BO6" s="322"/>
      <c r="BP6" s="322"/>
      <c r="BQ6" s="322"/>
      <c r="BR6" s="322"/>
      <c r="BS6" s="322"/>
      <c r="BT6" s="322"/>
      <c r="BU6" s="322"/>
      <c r="BV6" s="322"/>
      <c r="BW6" s="322"/>
    </row>
    <row r="7" spans="1:121" s="893" customFormat="1" ht="21">
      <c r="A7" s="583" t="s">
        <v>274</v>
      </c>
      <c r="B7" s="1013" t="s">
        <v>153</v>
      </c>
      <c r="C7" s="892" t="s">
        <v>0</v>
      </c>
      <c r="D7" s="805" t="s">
        <v>191</v>
      </c>
      <c r="E7" s="1014" t="s">
        <v>192</v>
      </c>
      <c r="F7" s="892" t="s">
        <v>193</v>
      </c>
      <c r="G7" s="96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22"/>
      <c r="AL7" s="322"/>
      <c r="AM7" s="322"/>
      <c r="AN7" s="322"/>
      <c r="AO7" s="322"/>
      <c r="AP7" s="322"/>
      <c r="AQ7" s="322"/>
      <c r="AR7" s="322"/>
      <c r="AS7" s="322"/>
      <c r="AT7" s="322"/>
      <c r="AU7" s="322"/>
      <c r="AV7" s="322"/>
      <c r="AW7" s="322"/>
      <c r="AX7" s="322"/>
      <c r="AY7" s="322"/>
      <c r="AZ7" s="322"/>
      <c r="BA7" s="322"/>
      <c r="BB7" s="322"/>
      <c r="BC7" s="322"/>
      <c r="BD7" s="322"/>
      <c r="BE7" s="322"/>
      <c r="BF7" s="322"/>
      <c r="BG7" s="322"/>
      <c r="BH7" s="322"/>
      <c r="BI7" s="322"/>
      <c r="BJ7" s="322"/>
      <c r="BK7" s="322"/>
      <c r="BL7" s="322"/>
      <c r="BM7" s="322"/>
      <c r="BN7" s="322"/>
      <c r="BO7" s="322"/>
      <c r="BP7" s="322"/>
      <c r="BQ7" s="322"/>
      <c r="BR7" s="322"/>
      <c r="BS7" s="322"/>
      <c r="BT7" s="322"/>
      <c r="BU7" s="322"/>
      <c r="BV7" s="322"/>
      <c r="BW7" s="322"/>
      <c r="BX7" s="322"/>
      <c r="BY7" s="322"/>
      <c r="BZ7" s="322"/>
      <c r="CA7" s="322"/>
      <c r="CB7" s="322"/>
      <c r="CC7" s="322"/>
      <c r="CD7" s="322"/>
      <c r="CE7" s="322"/>
      <c r="CF7" s="322"/>
      <c r="CG7" s="322"/>
      <c r="CH7" s="322"/>
      <c r="CI7" s="322"/>
      <c r="CJ7" s="322"/>
      <c r="CK7" s="322"/>
      <c r="CL7" s="322"/>
      <c r="CM7" s="322"/>
      <c r="CN7" s="322"/>
      <c r="CO7" s="322"/>
      <c r="CP7" s="322"/>
      <c r="CQ7" s="322"/>
      <c r="CR7" s="322"/>
      <c r="CS7" s="322"/>
      <c r="CT7" s="322"/>
      <c r="CU7" s="322"/>
      <c r="CV7" s="322"/>
      <c r="CW7" s="322"/>
      <c r="CX7" s="322"/>
      <c r="CY7" s="322"/>
      <c r="CZ7" s="322"/>
      <c r="DA7" s="322"/>
      <c r="DB7" s="322"/>
      <c r="DC7" s="322"/>
      <c r="DD7" s="322"/>
      <c r="DE7" s="322"/>
      <c r="DF7" s="322"/>
      <c r="DG7" s="322"/>
      <c r="DH7" s="322"/>
      <c r="DI7" s="322"/>
      <c r="DJ7" s="322"/>
      <c r="DK7" s="322"/>
      <c r="DL7" s="322"/>
      <c r="DM7" s="322"/>
      <c r="DN7" s="322"/>
      <c r="DO7" s="322"/>
      <c r="DP7" s="322"/>
      <c r="DQ7" s="923"/>
    </row>
    <row r="8" spans="1:121" s="895" customFormat="1" ht="21">
      <c r="A8" s="584"/>
      <c r="B8" s="1017"/>
      <c r="C8" s="894"/>
      <c r="D8" s="753" t="s">
        <v>420</v>
      </c>
      <c r="E8" s="753" t="s">
        <v>421</v>
      </c>
      <c r="F8" s="753" t="s">
        <v>422</v>
      </c>
      <c r="G8" s="96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22"/>
      <c r="AL8" s="322"/>
      <c r="AM8" s="322"/>
      <c r="AN8" s="322"/>
      <c r="AO8" s="322"/>
      <c r="AP8" s="322"/>
      <c r="AQ8" s="322"/>
      <c r="AR8" s="322"/>
      <c r="AS8" s="322"/>
      <c r="AT8" s="322"/>
      <c r="AU8" s="322"/>
      <c r="AV8" s="322"/>
      <c r="AW8" s="322"/>
      <c r="AX8" s="322"/>
      <c r="AY8" s="322"/>
      <c r="AZ8" s="322"/>
      <c r="BA8" s="322"/>
      <c r="BB8" s="322"/>
      <c r="BC8" s="322"/>
      <c r="BD8" s="322"/>
      <c r="BE8" s="322"/>
      <c r="BF8" s="322"/>
      <c r="BG8" s="322"/>
      <c r="BH8" s="322"/>
      <c r="BI8" s="322"/>
      <c r="BJ8" s="322"/>
      <c r="BK8" s="322"/>
      <c r="BL8" s="322"/>
      <c r="BM8" s="322"/>
      <c r="BN8" s="322"/>
      <c r="BO8" s="322"/>
      <c r="BP8" s="322"/>
      <c r="BQ8" s="322"/>
      <c r="BR8" s="322"/>
      <c r="BS8" s="322"/>
      <c r="BT8" s="322"/>
      <c r="BU8" s="322"/>
      <c r="BV8" s="322"/>
      <c r="BW8" s="322"/>
      <c r="BX8" s="322"/>
      <c r="BY8" s="322"/>
      <c r="BZ8" s="322"/>
      <c r="CA8" s="322"/>
      <c r="CB8" s="322"/>
      <c r="CC8" s="322"/>
      <c r="CD8" s="322"/>
      <c r="CE8" s="322"/>
      <c r="CF8" s="322"/>
      <c r="CG8" s="322"/>
      <c r="CH8" s="322"/>
      <c r="CI8" s="322"/>
      <c r="CJ8" s="322"/>
      <c r="CK8" s="322"/>
      <c r="CL8" s="322"/>
      <c r="CM8" s="322"/>
      <c r="CN8" s="322"/>
      <c r="CO8" s="322"/>
      <c r="CP8" s="322"/>
      <c r="CQ8" s="322"/>
      <c r="CR8" s="322"/>
      <c r="CS8" s="322"/>
      <c r="CT8" s="322"/>
      <c r="CU8" s="322"/>
      <c r="CV8" s="322"/>
      <c r="CW8" s="322"/>
      <c r="CX8" s="322"/>
      <c r="CY8" s="322"/>
      <c r="CZ8" s="322"/>
      <c r="DA8" s="322"/>
      <c r="DB8" s="322"/>
      <c r="DC8" s="322"/>
      <c r="DD8" s="322"/>
      <c r="DE8" s="322"/>
      <c r="DF8" s="322"/>
      <c r="DG8" s="322"/>
      <c r="DH8" s="322"/>
      <c r="DI8" s="322"/>
      <c r="DJ8" s="322"/>
      <c r="DK8" s="322"/>
      <c r="DL8" s="322"/>
      <c r="DM8" s="322"/>
      <c r="DN8" s="322"/>
      <c r="DO8" s="322"/>
      <c r="DP8" s="322"/>
      <c r="DQ8" s="925"/>
    </row>
    <row r="9" spans="1:120" s="378" customFormat="1" ht="21">
      <c r="A9" s="1018" t="s">
        <v>423</v>
      </c>
      <c r="B9" s="866" t="s">
        <v>1</v>
      </c>
      <c r="C9" s="897">
        <v>3584300</v>
      </c>
      <c r="D9" s="897">
        <v>1472080</v>
      </c>
      <c r="E9" s="897">
        <v>1164670</v>
      </c>
      <c r="F9" s="897">
        <v>947550</v>
      </c>
      <c r="G9" s="1130"/>
      <c r="H9" s="415"/>
      <c r="I9" s="415"/>
      <c r="J9" s="415"/>
      <c r="K9" s="415"/>
      <c r="L9" s="415"/>
      <c r="M9" s="415"/>
      <c r="N9" s="415"/>
      <c r="O9" s="415"/>
      <c r="P9" s="415"/>
      <c r="Q9" s="415"/>
      <c r="R9" s="415"/>
      <c r="S9" s="415"/>
      <c r="T9" s="415"/>
      <c r="U9" s="415"/>
      <c r="V9" s="415"/>
      <c r="W9" s="415"/>
      <c r="X9" s="415"/>
      <c r="Y9" s="415"/>
      <c r="Z9" s="415"/>
      <c r="AA9" s="415"/>
      <c r="AB9" s="415"/>
      <c r="AC9" s="415"/>
      <c r="AD9" s="415"/>
      <c r="AE9" s="415"/>
      <c r="AF9" s="415"/>
      <c r="AG9" s="415"/>
      <c r="AH9" s="415"/>
      <c r="AI9" s="415"/>
      <c r="AJ9" s="415"/>
      <c r="AK9" s="415"/>
      <c r="AL9" s="415"/>
      <c r="AM9" s="415"/>
      <c r="AN9" s="415"/>
      <c r="AO9" s="415"/>
      <c r="AP9" s="415"/>
      <c r="AQ9" s="415"/>
      <c r="AR9" s="415"/>
      <c r="AS9" s="415"/>
      <c r="AT9" s="415"/>
      <c r="AU9" s="415"/>
      <c r="AV9" s="415"/>
      <c r="AW9" s="415"/>
      <c r="AX9" s="415"/>
      <c r="AY9" s="415"/>
      <c r="AZ9" s="415"/>
      <c r="BA9" s="415"/>
      <c r="BB9" s="415"/>
      <c r="BC9" s="415"/>
      <c r="BD9" s="415"/>
      <c r="BE9" s="415"/>
      <c r="BF9" s="415"/>
      <c r="BG9" s="415"/>
      <c r="BH9" s="415"/>
      <c r="BI9" s="415"/>
      <c r="BJ9" s="415"/>
      <c r="BK9" s="415"/>
      <c r="BL9" s="415"/>
      <c r="BM9" s="415"/>
      <c r="BN9" s="415"/>
      <c r="BO9" s="415"/>
      <c r="BP9" s="415"/>
      <c r="BQ9" s="415"/>
      <c r="BR9" s="415"/>
      <c r="BS9" s="415"/>
      <c r="BT9" s="415"/>
      <c r="BU9" s="415"/>
      <c r="BV9" s="415"/>
      <c r="BW9" s="415"/>
      <c r="BX9" s="415"/>
      <c r="BY9" s="415"/>
      <c r="BZ9" s="415"/>
      <c r="CA9" s="415"/>
      <c r="CB9" s="415"/>
      <c r="CC9" s="415"/>
      <c r="CD9" s="415"/>
      <c r="CE9" s="415"/>
      <c r="CF9" s="415"/>
      <c r="CG9" s="415"/>
      <c r="CH9" s="415"/>
      <c r="CI9" s="415"/>
      <c r="CJ9" s="415"/>
      <c r="CK9" s="415"/>
      <c r="CL9" s="415"/>
      <c r="CM9" s="415"/>
      <c r="CN9" s="415"/>
      <c r="CO9" s="415"/>
      <c r="CP9" s="415"/>
      <c r="CQ9" s="415"/>
      <c r="CR9" s="415"/>
      <c r="CS9" s="415"/>
      <c r="CT9" s="415"/>
      <c r="CU9" s="415"/>
      <c r="CV9" s="415"/>
      <c r="CW9" s="415"/>
      <c r="CX9" s="415"/>
      <c r="CY9" s="415"/>
      <c r="CZ9" s="415"/>
      <c r="DA9" s="415"/>
      <c r="DB9" s="415"/>
      <c r="DC9" s="415"/>
      <c r="DD9" s="415"/>
      <c r="DE9" s="415"/>
      <c r="DF9" s="415"/>
      <c r="DG9" s="415"/>
      <c r="DH9" s="415"/>
      <c r="DI9" s="415"/>
      <c r="DJ9" s="415"/>
      <c r="DK9" s="415"/>
      <c r="DL9" s="415"/>
      <c r="DM9" s="415"/>
      <c r="DN9" s="415"/>
      <c r="DO9" s="415"/>
      <c r="DP9" s="415"/>
    </row>
    <row r="10" spans="1:7" s="109" customFormat="1" ht="18.75" customHeight="1">
      <c r="A10" s="1131"/>
      <c r="B10" s="815" t="s">
        <v>2</v>
      </c>
      <c r="C10" s="818">
        <f>C12</f>
        <v>1482800</v>
      </c>
      <c r="D10" s="818">
        <f>D12</f>
        <v>584340</v>
      </c>
      <c r="E10" s="818">
        <f>E12</f>
        <v>898460</v>
      </c>
      <c r="F10" s="818">
        <f>F12</f>
        <v>0</v>
      </c>
      <c r="G10" s="1130"/>
    </row>
    <row r="11" spans="1:120" s="1132" customFormat="1" ht="21">
      <c r="A11" s="898" t="s">
        <v>466</v>
      </c>
      <c r="B11" s="864" t="s">
        <v>1</v>
      </c>
      <c r="C11" s="899">
        <v>3584300</v>
      </c>
      <c r="D11" s="899">
        <v>1472080</v>
      </c>
      <c r="E11" s="899">
        <v>1164670</v>
      </c>
      <c r="F11" s="899">
        <v>947550</v>
      </c>
      <c r="G11" s="1130"/>
      <c r="H11" s="415"/>
      <c r="I11" s="415"/>
      <c r="J11" s="415"/>
      <c r="K11" s="415"/>
      <c r="L11" s="415"/>
      <c r="M11" s="415"/>
      <c r="N11" s="415"/>
      <c r="O11" s="415"/>
      <c r="P11" s="415"/>
      <c r="Q11" s="415"/>
      <c r="R11" s="415"/>
      <c r="S11" s="415"/>
      <c r="T11" s="415"/>
      <c r="U11" s="415"/>
      <c r="V11" s="415"/>
      <c r="W11" s="415"/>
      <c r="X11" s="415"/>
      <c r="Y11" s="415"/>
      <c r="Z11" s="415"/>
      <c r="AA11" s="415"/>
      <c r="AB11" s="415"/>
      <c r="AC11" s="415"/>
      <c r="AD11" s="415"/>
      <c r="AE11" s="415"/>
      <c r="AF11" s="415"/>
      <c r="AG11" s="415"/>
      <c r="AH11" s="415"/>
      <c r="AI11" s="415"/>
      <c r="AJ11" s="415"/>
      <c r="AK11" s="415"/>
      <c r="AL11" s="415"/>
      <c r="AM11" s="415"/>
      <c r="AN11" s="415"/>
      <c r="AO11" s="415"/>
      <c r="AP11" s="415"/>
      <c r="AQ11" s="415"/>
      <c r="AR11" s="415"/>
      <c r="AS11" s="415"/>
      <c r="AT11" s="415"/>
      <c r="AU11" s="415"/>
      <c r="AV11" s="415"/>
      <c r="AW11" s="415"/>
      <c r="AX11" s="415"/>
      <c r="AY11" s="415"/>
      <c r="AZ11" s="415"/>
      <c r="BA11" s="415"/>
      <c r="BB11" s="415"/>
      <c r="BC11" s="415"/>
      <c r="BD11" s="415"/>
      <c r="BE11" s="415"/>
      <c r="BF11" s="415"/>
      <c r="BG11" s="415"/>
      <c r="BH11" s="415"/>
      <c r="BI11" s="415"/>
      <c r="BJ11" s="415"/>
      <c r="BK11" s="415"/>
      <c r="BL11" s="415"/>
      <c r="BM11" s="415"/>
      <c r="BN11" s="415"/>
      <c r="BO11" s="415"/>
      <c r="BP11" s="415"/>
      <c r="BQ11" s="415"/>
      <c r="BR11" s="415"/>
      <c r="BS11" s="415"/>
      <c r="BT11" s="415"/>
      <c r="BU11" s="415"/>
      <c r="BV11" s="415"/>
      <c r="BW11" s="415"/>
      <c r="BX11" s="415"/>
      <c r="BY11" s="415"/>
      <c r="BZ11" s="415"/>
      <c r="CA11" s="415"/>
      <c r="CB11" s="415"/>
      <c r="CC11" s="415"/>
      <c r="CD11" s="415"/>
      <c r="CE11" s="415"/>
      <c r="CF11" s="415"/>
      <c r="CG11" s="415"/>
      <c r="CH11" s="415"/>
      <c r="CI11" s="415"/>
      <c r="CJ11" s="415"/>
      <c r="CK11" s="415"/>
      <c r="CL11" s="415"/>
      <c r="CM11" s="415"/>
      <c r="CN11" s="415"/>
      <c r="CO11" s="415"/>
      <c r="CP11" s="415"/>
      <c r="CQ11" s="415"/>
      <c r="CR11" s="415"/>
      <c r="CS11" s="415"/>
      <c r="CT11" s="415"/>
      <c r="CU11" s="415"/>
      <c r="CV11" s="415"/>
      <c r="CW11" s="415"/>
      <c r="CX11" s="415"/>
      <c r="CY11" s="415"/>
      <c r="CZ11" s="415"/>
      <c r="DA11" s="415"/>
      <c r="DB11" s="415"/>
      <c r="DC11" s="415"/>
      <c r="DD11" s="415"/>
      <c r="DE11" s="415"/>
      <c r="DF11" s="415"/>
      <c r="DG11" s="415"/>
      <c r="DH11" s="415"/>
      <c r="DI11" s="415"/>
      <c r="DJ11" s="415"/>
      <c r="DK11" s="415"/>
      <c r="DL11" s="415"/>
      <c r="DM11" s="415"/>
      <c r="DN11" s="415"/>
      <c r="DO11" s="415"/>
      <c r="DP11" s="415"/>
    </row>
    <row r="12" spans="1:120" s="1133" customFormat="1" ht="21">
      <c r="A12" s="814"/>
      <c r="B12" s="815" t="s">
        <v>2</v>
      </c>
      <c r="C12" s="818">
        <f>D12+E12+F12</f>
        <v>1482800</v>
      </c>
      <c r="D12" s="816">
        <f>D14+D39</f>
        <v>584340</v>
      </c>
      <c r="E12" s="816">
        <f>E14+E39</f>
        <v>898460</v>
      </c>
      <c r="F12" s="816">
        <f>F14+F39</f>
        <v>0</v>
      </c>
      <c r="G12" s="1130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2"/>
      <c r="AC12" s="322"/>
      <c r="AD12" s="322"/>
      <c r="AE12" s="322"/>
      <c r="AF12" s="322"/>
      <c r="AG12" s="322"/>
      <c r="AH12" s="322"/>
      <c r="AI12" s="322"/>
      <c r="AJ12" s="322"/>
      <c r="AK12" s="322"/>
      <c r="AL12" s="322"/>
      <c r="AM12" s="322"/>
      <c r="AN12" s="322"/>
      <c r="AO12" s="322"/>
      <c r="AP12" s="322"/>
      <c r="AQ12" s="322"/>
      <c r="AR12" s="322"/>
      <c r="AS12" s="322"/>
      <c r="AT12" s="322"/>
      <c r="AU12" s="322"/>
      <c r="AV12" s="322"/>
      <c r="AW12" s="322"/>
      <c r="AX12" s="322"/>
      <c r="AY12" s="322"/>
      <c r="AZ12" s="322"/>
      <c r="BA12" s="322"/>
      <c r="BB12" s="322"/>
      <c r="BC12" s="322"/>
      <c r="BD12" s="322"/>
      <c r="BE12" s="322"/>
      <c r="BF12" s="322"/>
      <c r="BG12" s="322"/>
      <c r="BH12" s="322"/>
      <c r="BI12" s="322"/>
      <c r="BJ12" s="322"/>
      <c r="BK12" s="322"/>
      <c r="BL12" s="322"/>
      <c r="BM12" s="322"/>
      <c r="BN12" s="322"/>
      <c r="BO12" s="322"/>
      <c r="BP12" s="322"/>
      <c r="BQ12" s="322"/>
      <c r="BR12" s="322"/>
      <c r="BS12" s="322"/>
      <c r="BT12" s="322"/>
      <c r="BU12" s="322"/>
      <c r="BV12" s="322"/>
      <c r="BW12" s="322"/>
      <c r="BX12" s="322"/>
      <c r="BY12" s="322"/>
      <c r="BZ12" s="322"/>
      <c r="CA12" s="322"/>
      <c r="CB12" s="322"/>
      <c r="CC12" s="322"/>
      <c r="CD12" s="322"/>
      <c r="CE12" s="322"/>
      <c r="CF12" s="322"/>
      <c r="CG12" s="322"/>
      <c r="CH12" s="322"/>
      <c r="CI12" s="322"/>
      <c r="CJ12" s="322"/>
      <c r="CK12" s="322"/>
      <c r="CL12" s="322"/>
      <c r="CM12" s="322"/>
      <c r="CN12" s="322"/>
      <c r="CO12" s="322"/>
      <c r="CP12" s="322"/>
      <c r="CQ12" s="322"/>
      <c r="CR12" s="322"/>
      <c r="CS12" s="322"/>
      <c r="CT12" s="322"/>
      <c r="CU12" s="322"/>
      <c r="CV12" s="322"/>
      <c r="CW12" s="322"/>
      <c r="CX12" s="322"/>
      <c r="CY12" s="322"/>
      <c r="CZ12" s="322"/>
      <c r="DA12" s="322"/>
      <c r="DB12" s="322"/>
      <c r="DC12" s="322"/>
      <c r="DD12" s="322"/>
      <c r="DE12" s="322"/>
      <c r="DF12" s="322"/>
      <c r="DG12" s="322"/>
      <c r="DH12" s="322"/>
      <c r="DI12" s="322"/>
      <c r="DJ12" s="322"/>
      <c r="DK12" s="322"/>
      <c r="DL12" s="322"/>
      <c r="DM12" s="322"/>
      <c r="DN12" s="322"/>
      <c r="DO12" s="322"/>
      <c r="DP12" s="322"/>
    </row>
    <row r="13" spans="1:121" s="1135" customFormat="1" ht="21">
      <c r="A13" s="819" t="s">
        <v>212</v>
      </c>
      <c r="B13" s="815" t="s">
        <v>1</v>
      </c>
      <c r="C13" s="816">
        <v>3021100</v>
      </c>
      <c r="D13" s="818">
        <v>908880</v>
      </c>
      <c r="E13" s="1029">
        <v>1164670</v>
      </c>
      <c r="F13" s="1029">
        <v>947550</v>
      </c>
      <c r="G13" s="1130"/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  <c r="AI13" s="322"/>
      <c r="AJ13" s="322"/>
      <c r="AK13" s="322"/>
      <c r="AL13" s="322"/>
      <c r="AM13" s="322"/>
      <c r="AN13" s="322"/>
      <c r="AO13" s="322"/>
      <c r="AP13" s="322"/>
      <c r="AQ13" s="322"/>
      <c r="AR13" s="322"/>
      <c r="AS13" s="322"/>
      <c r="AT13" s="322"/>
      <c r="AU13" s="322"/>
      <c r="AV13" s="322"/>
      <c r="AW13" s="322"/>
      <c r="AX13" s="322"/>
      <c r="AY13" s="322"/>
      <c r="AZ13" s="322"/>
      <c r="BA13" s="322"/>
      <c r="BB13" s="322"/>
      <c r="BC13" s="322"/>
      <c r="BD13" s="322"/>
      <c r="BE13" s="322"/>
      <c r="BF13" s="322"/>
      <c r="BG13" s="322"/>
      <c r="BH13" s="322"/>
      <c r="BI13" s="322"/>
      <c r="BJ13" s="322"/>
      <c r="BK13" s="322"/>
      <c r="BL13" s="322"/>
      <c r="BM13" s="322"/>
      <c r="BN13" s="322"/>
      <c r="BO13" s="322"/>
      <c r="BP13" s="322"/>
      <c r="BQ13" s="322"/>
      <c r="BR13" s="322"/>
      <c r="BS13" s="322"/>
      <c r="BT13" s="322"/>
      <c r="BU13" s="322"/>
      <c r="BV13" s="322"/>
      <c r="BW13" s="322"/>
      <c r="BX13" s="322"/>
      <c r="BY13" s="322"/>
      <c r="BZ13" s="322"/>
      <c r="CA13" s="322"/>
      <c r="CB13" s="322"/>
      <c r="CC13" s="322"/>
      <c r="CD13" s="322"/>
      <c r="CE13" s="322"/>
      <c r="CF13" s="322"/>
      <c r="CG13" s="322"/>
      <c r="CH13" s="322"/>
      <c r="CI13" s="322"/>
      <c r="CJ13" s="322"/>
      <c r="CK13" s="322"/>
      <c r="CL13" s="322"/>
      <c r="CM13" s="322"/>
      <c r="CN13" s="322"/>
      <c r="CO13" s="322"/>
      <c r="CP13" s="322"/>
      <c r="CQ13" s="322"/>
      <c r="CR13" s="322"/>
      <c r="CS13" s="322"/>
      <c r="CT13" s="322"/>
      <c r="CU13" s="322"/>
      <c r="CV13" s="322"/>
      <c r="CW13" s="322"/>
      <c r="CX13" s="322"/>
      <c r="CY13" s="322"/>
      <c r="CZ13" s="322"/>
      <c r="DA13" s="322"/>
      <c r="DB13" s="322"/>
      <c r="DC13" s="322"/>
      <c r="DD13" s="322"/>
      <c r="DE13" s="322"/>
      <c r="DF13" s="322"/>
      <c r="DG13" s="322"/>
      <c r="DH13" s="322"/>
      <c r="DI13" s="322"/>
      <c r="DJ13" s="322"/>
      <c r="DK13" s="322"/>
      <c r="DL13" s="322"/>
      <c r="DM13" s="322"/>
      <c r="DN13" s="322"/>
      <c r="DO13" s="322"/>
      <c r="DP13" s="322"/>
      <c r="DQ13" s="1134"/>
    </row>
    <row r="14" spans="1:121" s="1135" customFormat="1" ht="21">
      <c r="A14" s="819"/>
      <c r="B14" s="815" t="s">
        <v>2</v>
      </c>
      <c r="C14" s="816">
        <f>C16</f>
        <v>927600</v>
      </c>
      <c r="D14" s="816">
        <f>D16</f>
        <v>584340</v>
      </c>
      <c r="E14" s="816">
        <f>E16</f>
        <v>343260</v>
      </c>
      <c r="F14" s="816">
        <f>F16</f>
        <v>0</v>
      </c>
      <c r="G14" s="1130"/>
      <c r="H14" s="322"/>
      <c r="I14" s="322"/>
      <c r="J14" s="322"/>
      <c r="K14" s="322"/>
      <c r="L14" s="322"/>
      <c r="M14" s="322"/>
      <c r="N14" s="322"/>
      <c r="O14" s="322"/>
      <c r="P14" s="322"/>
      <c r="Q14" s="322"/>
      <c r="R14" s="322"/>
      <c r="S14" s="322"/>
      <c r="T14" s="322"/>
      <c r="U14" s="322"/>
      <c r="V14" s="322"/>
      <c r="W14" s="322"/>
      <c r="X14" s="322"/>
      <c r="Y14" s="322"/>
      <c r="Z14" s="322"/>
      <c r="AA14" s="322"/>
      <c r="AB14" s="322"/>
      <c r="AC14" s="322"/>
      <c r="AD14" s="322"/>
      <c r="AE14" s="322"/>
      <c r="AF14" s="322"/>
      <c r="AG14" s="322"/>
      <c r="AH14" s="322"/>
      <c r="AI14" s="322"/>
      <c r="AJ14" s="322"/>
      <c r="AK14" s="322"/>
      <c r="AL14" s="322"/>
      <c r="AM14" s="322"/>
      <c r="AN14" s="322"/>
      <c r="AO14" s="322"/>
      <c r="AP14" s="322"/>
      <c r="AQ14" s="322"/>
      <c r="AR14" s="322"/>
      <c r="AS14" s="322"/>
      <c r="AT14" s="322"/>
      <c r="AU14" s="322"/>
      <c r="AV14" s="322"/>
      <c r="AW14" s="322"/>
      <c r="AX14" s="322"/>
      <c r="AY14" s="322"/>
      <c r="AZ14" s="322"/>
      <c r="BA14" s="322"/>
      <c r="BB14" s="322"/>
      <c r="BC14" s="322"/>
      <c r="BD14" s="322"/>
      <c r="BE14" s="322"/>
      <c r="BF14" s="322"/>
      <c r="BG14" s="322"/>
      <c r="BH14" s="322"/>
      <c r="BI14" s="322"/>
      <c r="BJ14" s="322"/>
      <c r="BK14" s="322"/>
      <c r="BL14" s="322"/>
      <c r="BM14" s="322"/>
      <c r="BN14" s="322"/>
      <c r="BO14" s="322"/>
      <c r="BP14" s="322"/>
      <c r="BQ14" s="322"/>
      <c r="BR14" s="322"/>
      <c r="BS14" s="322"/>
      <c r="BT14" s="322"/>
      <c r="BU14" s="322"/>
      <c r="BV14" s="322"/>
      <c r="BW14" s="322"/>
      <c r="BX14" s="322"/>
      <c r="BY14" s="322"/>
      <c r="BZ14" s="322"/>
      <c r="CA14" s="322"/>
      <c r="CB14" s="322"/>
      <c r="CC14" s="322"/>
      <c r="CD14" s="322"/>
      <c r="CE14" s="322"/>
      <c r="CF14" s="322"/>
      <c r="CG14" s="322"/>
      <c r="CH14" s="322"/>
      <c r="CI14" s="322"/>
      <c r="CJ14" s="322"/>
      <c r="CK14" s="322"/>
      <c r="CL14" s="322"/>
      <c r="CM14" s="322"/>
      <c r="CN14" s="322"/>
      <c r="CO14" s="322"/>
      <c r="CP14" s="322"/>
      <c r="CQ14" s="322"/>
      <c r="CR14" s="322"/>
      <c r="CS14" s="322"/>
      <c r="CT14" s="322"/>
      <c r="CU14" s="322"/>
      <c r="CV14" s="322"/>
      <c r="CW14" s="322"/>
      <c r="CX14" s="322"/>
      <c r="CY14" s="322"/>
      <c r="CZ14" s="322"/>
      <c r="DA14" s="322"/>
      <c r="DB14" s="322"/>
      <c r="DC14" s="322"/>
      <c r="DD14" s="322"/>
      <c r="DE14" s="322"/>
      <c r="DF14" s="322"/>
      <c r="DG14" s="322"/>
      <c r="DH14" s="322"/>
      <c r="DI14" s="322"/>
      <c r="DJ14" s="322"/>
      <c r="DK14" s="322"/>
      <c r="DL14" s="322"/>
      <c r="DM14" s="322"/>
      <c r="DN14" s="322"/>
      <c r="DO14" s="322"/>
      <c r="DP14" s="322"/>
      <c r="DQ14" s="1134"/>
    </row>
    <row r="15" spans="1:120" s="1136" customFormat="1" ht="21">
      <c r="A15" s="814" t="s">
        <v>424</v>
      </c>
      <c r="B15" s="815" t="s">
        <v>1</v>
      </c>
      <c r="C15" s="818">
        <v>3021100</v>
      </c>
      <c r="D15" s="818">
        <v>908880</v>
      </c>
      <c r="E15" s="818">
        <v>1164670</v>
      </c>
      <c r="F15" s="818">
        <v>947550</v>
      </c>
      <c r="G15" s="1130"/>
      <c r="H15" s="322"/>
      <c r="I15" s="322"/>
      <c r="J15" s="322"/>
      <c r="K15" s="322"/>
      <c r="L15" s="322"/>
      <c r="M15" s="322"/>
      <c r="N15" s="322"/>
      <c r="O15" s="322"/>
      <c r="P15" s="322"/>
      <c r="Q15" s="322"/>
      <c r="R15" s="322"/>
      <c r="S15" s="322"/>
      <c r="T15" s="322"/>
      <c r="U15" s="322"/>
      <c r="V15" s="322"/>
      <c r="W15" s="322"/>
      <c r="X15" s="322"/>
      <c r="Y15" s="322"/>
      <c r="Z15" s="322"/>
      <c r="AA15" s="322"/>
      <c r="AB15" s="322"/>
      <c r="AC15" s="322"/>
      <c r="AD15" s="322"/>
      <c r="AE15" s="322"/>
      <c r="AF15" s="322"/>
      <c r="AG15" s="322"/>
      <c r="AH15" s="322"/>
      <c r="AI15" s="322"/>
      <c r="AJ15" s="322"/>
      <c r="AK15" s="322"/>
      <c r="AL15" s="322"/>
      <c r="AM15" s="322"/>
      <c r="AN15" s="322"/>
      <c r="AO15" s="322"/>
      <c r="AP15" s="322"/>
      <c r="AQ15" s="322"/>
      <c r="AR15" s="322"/>
      <c r="AS15" s="322"/>
      <c r="AT15" s="322"/>
      <c r="AU15" s="322"/>
      <c r="AV15" s="322"/>
      <c r="AW15" s="322"/>
      <c r="AX15" s="322"/>
      <c r="AY15" s="322"/>
      <c r="AZ15" s="322"/>
      <c r="BA15" s="322"/>
      <c r="BB15" s="322"/>
      <c r="BC15" s="322"/>
      <c r="BD15" s="322"/>
      <c r="BE15" s="322"/>
      <c r="BF15" s="322"/>
      <c r="BG15" s="322"/>
      <c r="BH15" s="322"/>
      <c r="BI15" s="322"/>
      <c r="BJ15" s="322"/>
      <c r="BK15" s="322"/>
      <c r="BL15" s="322"/>
      <c r="BM15" s="322"/>
      <c r="BN15" s="322"/>
      <c r="BO15" s="322"/>
      <c r="BP15" s="322"/>
      <c r="BQ15" s="322"/>
      <c r="BR15" s="322"/>
      <c r="BS15" s="322"/>
      <c r="BT15" s="322"/>
      <c r="BU15" s="322"/>
      <c r="BV15" s="322"/>
      <c r="BW15" s="322"/>
      <c r="BX15" s="322"/>
      <c r="BY15" s="322"/>
      <c r="BZ15" s="322"/>
      <c r="CA15" s="322"/>
      <c r="CB15" s="322"/>
      <c r="CC15" s="322"/>
      <c r="CD15" s="322"/>
      <c r="CE15" s="322"/>
      <c r="CF15" s="322"/>
      <c r="CG15" s="322"/>
      <c r="CH15" s="322"/>
      <c r="CI15" s="322"/>
      <c r="CJ15" s="322"/>
      <c r="CK15" s="322"/>
      <c r="CL15" s="322"/>
      <c r="CM15" s="322"/>
      <c r="CN15" s="322"/>
      <c r="CO15" s="322"/>
      <c r="CP15" s="322"/>
      <c r="CQ15" s="322"/>
      <c r="CR15" s="322"/>
      <c r="CS15" s="322"/>
      <c r="CT15" s="322"/>
      <c r="CU15" s="322"/>
      <c r="CV15" s="322"/>
      <c r="CW15" s="322"/>
      <c r="CX15" s="322"/>
      <c r="CY15" s="322"/>
      <c r="CZ15" s="322"/>
      <c r="DA15" s="322"/>
      <c r="DB15" s="322"/>
      <c r="DC15" s="322"/>
      <c r="DD15" s="322"/>
      <c r="DE15" s="322"/>
      <c r="DF15" s="322"/>
      <c r="DG15" s="322"/>
      <c r="DH15" s="322"/>
      <c r="DI15" s="322"/>
      <c r="DJ15" s="322"/>
      <c r="DK15" s="322"/>
      <c r="DL15" s="322"/>
      <c r="DM15" s="322"/>
      <c r="DN15" s="322"/>
      <c r="DO15" s="322"/>
      <c r="DP15" s="322"/>
    </row>
    <row r="16" spans="1:120" s="1137" customFormat="1" ht="21">
      <c r="A16" s="814"/>
      <c r="B16" s="815" t="s">
        <v>2</v>
      </c>
      <c r="C16" s="818">
        <f>D16+E16+F16</f>
        <v>927600</v>
      </c>
      <c r="D16" s="818">
        <f>D19+D21+D24+D26+D29+D31+D33+D35+D37</f>
        <v>584340</v>
      </c>
      <c r="E16" s="818">
        <f>E19+E21+E24+E26+E29+E31+E33+E35+E37</f>
        <v>343260</v>
      </c>
      <c r="F16" s="818">
        <f>F19+F21+F24+F26+F29+F31+F33+F35+F37</f>
        <v>0</v>
      </c>
      <c r="G16" s="1130"/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2"/>
      <c r="Y16" s="322"/>
      <c r="Z16" s="322"/>
      <c r="AA16" s="322"/>
      <c r="AB16" s="322"/>
      <c r="AC16" s="322"/>
      <c r="AD16" s="322"/>
      <c r="AE16" s="322"/>
      <c r="AF16" s="322"/>
      <c r="AG16" s="322"/>
      <c r="AH16" s="322"/>
      <c r="AI16" s="322"/>
      <c r="AJ16" s="322"/>
      <c r="AK16" s="322"/>
      <c r="AL16" s="322"/>
      <c r="AM16" s="322"/>
      <c r="AN16" s="322"/>
      <c r="AO16" s="322"/>
      <c r="AP16" s="322"/>
      <c r="AQ16" s="322"/>
      <c r="AR16" s="322"/>
      <c r="AS16" s="322"/>
      <c r="AT16" s="322"/>
      <c r="AU16" s="322"/>
      <c r="AV16" s="322"/>
      <c r="AW16" s="322"/>
      <c r="AX16" s="322"/>
      <c r="AY16" s="322"/>
      <c r="AZ16" s="322"/>
      <c r="BA16" s="322"/>
      <c r="BB16" s="322"/>
      <c r="BC16" s="322"/>
      <c r="BD16" s="322"/>
      <c r="BE16" s="322"/>
      <c r="BF16" s="322"/>
      <c r="BG16" s="322"/>
      <c r="BH16" s="322"/>
      <c r="BI16" s="322"/>
      <c r="BJ16" s="322"/>
      <c r="BK16" s="322"/>
      <c r="BL16" s="322"/>
      <c r="BM16" s="322"/>
      <c r="BN16" s="322"/>
      <c r="BO16" s="322"/>
      <c r="BP16" s="322"/>
      <c r="BQ16" s="322"/>
      <c r="BR16" s="322"/>
      <c r="BS16" s="322"/>
      <c r="BT16" s="322"/>
      <c r="BU16" s="322"/>
      <c r="BV16" s="322"/>
      <c r="BW16" s="322"/>
      <c r="BX16" s="322"/>
      <c r="BY16" s="322"/>
      <c r="BZ16" s="322"/>
      <c r="CA16" s="322"/>
      <c r="CB16" s="322"/>
      <c r="CC16" s="322"/>
      <c r="CD16" s="322"/>
      <c r="CE16" s="322"/>
      <c r="CF16" s="322"/>
      <c r="CG16" s="322"/>
      <c r="CH16" s="322"/>
      <c r="CI16" s="322"/>
      <c r="CJ16" s="322"/>
      <c r="CK16" s="322"/>
      <c r="CL16" s="322"/>
      <c r="CM16" s="322"/>
      <c r="CN16" s="322"/>
      <c r="CO16" s="322"/>
      <c r="CP16" s="322"/>
      <c r="CQ16" s="322"/>
      <c r="CR16" s="322"/>
      <c r="CS16" s="322"/>
      <c r="CT16" s="322"/>
      <c r="CU16" s="322"/>
      <c r="CV16" s="322"/>
      <c r="CW16" s="322"/>
      <c r="CX16" s="322"/>
      <c r="CY16" s="322"/>
      <c r="CZ16" s="322"/>
      <c r="DA16" s="322"/>
      <c r="DB16" s="322"/>
      <c r="DC16" s="322"/>
      <c r="DD16" s="322"/>
      <c r="DE16" s="322"/>
      <c r="DF16" s="322"/>
      <c r="DG16" s="322"/>
      <c r="DH16" s="322"/>
      <c r="DI16" s="322"/>
      <c r="DJ16" s="322"/>
      <c r="DK16" s="322"/>
      <c r="DL16" s="322"/>
      <c r="DM16" s="322"/>
      <c r="DN16" s="322"/>
      <c r="DO16" s="322"/>
      <c r="DP16" s="322"/>
    </row>
    <row r="17" spans="1:120" s="1138" customFormat="1" ht="21">
      <c r="A17" s="1030" t="s">
        <v>213</v>
      </c>
      <c r="B17" s="825"/>
      <c r="C17" s="905">
        <v>2777700</v>
      </c>
      <c r="D17" s="905">
        <v>908880</v>
      </c>
      <c r="E17" s="905">
        <v>937170</v>
      </c>
      <c r="F17" s="905">
        <v>931650</v>
      </c>
      <c r="G17" s="1130"/>
      <c r="H17" s="322"/>
      <c r="I17" s="322"/>
      <c r="J17" s="322"/>
      <c r="K17" s="322"/>
      <c r="L17" s="322"/>
      <c r="M17" s="322"/>
      <c r="N17" s="322"/>
      <c r="O17" s="322"/>
      <c r="P17" s="322"/>
      <c r="Q17" s="322"/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2"/>
      <c r="AD17" s="322"/>
      <c r="AE17" s="322"/>
      <c r="AF17" s="322"/>
      <c r="AG17" s="322"/>
      <c r="AH17" s="322"/>
      <c r="AI17" s="322"/>
      <c r="AJ17" s="322"/>
      <c r="AK17" s="322"/>
      <c r="AL17" s="322"/>
      <c r="AM17" s="322"/>
      <c r="AN17" s="322"/>
      <c r="AO17" s="322"/>
      <c r="AP17" s="322"/>
      <c r="AQ17" s="322"/>
      <c r="AR17" s="322"/>
      <c r="AS17" s="322"/>
      <c r="AT17" s="322"/>
      <c r="AU17" s="322"/>
      <c r="AV17" s="322"/>
      <c r="AW17" s="322"/>
      <c r="AX17" s="322"/>
      <c r="AY17" s="322"/>
      <c r="AZ17" s="322"/>
      <c r="BA17" s="322"/>
      <c r="BB17" s="322"/>
      <c r="BC17" s="322"/>
      <c r="BD17" s="322"/>
      <c r="BE17" s="322"/>
      <c r="BF17" s="322"/>
      <c r="BG17" s="322"/>
      <c r="BH17" s="322"/>
      <c r="BI17" s="322"/>
      <c r="BJ17" s="322"/>
      <c r="BK17" s="322"/>
      <c r="BL17" s="322"/>
      <c r="BM17" s="322"/>
      <c r="BN17" s="322"/>
      <c r="BO17" s="322"/>
      <c r="BP17" s="322"/>
      <c r="BQ17" s="322"/>
      <c r="BR17" s="322"/>
      <c r="BS17" s="322"/>
      <c r="BT17" s="322"/>
      <c r="BU17" s="322"/>
      <c r="BV17" s="322"/>
      <c r="BW17" s="322"/>
      <c r="BX17" s="322"/>
      <c r="BY17" s="322"/>
      <c r="BZ17" s="322"/>
      <c r="CA17" s="322"/>
      <c r="CB17" s="322"/>
      <c r="CC17" s="322"/>
      <c r="CD17" s="322"/>
      <c r="CE17" s="322"/>
      <c r="CF17" s="322"/>
      <c r="CG17" s="322"/>
      <c r="CH17" s="322"/>
      <c r="CI17" s="322"/>
      <c r="CJ17" s="322"/>
      <c r="CK17" s="322"/>
      <c r="CL17" s="322"/>
      <c r="CM17" s="322"/>
      <c r="CN17" s="322"/>
      <c r="CO17" s="322"/>
      <c r="CP17" s="322"/>
      <c r="CQ17" s="322"/>
      <c r="CR17" s="322"/>
      <c r="CS17" s="322"/>
      <c r="CT17" s="322"/>
      <c r="CU17" s="322"/>
      <c r="CV17" s="322"/>
      <c r="CW17" s="322"/>
      <c r="CX17" s="322"/>
      <c r="CY17" s="322"/>
      <c r="CZ17" s="322"/>
      <c r="DA17" s="322"/>
      <c r="DB17" s="322"/>
      <c r="DC17" s="322"/>
      <c r="DD17" s="322"/>
      <c r="DE17" s="322"/>
      <c r="DF17" s="322"/>
      <c r="DG17" s="322"/>
      <c r="DH17" s="322"/>
      <c r="DI17" s="322"/>
      <c r="DJ17" s="322"/>
      <c r="DK17" s="322"/>
      <c r="DL17" s="322"/>
      <c r="DM17" s="322"/>
      <c r="DN17" s="322"/>
      <c r="DO17" s="322"/>
      <c r="DP17" s="322"/>
    </row>
    <row r="18" spans="1:120" s="1140" customFormat="1" ht="21">
      <c r="A18" s="475" t="s">
        <v>43</v>
      </c>
      <c r="B18" s="1139" t="s">
        <v>1</v>
      </c>
      <c r="C18" s="829">
        <v>2776700</v>
      </c>
      <c r="D18" s="902">
        <v>908880</v>
      </c>
      <c r="E18" s="1040">
        <v>937170</v>
      </c>
      <c r="F18" s="1040">
        <v>930650</v>
      </c>
      <c r="G18" s="1130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  <c r="DE18" s="119"/>
      <c r="DF18" s="119"/>
      <c r="DG18" s="119"/>
      <c r="DH18" s="119"/>
      <c r="DI18" s="119"/>
      <c r="DJ18" s="119"/>
      <c r="DK18" s="119"/>
      <c r="DL18" s="119"/>
      <c r="DM18" s="119"/>
      <c r="DN18" s="119"/>
      <c r="DO18" s="119"/>
      <c r="DP18" s="119"/>
    </row>
    <row r="19" spans="1:120" s="1140" customFormat="1" ht="21">
      <c r="A19" s="475"/>
      <c r="B19" s="1139" t="s">
        <v>2</v>
      </c>
      <c r="C19" s="829">
        <f>D19+E19+F19</f>
        <v>927600</v>
      </c>
      <c r="D19" s="902">
        <v>584340</v>
      </c>
      <c r="E19" s="1040">
        <v>343260</v>
      </c>
      <c r="F19" s="1040"/>
      <c r="G19" s="1130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</row>
    <row r="20" spans="1:120" s="1140" customFormat="1" ht="21.75" customHeight="1">
      <c r="A20" s="475" t="s">
        <v>467</v>
      </c>
      <c r="B20" s="1139" t="s">
        <v>1</v>
      </c>
      <c r="C20" s="829">
        <v>1000</v>
      </c>
      <c r="D20" s="902">
        <v>0</v>
      </c>
      <c r="E20" s="1040">
        <v>0</v>
      </c>
      <c r="F20" s="1040">
        <v>1000</v>
      </c>
      <c r="G20" s="1130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</row>
    <row r="21" spans="1:120" s="1140" customFormat="1" ht="21">
      <c r="A21" s="475"/>
      <c r="B21" s="1139" t="s">
        <v>2</v>
      </c>
      <c r="C21" s="829">
        <f>D21+E21+F21</f>
        <v>0</v>
      </c>
      <c r="D21" s="902"/>
      <c r="E21" s="1040"/>
      <c r="F21" s="1040"/>
      <c r="G21" s="1130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</row>
    <row r="22" spans="1:120" s="333" customFormat="1" ht="21">
      <c r="A22" s="879" t="s">
        <v>214</v>
      </c>
      <c r="B22" s="1139"/>
      <c r="C22" s="1141">
        <v>35900</v>
      </c>
      <c r="D22" s="1141">
        <v>0</v>
      </c>
      <c r="E22" s="1141">
        <v>20000</v>
      </c>
      <c r="F22" s="1141">
        <v>15900</v>
      </c>
      <c r="G22" s="1130"/>
      <c r="H22" s="322"/>
      <c r="I22" s="322"/>
      <c r="J22" s="322"/>
      <c r="K22" s="322"/>
      <c r="L22" s="322"/>
      <c r="M22" s="322"/>
      <c r="N22" s="322"/>
      <c r="O22" s="322"/>
      <c r="P22" s="322"/>
      <c r="Q22" s="322"/>
      <c r="R22" s="322"/>
      <c r="S22" s="322"/>
      <c r="T22" s="322"/>
      <c r="U22" s="322"/>
      <c r="V22" s="322"/>
      <c r="W22" s="322"/>
      <c r="X22" s="322"/>
      <c r="Y22" s="322"/>
      <c r="Z22" s="322"/>
      <c r="AA22" s="322"/>
      <c r="AB22" s="322"/>
      <c r="AC22" s="322"/>
      <c r="AD22" s="322"/>
      <c r="AE22" s="322"/>
      <c r="AF22" s="322"/>
      <c r="AG22" s="322"/>
      <c r="AH22" s="322"/>
      <c r="AI22" s="322"/>
      <c r="AJ22" s="322"/>
      <c r="AK22" s="322"/>
      <c r="AL22" s="322"/>
      <c r="AM22" s="322"/>
      <c r="AN22" s="322"/>
      <c r="AO22" s="322"/>
      <c r="AP22" s="322"/>
      <c r="AQ22" s="322"/>
      <c r="AR22" s="322"/>
      <c r="AS22" s="322"/>
      <c r="AT22" s="322"/>
      <c r="AU22" s="322"/>
      <c r="AV22" s="322"/>
      <c r="AW22" s="322"/>
      <c r="AX22" s="322"/>
      <c r="AY22" s="322"/>
      <c r="AZ22" s="322"/>
      <c r="BA22" s="322"/>
      <c r="BB22" s="322"/>
      <c r="BC22" s="322"/>
      <c r="BD22" s="322"/>
      <c r="BE22" s="322"/>
      <c r="BF22" s="322"/>
      <c r="BG22" s="322"/>
      <c r="BH22" s="322"/>
      <c r="BI22" s="322"/>
      <c r="BJ22" s="322"/>
      <c r="BK22" s="322"/>
      <c r="BL22" s="322"/>
      <c r="BM22" s="322"/>
      <c r="BN22" s="322"/>
      <c r="BO22" s="322"/>
      <c r="BP22" s="322"/>
      <c r="BQ22" s="322"/>
      <c r="BR22" s="322"/>
      <c r="BS22" s="322"/>
      <c r="BT22" s="322"/>
      <c r="BU22" s="322"/>
      <c r="BV22" s="322"/>
      <c r="BW22" s="322"/>
      <c r="BX22" s="322"/>
      <c r="BY22" s="322"/>
      <c r="BZ22" s="322"/>
      <c r="CA22" s="322"/>
      <c r="CB22" s="322"/>
      <c r="CC22" s="322"/>
      <c r="CD22" s="322"/>
      <c r="CE22" s="322"/>
      <c r="CF22" s="322"/>
      <c r="CG22" s="322"/>
      <c r="CH22" s="322"/>
      <c r="CI22" s="322"/>
      <c r="CJ22" s="322"/>
      <c r="CK22" s="322"/>
      <c r="CL22" s="322"/>
      <c r="CM22" s="322"/>
      <c r="CN22" s="322"/>
      <c r="CO22" s="322"/>
      <c r="CP22" s="322"/>
      <c r="CQ22" s="322"/>
      <c r="CR22" s="322"/>
      <c r="CS22" s="322"/>
      <c r="CT22" s="322"/>
      <c r="CU22" s="322"/>
      <c r="CV22" s="322"/>
      <c r="CW22" s="322"/>
      <c r="CX22" s="322"/>
      <c r="CY22" s="322"/>
      <c r="CZ22" s="322"/>
      <c r="DA22" s="322"/>
      <c r="DB22" s="322"/>
      <c r="DC22" s="322"/>
      <c r="DD22" s="322"/>
      <c r="DE22" s="322"/>
      <c r="DF22" s="322"/>
      <c r="DG22" s="322"/>
      <c r="DH22" s="322"/>
      <c r="DI22" s="322"/>
      <c r="DJ22" s="322"/>
      <c r="DK22" s="322"/>
      <c r="DL22" s="322"/>
      <c r="DM22" s="322"/>
      <c r="DN22" s="322"/>
      <c r="DO22" s="322"/>
      <c r="DP22" s="322"/>
    </row>
    <row r="23" spans="1:120" s="1140" customFormat="1" ht="21">
      <c r="A23" s="475" t="s">
        <v>45</v>
      </c>
      <c r="B23" s="1142" t="s">
        <v>1</v>
      </c>
      <c r="C23" s="902">
        <v>15900</v>
      </c>
      <c r="D23" s="902">
        <v>0</v>
      </c>
      <c r="E23" s="1040">
        <v>10000</v>
      </c>
      <c r="F23" s="1040">
        <v>5900</v>
      </c>
      <c r="G23" s="1130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</row>
    <row r="24" spans="1:120" s="1140" customFormat="1" ht="21">
      <c r="A24" s="824"/>
      <c r="B24" s="1142" t="s">
        <v>2</v>
      </c>
      <c r="C24" s="829">
        <f>D24+E24+F24</f>
        <v>0</v>
      </c>
      <c r="D24" s="902">
        <v>0</v>
      </c>
      <c r="E24" s="1040">
        <v>0</v>
      </c>
      <c r="F24" s="1040">
        <v>0</v>
      </c>
      <c r="G24" s="1130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19"/>
      <c r="DF24" s="119"/>
      <c r="DG24" s="119"/>
      <c r="DH24" s="119"/>
      <c r="DI24" s="119"/>
      <c r="DJ24" s="119"/>
      <c r="DK24" s="119"/>
      <c r="DL24" s="119"/>
      <c r="DM24" s="119"/>
      <c r="DN24" s="119"/>
      <c r="DO24" s="119"/>
      <c r="DP24" s="119"/>
    </row>
    <row r="25" spans="1:120" s="1140" customFormat="1" ht="21">
      <c r="A25" s="475" t="s">
        <v>48</v>
      </c>
      <c r="B25" s="821" t="s">
        <v>1</v>
      </c>
      <c r="C25" s="902">
        <v>20000</v>
      </c>
      <c r="D25" s="902">
        <v>0</v>
      </c>
      <c r="E25" s="1040">
        <v>10000</v>
      </c>
      <c r="F25" s="1040">
        <v>10000</v>
      </c>
      <c r="G25" s="1130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  <c r="DI25" s="119"/>
      <c r="DJ25" s="119"/>
      <c r="DK25" s="119"/>
      <c r="DL25" s="119"/>
      <c r="DM25" s="119"/>
      <c r="DN25" s="119"/>
      <c r="DO25" s="119"/>
      <c r="DP25" s="119"/>
    </row>
    <row r="26" spans="1:120" s="1140" customFormat="1" ht="21">
      <c r="A26" s="475"/>
      <c r="B26" s="821" t="s">
        <v>2</v>
      </c>
      <c r="C26" s="829">
        <f>D26+E26+F26</f>
        <v>0</v>
      </c>
      <c r="D26" s="902">
        <v>0</v>
      </c>
      <c r="E26" s="1040">
        <v>0</v>
      </c>
      <c r="F26" s="1040">
        <v>0</v>
      </c>
      <c r="G26" s="1130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119"/>
      <c r="DI26" s="119"/>
      <c r="DJ26" s="119"/>
      <c r="DK26" s="119"/>
      <c r="DL26" s="119"/>
      <c r="DM26" s="119"/>
      <c r="DN26" s="119"/>
      <c r="DO26" s="119"/>
      <c r="DP26" s="119"/>
    </row>
    <row r="27" spans="1:120" s="333" customFormat="1" ht="21">
      <c r="A27" s="879" t="s">
        <v>215</v>
      </c>
      <c r="B27" s="821"/>
      <c r="C27" s="1141">
        <v>207500</v>
      </c>
      <c r="D27" s="1141">
        <v>0</v>
      </c>
      <c r="E27" s="1141">
        <v>207500</v>
      </c>
      <c r="F27" s="1141">
        <v>0</v>
      </c>
      <c r="G27" s="1130"/>
      <c r="H27" s="322"/>
      <c r="I27" s="322"/>
      <c r="J27" s="322"/>
      <c r="K27" s="322"/>
      <c r="L27" s="322"/>
      <c r="M27" s="322"/>
      <c r="N27" s="322"/>
      <c r="O27" s="322"/>
      <c r="P27" s="322"/>
      <c r="Q27" s="322"/>
      <c r="R27" s="322"/>
      <c r="S27" s="322"/>
      <c r="T27" s="322"/>
      <c r="U27" s="322"/>
      <c r="V27" s="322"/>
      <c r="W27" s="322"/>
      <c r="X27" s="322"/>
      <c r="Y27" s="322"/>
      <c r="Z27" s="322"/>
      <c r="AA27" s="322"/>
      <c r="AB27" s="322"/>
      <c r="AC27" s="322"/>
      <c r="AD27" s="322"/>
      <c r="AE27" s="322"/>
      <c r="AF27" s="322"/>
      <c r="AG27" s="322"/>
      <c r="AH27" s="322"/>
      <c r="AI27" s="322"/>
      <c r="AJ27" s="322"/>
      <c r="AK27" s="322"/>
      <c r="AL27" s="322"/>
      <c r="AM27" s="322"/>
      <c r="AN27" s="322"/>
      <c r="AO27" s="322"/>
      <c r="AP27" s="322"/>
      <c r="AQ27" s="322"/>
      <c r="AR27" s="322"/>
      <c r="AS27" s="322"/>
      <c r="AT27" s="322"/>
      <c r="AU27" s="322"/>
      <c r="AV27" s="322"/>
      <c r="AW27" s="322"/>
      <c r="AX27" s="322"/>
      <c r="AY27" s="322"/>
      <c r="AZ27" s="322"/>
      <c r="BA27" s="322"/>
      <c r="BB27" s="322"/>
      <c r="BC27" s="322"/>
      <c r="BD27" s="322"/>
      <c r="BE27" s="322"/>
      <c r="BF27" s="322"/>
      <c r="BG27" s="322"/>
      <c r="BH27" s="322"/>
      <c r="BI27" s="322"/>
      <c r="BJ27" s="322"/>
      <c r="BK27" s="322"/>
      <c r="BL27" s="322"/>
      <c r="BM27" s="322"/>
      <c r="BN27" s="322"/>
      <c r="BO27" s="322"/>
      <c r="BP27" s="322"/>
      <c r="BQ27" s="322"/>
      <c r="BR27" s="322"/>
      <c r="BS27" s="322"/>
      <c r="BT27" s="322"/>
      <c r="BU27" s="322"/>
      <c r="BV27" s="322"/>
      <c r="BW27" s="322"/>
      <c r="BX27" s="322"/>
      <c r="BY27" s="322"/>
      <c r="BZ27" s="322"/>
      <c r="CA27" s="322"/>
      <c r="CB27" s="322"/>
      <c r="CC27" s="322"/>
      <c r="CD27" s="322"/>
      <c r="CE27" s="322"/>
      <c r="CF27" s="322"/>
      <c r="CG27" s="322"/>
      <c r="CH27" s="322"/>
      <c r="CI27" s="322"/>
      <c r="CJ27" s="322"/>
      <c r="CK27" s="322"/>
      <c r="CL27" s="322"/>
      <c r="CM27" s="322"/>
      <c r="CN27" s="322"/>
      <c r="CO27" s="322"/>
      <c r="CP27" s="322"/>
      <c r="CQ27" s="322"/>
      <c r="CR27" s="322"/>
      <c r="CS27" s="322"/>
      <c r="CT27" s="322"/>
      <c r="CU27" s="322"/>
      <c r="CV27" s="322"/>
      <c r="CW27" s="322"/>
      <c r="CX27" s="322"/>
      <c r="CY27" s="322"/>
      <c r="CZ27" s="322"/>
      <c r="DA27" s="322"/>
      <c r="DB27" s="322"/>
      <c r="DC27" s="322"/>
      <c r="DD27" s="322"/>
      <c r="DE27" s="322"/>
      <c r="DF27" s="322"/>
      <c r="DG27" s="322"/>
      <c r="DH27" s="322"/>
      <c r="DI27" s="322"/>
      <c r="DJ27" s="322"/>
      <c r="DK27" s="322"/>
      <c r="DL27" s="322"/>
      <c r="DM27" s="322"/>
      <c r="DN27" s="322"/>
      <c r="DO27" s="322"/>
      <c r="DP27" s="322"/>
    </row>
    <row r="28" spans="1:120" s="1140" customFormat="1" ht="21">
      <c r="A28" s="475" t="s">
        <v>52</v>
      </c>
      <c r="B28" s="821" t="s">
        <v>1</v>
      </c>
      <c r="C28" s="902">
        <v>40600</v>
      </c>
      <c r="D28" s="902">
        <v>0</v>
      </c>
      <c r="E28" s="1040">
        <v>40600</v>
      </c>
      <c r="F28" s="1040">
        <v>0</v>
      </c>
      <c r="G28" s="1130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19"/>
      <c r="DE28" s="119"/>
      <c r="DF28" s="119"/>
      <c r="DG28" s="119"/>
      <c r="DH28" s="119"/>
      <c r="DI28" s="119"/>
      <c r="DJ28" s="119"/>
      <c r="DK28" s="119"/>
      <c r="DL28" s="119"/>
      <c r="DM28" s="119"/>
      <c r="DN28" s="119"/>
      <c r="DO28" s="119"/>
      <c r="DP28" s="119"/>
    </row>
    <row r="29" spans="1:120" s="1140" customFormat="1" ht="21">
      <c r="A29" s="475"/>
      <c r="B29" s="821" t="s">
        <v>2</v>
      </c>
      <c r="C29" s="829">
        <f>D29+E29+F29</f>
        <v>0</v>
      </c>
      <c r="D29" s="902">
        <v>0</v>
      </c>
      <c r="E29" s="1040">
        <v>0</v>
      </c>
      <c r="F29" s="1040"/>
      <c r="G29" s="1130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119"/>
      <c r="DF29" s="119"/>
      <c r="DG29" s="119"/>
      <c r="DH29" s="119"/>
      <c r="DI29" s="119"/>
      <c r="DJ29" s="119"/>
      <c r="DK29" s="119"/>
      <c r="DL29" s="119"/>
      <c r="DM29" s="119"/>
      <c r="DN29" s="119"/>
      <c r="DO29" s="119"/>
      <c r="DP29" s="119"/>
    </row>
    <row r="30" spans="1:120" s="1140" customFormat="1" ht="21">
      <c r="A30" s="475" t="s">
        <v>433</v>
      </c>
      <c r="B30" s="821" t="s">
        <v>1</v>
      </c>
      <c r="C30" s="902">
        <v>23000</v>
      </c>
      <c r="D30" s="902">
        <v>0</v>
      </c>
      <c r="E30" s="1040">
        <v>23000</v>
      </c>
      <c r="F30" s="1040">
        <v>0</v>
      </c>
      <c r="G30" s="1130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19"/>
      <c r="DE30" s="119"/>
      <c r="DF30" s="119"/>
      <c r="DG30" s="119"/>
      <c r="DH30" s="119"/>
      <c r="DI30" s="119"/>
      <c r="DJ30" s="119"/>
      <c r="DK30" s="119"/>
      <c r="DL30" s="119"/>
      <c r="DM30" s="119"/>
      <c r="DN30" s="119"/>
      <c r="DO30" s="119"/>
      <c r="DP30" s="119"/>
    </row>
    <row r="31" spans="1:120" s="1140" customFormat="1" ht="21">
      <c r="A31" s="475"/>
      <c r="B31" s="821" t="s">
        <v>2</v>
      </c>
      <c r="C31" s="829">
        <f>D31+E31+F31</f>
        <v>0</v>
      </c>
      <c r="D31" s="902">
        <v>0</v>
      </c>
      <c r="E31" s="1040">
        <v>0</v>
      </c>
      <c r="F31" s="1040"/>
      <c r="G31" s="1130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19"/>
      <c r="DF31" s="119"/>
      <c r="DG31" s="119"/>
      <c r="DH31" s="119"/>
      <c r="DI31" s="119"/>
      <c r="DJ31" s="119"/>
      <c r="DK31" s="119"/>
      <c r="DL31" s="119"/>
      <c r="DM31" s="119"/>
      <c r="DN31" s="119"/>
      <c r="DO31" s="119"/>
      <c r="DP31" s="119"/>
    </row>
    <row r="32" spans="1:120" s="1140" customFormat="1" ht="21">
      <c r="A32" s="824" t="s">
        <v>54</v>
      </c>
      <c r="B32" s="821" t="s">
        <v>1</v>
      </c>
      <c r="C32" s="902">
        <v>10700</v>
      </c>
      <c r="D32" s="902">
        <v>0</v>
      </c>
      <c r="E32" s="1040">
        <v>10700</v>
      </c>
      <c r="F32" s="1040">
        <v>0</v>
      </c>
      <c r="G32" s="1130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19"/>
      <c r="CY32" s="119"/>
      <c r="CZ32" s="119"/>
      <c r="DA32" s="119"/>
      <c r="DB32" s="119"/>
      <c r="DC32" s="119"/>
      <c r="DD32" s="119"/>
      <c r="DE32" s="119"/>
      <c r="DF32" s="119"/>
      <c r="DG32" s="119"/>
      <c r="DH32" s="119"/>
      <c r="DI32" s="119"/>
      <c r="DJ32" s="119"/>
      <c r="DK32" s="119"/>
      <c r="DL32" s="119"/>
      <c r="DM32" s="119"/>
      <c r="DN32" s="119"/>
      <c r="DO32" s="119"/>
      <c r="DP32" s="119"/>
    </row>
    <row r="33" spans="1:120" s="1140" customFormat="1" ht="21">
      <c r="A33" s="881"/>
      <c r="B33" s="861" t="s">
        <v>2</v>
      </c>
      <c r="C33" s="1143">
        <f>D33+E33+F33</f>
        <v>0</v>
      </c>
      <c r="D33" s="908"/>
      <c r="E33" s="1056">
        <v>0</v>
      </c>
      <c r="F33" s="1056"/>
      <c r="G33" s="1130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19"/>
      <c r="CL33" s="119"/>
      <c r="CM33" s="119"/>
      <c r="CN33" s="119"/>
      <c r="CO33" s="119"/>
      <c r="CP33" s="119"/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19"/>
      <c r="DB33" s="119"/>
      <c r="DC33" s="119"/>
      <c r="DD33" s="119"/>
      <c r="DE33" s="119"/>
      <c r="DF33" s="119"/>
      <c r="DG33" s="119"/>
      <c r="DH33" s="119"/>
      <c r="DI33" s="119"/>
      <c r="DJ33" s="119"/>
      <c r="DK33" s="119"/>
      <c r="DL33" s="119"/>
      <c r="DM33" s="119"/>
      <c r="DN33" s="119"/>
      <c r="DO33" s="119"/>
      <c r="DP33" s="119"/>
    </row>
    <row r="34" spans="1:120" s="1140" customFormat="1" ht="21">
      <c r="A34" s="1144" t="s">
        <v>132</v>
      </c>
      <c r="B34" s="366" t="s">
        <v>1</v>
      </c>
      <c r="C34" s="912">
        <v>11000</v>
      </c>
      <c r="D34" s="912">
        <v>0</v>
      </c>
      <c r="E34" s="1145">
        <v>11000</v>
      </c>
      <c r="F34" s="1145">
        <v>0</v>
      </c>
      <c r="G34" s="1130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19"/>
      <c r="CM34" s="119"/>
      <c r="CN34" s="119"/>
      <c r="CO34" s="119"/>
      <c r="CP34" s="119"/>
      <c r="CQ34" s="119"/>
      <c r="CR34" s="119"/>
      <c r="CS34" s="119"/>
      <c r="CT34" s="119"/>
      <c r="CU34" s="119"/>
      <c r="CV34" s="119"/>
      <c r="CW34" s="119"/>
      <c r="CX34" s="119"/>
      <c r="CY34" s="119"/>
      <c r="CZ34" s="119"/>
      <c r="DA34" s="119"/>
      <c r="DB34" s="119"/>
      <c r="DC34" s="119"/>
      <c r="DD34" s="119"/>
      <c r="DE34" s="119"/>
      <c r="DF34" s="119"/>
      <c r="DG34" s="119"/>
      <c r="DH34" s="119"/>
      <c r="DI34" s="119"/>
      <c r="DJ34" s="119"/>
      <c r="DK34" s="119"/>
      <c r="DL34" s="119"/>
      <c r="DM34" s="119"/>
      <c r="DN34" s="119"/>
      <c r="DO34" s="119"/>
      <c r="DP34" s="119"/>
    </row>
    <row r="35" spans="1:120" s="1148" customFormat="1" ht="18.75" customHeight="1">
      <c r="A35" s="1146"/>
      <c r="B35" s="821" t="s">
        <v>2</v>
      </c>
      <c r="C35" s="829">
        <f>D35+E35+F35</f>
        <v>0</v>
      </c>
      <c r="D35" s="1141"/>
      <c r="E35" s="1147">
        <v>0</v>
      </c>
      <c r="F35" s="1147"/>
      <c r="G35" s="1130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09"/>
      <c r="CC35" s="109"/>
      <c r="CD35" s="109"/>
      <c r="CE35" s="109"/>
      <c r="CF35" s="109"/>
      <c r="CG35" s="109"/>
      <c r="CH35" s="109"/>
      <c r="CI35" s="109"/>
      <c r="CJ35" s="109"/>
      <c r="CK35" s="109"/>
      <c r="CL35" s="109"/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  <c r="DD35" s="109"/>
      <c r="DE35" s="109"/>
      <c r="DF35" s="109"/>
      <c r="DG35" s="109"/>
      <c r="DH35" s="109"/>
      <c r="DI35" s="109"/>
      <c r="DJ35" s="109"/>
      <c r="DK35" s="109"/>
      <c r="DL35" s="109"/>
      <c r="DM35" s="109"/>
      <c r="DN35" s="109"/>
      <c r="DO35" s="109"/>
      <c r="DP35" s="109"/>
    </row>
    <row r="36" spans="1:120" s="1148" customFormat="1" ht="18.75" customHeight="1">
      <c r="A36" s="475" t="s">
        <v>293</v>
      </c>
      <c r="B36" s="1139" t="s">
        <v>1</v>
      </c>
      <c r="C36" s="902">
        <v>122200</v>
      </c>
      <c r="D36" s="1141">
        <v>0</v>
      </c>
      <c r="E36" s="829">
        <v>122200</v>
      </c>
      <c r="F36" s="1141">
        <v>0</v>
      </c>
      <c r="G36" s="1130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/>
      <c r="CG36" s="109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09"/>
      <c r="DE36" s="109"/>
      <c r="DF36" s="109"/>
      <c r="DG36" s="109"/>
      <c r="DH36" s="109"/>
      <c r="DI36" s="109"/>
      <c r="DJ36" s="109"/>
      <c r="DK36" s="109"/>
      <c r="DL36" s="109"/>
      <c r="DM36" s="109"/>
      <c r="DN36" s="109"/>
      <c r="DO36" s="109"/>
      <c r="DP36" s="109"/>
    </row>
    <row r="37" spans="1:120" s="1148" customFormat="1" ht="18.75" customHeight="1">
      <c r="A37" s="475"/>
      <c r="B37" s="821" t="s">
        <v>2</v>
      </c>
      <c r="C37" s="829">
        <f>D37+E37+F37</f>
        <v>0</v>
      </c>
      <c r="D37" s="1141"/>
      <c r="E37" s="1147">
        <v>0</v>
      </c>
      <c r="F37" s="1147"/>
      <c r="G37" s="1130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  <c r="CB37" s="109"/>
      <c r="CC37" s="109"/>
      <c r="CD37" s="109"/>
      <c r="CE37" s="109"/>
      <c r="CF37" s="109"/>
      <c r="CG37" s="109"/>
      <c r="CH37" s="109"/>
      <c r="CI37" s="109"/>
      <c r="CJ37" s="109"/>
      <c r="CK37" s="109"/>
      <c r="CL37" s="109"/>
      <c r="CM37" s="109"/>
      <c r="CN37" s="109"/>
      <c r="CO37" s="109"/>
      <c r="CP37" s="109"/>
      <c r="CQ37" s="109"/>
      <c r="CR37" s="109"/>
      <c r="CS37" s="109"/>
      <c r="CT37" s="109"/>
      <c r="CU37" s="109"/>
      <c r="CV37" s="109"/>
      <c r="CW37" s="109"/>
      <c r="CX37" s="109"/>
      <c r="CY37" s="109"/>
      <c r="CZ37" s="109"/>
      <c r="DA37" s="109"/>
      <c r="DB37" s="109"/>
      <c r="DC37" s="109"/>
      <c r="DD37" s="109"/>
      <c r="DE37" s="109"/>
      <c r="DF37" s="109"/>
      <c r="DG37" s="109"/>
      <c r="DH37" s="109"/>
      <c r="DI37" s="109"/>
      <c r="DJ37" s="109"/>
      <c r="DK37" s="109"/>
      <c r="DL37" s="109"/>
      <c r="DM37" s="109"/>
      <c r="DN37" s="109"/>
      <c r="DO37" s="109"/>
      <c r="DP37" s="109"/>
    </row>
    <row r="38" spans="1:120" s="1148" customFormat="1" ht="18.75" customHeight="1">
      <c r="A38" s="814" t="s">
        <v>271</v>
      </c>
      <c r="B38" s="864" t="s">
        <v>1</v>
      </c>
      <c r="C38" s="818">
        <v>563200</v>
      </c>
      <c r="D38" s="818">
        <v>563200</v>
      </c>
      <c r="E38" s="818">
        <v>0</v>
      </c>
      <c r="F38" s="818">
        <v>0</v>
      </c>
      <c r="G38" s="1130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09"/>
      <c r="CD38" s="109"/>
      <c r="CE38" s="109"/>
      <c r="CF38" s="109"/>
      <c r="CG38" s="109"/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09"/>
      <c r="CS38" s="109"/>
      <c r="CT38" s="109"/>
      <c r="CU38" s="109"/>
      <c r="CV38" s="109"/>
      <c r="CW38" s="109"/>
      <c r="CX38" s="109"/>
      <c r="CY38" s="109"/>
      <c r="CZ38" s="109"/>
      <c r="DA38" s="109"/>
      <c r="DB38" s="109"/>
      <c r="DC38" s="109"/>
      <c r="DD38" s="109"/>
      <c r="DE38" s="109"/>
      <c r="DF38" s="109"/>
      <c r="DG38" s="109"/>
      <c r="DH38" s="109"/>
      <c r="DI38" s="109"/>
      <c r="DJ38" s="109"/>
      <c r="DK38" s="109"/>
      <c r="DL38" s="109"/>
      <c r="DM38" s="109"/>
      <c r="DN38" s="109"/>
      <c r="DO38" s="109"/>
      <c r="DP38" s="109"/>
    </row>
    <row r="39" spans="1:120" s="1148" customFormat="1" ht="18.75" customHeight="1">
      <c r="A39" s="1131"/>
      <c r="B39" s="815" t="s">
        <v>2</v>
      </c>
      <c r="C39" s="818">
        <f>D39+E39+F39</f>
        <v>555200</v>
      </c>
      <c r="D39" s="818">
        <f>D41</f>
        <v>0</v>
      </c>
      <c r="E39" s="818">
        <f>E41</f>
        <v>555200</v>
      </c>
      <c r="F39" s="818">
        <f>F41</f>
        <v>0</v>
      </c>
      <c r="G39" s="1130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  <c r="CB39" s="109"/>
      <c r="CC39" s="109"/>
      <c r="CD39" s="109"/>
      <c r="CE39" s="109"/>
      <c r="CF39" s="109"/>
      <c r="CG39" s="109"/>
      <c r="CH39" s="109"/>
      <c r="CI39" s="109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109"/>
      <c r="CY39" s="109"/>
      <c r="CZ39" s="109"/>
      <c r="DA39" s="109"/>
      <c r="DB39" s="109"/>
      <c r="DC39" s="109"/>
      <c r="DD39" s="109"/>
      <c r="DE39" s="109"/>
      <c r="DF39" s="109"/>
      <c r="DG39" s="109"/>
      <c r="DH39" s="109"/>
      <c r="DI39" s="109"/>
      <c r="DJ39" s="109"/>
      <c r="DK39" s="109"/>
      <c r="DL39" s="109"/>
      <c r="DM39" s="109"/>
      <c r="DN39" s="109"/>
      <c r="DO39" s="109"/>
      <c r="DP39" s="109"/>
    </row>
    <row r="40" spans="1:7" ht="21">
      <c r="A40" s="475" t="s">
        <v>468</v>
      </c>
      <c r="B40" s="821" t="s">
        <v>1</v>
      </c>
      <c r="C40" s="829">
        <v>563200</v>
      </c>
      <c r="D40" s="1149">
        <v>563200</v>
      </c>
      <c r="E40" s="1150">
        <v>0</v>
      </c>
      <c r="F40" s="1150">
        <v>0</v>
      </c>
      <c r="G40" s="1130"/>
    </row>
    <row r="41" spans="1:7" ht="21">
      <c r="A41" s="475" t="s">
        <v>469</v>
      </c>
      <c r="B41" s="861" t="s">
        <v>2</v>
      </c>
      <c r="C41" s="1143">
        <f>D41+E41+F41</f>
        <v>555200</v>
      </c>
      <c r="D41" s="1143"/>
      <c r="E41" s="1151">
        <v>555200</v>
      </c>
      <c r="F41" s="1151"/>
      <c r="G41" s="1130"/>
    </row>
    <row r="42" spans="1:7" ht="21">
      <c r="A42" s="660" t="s">
        <v>427</v>
      </c>
      <c r="B42" s="864" t="s">
        <v>1</v>
      </c>
      <c r="C42" s="1092">
        <v>3584300</v>
      </c>
      <c r="D42" s="1092">
        <v>1472080</v>
      </c>
      <c r="E42" s="1092">
        <v>1164670</v>
      </c>
      <c r="F42" s="1092">
        <v>947550</v>
      </c>
      <c r="G42" s="1130"/>
    </row>
    <row r="43" spans="1:7" ht="21">
      <c r="A43" s="661"/>
      <c r="B43" s="865" t="s">
        <v>2</v>
      </c>
      <c r="C43" s="1093">
        <f>C10</f>
        <v>1482800</v>
      </c>
      <c r="D43" s="1093">
        <f>D10</f>
        <v>584340</v>
      </c>
      <c r="E43" s="1093">
        <f>E10</f>
        <v>898460</v>
      </c>
      <c r="F43" s="1093">
        <f>F10</f>
        <v>0</v>
      </c>
      <c r="G43" s="1130"/>
    </row>
    <row r="44" spans="1:7" ht="21">
      <c r="A44" s="660" t="s">
        <v>428</v>
      </c>
      <c r="B44" s="866" t="s">
        <v>1</v>
      </c>
      <c r="C44" s="899">
        <v>0</v>
      </c>
      <c r="D44" s="899">
        <v>0</v>
      </c>
      <c r="E44" s="899">
        <v>0</v>
      </c>
      <c r="F44" s="899">
        <v>0</v>
      </c>
      <c r="G44" s="1130"/>
    </row>
    <row r="45" spans="1:7" ht="21">
      <c r="A45" s="661"/>
      <c r="B45" s="589" t="s">
        <v>2</v>
      </c>
      <c r="C45" s="914"/>
      <c r="D45" s="914"/>
      <c r="E45" s="1071"/>
      <c r="F45" s="1071"/>
      <c r="G45" s="1130"/>
    </row>
    <row r="46" spans="1:120" s="1072" customFormat="1" ht="21">
      <c r="A46" s="660" t="s">
        <v>435</v>
      </c>
      <c r="B46" s="866" t="s">
        <v>1</v>
      </c>
      <c r="C46" s="868">
        <v>3584300</v>
      </c>
      <c r="D46" s="868">
        <v>1472080</v>
      </c>
      <c r="E46" s="868">
        <v>1164670</v>
      </c>
      <c r="F46" s="868">
        <v>947550</v>
      </c>
      <c r="G46" s="1130"/>
      <c r="H46" s="322"/>
      <c r="I46" s="322"/>
      <c r="J46" s="322"/>
      <c r="K46" s="322"/>
      <c r="L46" s="322"/>
      <c r="M46" s="322"/>
      <c r="N46" s="322"/>
      <c r="O46" s="322"/>
      <c r="P46" s="322"/>
      <c r="Q46" s="322"/>
      <c r="R46" s="322"/>
      <c r="S46" s="322"/>
      <c r="T46" s="322"/>
      <c r="U46" s="322"/>
      <c r="V46" s="322"/>
      <c r="W46" s="322"/>
      <c r="X46" s="322"/>
      <c r="Y46" s="322"/>
      <c r="Z46" s="322"/>
      <c r="AA46" s="322"/>
      <c r="AB46" s="322"/>
      <c r="AC46" s="322"/>
      <c r="AD46" s="322"/>
      <c r="AE46" s="322"/>
      <c r="AF46" s="322"/>
      <c r="AG46" s="322"/>
      <c r="AH46" s="322"/>
      <c r="AI46" s="322"/>
      <c r="AJ46" s="322"/>
      <c r="AK46" s="322"/>
      <c r="AL46" s="322"/>
      <c r="AM46" s="322"/>
      <c r="AN46" s="322"/>
      <c r="AO46" s="322"/>
      <c r="AP46" s="322"/>
      <c r="AQ46" s="322"/>
      <c r="AR46" s="322"/>
      <c r="AS46" s="322"/>
      <c r="AT46" s="322"/>
      <c r="AU46" s="322"/>
      <c r="AV46" s="322"/>
      <c r="AW46" s="322"/>
      <c r="AX46" s="322"/>
      <c r="AY46" s="322"/>
      <c r="AZ46" s="322"/>
      <c r="BA46" s="322"/>
      <c r="BB46" s="322"/>
      <c r="BC46" s="322"/>
      <c r="BD46" s="322"/>
      <c r="BE46" s="322"/>
      <c r="BF46" s="322"/>
      <c r="BG46" s="322"/>
      <c r="BH46" s="322"/>
      <c r="BI46" s="322"/>
      <c r="BJ46" s="322"/>
      <c r="BK46" s="322"/>
      <c r="BL46" s="322"/>
      <c r="BM46" s="322"/>
      <c r="BN46" s="322"/>
      <c r="BO46" s="322"/>
      <c r="BP46" s="322"/>
      <c r="BQ46" s="322"/>
      <c r="BR46" s="322"/>
      <c r="BS46" s="322"/>
      <c r="BT46" s="322"/>
      <c r="BU46" s="322"/>
      <c r="BV46" s="322"/>
      <c r="BW46" s="322"/>
      <c r="BX46" s="322"/>
      <c r="BY46" s="322"/>
      <c r="BZ46" s="322"/>
      <c r="CA46" s="322"/>
      <c r="CB46" s="322"/>
      <c r="CC46" s="322"/>
      <c r="CD46" s="322"/>
      <c r="CE46" s="322"/>
      <c r="CF46" s="322"/>
      <c r="CG46" s="322"/>
      <c r="CH46" s="322"/>
      <c r="CI46" s="322"/>
      <c r="CJ46" s="322"/>
      <c r="CK46" s="322"/>
      <c r="CL46" s="322"/>
      <c r="CM46" s="322"/>
      <c r="CN46" s="322"/>
      <c r="CO46" s="322"/>
      <c r="CP46" s="322"/>
      <c r="CQ46" s="322"/>
      <c r="CR46" s="322"/>
      <c r="CS46" s="322"/>
      <c r="CT46" s="322"/>
      <c r="CU46" s="322"/>
      <c r="CV46" s="322"/>
      <c r="CW46" s="322"/>
      <c r="CX46" s="322"/>
      <c r="CY46" s="322"/>
      <c r="CZ46" s="322"/>
      <c r="DA46" s="322"/>
      <c r="DB46" s="322"/>
      <c r="DC46" s="322"/>
      <c r="DD46" s="322"/>
      <c r="DE46" s="322"/>
      <c r="DF46" s="322"/>
      <c r="DG46" s="322"/>
      <c r="DH46" s="322"/>
      <c r="DI46" s="322"/>
      <c r="DJ46" s="322"/>
      <c r="DK46" s="322"/>
      <c r="DL46" s="322"/>
      <c r="DM46" s="322"/>
      <c r="DN46" s="322"/>
      <c r="DO46" s="322"/>
      <c r="DP46" s="322"/>
    </row>
    <row r="47" spans="1:120" s="1072" customFormat="1" ht="21">
      <c r="A47" s="661"/>
      <c r="B47" s="589" t="s">
        <v>2</v>
      </c>
      <c r="C47" s="869">
        <f>C43</f>
        <v>1482800</v>
      </c>
      <c r="D47" s="869">
        <f>D43</f>
        <v>584340</v>
      </c>
      <c r="E47" s="869">
        <f>E43</f>
        <v>898460</v>
      </c>
      <c r="F47" s="869">
        <f>F43</f>
        <v>0</v>
      </c>
      <c r="G47" s="1130"/>
      <c r="H47" s="322"/>
      <c r="I47" s="322"/>
      <c r="J47" s="322"/>
      <c r="K47" s="322"/>
      <c r="L47" s="322"/>
      <c r="M47" s="322"/>
      <c r="N47" s="322"/>
      <c r="O47" s="322"/>
      <c r="P47" s="322"/>
      <c r="Q47" s="322"/>
      <c r="R47" s="322"/>
      <c r="S47" s="322"/>
      <c r="T47" s="322"/>
      <c r="U47" s="322"/>
      <c r="V47" s="322"/>
      <c r="W47" s="322"/>
      <c r="X47" s="322"/>
      <c r="Y47" s="322"/>
      <c r="Z47" s="322"/>
      <c r="AA47" s="322"/>
      <c r="AB47" s="322"/>
      <c r="AC47" s="322"/>
      <c r="AD47" s="322"/>
      <c r="AE47" s="322"/>
      <c r="AF47" s="322"/>
      <c r="AG47" s="322"/>
      <c r="AH47" s="322"/>
      <c r="AI47" s="322"/>
      <c r="AJ47" s="322"/>
      <c r="AK47" s="322"/>
      <c r="AL47" s="322"/>
      <c r="AM47" s="322"/>
      <c r="AN47" s="322"/>
      <c r="AO47" s="322"/>
      <c r="AP47" s="322"/>
      <c r="AQ47" s="322"/>
      <c r="AR47" s="322"/>
      <c r="AS47" s="322"/>
      <c r="AT47" s="322"/>
      <c r="AU47" s="322"/>
      <c r="AV47" s="322"/>
      <c r="AW47" s="322"/>
      <c r="AX47" s="322"/>
      <c r="AY47" s="322"/>
      <c r="AZ47" s="322"/>
      <c r="BA47" s="322"/>
      <c r="BB47" s="322"/>
      <c r="BC47" s="322"/>
      <c r="BD47" s="322"/>
      <c r="BE47" s="322"/>
      <c r="BF47" s="322"/>
      <c r="BG47" s="322"/>
      <c r="BH47" s="322"/>
      <c r="BI47" s="322"/>
      <c r="BJ47" s="322"/>
      <c r="BK47" s="322"/>
      <c r="BL47" s="322"/>
      <c r="BM47" s="322"/>
      <c r="BN47" s="322"/>
      <c r="BO47" s="322"/>
      <c r="BP47" s="322"/>
      <c r="BQ47" s="322"/>
      <c r="BR47" s="322"/>
      <c r="BS47" s="322"/>
      <c r="BT47" s="322"/>
      <c r="BU47" s="322"/>
      <c r="BV47" s="322"/>
      <c r="BW47" s="322"/>
      <c r="BX47" s="322"/>
      <c r="BY47" s="322"/>
      <c r="BZ47" s="322"/>
      <c r="CA47" s="322"/>
      <c r="CB47" s="322"/>
      <c r="CC47" s="322"/>
      <c r="CD47" s="322"/>
      <c r="CE47" s="322"/>
      <c r="CF47" s="322"/>
      <c r="CG47" s="322"/>
      <c r="CH47" s="322"/>
      <c r="CI47" s="322"/>
      <c r="CJ47" s="322"/>
      <c r="CK47" s="322"/>
      <c r="CL47" s="322"/>
      <c r="CM47" s="322"/>
      <c r="CN47" s="322"/>
      <c r="CO47" s="322"/>
      <c r="CP47" s="322"/>
      <c r="CQ47" s="322"/>
      <c r="CR47" s="322"/>
      <c r="CS47" s="322"/>
      <c r="CT47" s="322"/>
      <c r="CU47" s="322"/>
      <c r="CV47" s="322"/>
      <c r="CW47" s="322"/>
      <c r="CX47" s="322"/>
      <c r="CY47" s="322"/>
      <c r="CZ47" s="322"/>
      <c r="DA47" s="322"/>
      <c r="DB47" s="322"/>
      <c r="DC47" s="322"/>
      <c r="DD47" s="322"/>
      <c r="DE47" s="322"/>
      <c r="DF47" s="322"/>
      <c r="DG47" s="322"/>
      <c r="DH47" s="322"/>
      <c r="DI47" s="322"/>
      <c r="DJ47" s="322"/>
      <c r="DK47" s="322"/>
      <c r="DL47" s="322"/>
      <c r="DM47" s="322"/>
      <c r="DN47" s="322"/>
      <c r="DO47" s="322"/>
      <c r="DP47" s="322"/>
    </row>
    <row r="48" spans="1:6" s="161" customFormat="1" ht="21">
      <c r="A48" s="801"/>
      <c r="B48" s="801"/>
      <c r="C48" s="802"/>
      <c r="D48" s="802"/>
      <c r="E48" s="802"/>
      <c r="F48" s="802"/>
    </row>
    <row r="49" spans="1:6" ht="38.25" customHeight="1">
      <c r="A49" s="916"/>
      <c r="B49" s="80"/>
      <c r="C49" s="1152"/>
      <c r="D49" s="872"/>
      <c r="E49" s="871"/>
      <c r="F49" s="1076"/>
    </row>
  </sheetData>
  <sheetProtection/>
  <mergeCells count="4">
    <mergeCell ref="A3:F3"/>
    <mergeCell ref="A42:A43"/>
    <mergeCell ref="A44:A45"/>
    <mergeCell ref="A46:A47"/>
  </mergeCells>
  <printOptions/>
  <pageMargins left="0" right="0" top="0.196850393700787" bottom="0" header="0.31496062992126" footer="0.31496062992126"/>
  <pageSetup horizontalDpi="600" verticalDpi="600" orientation="landscape" paperSize="9" scale="80" r:id="rId1"/>
  <rowBreaks count="1" manualBreakCount="1">
    <brk id="33" max="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DQ29"/>
  <sheetViews>
    <sheetView tabSelected="1" view="pageBreakPreview" zoomScaleSheetLayoutView="100" zoomScalePageLayoutView="0" workbookViewId="0" topLeftCell="B3">
      <selection activeCell="P104" sqref="P104"/>
    </sheetView>
  </sheetViews>
  <sheetFormatPr defaultColWidth="9.140625" defaultRowHeight="15"/>
  <cols>
    <col min="1" max="1" width="55.421875" style="119" customWidth="1"/>
    <col min="2" max="2" width="20.421875" style="119" customWidth="1"/>
    <col min="3" max="3" width="24.00390625" style="918" customWidth="1"/>
    <col min="4" max="4" width="25.00390625" style="918" customWidth="1"/>
    <col min="5" max="5" width="25.57421875" style="920" customWidth="1"/>
    <col min="6" max="6" width="24.8515625" style="1077" customWidth="1"/>
    <col min="7" max="7" width="14.57421875" style="119" customWidth="1"/>
    <col min="8" max="16384" width="9.140625" style="119" customWidth="1"/>
  </cols>
  <sheetData>
    <row r="1" spans="1:6" s="161" customFormat="1" ht="16.5" customHeight="1">
      <c r="A1" s="890"/>
      <c r="B1" s="890"/>
      <c r="C1" s="891"/>
      <c r="D1" s="891"/>
      <c r="E1" s="891"/>
      <c r="F1" s="797" t="s">
        <v>416</v>
      </c>
    </row>
    <row r="2" spans="1:6" s="161" customFormat="1" ht="15.75" customHeight="1">
      <c r="A2" s="890"/>
      <c r="B2" s="890"/>
      <c r="C2" s="891"/>
      <c r="D2" s="891"/>
      <c r="E2" s="891"/>
      <c r="F2" s="797" t="s">
        <v>268</v>
      </c>
    </row>
    <row r="3" spans="1:6" s="161" customFormat="1" ht="19.5" customHeight="1">
      <c r="A3" s="599" t="s">
        <v>417</v>
      </c>
      <c r="B3" s="599"/>
      <c r="C3" s="599"/>
      <c r="D3" s="599"/>
      <c r="E3" s="599"/>
      <c r="F3" s="599"/>
    </row>
    <row r="4" spans="1:6" s="161" customFormat="1" ht="21">
      <c r="A4" s="71" t="s">
        <v>418</v>
      </c>
      <c r="B4" s="71"/>
      <c r="C4" s="798"/>
      <c r="D4" s="799"/>
      <c r="E4" s="798"/>
      <c r="F4" s="1009"/>
    </row>
    <row r="5" spans="1:6" s="161" customFormat="1" ht="15.75" customHeight="1">
      <c r="A5" s="70" t="s">
        <v>241</v>
      </c>
      <c r="B5" s="801"/>
      <c r="C5" s="802"/>
      <c r="D5" s="802"/>
      <c r="E5" s="802"/>
      <c r="F5" s="1010"/>
    </row>
    <row r="6" spans="1:6" s="161" customFormat="1" ht="21" customHeight="1">
      <c r="A6" s="801"/>
      <c r="B6" s="801"/>
      <c r="C6" s="802"/>
      <c r="D6" s="802"/>
      <c r="E6" s="802"/>
      <c r="F6" s="1011" t="s">
        <v>38</v>
      </c>
    </row>
    <row r="7" spans="1:121" s="893" customFormat="1" ht="21">
      <c r="A7" s="583" t="s">
        <v>274</v>
      </c>
      <c r="B7" s="1013" t="s">
        <v>153</v>
      </c>
      <c r="C7" s="892" t="s">
        <v>0</v>
      </c>
      <c r="D7" s="805" t="s">
        <v>191</v>
      </c>
      <c r="E7" s="1014" t="s">
        <v>192</v>
      </c>
      <c r="F7" s="892" t="s">
        <v>193</v>
      </c>
      <c r="G7" s="96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22"/>
      <c r="AL7" s="322"/>
      <c r="AM7" s="322"/>
      <c r="AN7" s="322"/>
      <c r="AO7" s="322"/>
      <c r="AP7" s="322"/>
      <c r="AQ7" s="322"/>
      <c r="AR7" s="322"/>
      <c r="AS7" s="322"/>
      <c r="AT7" s="322"/>
      <c r="AU7" s="322"/>
      <c r="AV7" s="322"/>
      <c r="AW7" s="322"/>
      <c r="AX7" s="322"/>
      <c r="AY7" s="322"/>
      <c r="AZ7" s="322"/>
      <c r="BA7" s="322"/>
      <c r="BB7" s="322"/>
      <c r="BC7" s="322"/>
      <c r="BD7" s="322"/>
      <c r="BE7" s="322"/>
      <c r="BF7" s="322"/>
      <c r="BG7" s="322"/>
      <c r="BH7" s="322"/>
      <c r="BI7" s="322"/>
      <c r="BJ7" s="322"/>
      <c r="BK7" s="322"/>
      <c r="BL7" s="322"/>
      <c r="BM7" s="322"/>
      <c r="BN7" s="322"/>
      <c r="BO7" s="322"/>
      <c r="BP7" s="322"/>
      <c r="BQ7" s="322"/>
      <c r="BR7" s="322"/>
      <c r="BS7" s="322"/>
      <c r="BT7" s="322"/>
      <c r="BU7" s="322"/>
      <c r="BV7" s="322"/>
      <c r="BW7" s="322"/>
      <c r="BX7" s="322"/>
      <c r="BY7" s="322"/>
      <c r="BZ7" s="322"/>
      <c r="CA7" s="322"/>
      <c r="CB7" s="322"/>
      <c r="CC7" s="322"/>
      <c r="CD7" s="322"/>
      <c r="CE7" s="322"/>
      <c r="CF7" s="322"/>
      <c r="CG7" s="322"/>
      <c r="CH7" s="322"/>
      <c r="CI7" s="322"/>
      <c r="CJ7" s="322"/>
      <c r="CK7" s="322"/>
      <c r="CL7" s="322"/>
      <c r="CM7" s="322"/>
      <c r="CN7" s="322"/>
      <c r="CO7" s="322"/>
      <c r="CP7" s="322"/>
      <c r="CQ7" s="322"/>
      <c r="CR7" s="322"/>
      <c r="CS7" s="322"/>
      <c r="CT7" s="322"/>
      <c r="CU7" s="322"/>
      <c r="CV7" s="322"/>
      <c r="CW7" s="322"/>
      <c r="CX7" s="322"/>
      <c r="CY7" s="322"/>
      <c r="CZ7" s="322"/>
      <c r="DA7" s="322"/>
      <c r="DB7" s="322"/>
      <c r="DC7" s="322"/>
      <c r="DD7" s="322"/>
      <c r="DE7" s="322"/>
      <c r="DF7" s="322"/>
      <c r="DG7" s="322"/>
      <c r="DH7" s="322"/>
      <c r="DI7" s="322"/>
      <c r="DJ7" s="322"/>
      <c r="DK7" s="322"/>
      <c r="DL7" s="322"/>
      <c r="DM7" s="322"/>
      <c r="DN7" s="322"/>
      <c r="DO7" s="322"/>
      <c r="DP7" s="322"/>
      <c r="DQ7" s="923"/>
    </row>
    <row r="8" spans="1:121" s="895" customFormat="1" ht="21">
      <c r="A8" s="584"/>
      <c r="B8" s="1017"/>
      <c r="C8" s="894"/>
      <c r="D8" s="753" t="s">
        <v>420</v>
      </c>
      <c r="E8" s="753" t="s">
        <v>421</v>
      </c>
      <c r="F8" s="753" t="s">
        <v>422</v>
      </c>
      <c r="G8" s="96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22"/>
      <c r="AL8" s="322"/>
      <c r="AM8" s="322"/>
      <c r="AN8" s="322"/>
      <c r="AO8" s="322"/>
      <c r="AP8" s="322"/>
      <c r="AQ8" s="322"/>
      <c r="AR8" s="322"/>
      <c r="AS8" s="322"/>
      <c r="AT8" s="322"/>
      <c r="AU8" s="322"/>
      <c r="AV8" s="322"/>
      <c r="AW8" s="322"/>
      <c r="AX8" s="322"/>
      <c r="AY8" s="322"/>
      <c r="AZ8" s="322"/>
      <c r="BA8" s="322"/>
      <c r="BB8" s="322"/>
      <c r="BC8" s="322"/>
      <c r="BD8" s="322"/>
      <c r="BE8" s="322"/>
      <c r="BF8" s="322"/>
      <c r="BG8" s="322"/>
      <c r="BH8" s="322"/>
      <c r="BI8" s="322"/>
      <c r="BJ8" s="322"/>
      <c r="BK8" s="322"/>
      <c r="BL8" s="322"/>
      <c r="BM8" s="322"/>
      <c r="BN8" s="322"/>
      <c r="BO8" s="322"/>
      <c r="BP8" s="322"/>
      <c r="BQ8" s="322"/>
      <c r="BR8" s="322"/>
      <c r="BS8" s="322"/>
      <c r="BT8" s="322"/>
      <c r="BU8" s="322"/>
      <c r="BV8" s="322"/>
      <c r="BW8" s="322"/>
      <c r="BX8" s="322"/>
      <c r="BY8" s="322"/>
      <c r="BZ8" s="322"/>
      <c r="CA8" s="322"/>
      <c r="CB8" s="322"/>
      <c r="CC8" s="322"/>
      <c r="CD8" s="322"/>
      <c r="CE8" s="322"/>
      <c r="CF8" s="322"/>
      <c r="CG8" s="322"/>
      <c r="CH8" s="322"/>
      <c r="CI8" s="322"/>
      <c r="CJ8" s="322"/>
      <c r="CK8" s="322"/>
      <c r="CL8" s="322"/>
      <c r="CM8" s="322"/>
      <c r="CN8" s="322"/>
      <c r="CO8" s="322"/>
      <c r="CP8" s="322"/>
      <c r="CQ8" s="322"/>
      <c r="CR8" s="322"/>
      <c r="CS8" s="322"/>
      <c r="CT8" s="322"/>
      <c r="CU8" s="322"/>
      <c r="CV8" s="322"/>
      <c r="CW8" s="322"/>
      <c r="CX8" s="322"/>
      <c r="CY8" s="322"/>
      <c r="CZ8" s="322"/>
      <c r="DA8" s="322"/>
      <c r="DB8" s="322"/>
      <c r="DC8" s="322"/>
      <c r="DD8" s="322"/>
      <c r="DE8" s="322"/>
      <c r="DF8" s="322"/>
      <c r="DG8" s="322"/>
      <c r="DH8" s="322"/>
      <c r="DI8" s="322"/>
      <c r="DJ8" s="322"/>
      <c r="DK8" s="322"/>
      <c r="DL8" s="322"/>
      <c r="DM8" s="322"/>
      <c r="DN8" s="322"/>
      <c r="DO8" s="322"/>
      <c r="DP8" s="322"/>
      <c r="DQ8" s="925"/>
    </row>
    <row r="9" spans="1:120" s="378" customFormat="1" ht="21">
      <c r="A9" s="1018" t="s">
        <v>423</v>
      </c>
      <c r="B9" s="866" t="s">
        <v>1</v>
      </c>
      <c r="C9" s="897">
        <v>181900</v>
      </c>
      <c r="D9" s="897">
        <v>0</v>
      </c>
      <c r="E9" s="897">
        <v>90950</v>
      </c>
      <c r="F9" s="897">
        <v>90950</v>
      </c>
      <c r="G9" s="1130"/>
      <c r="H9" s="415"/>
      <c r="I9" s="415"/>
      <c r="J9" s="415"/>
      <c r="K9" s="415"/>
      <c r="L9" s="415"/>
      <c r="M9" s="415"/>
      <c r="N9" s="415"/>
      <c r="O9" s="415"/>
      <c r="P9" s="415"/>
      <c r="Q9" s="415"/>
      <c r="R9" s="415"/>
      <c r="S9" s="415"/>
      <c r="T9" s="415"/>
      <c r="U9" s="415"/>
      <c r="V9" s="415"/>
      <c r="W9" s="415"/>
      <c r="X9" s="415"/>
      <c r="Y9" s="415"/>
      <c r="Z9" s="415"/>
      <c r="AA9" s="415"/>
      <c r="AB9" s="415"/>
      <c r="AC9" s="415"/>
      <c r="AD9" s="415"/>
      <c r="AE9" s="415"/>
      <c r="AF9" s="415"/>
      <c r="AG9" s="415"/>
      <c r="AH9" s="415"/>
      <c r="AI9" s="415"/>
      <c r="AJ9" s="415"/>
      <c r="AK9" s="415"/>
      <c r="AL9" s="415"/>
      <c r="AM9" s="415"/>
      <c r="AN9" s="415"/>
      <c r="AO9" s="415"/>
      <c r="AP9" s="415"/>
      <c r="AQ9" s="415"/>
      <c r="AR9" s="415"/>
      <c r="AS9" s="415"/>
      <c r="AT9" s="415"/>
      <c r="AU9" s="415"/>
      <c r="AV9" s="415"/>
      <c r="AW9" s="415"/>
      <c r="AX9" s="415"/>
      <c r="AY9" s="415"/>
      <c r="AZ9" s="415"/>
      <c r="BA9" s="415"/>
      <c r="BB9" s="415"/>
      <c r="BC9" s="415"/>
      <c r="BD9" s="415"/>
      <c r="BE9" s="415"/>
      <c r="BF9" s="415"/>
      <c r="BG9" s="415"/>
      <c r="BH9" s="415"/>
      <c r="BI9" s="415"/>
      <c r="BJ9" s="415"/>
      <c r="BK9" s="415"/>
      <c r="BL9" s="415"/>
      <c r="BM9" s="415"/>
      <c r="BN9" s="415"/>
      <c r="BO9" s="415"/>
      <c r="BP9" s="415"/>
      <c r="BQ9" s="415"/>
      <c r="BR9" s="415"/>
      <c r="BS9" s="415"/>
      <c r="BT9" s="415"/>
      <c r="BU9" s="415"/>
      <c r="BV9" s="415"/>
      <c r="BW9" s="415"/>
      <c r="BX9" s="415"/>
      <c r="BY9" s="415"/>
      <c r="BZ9" s="415"/>
      <c r="CA9" s="415"/>
      <c r="CB9" s="415"/>
      <c r="CC9" s="415"/>
      <c r="CD9" s="415"/>
      <c r="CE9" s="415"/>
      <c r="CF9" s="415"/>
      <c r="CG9" s="415"/>
      <c r="CH9" s="415"/>
      <c r="CI9" s="415"/>
      <c r="CJ9" s="415"/>
      <c r="CK9" s="415"/>
      <c r="CL9" s="415"/>
      <c r="CM9" s="415"/>
      <c r="CN9" s="415"/>
      <c r="CO9" s="415"/>
      <c r="CP9" s="415"/>
      <c r="CQ9" s="415"/>
      <c r="CR9" s="415"/>
      <c r="CS9" s="415"/>
      <c r="CT9" s="415"/>
      <c r="CU9" s="415"/>
      <c r="CV9" s="415"/>
      <c r="CW9" s="415"/>
      <c r="CX9" s="415"/>
      <c r="CY9" s="415"/>
      <c r="CZ9" s="415"/>
      <c r="DA9" s="415"/>
      <c r="DB9" s="415"/>
      <c r="DC9" s="415"/>
      <c r="DD9" s="415"/>
      <c r="DE9" s="415"/>
      <c r="DF9" s="415"/>
      <c r="DG9" s="415"/>
      <c r="DH9" s="415"/>
      <c r="DI9" s="415"/>
      <c r="DJ9" s="415"/>
      <c r="DK9" s="415"/>
      <c r="DL9" s="415"/>
      <c r="DM9" s="415"/>
      <c r="DN9" s="415"/>
      <c r="DO9" s="415"/>
      <c r="DP9" s="415"/>
    </row>
    <row r="10" spans="1:7" s="109" customFormat="1" ht="18.75" customHeight="1">
      <c r="A10" s="1131"/>
      <c r="B10" s="815" t="s">
        <v>2</v>
      </c>
      <c r="C10" s="818">
        <f>C12</f>
        <v>0</v>
      </c>
      <c r="D10" s="818">
        <f>D12</f>
        <v>0</v>
      </c>
      <c r="E10" s="818">
        <f>E12</f>
        <v>0</v>
      </c>
      <c r="F10" s="818">
        <f>F12</f>
        <v>0</v>
      </c>
      <c r="G10" s="1130"/>
    </row>
    <row r="11" spans="1:120" s="1133" customFormat="1" ht="21">
      <c r="A11" s="898" t="s">
        <v>470</v>
      </c>
      <c r="B11" s="864" t="s">
        <v>1</v>
      </c>
      <c r="C11" s="899">
        <v>181900</v>
      </c>
      <c r="D11" s="899">
        <v>0</v>
      </c>
      <c r="E11" s="899">
        <v>90950</v>
      </c>
      <c r="F11" s="899">
        <v>90950</v>
      </c>
      <c r="G11" s="1130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22"/>
      <c r="AK11" s="322"/>
      <c r="AL11" s="322"/>
      <c r="AM11" s="322"/>
      <c r="AN11" s="322"/>
      <c r="AO11" s="322"/>
      <c r="AP11" s="322"/>
      <c r="AQ11" s="322"/>
      <c r="AR11" s="322"/>
      <c r="AS11" s="322"/>
      <c r="AT11" s="322"/>
      <c r="AU11" s="322"/>
      <c r="AV11" s="322"/>
      <c r="AW11" s="322"/>
      <c r="AX11" s="322"/>
      <c r="AY11" s="322"/>
      <c r="AZ11" s="322"/>
      <c r="BA11" s="322"/>
      <c r="BB11" s="322"/>
      <c r="BC11" s="322"/>
      <c r="BD11" s="322"/>
      <c r="BE11" s="322"/>
      <c r="BF11" s="322"/>
      <c r="BG11" s="322"/>
      <c r="BH11" s="322"/>
      <c r="BI11" s="322"/>
      <c r="BJ11" s="322"/>
      <c r="BK11" s="322"/>
      <c r="BL11" s="322"/>
      <c r="BM11" s="322"/>
      <c r="BN11" s="322"/>
      <c r="BO11" s="322"/>
      <c r="BP11" s="322"/>
      <c r="BQ11" s="322"/>
      <c r="BR11" s="322"/>
      <c r="BS11" s="322"/>
      <c r="BT11" s="322"/>
      <c r="BU11" s="322"/>
      <c r="BV11" s="322"/>
      <c r="BW11" s="322"/>
      <c r="BX11" s="322"/>
      <c r="BY11" s="322"/>
      <c r="BZ11" s="322"/>
      <c r="CA11" s="322"/>
      <c r="CB11" s="322"/>
      <c r="CC11" s="322"/>
      <c r="CD11" s="322"/>
      <c r="CE11" s="322"/>
      <c r="CF11" s="322"/>
      <c r="CG11" s="322"/>
      <c r="CH11" s="322"/>
      <c r="CI11" s="322"/>
      <c r="CJ11" s="322"/>
      <c r="CK11" s="322"/>
      <c r="CL11" s="322"/>
      <c r="CM11" s="322"/>
      <c r="CN11" s="322"/>
      <c r="CO11" s="322"/>
      <c r="CP11" s="322"/>
      <c r="CQ11" s="322"/>
      <c r="CR11" s="322"/>
      <c r="CS11" s="322"/>
      <c r="CT11" s="322"/>
      <c r="CU11" s="322"/>
      <c r="CV11" s="322"/>
      <c r="CW11" s="322"/>
      <c r="CX11" s="322"/>
      <c r="CY11" s="322"/>
      <c r="CZ11" s="322"/>
      <c r="DA11" s="322"/>
      <c r="DB11" s="322"/>
      <c r="DC11" s="322"/>
      <c r="DD11" s="322"/>
      <c r="DE11" s="322"/>
      <c r="DF11" s="322"/>
      <c r="DG11" s="322"/>
      <c r="DH11" s="322"/>
      <c r="DI11" s="322"/>
      <c r="DJ11" s="322"/>
      <c r="DK11" s="322"/>
      <c r="DL11" s="322"/>
      <c r="DM11" s="322"/>
      <c r="DN11" s="322"/>
      <c r="DO11" s="322"/>
      <c r="DP11" s="322"/>
    </row>
    <row r="12" spans="1:120" s="1133" customFormat="1" ht="21">
      <c r="A12" s="814"/>
      <c r="B12" s="815" t="s">
        <v>2</v>
      </c>
      <c r="C12" s="818">
        <f>C14</f>
        <v>0</v>
      </c>
      <c r="D12" s="818">
        <f>D14</f>
        <v>0</v>
      </c>
      <c r="E12" s="818">
        <f>E14</f>
        <v>0</v>
      </c>
      <c r="F12" s="818">
        <f>F14</f>
        <v>0</v>
      </c>
      <c r="G12" s="1130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2"/>
      <c r="AC12" s="322"/>
      <c r="AD12" s="322"/>
      <c r="AE12" s="322"/>
      <c r="AF12" s="322"/>
      <c r="AG12" s="322"/>
      <c r="AH12" s="322"/>
      <c r="AI12" s="322"/>
      <c r="AJ12" s="322"/>
      <c r="AK12" s="322"/>
      <c r="AL12" s="322"/>
      <c r="AM12" s="322"/>
      <c r="AN12" s="322"/>
      <c r="AO12" s="322"/>
      <c r="AP12" s="322"/>
      <c r="AQ12" s="322"/>
      <c r="AR12" s="322"/>
      <c r="AS12" s="322"/>
      <c r="AT12" s="322"/>
      <c r="AU12" s="322"/>
      <c r="AV12" s="322"/>
      <c r="AW12" s="322"/>
      <c r="AX12" s="322"/>
      <c r="AY12" s="322"/>
      <c r="AZ12" s="322"/>
      <c r="BA12" s="322"/>
      <c r="BB12" s="322"/>
      <c r="BC12" s="322"/>
      <c r="BD12" s="322"/>
      <c r="BE12" s="322"/>
      <c r="BF12" s="322"/>
      <c r="BG12" s="322"/>
      <c r="BH12" s="322"/>
      <c r="BI12" s="322"/>
      <c r="BJ12" s="322"/>
      <c r="BK12" s="322"/>
      <c r="BL12" s="322"/>
      <c r="BM12" s="322"/>
      <c r="BN12" s="322"/>
      <c r="BO12" s="322"/>
      <c r="BP12" s="322"/>
      <c r="BQ12" s="322"/>
      <c r="BR12" s="322"/>
      <c r="BS12" s="322"/>
      <c r="BT12" s="322"/>
      <c r="BU12" s="322"/>
      <c r="BV12" s="322"/>
      <c r="BW12" s="322"/>
      <c r="BX12" s="322"/>
      <c r="BY12" s="322"/>
      <c r="BZ12" s="322"/>
      <c r="CA12" s="322"/>
      <c r="CB12" s="322"/>
      <c r="CC12" s="322"/>
      <c r="CD12" s="322"/>
      <c r="CE12" s="322"/>
      <c r="CF12" s="322"/>
      <c r="CG12" s="322"/>
      <c r="CH12" s="322"/>
      <c r="CI12" s="322"/>
      <c r="CJ12" s="322"/>
      <c r="CK12" s="322"/>
      <c r="CL12" s="322"/>
      <c r="CM12" s="322"/>
      <c r="CN12" s="322"/>
      <c r="CO12" s="322"/>
      <c r="CP12" s="322"/>
      <c r="CQ12" s="322"/>
      <c r="CR12" s="322"/>
      <c r="CS12" s="322"/>
      <c r="CT12" s="322"/>
      <c r="CU12" s="322"/>
      <c r="CV12" s="322"/>
      <c r="CW12" s="322"/>
      <c r="CX12" s="322"/>
      <c r="CY12" s="322"/>
      <c r="CZ12" s="322"/>
      <c r="DA12" s="322"/>
      <c r="DB12" s="322"/>
      <c r="DC12" s="322"/>
      <c r="DD12" s="322"/>
      <c r="DE12" s="322"/>
      <c r="DF12" s="322"/>
      <c r="DG12" s="322"/>
      <c r="DH12" s="322"/>
      <c r="DI12" s="322"/>
      <c r="DJ12" s="322"/>
      <c r="DK12" s="322"/>
      <c r="DL12" s="322"/>
      <c r="DM12" s="322"/>
      <c r="DN12" s="322"/>
      <c r="DO12" s="322"/>
      <c r="DP12" s="322"/>
    </row>
    <row r="13" spans="1:121" s="1154" customFormat="1" ht="21">
      <c r="A13" s="819" t="s">
        <v>212</v>
      </c>
      <c r="B13" s="815" t="s">
        <v>1</v>
      </c>
      <c r="C13" s="816">
        <v>181900</v>
      </c>
      <c r="D13" s="818">
        <v>0</v>
      </c>
      <c r="E13" s="818">
        <v>90950</v>
      </c>
      <c r="F13" s="818">
        <v>90950</v>
      </c>
      <c r="G13" s="1130"/>
      <c r="H13" s="415"/>
      <c r="I13" s="415"/>
      <c r="J13" s="415"/>
      <c r="K13" s="415"/>
      <c r="L13" s="415"/>
      <c r="M13" s="415"/>
      <c r="N13" s="415"/>
      <c r="O13" s="415"/>
      <c r="P13" s="415"/>
      <c r="Q13" s="415"/>
      <c r="R13" s="415"/>
      <c r="S13" s="415"/>
      <c r="T13" s="415"/>
      <c r="U13" s="415"/>
      <c r="V13" s="415"/>
      <c r="W13" s="415"/>
      <c r="X13" s="415"/>
      <c r="Y13" s="415"/>
      <c r="Z13" s="415"/>
      <c r="AA13" s="415"/>
      <c r="AB13" s="415"/>
      <c r="AC13" s="415"/>
      <c r="AD13" s="415"/>
      <c r="AE13" s="415"/>
      <c r="AF13" s="415"/>
      <c r="AG13" s="415"/>
      <c r="AH13" s="415"/>
      <c r="AI13" s="415"/>
      <c r="AJ13" s="415"/>
      <c r="AK13" s="415"/>
      <c r="AL13" s="415"/>
      <c r="AM13" s="415"/>
      <c r="AN13" s="415"/>
      <c r="AO13" s="415"/>
      <c r="AP13" s="415"/>
      <c r="AQ13" s="415"/>
      <c r="AR13" s="415"/>
      <c r="AS13" s="415"/>
      <c r="AT13" s="415"/>
      <c r="AU13" s="415"/>
      <c r="AV13" s="415"/>
      <c r="AW13" s="415"/>
      <c r="AX13" s="415"/>
      <c r="AY13" s="415"/>
      <c r="AZ13" s="415"/>
      <c r="BA13" s="415"/>
      <c r="BB13" s="415"/>
      <c r="BC13" s="415"/>
      <c r="BD13" s="415"/>
      <c r="BE13" s="415"/>
      <c r="BF13" s="415"/>
      <c r="BG13" s="415"/>
      <c r="BH13" s="415"/>
      <c r="BI13" s="415"/>
      <c r="BJ13" s="415"/>
      <c r="BK13" s="415"/>
      <c r="BL13" s="415"/>
      <c r="BM13" s="415"/>
      <c r="BN13" s="415"/>
      <c r="BO13" s="415"/>
      <c r="BP13" s="415"/>
      <c r="BQ13" s="415"/>
      <c r="BR13" s="415"/>
      <c r="BS13" s="415"/>
      <c r="BT13" s="415"/>
      <c r="BU13" s="415"/>
      <c r="BV13" s="415"/>
      <c r="BW13" s="415"/>
      <c r="BX13" s="415"/>
      <c r="BY13" s="415"/>
      <c r="BZ13" s="415"/>
      <c r="CA13" s="415"/>
      <c r="CB13" s="415"/>
      <c r="CC13" s="415"/>
      <c r="CD13" s="415"/>
      <c r="CE13" s="415"/>
      <c r="CF13" s="415"/>
      <c r="CG13" s="415"/>
      <c r="CH13" s="415"/>
      <c r="CI13" s="415"/>
      <c r="CJ13" s="415"/>
      <c r="CK13" s="415"/>
      <c r="CL13" s="415"/>
      <c r="CM13" s="415"/>
      <c r="CN13" s="415"/>
      <c r="CO13" s="415"/>
      <c r="CP13" s="415"/>
      <c r="CQ13" s="415"/>
      <c r="CR13" s="415"/>
      <c r="CS13" s="415"/>
      <c r="CT13" s="415"/>
      <c r="CU13" s="415"/>
      <c r="CV13" s="415"/>
      <c r="CW13" s="415"/>
      <c r="CX13" s="415"/>
      <c r="CY13" s="415"/>
      <c r="CZ13" s="415"/>
      <c r="DA13" s="415"/>
      <c r="DB13" s="415"/>
      <c r="DC13" s="415"/>
      <c r="DD13" s="415"/>
      <c r="DE13" s="415"/>
      <c r="DF13" s="415"/>
      <c r="DG13" s="415"/>
      <c r="DH13" s="415"/>
      <c r="DI13" s="415"/>
      <c r="DJ13" s="415"/>
      <c r="DK13" s="415"/>
      <c r="DL13" s="415"/>
      <c r="DM13" s="415"/>
      <c r="DN13" s="415"/>
      <c r="DO13" s="415"/>
      <c r="DP13" s="415"/>
      <c r="DQ13" s="1153"/>
    </row>
    <row r="14" spans="1:121" s="1135" customFormat="1" ht="21">
      <c r="A14" s="819"/>
      <c r="B14" s="815" t="s">
        <v>2</v>
      </c>
      <c r="C14" s="816">
        <f>C16</f>
        <v>0</v>
      </c>
      <c r="D14" s="816">
        <f>D16</f>
        <v>0</v>
      </c>
      <c r="E14" s="816">
        <f>E16</f>
        <v>0</v>
      </c>
      <c r="F14" s="816">
        <f>F16</f>
        <v>0</v>
      </c>
      <c r="G14" s="1130"/>
      <c r="H14" s="322"/>
      <c r="I14" s="322"/>
      <c r="J14" s="322"/>
      <c r="K14" s="322"/>
      <c r="L14" s="322"/>
      <c r="M14" s="322"/>
      <c r="N14" s="322"/>
      <c r="O14" s="322"/>
      <c r="P14" s="322"/>
      <c r="Q14" s="322"/>
      <c r="R14" s="322"/>
      <c r="S14" s="322"/>
      <c r="T14" s="322"/>
      <c r="U14" s="322"/>
      <c r="V14" s="322"/>
      <c r="W14" s="322"/>
      <c r="X14" s="322"/>
      <c r="Y14" s="322"/>
      <c r="Z14" s="322"/>
      <c r="AA14" s="322"/>
      <c r="AB14" s="322"/>
      <c r="AC14" s="322"/>
      <c r="AD14" s="322"/>
      <c r="AE14" s="322"/>
      <c r="AF14" s="322"/>
      <c r="AG14" s="322"/>
      <c r="AH14" s="322"/>
      <c r="AI14" s="322"/>
      <c r="AJ14" s="322"/>
      <c r="AK14" s="322"/>
      <c r="AL14" s="322"/>
      <c r="AM14" s="322"/>
      <c r="AN14" s="322"/>
      <c r="AO14" s="322"/>
      <c r="AP14" s="322"/>
      <c r="AQ14" s="322"/>
      <c r="AR14" s="322"/>
      <c r="AS14" s="322"/>
      <c r="AT14" s="322"/>
      <c r="AU14" s="322"/>
      <c r="AV14" s="322"/>
      <c r="AW14" s="322"/>
      <c r="AX14" s="322"/>
      <c r="AY14" s="322"/>
      <c r="AZ14" s="322"/>
      <c r="BA14" s="322"/>
      <c r="BB14" s="322"/>
      <c r="BC14" s="322"/>
      <c r="BD14" s="322"/>
      <c r="BE14" s="322"/>
      <c r="BF14" s="322"/>
      <c r="BG14" s="322"/>
      <c r="BH14" s="322"/>
      <c r="BI14" s="322"/>
      <c r="BJ14" s="322"/>
      <c r="BK14" s="322"/>
      <c r="BL14" s="322"/>
      <c r="BM14" s="322"/>
      <c r="BN14" s="322"/>
      <c r="BO14" s="322"/>
      <c r="BP14" s="322"/>
      <c r="BQ14" s="322"/>
      <c r="BR14" s="322"/>
      <c r="BS14" s="322"/>
      <c r="BT14" s="322"/>
      <c r="BU14" s="322"/>
      <c r="BV14" s="322"/>
      <c r="BW14" s="322"/>
      <c r="BX14" s="322"/>
      <c r="BY14" s="322"/>
      <c r="BZ14" s="322"/>
      <c r="CA14" s="322"/>
      <c r="CB14" s="322"/>
      <c r="CC14" s="322"/>
      <c r="CD14" s="322"/>
      <c r="CE14" s="322"/>
      <c r="CF14" s="322"/>
      <c r="CG14" s="322"/>
      <c r="CH14" s="322"/>
      <c r="CI14" s="322"/>
      <c r="CJ14" s="322"/>
      <c r="CK14" s="322"/>
      <c r="CL14" s="322"/>
      <c r="CM14" s="322"/>
      <c r="CN14" s="322"/>
      <c r="CO14" s="322"/>
      <c r="CP14" s="322"/>
      <c r="CQ14" s="322"/>
      <c r="CR14" s="322"/>
      <c r="CS14" s="322"/>
      <c r="CT14" s="322"/>
      <c r="CU14" s="322"/>
      <c r="CV14" s="322"/>
      <c r="CW14" s="322"/>
      <c r="CX14" s="322"/>
      <c r="CY14" s="322"/>
      <c r="CZ14" s="322"/>
      <c r="DA14" s="322"/>
      <c r="DB14" s="322"/>
      <c r="DC14" s="322"/>
      <c r="DD14" s="322"/>
      <c r="DE14" s="322"/>
      <c r="DF14" s="322"/>
      <c r="DG14" s="322"/>
      <c r="DH14" s="322"/>
      <c r="DI14" s="322"/>
      <c r="DJ14" s="322"/>
      <c r="DK14" s="322"/>
      <c r="DL14" s="322"/>
      <c r="DM14" s="322"/>
      <c r="DN14" s="322"/>
      <c r="DO14" s="322"/>
      <c r="DP14" s="322"/>
      <c r="DQ14" s="1134"/>
    </row>
    <row r="15" spans="1:120" s="1136" customFormat="1" ht="21">
      <c r="A15" s="814" t="s">
        <v>424</v>
      </c>
      <c r="B15" s="815" t="s">
        <v>1</v>
      </c>
      <c r="C15" s="818">
        <v>181900</v>
      </c>
      <c r="D15" s="818">
        <v>0</v>
      </c>
      <c r="E15" s="818">
        <v>90950</v>
      </c>
      <c r="F15" s="818">
        <v>90950</v>
      </c>
      <c r="G15" s="1130"/>
      <c r="H15" s="322"/>
      <c r="I15" s="322"/>
      <c r="J15" s="322"/>
      <c r="K15" s="322"/>
      <c r="L15" s="322"/>
      <c r="M15" s="322"/>
      <c r="N15" s="322"/>
      <c r="O15" s="322"/>
      <c r="P15" s="322"/>
      <c r="Q15" s="322"/>
      <c r="R15" s="322"/>
      <c r="S15" s="322"/>
      <c r="T15" s="322"/>
      <c r="U15" s="322"/>
      <c r="V15" s="322"/>
      <c r="W15" s="322"/>
      <c r="X15" s="322"/>
      <c r="Y15" s="322"/>
      <c r="Z15" s="322"/>
      <c r="AA15" s="322"/>
      <c r="AB15" s="322"/>
      <c r="AC15" s="322"/>
      <c r="AD15" s="322"/>
      <c r="AE15" s="322"/>
      <c r="AF15" s="322"/>
      <c r="AG15" s="322"/>
      <c r="AH15" s="322"/>
      <c r="AI15" s="322"/>
      <c r="AJ15" s="322"/>
      <c r="AK15" s="322"/>
      <c r="AL15" s="322"/>
      <c r="AM15" s="322"/>
      <c r="AN15" s="322"/>
      <c r="AO15" s="322"/>
      <c r="AP15" s="322"/>
      <c r="AQ15" s="322"/>
      <c r="AR15" s="322"/>
      <c r="AS15" s="322"/>
      <c r="AT15" s="322"/>
      <c r="AU15" s="322"/>
      <c r="AV15" s="322"/>
      <c r="AW15" s="322"/>
      <c r="AX15" s="322"/>
      <c r="AY15" s="322"/>
      <c r="AZ15" s="322"/>
      <c r="BA15" s="322"/>
      <c r="BB15" s="322"/>
      <c r="BC15" s="322"/>
      <c r="BD15" s="322"/>
      <c r="BE15" s="322"/>
      <c r="BF15" s="322"/>
      <c r="BG15" s="322"/>
      <c r="BH15" s="322"/>
      <c r="BI15" s="322"/>
      <c r="BJ15" s="322"/>
      <c r="BK15" s="322"/>
      <c r="BL15" s="322"/>
      <c r="BM15" s="322"/>
      <c r="BN15" s="322"/>
      <c r="BO15" s="322"/>
      <c r="BP15" s="322"/>
      <c r="BQ15" s="322"/>
      <c r="BR15" s="322"/>
      <c r="BS15" s="322"/>
      <c r="BT15" s="322"/>
      <c r="BU15" s="322"/>
      <c r="BV15" s="322"/>
      <c r="BW15" s="322"/>
      <c r="BX15" s="322"/>
      <c r="BY15" s="322"/>
      <c r="BZ15" s="322"/>
      <c r="CA15" s="322"/>
      <c r="CB15" s="322"/>
      <c r="CC15" s="322"/>
      <c r="CD15" s="322"/>
      <c r="CE15" s="322"/>
      <c r="CF15" s="322"/>
      <c r="CG15" s="322"/>
      <c r="CH15" s="322"/>
      <c r="CI15" s="322"/>
      <c r="CJ15" s="322"/>
      <c r="CK15" s="322"/>
      <c r="CL15" s="322"/>
      <c r="CM15" s="322"/>
      <c r="CN15" s="322"/>
      <c r="CO15" s="322"/>
      <c r="CP15" s="322"/>
      <c r="CQ15" s="322"/>
      <c r="CR15" s="322"/>
      <c r="CS15" s="322"/>
      <c r="CT15" s="322"/>
      <c r="CU15" s="322"/>
      <c r="CV15" s="322"/>
      <c r="CW15" s="322"/>
      <c r="CX15" s="322"/>
      <c r="CY15" s="322"/>
      <c r="CZ15" s="322"/>
      <c r="DA15" s="322"/>
      <c r="DB15" s="322"/>
      <c r="DC15" s="322"/>
      <c r="DD15" s="322"/>
      <c r="DE15" s="322"/>
      <c r="DF15" s="322"/>
      <c r="DG15" s="322"/>
      <c r="DH15" s="322"/>
      <c r="DI15" s="322"/>
      <c r="DJ15" s="322"/>
      <c r="DK15" s="322"/>
      <c r="DL15" s="322"/>
      <c r="DM15" s="322"/>
      <c r="DN15" s="322"/>
      <c r="DO15" s="322"/>
      <c r="DP15" s="322"/>
    </row>
    <row r="16" spans="1:120" s="1136" customFormat="1" ht="21">
      <c r="A16" s="814"/>
      <c r="B16" s="815" t="s">
        <v>2</v>
      </c>
      <c r="C16" s="818">
        <f>D16+E16+F16</f>
        <v>0</v>
      </c>
      <c r="D16" s="818">
        <f>D19+D22</f>
        <v>0</v>
      </c>
      <c r="E16" s="818">
        <f>E19+E22</f>
        <v>0</v>
      </c>
      <c r="F16" s="818">
        <f>F19+F22</f>
        <v>0</v>
      </c>
      <c r="G16" s="1130"/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2"/>
      <c r="Y16" s="322"/>
      <c r="Z16" s="322"/>
      <c r="AA16" s="322"/>
      <c r="AB16" s="322"/>
      <c r="AC16" s="322"/>
      <c r="AD16" s="322"/>
      <c r="AE16" s="322"/>
      <c r="AF16" s="322"/>
      <c r="AG16" s="322"/>
      <c r="AH16" s="322"/>
      <c r="AI16" s="322"/>
      <c r="AJ16" s="322"/>
      <c r="AK16" s="322"/>
      <c r="AL16" s="322"/>
      <c r="AM16" s="322"/>
      <c r="AN16" s="322"/>
      <c r="AO16" s="322"/>
      <c r="AP16" s="322"/>
      <c r="AQ16" s="322"/>
      <c r="AR16" s="322"/>
      <c r="AS16" s="322"/>
      <c r="AT16" s="322"/>
      <c r="AU16" s="322"/>
      <c r="AV16" s="322"/>
      <c r="AW16" s="322"/>
      <c r="AX16" s="322"/>
      <c r="AY16" s="322"/>
      <c r="AZ16" s="322"/>
      <c r="BA16" s="322"/>
      <c r="BB16" s="322"/>
      <c r="BC16" s="322"/>
      <c r="BD16" s="322"/>
      <c r="BE16" s="322"/>
      <c r="BF16" s="322"/>
      <c r="BG16" s="322"/>
      <c r="BH16" s="322"/>
      <c r="BI16" s="322"/>
      <c r="BJ16" s="322"/>
      <c r="BK16" s="322"/>
      <c r="BL16" s="322"/>
      <c r="BM16" s="322"/>
      <c r="BN16" s="322"/>
      <c r="BO16" s="322"/>
      <c r="BP16" s="322"/>
      <c r="BQ16" s="322"/>
      <c r="BR16" s="322"/>
      <c r="BS16" s="322"/>
      <c r="BT16" s="322"/>
      <c r="BU16" s="322"/>
      <c r="BV16" s="322"/>
      <c r="BW16" s="322"/>
      <c r="BX16" s="322"/>
      <c r="BY16" s="322"/>
      <c r="BZ16" s="322"/>
      <c r="CA16" s="322"/>
      <c r="CB16" s="322"/>
      <c r="CC16" s="322"/>
      <c r="CD16" s="322"/>
      <c r="CE16" s="322"/>
      <c r="CF16" s="322"/>
      <c r="CG16" s="322"/>
      <c r="CH16" s="322"/>
      <c r="CI16" s="322"/>
      <c r="CJ16" s="322"/>
      <c r="CK16" s="322"/>
      <c r="CL16" s="322"/>
      <c r="CM16" s="322"/>
      <c r="CN16" s="322"/>
      <c r="CO16" s="322"/>
      <c r="CP16" s="322"/>
      <c r="CQ16" s="322"/>
      <c r="CR16" s="322"/>
      <c r="CS16" s="322"/>
      <c r="CT16" s="322"/>
      <c r="CU16" s="322"/>
      <c r="CV16" s="322"/>
      <c r="CW16" s="322"/>
      <c r="CX16" s="322"/>
      <c r="CY16" s="322"/>
      <c r="CZ16" s="322"/>
      <c r="DA16" s="322"/>
      <c r="DB16" s="322"/>
      <c r="DC16" s="322"/>
      <c r="DD16" s="322"/>
      <c r="DE16" s="322"/>
      <c r="DF16" s="322"/>
      <c r="DG16" s="322"/>
      <c r="DH16" s="322"/>
      <c r="DI16" s="322"/>
      <c r="DJ16" s="322"/>
      <c r="DK16" s="322"/>
      <c r="DL16" s="322"/>
      <c r="DM16" s="322"/>
      <c r="DN16" s="322"/>
      <c r="DO16" s="322"/>
      <c r="DP16" s="322"/>
    </row>
    <row r="17" spans="1:120" s="1155" customFormat="1" ht="21">
      <c r="A17" s="1030" t="s">
        <v>214</v>
      </c>
      <c r="B17" s="825"/>
      <c r="C17" s="905">
        <v>86400</v>
      </c>
      <c r="D17" s="905">
        <v>0</v>
      </c>
      <c r="E17" s="905">
        <v>43200</v>
      </c>
      <c r="F17" s="905">
        <v>43200</v>
      </c>
      <c r="G17" s="1130"/>
      <c r="H17" s="322"/>
      <c r="I17" s="322"/>
      <c r="J17" s="322"/>
      <c r="K17" s="322"/>
      <c r="L17" s="322"/>
      <c r="M17" s="322"/>
      <c r="N17" s="322"/>
      <c r="O17" s="322"/>
      <c r="P17" s="322"/>
      <c r="Q17" s="322"/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2"/>
      <c r="AD17" s="322"/>
      <c r="AE17" s="322"/>
      <c r="AF17" s="322"/>
      <c r="AG17" s="322"/>
      <c r="AH17" s="322"/>
      <c r="AI17" s="322"/>
      <c r="AJ17" s="322"/>
      <c r="AK17" s="322"/>
      <c r="AL17" s="322"/>
      <c r="AM17" s="322"/>
      <c r="AN17" s="322"/>
      <c r="AO17" s="322"/>
      <c r="AP17" s="322"/>
      <c r="AQ17" s="322"/>
      <c r="AR17" s="322"/>
      <c r="AS17" s="322"/>
      <c r="AT17" s="322"/>
      <c r="AU17" s="322"/>
      <c r="AV17" s="322"/>
      <c r="AW17" s="322"/>
      <c r="AX17" s="322"/>
      <c r="AY17" s="322"/>
      <c r="AZ17" s="322"/>
      <c r="BA17" s="322"/>
      <c r="BB17" s="322"/>
      <c r="BC17" s="322"/>
      <c r="BD17" s="322"/>
      <c r="BE17" s="322"/>
      <c r="BF17" s="322"/>
      <c r="BG17" s="322"/>
      <c r="BH17" s="322"/>
      <c r="BI17" s="322"/>
      <c r="BJ17" s="322"/>
      <c r="BK17" s="322"/>
      <c r="BL17" s="322"/>
      <c r="BM17" s="322"/>
      <c r="BN17" s="322"/>
      <c r="BO17" s="322"/>
      <c r="BP17" s="322"/>
      <c r="BQ17" s="322"/>
      <c r="BR17" s="322"/>
      <c r="BS17" s="322"/>
      <c r="BT17" s="322"/>
      <c r="BU17" s="322"/>
      <c r="BV17" s="322"/>
      <c r="BW17" s="322"/>
      <c r="BX17" s="322"/>
      <c r="BY17" s="322"/>
      <c r="BZ17" s="322"/>
      <c r="CA17" s="322"/>
      <c r="CB17" s="322"/>
      <c r="CC17" s="322"/>
      <c r="CD17" s="322"/>
      <c r="CE17" s="322"/>
      <c r="CF17" s="322"/>
      <c r="CG17" s="322"/>
      <c r="CH17" s="322"/>
      <c r="CI17" s="322"/>
      <c r="CJ17" s="322"/>
      <c r="CK17" s="322"/>
      <c r="CL17" s="322"/>
      <c r="CM17" s="322"/>
      <c r="CN17" s="322"/>
      <c r="CO17" s="322"/>
      <c r="CP17" s="322"/>
      <c r="CQ17" s="322"/>
      <c r="CR17" s="322"/>
      <c r="CS17" s="322"/>
      <c r="CT17" s="322"/>
      <c r="CU17" s="322"/>
      <c r="CV17" s="322"/>
      <c r="CW17" s="322"/>
      <c r="CX17" s="322"/>
      <c r="CY17" s="322"/>
      <c r="CZ17" s="322"/>
      <c r="DA17" s="322"/>
      <c r="DB17" s="322"/>
      <c r="DC17" s="322"/>
      <c r="DD17" s="322"/>
      <c r="DE17" s="322"/>
      <c r="DF17" s="322"/>
      <c r="DG17" s="322"/>
      <c r="DH17" s="322"/>
      <c r="DI17" s="322"/>
      <c r="DJ17" s="322"/>
      <c r="DK17" s="322"/>
      <c r="DL17" s="322"/>
      <c r="DM17" s="322"/>
      <c r="DN17" s="322"/>
      <c r="DO17" s="322"/>
      <c r="DP17" s="322"/>
    </row>
    <row r="18" spans="1:120" s="1140" customFormat="1" ht="21">
      <c r="A18" s="475" t="s">
        <v>45</v>
      </c>
      <c r="B18" s="1139" t="s">
        <v>1</v>
      </c>
      <c r="C18" s="829">
        <v>86400</v>
      </c>
      <c r="D18" s="902">
        <v>0</v>
      </c>
      <c r="E18" s="1040">
        <v>43200</v>
      </c>
      <c r="F18" s="1040">
        <v>43200</v>
      </c>
      <c r="G18" s="1130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  <c r="DE18" s="119"/>
      <c r="DF18" s="119"/>
      <c r="DG18" s="119"/>
      <c r="DH18" s="119"/>
      <c r="DI18" s="119"/>
      <c r="DJ18" s="119"/>
      <c r="DK18" s="119"/>
      <c r="DL18" s="119"/>
      <c r="DM18" s="119"/>
      <c r="DN18" s="119"/>
      <c r="DO18" s="119"/>
      <c r="DP18" s="119"/>
    </row>
    <row r="19" spans="1:120" s="1140" customFormat="1" ht="21">
      <c r="A19" s="475"/>
      <c r="B19" s="1139" t="s">
        <v>2</v>
      </c>
      <c r="C19" s="829">
        <f>D19+E19+F19</f>
        <v>0</v>
      </c>
      <c r="D19" s="902"/>
      <c r="E19" s="1040">
        <v>0</v>
      </c>
      <c r="F19" s="1040"/>
      <c r="G19" s="1130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</row>
    <row r="20" spans="1:120" s="1140" customFormat="1" ht="21">
      <c r="A20" s="879" t="s">
        <v>215</v>
      </c>
      <c r="B20" s="1139"/>
      <c r="C20" s="1141">
        <v>95500</v>
      </c>
      <c r="D20" s="1141">
        <v>0</v>
      </c>
      <c r="E20" s="1141">
        <v>47750</v>
      </c>
      <c r="F20" s="1141">
        <v>47750</v>
      </c>
      <c r="G20" s="1130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</row>
    <row r="21" spans="1:120" s="1140" customFormat="1" ht="21">
      <c r="A21" s="824" t="s">
        <v>54</v>
      </c>
      <c r="B21" s="1139" t="s">
        <v>1</v>
      </c>
      <c r="C21" s="829">
        <v>95500</v>
      </c>
      <c r="D21" s="902">
        <v>0</v>
      </c>
      <c r="E21" s="1040">
        <v>47750</v>
      </c>
      <c r="F21" s="1040">
        <v>47750</v>
      </c>
      <c r="G21" s="1130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</row>
    <row r="22" spans="1:120" s="1140" customFormat="1" ht="21">
      <c r="A22" s="475"/>
      <c r="B22" s="1139" t="s">
        <v>2</v>
      </c>
      <c r="C22" s="1143">
        <f>D22+E22+F22</f>
        <v>0</v>
      </c>
      <c r="D22" s="908"/>
      <c r="E22" s="1056">
        <v>0</v>
      </c>
      <c r="F22" s="1056"/>
      <c r="G22" s="1130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  <c r="DO22" s="119"/>
      <c r="DP22" s="119"/>
    </row>
    <row r="23" spans="1:7" ht="21">
      <c r="A23" s="1156" t="s">
        <v>427</v>
      </c>
      <c r="B23" s="809" t="s">
        <v>1</v>
      </c>
      <c r="C23" s="1157">
        <v>181900</v>
      </c>
      <c r="D23" s="1157">
        <v>0</v>
      </c>
      <c r="E23" s="1157">
        <v>90950</v>
      </c>
      <c r="F23" s="1157">
        <v>90950</v>
      </c>
      <c r="G23" s="1130"/>
    </row>
    <row r="24" spans="1:7" ht="21">
      <c r="A24" s="1158"/>
      <c r="B24" s="1159" t="s">
        <v>2</v>
      </c>
      <c r="C24" s="1160">
        <f>C10</f>
        <v>0</v>
      </c>
      <c r="D24" s="1160">
        <f>D10</f>
        <v>0</v>
      </c>
      <c r="E24" s="1160">
        <f>E10</f>
        <v>0</v>
      </c>
      <c r="F24" s="1160">
        <f>F10</f>
        <v>0</v>
      </c>
      <c r="G24" s="1130"/>
    </row>
    <row r="25" spans="1:7" ht="21">
      <c r="A25" s="1156" t="s">
        <v>428</v>
      </c>
      <c r="B25" s="809" t="s">
        <v>1</v>
      </c>
      <c r="C25" s="1157">
        <v>0</v>
      </c>
      <c r="D25" s="1157">
        <v>0</v>
      </c>
      <c r="E25" s="1157">
        <v>0</v>
      </c>
      <c r="F25" s="1157">
        <v>0</v>
      </c>
      <c r="G25" s="1130"/>
    </row>
    <row r="26" spans="1:7" ht="21">
      <c r="A26" s="1158"/>
      <c r="B26" s="1159" t="s">
        <v>2</v>
      </c>
      <c r="C26" s="1160"/>
      <c r="D26" s="1160"/>
      <c r="E26" s="1161"/>
      <c r="F26" s="1161"/>
      <c r="G26" s="1130"/>
    </row>
    <row r="27" spans="1:120" s="1072" customFormat="1" ht="21">
      <c r="A27" s="1156" t="s">
        <v>435</v>
      </c>
      <c r="B27" s="809" t="s">
        <v>1</v>
      </c>
      <c r="C27" s="810">
        <v>181900</v>
      </c>
      <c r="D27" s="810">
        <v>0</v>
      </c>
      <c r="E27" s="810">
        <v>90950</v>
      </c>
      <c r="F27" s="810">
        <v>90950</v>
      </c>
      <c r="G27" s="1130"/>
      <c r="H27" s="322"/>
      <c r="I27" s="322"/>
      <c r="J27" s="322"/>
      <c r="K27" s="322"/>
      <c r="L27" s="322"/>
      <c r="M27" s="322"/>
      <c r="N27" s="322"/>
      <c r="O27" s="322"/>
      <c r="P27" s="322"/>
      <c r="Q27" s="322"/>
      <c r="R27" s="322"/>
      <c r="S27" s="322"/>
      <c r="T27" s="322"/>
      <c r="U27" s="322"/>
      <c r="V27" s="322"/>
      <c r="W27" s="322"/>
      <c r="X27" s="322"/>
      <c r="Y27" s="322"/>
      <c r="Z27" s="322"/>
      <c r="AA27" s="322"/>
      <c r="AB27" s="322"/>
      <c r="AC27" s="322"/>
      <c r="AD27" s="322"/>
      <c r="AE27" s="322"/>
      <c r="AF27" s="322"/>
      <c r="AG27" s="322"/>
      <c r="AH27" s="322"/>
      <c r="AI27" s="322"/>
      <c r="AJ27" s="322"/>
      <c r="AK27" s="322"/>
      <c r="AL27" s="322"/>
      <c r="AM27" s="322"/>
      <c r="AN27" s="322"/>
      <c r="AO27" s="322"/>
      <c r="AP27" s="322"/>
      <c r="AQ27" s="322"/>
      <c r="AR27" s="322"/>
      <c r="AS27" s="322"/>
      <c r="AT27" s="322"/>
      <c r="AU27" s="322"/>
      <c r="AV27" s="322"/>
      <c r="AW27" s="322"/>
      <c r="AX27" s="322"/>
      <c r="AY27" s="322"/>
      <c r="AZ27" s="322"/>
      <c r="BA27" s="322"/>
      <c r="BB27" s="322"/>
      <c r="BC27" s="322"/>
      <c r="BD27" s="322"/>
      <c r="BE27" s="322"/>
      <c r="BF27" s="322"/>
      <c r="BG27" s="322"/>
      <c r="BH27" s="322"/>
      <c r="BI27" s="322"/>
      <c r="BJ27" s="322"/>
      <c r="BK27" s="322"/>
      <c r="BL27" s="322"/>
      <c r="BM27" s="322"/>
      <c r="BN27" s="322"/>
      <c r="BO27" s="322"/>
      <c r="BP27" s="322"/>
      <c r="BQ27" s="322"/>
      <c r="BR27" s="322"/>
      <c r="BS27" s="322"/>
      <c r="BT27" s="322"/>
      <c r="BU27" s="322"/>
      <c r="BV27" s="322"/>
      <c r="BW27" s="322"/>
      <c r="BX27" s="322"/>
      <c r="BY27" s="322"/>
      <c r="BZ27" s="322"/>
      <c r="CA27" s="322"/>
      <c r="CB27" s="322"/>
      <c r="CC27" s="322"/>
      <c r="CD27" s="322"/>
      <c r="CE27" s="322"/>
      <c r="CF27" s="322"/>
      <c r="CG27" s="322"/>
      <c r="CH27" s="322"/>
      <c r="CI27" s="322"/>
      <c r="CJ27" s="322"/>
      <c r="CK27" s="322"/>
      <c r="CL27" s="322"/>
      <c r="CM27" s="322"/>
      <c r="CN27" s="322"/>
      <c r="CO27" s="322"/>
      <c r="CP27" s="322"/>
      <c r="CQ27" s="322"/>
      <c r="CR27" s="322"/>
      <c r="CS27" s="322"/>
      <c r="CT27" s="322"/>
      <c r="CU27" s="322"/>
      <c r="CV27" s="322"/>
      <c r="CW27" s="322"/>
      <c r="CX27" s="322"/>
      <c r="CY27" s="322"/>
      <c r="CZ27" s="322"/>
      <c r="DA27" s="322"/>
      <c r="DB27" s="322"/>
      <c r="DC27" s="322"/>
      <c r="DD27" s="322"/>
      <c r="DE27" s="322"/>
      <c r="DF27" s="322"/>
      <c r="DG27" s="322"/>
      <c r="DH27" s="322"/>
      <c r="DI27" s="322"/>
      <c r="DJ27" s="322"/>
      <c r="DK27" s="322"/>
      <c r="DL27" s="322"/>
      <c r="DM27" s="322"/>
      <c r="DN27" s="322"/>
      <c r="DO27" s="322"/>
      <c r="DP27" s="322"/>
    </row>
    <row r="28" spans="1:120" s="1072" customFormat="1" ht="21">
      <c r="A28" s="1158"/>
      <c r="B28" s="1159" t="s">
        <v>2</v>
      </c>
      <c r="C28" s="1162">
        <f>C24</f>
        <v>0</v>
      </c>
      <c r="D28" s="1162">
        <f>D24</f>
        <v>0</v>
      </c>
      <c r="E28" s="1162">
        <f>E24</f>
        <v>0</v>
      </c>
      <c r="F28" s="1162">
        <f>F24</f>
        <v>0</v>
      </c>
      <c r="G28" s="1130"/>
      <c r="H28" s="322"/>
      <c r="I28" s="322"/>
      <c r="J28" s="322"/>
      <c r="K28" s="322"/>
      <c r="L28" s="322"/>
      <c r="M28" s="322"/>
      <c r="N28" s="322"/>
      <c r="O28" s="322"/>
      <c r="P28" s="322"/>
      <c r="Q28" s="322"/>
      <c r="R28" s="322"/>
      <c r="S28" s="322"/>
      <c r="T28" s="322"/>
      <c r="U28" s="322"/>
      <c r="V28" s="322"/>
      <c r="W28" s="322"/>
      <c r="X28" s="322"/>
      <c r="Y28" s="322"/>
      <c r="Z28" s="322"/>
      <c r="AA28" s="322"/>
      <c r="AB28" s="322"/>
      <c r="AC28" s="322"/>
      <c r="AD28" s="322"/>
      <c r="AE28" s="322"/>
      <c r="AF28" s="322"/>
      <c r="AG28" s="322"/>
      <c r="AH28" s="322"/>
      <c r="AI28" s="322"/>
      <c r="AJ28" s="322"/>
      <c r="AK28" s="322"/>
      <c r="AL28" s="322"/>
      <c r="AM28" s="322"/>
      <c r="AN28" s="322"/>
      <c r="AO28" s="322"/>
      <c r="AP28" s="322"/>
      <c r="AQ28" s="322"/>
      <c r="AR28" s="322"/>
      <c r="AS28" s="322"/>
      <c r="AT28" s="322"/>
      <c r="AU28" s="322"/>
      <c r="AV28" s="322"/>
      <c r="AW28" s="322"/>
      <c r="AX28" s="322"/>
      <c r="AY28" s="322"/>
      <c r="AZ28" s="322"/>
      <c r="BA28" s="322"/>
      <c r="BB28" s="322"/>
      <c r="BC28" s="322"/>
      <c r="BD28" s="322"/>
      <c r="BE28" s="322"/>
      <c r="BF28" s="322"/>
      <c r="BG28" s="322"/>
      <c r="BH28" s="322"/>
      <c r="BI28" s="322"/>
      <c r="BJ28" s="322"/>
      <c r="BK28" s="322"/>
      <c r="BL28" s="322"/>
      <c r="BM28" s="322"/>
      <c r="BN28" s="322"/>
      <c r="BO28" s="322"/>
      <c r="BP28" s="322"/>
      <c r="BQ28" s="322"/>
      <c r="BR28" s="322"/>
      <c r="BS28" s="322"/>
      <c r="BT28" s="322"/>
      <c r="BU28" s="322"/>
      <c r="BV28" s="322"/>
      <c r="BW28" s="322"/>
      <c r="BX28" s="322"/>
      <c r="BY28" s="322"/>
      <c r="BZ28" s="322"/>
      <c r="CA28" s="322"/>
      <c r="CB28" s="322"/>
      <c r="CC28" s="322"/>
      <c r="CD28" s="322"/>
      <c r="CE28" s="322"/>
      <c r="CF28" s="322"/>
      <c r="CG28" s="322"/>
      <c r="CH28" s="322"/>
      <c r="CI28" s="322"/>
      <c r="CJ28" s="322"/>
      <c r="CK28" s="322"/>
      <c r="CL28" s="322"/>
      <c r="CM28" s="322"/>
      <c r="CN28" s="322"/>
      <c r="CO28" s="322"/>
      <c r="CP28" s="322"/>
      <c r="CQ28" s="322"/>
      <c r="CR28" s="322"/>
      <c r="CS28" s="322"/>
      <c r="CT28" s="322"/>
      <c r="CU28" s="322"/>
      <c r="CV28" s="322"/>
      <c r="CW28" s="322"/>
      <c r="CX28" s="322"/>
      <c r="CY28" s="322"/>
      <c r="CZ28" s="322"/>
      <c r="DA28" s="322"/>
      <c r="DB28" s="322"/>
      <c r="DC28" s="322"/>
      <c r="DD28" s="322"/>
      <c r="DE28" s="322"/>
      <c r="DF28" s="322"/>
      <c r="DG28" s="322"/>
      <c r="DH28" s="322"/>
      <c r="DI28" s="322"/>
      <c r="DJ28" s="322"/>
      <c r="DK28" s="322"/>
      <c r="DL28" s="322"/>
      <c r="DM28" s="322"/>
      <c r="DN28" s="322"/>
      <c r="DO28" s="322"/>
      <c r="DP28" s="322"/>
    </row>
    <row r="29" spans="1:6" ht="38.25" customHeight="1">
      <c r="A29" s="916"/>
      <c r="B29" s="80"/>
      <c r="C29" s="1152"/>
      <c r="D29" s="872"/>
      <c r="E29" s="871"/>
      <c r="F29" s="1076"/>
    </row>
  </sheetData>
  <sheetProtection/>
  <mergeCells count="4">
    <mergeCell ref="A3:F3"/>
    <mergeCell ref="A23:A24"/>
    <mergeCell ref="A25:A26"/>
    <mergeCell ref="A27:A28"/>
  </mergeCells>
  <printOptions/>
  <pageMargins left="0" right="0" top="0.196850393700787" bottom="0" header="0.31496062992126" footer="0.31496062992126"/>
  <pageSetup horizontalDpi="600" verticalDpi="600" orientation="landscape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EQ42"/>
  <sheetViews>
    <sheetView tabSelected="1" view="pageBreakPreview" zoomScaleNormal="91" zoomScaleSheetLayoutView="100" zoomScalePageLayoutView="0" workbookViewId="0" topLeftCell="B3">
      <selection activeCell="P104" sqref="P104"/>
    </sheetView>
  </sheetViews>
  <sheetFormatPr defaultColWidth="10.8515625" defaultRowHeight="15"/>
  <cols>
    <col min="1" max="1" width="55.421875" style="119" customWidth="1"/>
    <col min="2" max="2" width="20.421875" style="119" customWidth="1"/>
    <col min="3" max="3" width="24.00390625" style="174" customWidth="1"/>
    <col min="4" max="4" width="25.00390625" style="138" customWidth="1"/>
    <col min="5" max="5" width="25.57421875" style="1205" customWidth="1"/>
    <col min="6" max="6" width="24.8515625" style="174" customWidth="1"/>
    <col min="7" max="7" width="15.421875" style="119" customWidth="1"/>
    <col min="8" max="16384" width="10.8515625" style="119" customWidth="1"/>
  </cols>
  <sheetData>
    <row r="1" spans="1:6" s="161" customFormat="1" ht="18" customHeight="1">
      <c r="A1" s="890"/>
      <c r="B1" s="890"/>
      <c r="C1" s="243"/>
      <c r="D1" s="243"/>
      <c r="E1" s="243"/>
      <c r="F1" s="1163" t="s">
        <v>416</v>
      </c>
    </row>
    <row r="2" spans="1:47" s="161" customFormat="1" ht="14.25" customHeight="1">
      <c r="A2" s="890"/>
      <c r="B2" s="890"/>
      <c r="C2" s="243"/>
      <c r="D2" s="243"/>
      <c r="E2" s="243"/>
      <c r="F2" s="1163" t="s">
        <v>268</v>
      </c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  <c r="AM2" s="322"/>
      <c r="AN2" s="322"/>
      <c r="AO2" s="322"/>
      <c r="AP2" s="322"/>
      <c r="AQ2" s="322"/>
      <c r="AR2" s="322"/>
      <c r="AS2" s="322"/>
      <c r="AT2" s="322"/>
      <c r="AU2" s="322"/>
    </row>
    <row r="3" spans="1:47" s="161" customFormat="1" ht="18" customHeight="1">
      <c r="A3" s="593" t="s">
        <v>417</v>
      </c>
      <c r="B3" s="593"/>
      <c r="C3" s="593"/>
      <c r="D3" s="593"/>
      <c r="E3" s="593"/>
      <c r="F3" s="593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322"/>
      <c r="AE3" s="322"/>
      <c r="AF3" s="322"/>
      <c r="AG3" s="322"/>
      <c r="AH3" s="322"/>
      <c r="AI3" s="322"/>
      <c r="AJ3" s="322"/>
      <c r="AK3" s="322"/>
      <c r="AL3" s="322"/>
      <c r="AM3" s="322"/>
      <c r="AN3" s="322"/>
      <c r="AO3" s="322"/>
      <c r="AP3" s="322"/>
      <c r="AQ3" s="322"/>
      <c r="AR3" s="322"/>
      <c r="AS3" s="322"/>
      <c r="AT3" s="322"/>
      <c r="AU3" s="322"/>
    </row>
    <row r="4" spans="1:47" s="161" customFormat="1" ht="21">
      <c r="A4" s="71" t="s">
        <v>418</v>
      </c>
      <c r="B4" s="108"/>
      <c r="C4" s="1164"/>
      <c r="D4" s="76"/>
      <c r="E4" s="1164"/>
      <c r="F4" s="1165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  <c r="AM4" s="322"/>
      <c r="AN4" s="322"/>
      <c r="AO4" s="322"/>
      <c r="AP4" s="322"/>
      <c r="AQ4" s="322"/>
      <c r="AR4" s="322"/>
      <c r="AS4" s="322"/>
      <c r="AT4" s="322"/>
      <c r="AU4" s="322"/>
    </row>
    <row r="5" spans="1:47" s="161" customFormat="1" ht="16.5" customHeight="1">
      <c r="A5" s="70" t="s">
        <v>244</v>
      </c>
      <c r="B5" s="587"/>
      <c r="C5" s="1166"/>
      <c r="D5" s="1166"/>
      <c r="E5" s="1166"/>
      <c r="F5" s="1167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  <c r="AM5" s="322"/>
      <c r="AN5" s="322"/>
      <c r="AO5" s="322"/>
      <c r="AP5" s="322"/>
      <c r="AQ5" s="322"/>
      <c r="AR5" s="322"/>
      <c r="AS5" s="322"/>
      <c r="AT5" s="322"/>
      <c r="AU5" s="322"/>
    </row>
    <row r="6" spans="1:47" s="161" customFormat="1" ht="14.25" customHeight="1">
      <c r="A6" s="890"/>
      <c r="B6" s="587"/>
      <c r="C6" s="1166"/>
      <c r="D6" s="1166"/>
      <c r="E6" s="1166"/>
      <c r="F6" s="1168" t="s">
        <v>38</v>
      </c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322"/>
      <c r="AI6" s="322"/>
      <c r="AJ6" s="322"/>
      <c r="AK6" s="322"/>
      <c r="AL6" s="322"/>
      <c r="AM6" s="322"/>
      <c r="AN6" s="322"/>
      <c r="AO6" s="322"/>
      <c r="AP6" s="322"/>
      <c r="AQ6" s="322"/>
      <c r="AR6" s="322"/>
      <c r="AS6" s="322"/>
      <c r="AT6" s="322"/>
      <c r="AU6" s="322"/>
    </row>
    <row r="7" spans="1:147" s="893" customFormat="1" ht="19.5">
      <c r="A7" s="921" t="s">
        <v>274</v>
      </c>
      <c r="B7" s="1169" t="s">
        <v>153</v>
      </c>
      <c r="C7" s="1170" t="s">
        <v>0</v>
      </c>
      <c r="D7" s="1171" t="s">
        <v>191</v>
      </c>
      <c r="E7" s="1172" t="s">
        <v>192</v>
      </c>
      <c r="F7" s="1170" t="s">
        <v>193</v>
      </c>
      <c r="G7" s="96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22"/>
      <c r="AL7" s="322"/>
      <c r="AM7" s="322"/>
      <c r="AN7" s="322"/>
      <c r="AO7" s="322"/>
      <c r="AP7" s="322"/>
      <c r="AQ7" s="322"/>
      <c r="AR7" s="322"/>
      <c r="AS7" s="322"/>
      <c r="AT7" s="322"/>
      <c r="AU7" s="322"/>
      <c r="AV7" s="322"/>
      <c r="AW7" s="322"/>
      <c r="AX7" s="322"/>
      <c r="AY7" s="322"/>
      <c r="AZ7" s="322"/>
      <c r="BA7" s="322"/>
      <c r="BB7" s="322"/>
      <c r="BC7" s="322"/>
      <c r="BD7" s="322"/>
      <c r="BE7" s="322"/>
      <c r="BF7" s="322"/>
      <c r="BG7" s="322"/>
      <c r="BH7" s="322"/>
      <c r="BI7" s="322"/>
      <c r="BJ7" s="322"/>
      <c r="BK7" s="322"/>
      <c r="BL7" s="322"/>
      <c r="BM7" s="322"/>
      <c r="BN7" s="322"/>
      <c r="BO7" s="322"/>
      <c r="BP7" s="322"/>
      <c r="BQ7" s="322"/>
      <c r="BR7" s="322"/>
      <c r="BS7" s="322"/>
      <c r="BT7" s="322"/>
      <c r="BU7" s="322"/>
      <c r="BV7" s="322"/>
      <c r="BW7" s="322"/>
      <c r="BX7" s="322"/>
      <c r="BY7" s="322"/>
      <c r="BZ7" s="322"/>
      <c r="CA7" s="322"/>
      <c r="CB7" s="322"/>
      <c r="CC7" s="322"/>
      <c r="CD7" s="322"/>
      <c r="CE7" s="322"/>
      <c r="CF7" s="322"/>
      <c r="CG7" s="322"/>
      <c r="CH7" s="322"/>
      <c r="CI7" s="322"/>
      <c r="CJ7" s="322"/>
      <c r="CK7" s="322"/>
      <c r="CL7" s="322"/>
      <c r="CM7" s="322"/>
      <c r="CN7" s="322"/>
      <c r="CO7" s="322"/>
      <c r="CP7" s="322"/>
      <c r="CQ7" s="322"/>
      <c r="CR7" s="322"/>
      <c r="CS7" s="322"/>
      <c r="CT7" s="322"/>
      <c r="CU7" s="322"/>
      <c r="CV7" s="322"/>
      <c r="CW7" s="322"/>
      <c r="CX7" s="322"/>
      <c r="CY7" s="322"/>
      <c r="CZ7" s="322"/>
      <c r="DA7" s="322"/>
      <c r="DB7" s="322"/>
      <c r="DC7" s="322"/>
      <c r="DD7" s="322"/>
      <c r="DE7" s="322"/>
      <c r="DF7" s="322"/>
      <c r="DG7" s="322"/>
      <c r="DH7" s="322"/>
      <c r="DI7" s="322"/>
      <c r="DJ7" s="322"/>
      <c r="DK7" s="322"/>
      <c r="DL7" s="322"/>
      <c r="DM7" s="322"/>
      <c r="DN7" s="322"/>
      <c r="DO7" s="322"/>
      <c r="DP7" s="322"/>
      <c r="DQ7" s="322"/>
      <c r="DR7" s="322"/>
      <c r="DS7" s="322"/>
      <c r="DT7" s="322"/>
      <c r="DU7" s="322"/>
      <c r="DV7" s="322"/>
      <c r="DW7" s="322"/>
      <c r="DX7" s="322"/>
      <c r="DY7" s="322"/>
      <c r="DZ7" s="322"/>
      <c r="EA7" s="322"/>
      <c r="EB7" s="322"/>
      <c r="EC7" s="322"/>
      <c r="ED7" s="322"/>
      <c r="EE7" s="322"/>
      <c r="EF7" s="322"/>
      <c r="EG7" s="322"/>
      <c r="EH7" s="322"/>
      <c r="EI7" s="322"/>
      <c r="EJ7" s="322"/>
      <c r="EK7" s="322"/>
      <c r="EL7" s="322"/>
      <c r="EM7" s="322"/>
      <c r="EN7" s="322"/>
      <c r="EO7" s="322"/>
      <c r="EP7" s="322"/>
      <c r="EQ7" s="923"/>
    </row>
    <row r="8" spans="1:147" s="895" customFormat="1" ht="19.5">
      <c r="A8" s="277"/>
      <c r="B8" s="1173"/>
      <c r="C8" s="1174"/>
      <c r="D8" s="711" t="s">
        <v>420</v>
      </c>
      <c r="E8" s="711" t="s">
        <v>421</v>
      </c>
      <c r="F8" s="711" t="s">
        <v>422</v>
      </c>
      <c r="G8" s="1175"/>
      <c r="H8" s="1176"/>
      <c r="I8" s="1176"/>
      <c r="J8" s="1176"/>
      <c r="K8" s="1176"/>
      <c r="L8" s="1176"/>
      <c r="M8" s="1176"/>
      <c r="N8" s="1176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22"/>
      <c r="AL8" s="322"/>
      <c r="AM8" s="322"/>
      <c r="AN8" s="322"/>
      <c r="AO8" s="322"/>
      <c r="AP8" s="322"/>
      <c r="AQ8" s="322"/>
      <c r="AR8" s="322"/>
      <c r="AS8" s="322"/>
      <c r="AT8" s="322"/>
      <c r="AU8" s="322"/>
      <c r="AV8" s="322"/>
      <c r="AW8" s="322"/>
      <c r="AX8" s="322"/>
      <c r="AY8" s="322"/>
      <c r="AZ8" s="322"/>
      <c r="BA8" s="322"/>
      <c r="BB8" s="322"/>
      <c r="BC8" s="322"/>
      <c r="BD8" s="322"/>
      <c r="BE8" s="322"/>
      <c r="BF8" s="322"/>
      <c r="BG8" s="322"/>
      <c r="BH8" s="322"/>
      <c r="BI8" s="322"/>
      <c r="BJ8" s="322"/>
      <c r="BK8" s="322"/>
      <c r="BL8" s="322"/>
      <c r="BM8" s="322"/>
      <c r="BN8" s="322"/>
      <c r="BO8" s="322"/>
      <c r="BP8" s="322"/>
      <c r="BQ8" s="322"/>
      <c r="BR8" s="322"/>
      <c r="BS8" s="322"/>
      <c r="BT8" s="322"/>
      <c r="BU8" s="322"/>
      <c r="BV8" s="322"/>
      <c r="BW8" s="322"/>
      <c r="BX8" s="322"/>
      <c r="BY8" s="322"/>
      <c r="BZ8" s="322"/>
      <c r="CA8" s="322"/>
      <c r="CB8" s="322"/>
      <c r="CC8" s="322"/>
      <c r="CD8" s="322"/>
      <c r="CE8" s="322"/>
      <c r="CF8" s="322"/>
      <c r="CG8" s="322"/>
      <c r="CH8" s="322"/>
      <c r="CI8" s="322"/>
      <c r="CJ8" s="322"/>
      <c r="CK8" s="322"/>
      <c r="CL8" s="322"/>
      <c r="CM8" s="322"/>
      <c r="CN8" s="322"/>
      <c r="CO8" s="322"/>
      <c r="CP8" s="322"/>
      <c r="CQ8" s="322"/>
      <c r="CR8" s="322"/>
      <c r="CS8" s="322"/>
      <c r="CT8" s="322"/>
      <c r="CU8" s="322"/>
      <c r="CV8" s="322"/>
      <c r="CW8" s="322"/>
      <c r="CX8" s="322"/>
      <c r="CY8" s="322"/>
      <c r="CZ8" s="322"/>
      <c r="DA8" s="322"/>
      <c r="DB8" s="322"/>
      <c r="DC8" s="322"/>
      <c r="DD8" s="322"/>
      <c r="DE8" s="322"/>
      <c r="DF8" s="322"/>
      <c r="DG8" s="322"/>
      <c r="DH8" s="322"/>
      <c r="DI8" s="322"/>
      <c r="DJ8" s="322"/>
      <c r="DK8" s="322"/>
      <c r="DL8" s="322"/>
      <c r="DM8" s="322"/>
      <c r="DN8" s="322"/>
      <c r="DO8" s="322"/>
      <c r="DP8" s="322"/>
      <c r="DQ8" s="322"/>
      <c r="DR8" s="322"/>
      <c r="DS8" s="322"/>
      <c r="DT8" s="322"/>
      <c r="DU8" s="322"/>
      <c r="DV8" s="322"/>
      <c r="DW8" s="322"/>
      <c r="DX8" s="322"/>
      <c r="DY8" s="322"/>
      <c r="DZ8" s="322"/>
      <c r="EA8" s="322"/>
      <c r="EB8" s="322"/>
      <c r="EC8" s="322"/>
      <c r="ED8" s="322"/>
      <c r="EE8" s="322"/>
      <c r="EF8" s="322"/>
      <c r="EG8" s="322"/>
      <c r="EH8" s="322"/>
      <c r="EI8" s="322"/>
      <c r="EJ8" s="322"/>
      <c r="EK8" s="322"/>
      <c r="EL8" s="322"/>
      <c r="EM8" s="322"/>
      <c r="EN8" s="322"/>
      <c r="EO8" s="322"/>
      <c r="EP8" s="322"/>
      <c r="EQ8" s="925"/>
    </row>
    <row r="9" spans="1:146" s="252" customFormat="1" ht="19.5">
      <c r="A9" s="926" t="s">
        <v>423</v>
      </c>
      <c r="B9" s="327" t="s">
        <v>1</v>
      </c>
      <c r="C9" s="1177">
        <v>1052900</v>
      </c>
      <c r="D9" s="1177">
        <v>343380</v>
      </c>
      <c r="E9" s="1177">
        <v>314340</v>
      </c>
      <c r="F9" s="1177">
        <v>395180</v>
      </c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322"/>
      <c r="AL9" s="322"/>
      <c r="AM9" s="322"/>
      <c r="AN9" s="322"/>
      <c r="AO9" s="322"/>
      <c r="AP9" s="322"/>
      <c r="AQ9" s="322"/>
      <c r="AR9" s="322"/>
      <c r="AS9" s="322"/>
      <c r="AT9" s="322"/>
      <c r="AU9" s="322"/>
      <c r="AV9" s="322"/>
      <c r="AW9" s="322"/>
      <c r="AX9" s="322"/>
      <c r="AY9" s="322"/>
      <c r="AZ9" s="322"/>
      <c r="BA9" s="322"/>
      <c r="BB9" s="322"/>
      <c r="BC9" s="322"/>
      <c r="BD9" s="322"/>
      <c r="BE9" s="322"/>
      <c r="BF9" s="322"/>
      <c r="BG9" s="322"/>
      <c r="BH9" s="322"/>
      <c r="BI9" s="322"/>
      <c r="BJ9" s="322"/>
      <c r="BK9" s="322"/>
      <c r="BL9" s="322"/>
      <c r="BM9" s="322"/>
      <c r="BN9" s="322"/>
      <c r="BO9" s="322"/>
      <c r="BP9" s="322"/>
      <c r="BQ9" s="322"/>
      <c r="BR9" s="322"/>
      <c r="BS9" s="322"/>
      <c r="BT9" s="322"/>
      <c r="BU9" s="322"/>
      <c r="BV9" s="322"/>
      <c r="BW9" s="322"/>
      <c r="BX9" s="322"/>
      <c r="BY9" s="322"/>
      <c r="BZ9" s="322"/>
      <c r="CA9" s="322"/>
      <c r="CB9" s="322"/>
      <c r="CC9" s="322"/>
      <c r="CD9" s="322"/>
      <c r="CE9" s="322"/>
      <c r="CF9" s="322"/>
      <c r="CG9" s="322"/>
      <c r="CH9" s="322"/>
      <c r="CI9" s="322"/>
      <c r="CJ9" s="322"/>
      <c r="CK9" s="322"/>
      <c r="CL9" s="322"/>
      <c r="CM9" s="322"/>
      <c r="CN9" s="322"/>
      <c r="CO9" s="322"/>
      <c r="CP9" s="322"/>
      <c r="CQ9" s="322"/>
      <c r="CR9" s="322"/>
      <c r="CS9" s="322"/>
      <c r="CT9" s="322"/>
      <c r="CU9" s="322"/>
      <c r="CV9" s="322"/>
      <c r="CW9" s="322"/>
      <c r="CX9" s="322"/>
      <c r="CY9" s="322"/>
      <c r="CZ9" s="322"/>
      <c r="DA9" s="322"/>
      <c r="DB9" s="322"/>
      <c r="DC9" s="322"/>
      <c r="DD9" s="322"/>
      <c r="DE9" s="322"/>
      <c r="DF9" s="322"/>
      <c r="DG9" s="322"/>
      <c r="DH9" s="322"/>
      <c r="DI9" s="322"/>
      <c r="DJ9" s="322"/>
      <c r="DK9" s="322"/>
      <c r="DL9" s="322"/>
      <c r="DM9" s="322"/>
      <c r="DN9" s="322"/>
      <c r="DO9" s="322"/>
      <c r="DP9" s="322"/>
      <c r="DQ9" s="322"/>
      <c r="DR9" s="322"/>
      <c r="DS9" s="322"/>
      <c r="DT9" s="322"/>
      <c r="DU9" s="322"/>
      <c r="DV9" s="322"/>
      <c r="DW9" s="322"/>
      <c r="DX9" s="322"/>
      <c r="DY9" s="322"/>
      <c r="DZ9" s="322"/>
      <c r="EA9" s="322"/>
      <c r="EB9" s="322"/>
      <c r="EC9" s="322"/>
      <c r="ED9" s="322"/>
      <c r="EE9" s="322"/>
      <c r="EF9" s="322"/>
      <c r="EG9" s="322"/>
      <c r="EH9" s="322"/>
      <c r="EI9" s="322"/>
      <c r="EJ9" s="322"/>
      <c r="EK9" s="322"/>
      <c r="EL9" s="322"/>
      <c r="EM9" s="322"/>
      <c r="EN9" s="322"/>
      <c r="EO9" s="322"/>
      <c r="EP9" s="322"/>
    </row>
    <row r="10" spans="1:146" s="252" customFormat="1" ht="19.5">
      <c r="A10" s="429"/>
      <c r="B10" s="585" t="s">
        <v>2</v>
      </c>
      <c r="C10" s="1178">
        <f>C12</f>
        <v>963700</v>
      </c>
      <c r="D10" s="1178">
        <f>D12</f>
        <v>293980</v>
      </c>
      <c r="E10" s="1178">
        <f>E12</f>
        <v>287340</v>
      </c>
      <c r="F10" s="1178">
        <f>F12</f>
        <v>382380</v>
      </c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2"/>
      <c r="R10" s="322"/>
      <c r="S10" s="322"/>
      <c r="T10" s="322"/>
      <c r="U10" s="322"/>
      <c r="V10" s="322"/>
      <c r="W10" s="322"/>
      <c r="X10" s="322"/>
      <c r="Y10" s="322"/>
      <c r="Z10" s="322"/>
      <c r="AA10" s="322"/>
      <c r="AB10" s="322"/>
      <c r="AC10" s="322"/>
      <c r="AD10" s="322"/>
      <c r="AE10" s="322"/>
      <c r="AF10" s="322"/>
      <c r="AG10" s="322"/>
      <c r="AH10" s="322"/>
      <c r="AI10" s="322"/>
      <c r="AJ10" s="322"/>
      <c r="AK10" s="322"/>
      <c r="AL10" s="322"/>
      <c r="AM10" s="322"/>
      <c r="AN10" s="322"/>
      <c r="AO10" s="322"/>
      <c r="AP10" s="322"/>
      <c r="AQ10" s="322"/>
      <c r="AR10" s="322"/>
      <c r="AS10" s="322"/>
      <c r="AT10" s="322"/>
      <c r="AU10" s="322"/>
      <c r="AV10" s="322"/>
      <c r="AW10" s="322"/>
      <c r="AX10" s="322"/>
      <c r="AY10" s="322"/>
      <c r="AZ10" s="322"/>
      <c r="BA10" s="322"/>
      <c r="BB10" s="322"/>
      <c r="BC10" s="322"/>
      <c r="BD10" s="322"/>
      <c r="BE10" s="322"/>
      <c r="BF10" s="322"/>
      <c r="BG10" s="322"/>
      <c r="BH10" s="322"/>
      <c r="BI10" s="322"/>
      <c r="BJ10" s="322"/>
      <c r="BK10" s="322"/>
      <c r="BL10" s="322"/>
      <c r="BM10" s="322"/>
      <c r="BN10" s="322"/>
      <c r="BO10" s="322"/>
      <c r="BP10" s="322"/>
      <c r="BQ10" s="322"/>
      <c r="BR10" s="322"/>
      <c r="BS10" s="322"/>
      <c r="BT10" s="322"/>
      <c r="BU10" s="322"/>
      <c r="BV10" s="322"/>
      <c r="BW10" s="322"/>
      <c r="BX10" s="322"/>
      <c r="BY10" s="322"/>
      <c r="BZ10" s="322"/>
      <c r="CA10" s="322"/>
      <c r="CB10" s="322"/>
      <c r="CC10" s="322"/>
      <c r="CD10" s="322"/>
      <c r="CE10" s="322"/>
      <c r="CF10" s="322"/>
      <c r="CG10" s="322"/>
      <c r="CH10" s="322"/>
      <c r="CI10" s="322"/>
      <c r="CJ10" s="322"/>
      <c r="CK10" s="322"/>
      <c r="CL10" s="322"/>
      <c r="CM10" s="322"/>
      <c r="CN10" s="322"/>
      <c r="CO10" s="322"/>
      <c r="CP10" s="322"/>
      <c r="CQ10" s="322"/>
      <c r="CR10" s="322"/>
      <c r="CS10" s="322"/>
      <c r="CT10" s="322"/>
      <c r="CU10" s="322"/>
      <c r="CV10" s="322"/>
      <c r="CW10" s="322"/>
      <c r="CX10" s="322"/>
      <c r="CY10" s="322"/>
      <c r="CZ10" s="322"/>
      <c r="DA10" s="322"/>
      <c r="DB10" s="322"/>
      <c r="DC10" s="322"/>
      <c r="DD10" s="322"/>
      <c r="DE10" s="322"/>
      <c r="DF10" s="322"/>
      <c r="DG10" s="322"/>
      <c r="DH10" s="322"/>
      <c r="DI10" s="322"/>
      <c r="DJ10" s="322"/>
      <c r="DK10" s="322"/>
      <c r="DL10" s="322"/>
      <c r="DM10" s="322"/>
      <c r="DN10" s="322"/>
      <c r="DO10" s="322"/>
      <c r="DP10" s="322"/>
      <c r="DQ10" s="322"/>
      <c r="DR10" s="322"/>
      <c r="DS10" s="322"/>
      <c r="DT10" s="322"/>
      <c r="DU10" s="322"/>
      <c r="DV10" s="322"/>
      <c r="DW10" s="322"/>
      <c r="DX10" s="322"/>
      <c r="DY10" s="322"/>
      <c r="DZ10" s="322"/>
      <c r="EA10" s="322"/>
      <c r="EB10" s="322"/>
      <c r="EC10" s="322"/>
      <c r="ED10" s="322"/>
      <c r="EE10" s="322"/>
      <c r="EF10" s="322"/>
      <c r="EG10" s="322"/>
      <c r="EH10" s="322"/>
      <c r="EI10" s="322"/>
      <c r="EJ10" s="322"/>
      <c r="EK10" s="322"/>
      <c r="EL10" s="322"/>
      <c r="EM10" s="322"/>
      <c r="EN10" s="322"/>
      <c r="EO10" s="322"/>
      <c r="EP10" s="322"/>
    </row>
    <row r="11" spans="1:146" s="344" customFormat="1" ht="19.5">
      <c r="A11" s="1179" t="s">
        <v>471</v>
      </c>
      <c r="B11" s="948" t="s">
        <v>1</v>
      </c>
      <c r="C11" s="1180">
        <v>1052900</v>
      </c>
      <c r="D11" s="1180">
        <v>343380</v>
      </c>
      <c r="E11" s="1180">
        <v>314340</v>
      </c>
      <c r="F11" s="1180">
        <v>395180</v>
      </c>
      <c r="G11" s="1004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22"/>
      <c r="AK11" s="322"/>
      <c r="AL11" s="322"/>
      <c r="AM11" s="322"/>
      <c r="AN11" s="322"/>
      <c r="AO11" s="322"/>
      <c r="AP11" s="322"/>
      <c r="AQ11" s="322"/>
      <c r="AR11" s="322"/>
      <c r="AS11" s="322"/>
      <c r="AT11" s="322"/>
      <c r="AU11" s="322"/>
      <c r="AV11" s="322"/>
      <c r="AW11" s="322"/>
      <c r="AX11" s="322"/>
      <c r="AY11" s="322"/>
      <c r="AZ11" s="322"/>
      <c r="BA11" s="322"/>
      <c r="BB11" s="322"/>
      <c r="BC11" s="322"/>
      <c r="BD11" s="322"/>
      <c r="BE11" s="322"/>
      <c r="BF11" s="322"/>
      <c r="BG11" s="322"/>
      <c r="BH11" s="322"/>
      <c r="BI11" s="322"/>
      <c r="BJ11" s="322"/>
      <c r="BK11" s="322"/>
      <c r="BL11" s="322"/>
      <c r="BM11" s="322"/>
      <c r="BN11" s="322"/>
      <c r="BO11" s="322"/>
      <c r="BP11" s="322"/>
      <c r="BQ11" s="322"/>
      <c r="BR11" s="322"/>
      <c r="BS11" s="322"/>
      <c r="BT11" s="322"/>
      <c r="BU11" s="322"/>
      <c r="BV11" s="322"/>
      <c r="BW11" s="322"/>
      <c r="BX11" s="322"/>
      <c r="BY11" s="322"/>
      <c r="BZ11" s="322"/>
      <c r="CA11" s="322"/>
      <c r="CB11" s="322"/>
      <c r="CC11" s="322"/>
      <c r="CD11" s="322"/>
      <c r="CE11" s="322"/>
      <c r="CF11" s="322"/>
      <c r="CG11" s="322"/>
      <c r="CH11" s="322"/>
      <c r="CI11" s="322"/>
      <c r="CJ11" s="322"/>
      <c r="CK11" s="322"/>
      <c r="CL11" s="322"/>
      <c r="CM11" s="322"/>
      <c r="CN11" s="322"/>
      <c r="CO11" s="322"/>
      <c r="CP11" s="322"/>
      <c r="CQ11" s="322"/>
      <c r="CR11" s="322"/>
      <c r="CS11" s="322"/>
      <c r="CT11" s="322"/>
      <c r="CU11" s="322"/>
      <c r="CV11" s="322"/>
      <c r="CW11" s="322"/>
      <c r="CX11" s="322"/>
      <c r="CY11" s="322"/>
      <c r="CZ11" s="322"/>
      <c r="DA11" s="322"/>
      <c r="DB11" s="322"/>
      <c r="DC11" s="322"/>
      <c r="DD11" s="322"/>
      <c r="DE11" s="322"/>
      <c r="DF11" s="322"/>
      <c r="DG11" s="322"/>
      <c r="DH11" s="322"/>
      <c r="DI11" s="322"/>
      <c r="DJ11" s="322"/>
      <c r="DK11" s="322"/>
      <c r="DL11" s="322"/>
      <c r="DM11" s="322"/>
      <c r="DN11" s="322"/>
      <c r="DO11" s="322"/>
      <c r="DP11" s="322"/>
      <c r="DQ11" s="322"/>
      <c r="DR11" s="322"/>
      <c r="DS11" s="322"/>
      <c r="DT11" s="322"/>
      <c r="DU11" s="322"/>
      <c r="DV11" s="322"/>
      <c r="DW11" s="322"/>
      <c r="DX11" s="322"/>
      <c r="DY11" s="322"/>
      <c r="DZ11" s="322"/>
      <c r="EA11" s="322"/>
      <c r="EB11" s="322"/>
      <c r="EC11" s="322"/>
      <c r="ED11" s="322"/>
      <c r="EE11" s="322"/>
      <c r="EF11" s="322"/>
      <c r="EG11" s="322"/>
      <c r="EH11" s="322"/>
      <c r="EI11" s="322"/>
      <c r="EJ11" s="322"/>
      <c r="EK11" s="322"/>
      <c r="EL11" s="322"/>
      <c r="EM11" s="322"/>
      <c r="EN11" s="322"/>
      <c r="EO11" s="322"/>
      <c r="EP11" s="322"/>
    </row>
    <row r="12" spans="1:146" s="344" customFormat="1" ht="19.5">
      <c r="A12" s="429"/>
      <c r="B12" s="585" t="s">
        <v>2</v>
      </c>
      <c r="C12" s="1178">
        <f>C14</f>
        <v>963700</v>
      </c>
      <c r="D12" s="1178">
        <f>D14</f>
        <v>293980</v>
      </c>
      <c r="E12" s="1178">
        <f>E14</f>
        <v>287340</v>
      </c>
      <c r="F12" s="1178">
        <f>F14</f>
        <v>382380</v>
      </c>
      <c r="G12" s="1004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2"/>
      <c r="AC12" s="322"/>
      <c r="AD12" s="322"/>
      <c r="AE12" s="322"/>
      <c r="AF12" s="322"/>
      <c r="AG12" s="322"/>
      <c r="AH12" s="322"/>
      <c r="AI12" s="322"/>
      <c r="AJ12" s="322"/>
      <c r="AK12" s="322"/>
      <c r="AL12" s="322"/>
      <c r="AM12" s="322"/>
      <c r="AN12" s="322"/>
      <c r="AO12" s="322"/>
      <c r="AP12" s="322"/>
      <c r="AQ12" s="322"/>
      <c r="AR12" s="322"/>
      <c r="AS12" s="322"/>
      <c r="AT12" s="322"/>
      <c r="AU12" s="322"/>
      <c r="AV12" s="322"/>
      <c r="AW12" s="322"/>
      <c r="AX12" s="322"/>
      <c r="AY12" s="322"/>
      <c r="AZ12" s="322"/>
      <c r="BA12" s="322"/>
      <c r="BB12" s="322"/>
      <c r="BC12" s="322"/>
      <c r="BD12" s="322"/>
      <c r="BE12" s="322"/>
      <c r="BF12" s="322"/>
      <c r="BG12" s="322"/>
      <c r="BH12" s="322"/>
      <c r="BI12" s="322"/>
      <c r="BJ12" s="322"/>
      <c r="BK12" s="322"/>
      <c r="BL12" s="322"/>
      <c r="BM12" s="322"/>
      <c r="BN12" s="322"/>
      <c r="BO12" s="322"/>
      <c r="BP12" s="322"/>
      <c r="BQ12" s="322"/>
      <c r="BR12" s="322"/>
      <c r="BS12" s="322"/>
      <c r="BT12" s="322"/>
      <c r="BU12" s="322"/>
      <c r="BV12" s="322"/>
      <c r="BW12" s="322"/>
      <c r="BX12" s="322"/>
      <c r="BY12" s="322"/>
      <c r="BZ12" s="322"/>
      <c r="CA12" s="322"/>
      <c r="CB12" s="322"/>
      <c r="CC12" s="322"/>
      <c r="CD12" s="322"/>
      <c r="CE12" s="322"/>
      <c r="CF12" s="322"/>
      <c r="CG12" s="322"/>
      <c r="CH12" s="322"/>
      <c r="CI12" s="322"/>
      <c r="CJ12" s="322"/>
      <c r="CK12" s="322"/>
      <c r="CL12" s="322"/>
      <c r="CM12" s="322"/>
      <c r="CN12" s="322"/>
      <c r="CO12" s="322"/>
      <c r="CP12" s="322"/>
      <c r="CQ12" s="322"/>
      <c r="CR12" s="322"/>
      <c r="CS12" s="322"/>
      <c r="CT12" s="322"/>
      <c r="CU12" s="322"/>
      <c r="CV12" s="322"/>
      <c r="CW12" s="322"/>
      <c r="CX12" s="322"/>
      <c r="CY12" s="322"/>
      <c r="CZ12" s="322"/>
      <c r="DA12" s="322"/>
      <c r="DB12" s="322"/>
      <c r="DC12" s="322"/>
      <c r="DD12" s="322"/>
      <c r="DE12" s="322"/>
      <c r="DF12" s="322"/>
      <c r="DG12" s="322"/>
      <c r="DH12" s="322"/>
      <c r="DI12" s="322"/>
      <c r="DJ12" s="322"/>
      <c r="DK12" s="322"/>
      <c r="DL12" s="322"/>
      <c r="DM12" s="322"/>
      <c r="DN12" s="322"/>
      <c r="DO12" s="322"/>
      <c r="DP12" s="322"/>
      <c r="DQ12" s="322"/>
      <c r="DR12" s="322"/>
      <c r="DS12" s="322"/>
      <c r="DT12" s="322"/>
      <c r="DU12" s="322"/>
      <c r="DV12" s="322"/>
      <c r="DW12" s="322"/>
      <c r="DX12" s="322"/>
      <c r="DY12" s="322"/>
      <c r="DZ12" s="322"/>
      <c r="EA12" s="322"/>
      <c r="EB12" s="322"/>
      <c r="EC12" s="322"/>
      <c r="ED12" s="322"/>
      <c r="EE12" s="322"/>
      <c r="EF12" s="322"/>
      <c r="EG12" s="322"/>
      <c r="EH12" s="322"/>
      <c r="EI12" s="322"/>
      <c r="EJ12" s="322"/>
      <c r="EK12" s="322"/>
      <c r="EL12" s="322"/>
      <c r="EM12" s="322"/>
      <c r="EN12" s="322"/>
      <c r="EO12" s="322"/>
      <c r="EP12" s="322"/>
    </row>
    <row r="13" spans="1:147" s="1028" customFormat="1" ht="19.5">
      <c r="A13" s="317" t="s">
        <v>212</v>
      </c>
      <c r="B13" s="585" t="s">
        <v>1</v>
      </c>
      <c r="C13" s="1181">
        <v>1052900</v>
      </c>
      <c r="D13" s="1181">
        <v>343380</v>
      </c>
      <c r="E13" s="1181">
        <v>314340</v>
      </c>
      <c r="F13" s="1181">
        <v>395180</v>
      </c>
      <c r="G13" s="1182"/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  <c r="AI13" s="322"/>
      <c r="AJ13" s="322"/>
      <c r="AK13" s="322"/>
      <c r="AL13" s="322"/>
      <c r="AM13" s="322"/>
      <c r="AN13" s="322"/>
      <c r="AO13" s="322"/>
      <c r="AP13" s="322"/>
      <c r="AQ13" s="322"/>
      <c r="AR13" s="322"/>
      <c r="AS13" s="322"/>
      <c r="AT13" s="322"/>
      <c r="AU13" s="322"/>
      <c r="AV13" s="322"/>
      <c r="AW13" s="322"/>
      <c r="AX13" s="322"/>
      <c r="AY13" s="322"/>
      <c r="AZ13" s="322"/>
      <c r="BA13" s="322"/>
      <c r="BB13" s="322"/>
      <c r="BC13" s="322"/>
      <c r="BD13" s="322"/>
      <c r="BE13" s="322"/>
      <c r="BF13" s="322"/>
      <c r="BG13" s="322"/>
      <c r="BH13" s="322"/>
      <c r="BI13" s="322"/>
      <c r="BJ13" s="322"/>
      <c r="BK13" s="322"/>
      <c r="BL13" s="322"/>
      <c r="BM13" s="322"/>
      <c r="BN13" s="322"/>
      <c r="BO13" s="322"/>
      <c r="BP13" s="322"/>
      <c r="BQ13" s="322"/>
      <c r="BR13" s="322"/>
      <c r="BS13" s="322"/>
      <c r="BT13" s="322"/>
      <c r="BU13" s="322"/>
      <c r="BV13" s="322"/>
      <c r="BW13" s="322"/>
      <c r="BX13" s="322"/>
      <c r="BY13" s="322"/>
      <c r="BZ13" s="322"/>
      <c r="CA13" s="322"/>
      <c r="CB13" s="322"/>
      <c r="CC13" s="322"/>
      <c r="CD13" s="322"/>
      <c r="CE13" s="322"/>
      <c r="CF13" s="322"/>
      <c r="CG13" s="322"/>
      <c r="CH13" s="322"/>
      <c r="CI13" s="322"/>
      <c r="CJ13" s="322"/>
      <c r="CK13" s="322"/>
      <c r="CL13" s="322"/>
      <c r="CM13" s="322"/>
      <c r="CN13" s="322"/>
      <c r="CO13" s="322"/>
      <c r="CP13" s="322"/>
      <c r="CQ13" s="322"/>
      <c r="CR13" s="322"/>
      <c r="CS13" s="322"/>
      <c r="CT13" s="322"/>
      <c r="CU13" s="322"/>
      <c r="CV13" s="322"/>
      <c r="CW13" s="322"/>
      <c r="CX13" s="322"/>
      <c r="CY13" s="322"/>
      <c r="CZ13" s="322"/>
      <c r="DA13" s="322"/>
      <c r="DB13" s="322"/>
      <c r="DC13" s="322"/>
      <c r="DD13" s="322"/>
      <c r="DE13" s="322"/>
      <c r="DF13" s="322"/>
      <c r="DG13" s="322"/>
      <c r="DH13" s="322"/>
      <c r="DI13" s="322"/>
      <c r="DJ13" s="322"/>
      <c r="DK13" s="322"/>
      <c r="DL13" s="322"/>
      <c r="DM13" s="322"/>
      <c r="DN13" s="322"/>
      <c r="DO13" s="322"/>
      <c r="DP13" s="322"/>
      <c r="DQ13" s="322"/>
      <c r="DR13" s="322"/>
      <c r="DS13" s="322"/>
      <c r="DT13" s="322"/>
      <c r="DU13" s="322"/>
      <c r="DV13" s="322"/>
      <c r="DW13" s="322"/>
      <c r="DX13" s="322"/>
      <c r="DY13" s="322"/>
      <c r="DZ13" s="322"/>
      <c r="EA13" s="322"/>
      <c r="EB13" s="322"/>
      <c r="EC13" s="322"/>
      <c r="ED13" s="322"/>
      <c r="EE13" s="322"/>
      <c r="EF13" s="322"/>
      <c r="EG13" s="322"/>
      <c r="EH13" s="322"/>
      <c r="EI13" s="322"/>
      <c r="EJ13" s="322"/>
      <c r="EK13" s="322"/>
      <c r="EL13" s="322"/>
      <c r="EM13" s="322"/>
      <c r="EN13" s="322"/>
      <c r="EO13" s="322"/>
      <c r="EP13" s="322"/>
      <c r="EQ13" s="1027"/>
    </row>
    <row r="14" spans="1:147" s="1028" customFormat="1" ht="19.5">
      <c r="A14" s="317"/>
      <c r="B14" s="585" t="s">
        <v>2</v>
      </c>
      <c r="C14" s="1181">
        <f>C17</f>
        <v>963700</v>
      </c>
      <c r="D14" s="1181">
        <f>D17</f>
        <v>293980</v>
      </c>
      <c r="E14" s="1181">
        <f>E17</f>
        <v>287340</v>
      </c>
      <c r="F14" s="1181">
        <f>F17</f>
        <v>382380</v>
      </c>
      <c r="G14" s="1182"/>
      <c r="H14" s="322"/>
      <c r="I14" s="322"/>
      <c r="J14" s="322"/>
      <c r="K14" s="322"/>
      <c r="L14" s="322"/>
      <c r="M14" s="322"/>
      <c r="N14" s="322"/>
      <c r="O14" s="322"/>
      <c r="P14" s="322"/>
      <c r="Q14" s="322"/>
      <c r="R14" s="322"/>
      <c r="S14" s="322"/>
      <c r="T14" s="322"/>
      <c r="U14" s="322"/>
      <c r="V14" s="322"/>
      <c r="W14" s="322"/>
      <c r="X14" s="322"/>
      <c r="Y14" s="322"/>
      <c r="Z14" s="322"/>
      <c r="AA14" s="322"/>
      <c r="AB14" s="322"/>
      <c r="AC14" s="322"/>
      <c r="AD14" s="322"/>
      <c r="AE14" s="322"/>
      <c r="AF14" s="322"/>
      <c r="AG14" s="322"/>
      <c r="AH14" s="322"/>
      <c r="AI14" s="322"/>
      <c r="AJ14" s="322"/>
      <c r="AK14" s="322"/>
      <c r="AL14" s="322"/>
      <c r="AM14" s="322"/>
      <c r="AN14" s="322"/>
      <c r="AO14" s="322"/>
      <c r="AP14" s="322"/>
      <c r="AQ14" s="322"/>
      <c r="AR14" s="322"/>
      <c r="AS14" s="322"/>
      <c r="AT14" s="322"/>
      <c r="AU14" s="322"/>
      <c r="AV14" s="322"/>
      <c r="AW14" s="322"/>
      <c r="AX14" s="322"/>
      <c r="AY14" s="322"/>
      <c r="AZ14" s="322"/>
      <c r="BA14" s="322"/>
      <c r="BB14" s="322"/>
      <c r="BC14" s="322"/>
      <c r="BD14" s="322"/>
      <c r="BE14" s="322"/>
      <c r="BF14" s="322"/>
      <c r="BG14" s="322"/>
      <c r="BH14" s="322"/>
      <c r="BI14" s="322"/>
      <c r="BJ14" s="322"/>
      <c r="BK14" s="322"/>
      <c r="BL14" s="322"/>
      <c r="BM14" s="322"/>
      <c r="BN14" s="322"/>
      <c r="BO14" s="322"/>
      <c r="BP14" s="322"/>
      <c r="BQ14" s="322"/>
      <c r="BR14" s="322"/>
      <c r="BS14" s="322"/>
      <c r="BT14" s="322"/>
      <c r="BU14" s="322"/>
      <c r="BV14" s="322"/>
      <c r="BW14" s="322"/>
      <c r="BX14" s="322"/>
      <c r="BY14" s="322"/>
      <c r="BZ14" s="322"/>
      <c r="CA14" s="322"/>
      <c r="CB14" s="322"/>
      <c r="CC14" s="322"/>
      <c r="CD14" s="322"/>
      <c r="CE14" s="322"/>
      <c r="CF14" s="322"/>
      <c r="CG14" s="322"/>
      <c r="CH14" s="322"/>
      <c r="CI14" s="322"/>
      <c r="CJ14" s="322"/>
      <c r="CK14" s="322"/>
      <c r="CL14" s="322"/>
      <c r="CM14" s="322"/>
      <c r="CN14" s="322"/>
      <c r="CO14" s="322"/>
      <c r="CP14" s="322"/>
      <c r="CQ14" s="322"/>
      <c r="CR14" s="322"/>
      <c r="CS14" s="322"/>
      <c r="CT14" s="322"/>
      <c r="CU14" s="322"/>
      <c r="CV14" s="322"/>
      <c r="CW14" s="322"/>
      <c r="CX14" s="322"/>
      <c r="CY14" s="322"/>
      <c r="CZ14" s="322"/>
      <c r="DA14" s="322"/>
      <c r="DB14" s="322"/>
      <c r="DC14" s="322"/>
      <c r="DD14" s="322"/>
      <c r="DE14" s="322"/>
      <c r="DF14" s="322"/>
      <c r="DG14" s="322"/>
      <c r="DH14" s="322"/>
      <c r="DI14" s="322"/>
      <c r="DJ14" s="322"/>
      <c r="DK14" s="322"/>
      <c r="DL14" s="322"/>
      <c r="DM14" s="322"/>
      <c r="DN14" s="322"/>
      <c r="DO14" s="322"/>
      <c r="DP14" s="322"/>
      <c r="DQ14" s="322"/>
      <c r="DR14" s="322"/>
      <c r="DS14" s="322"/>
      <c r="DT14" s="322"/>
      <c r="DU14" s="322"/>
      <c r="DV14" s="322"/>
      <c r="DW14" s="322"/>
      <c r="DX14" s="322"/>
      <c r="DY14" s="322"/>
      <c r="DZ14" s="322"/>
      <c r="EA14" s="322"/>
      <c r="EB14" s="322"/>
      <c r="EC14" s="322"/>
      <c r="ED14" s="322"/>
      <c r="EE14" s="322"/>
      <c r="EF14" s="322"/>
      <c r="EG14" s="322"/>
      <c r="EH14" s="322"/>
      <c r="EI14" s="322"/>
      <c r="EJ14" s="322"/>
      <c r="EK14" s="322"/>
      <c r="EL14" s="322"/>
      <c r="EM14" s="322"/>
      <c r="EN14" s="322"/>
      <c r="EO14" s="322"/>
      <c r="EP14" s="322"/>
      <c r="EQ14" s="1027"/>
    </row>
    <row r="15" spans="1:146" s="349" customFormat="1" ht="19.5">
      <c r="A15" s="429" t="s">
        <v>424</v>
      </c>
      <c r="B15" s="585" t="s">
        <v>1</v>
      </c>
      <c r="C15" s="1178">
        <v>1052900</v>
      </c>
      <c r="D15" s="1178">
        <v>343380</v>
      </c>
      <c r="E15" s="1178">
        <v>314340</v>
      </c>
      <c r="F15" s="1178">
        <v>395180</v>
      </c>
      <c r="G15" s="1182"/>
      <c r="H15" s="322"/>
      <c r="I15" s="322"/>
      <c r="J15" s="322"/>
      <c r="K15" s="322"/>
      <c r="L15" s="322"/>
      <c r="M15" s="322"/>
      <c r="N15" s="322"/>
      <c r="O15" s="322"/>
      <c r="P15" s="322"/>
      <c r="Q15" s="322"/>
      <c r="R15" s="322"/>
      <c r="S15" s="322"/>
      <c r="T15" s="322"/>
      <c r="U15" s="322"/>
      <c r="V15" s="322"/>
      <c r="W15" s="322"/>
      <c r="X15" s="322"/>
      <c r="Y15" s="322"/>
      <c r="Z15" s="322"/>
      <c r="AA15" s="322"/>
      <c r="AB15" s="322"/>
      <c r="AC15" s="322"/>
      <c r="AD15" s="322"/>
      <c r="AE15" s="322"/>
      <c r="AF15" s="322"/>
      <c r="AG15" s="322"/>
      <c r="AH15" s="322"/>
      <c r="AI15" s="322"/>
      <c r="AJ15" s="322"/>
      <c r="AK15" s="322"/>
      <c r="AL15" s="322"/>
      <c r="AM15" s="322"/>
      <c r="AN15" s="322"/>
      <c r="AO15" s="322"/>
      <c r="AP15" s="322"/>
      <c r="AQ15" s="322"/>
      <c r="AR15" s="322"/>
      <c r="AS15" s="322"/>
      <c r="AT15" s="322"/>
      <c r="AU15" s="322"/>
      <c r="AV15" s="322"/>
      <c r="AW15" s="322"/>
      <c r="AX15" s="322"/>
      <c r="AY15" s="322"/>
      <c r="AZ15" s="322"/>
      <c r="BA15" s="322"/>
      <c r="BB15" s="322"/>
      <c r="BC15" s="322"/>
      <c r="BD15" s="322"/>
      <c r="BE15" s="322"/>
      <c r="BF15" s="322"/>
      <c r="BG15" s="322"/>
      <c r="BH15" s="322"/>
      <c r="BI15" s="322"/>
      <c r="BJ15" s="322"/>
      <c r="BK15" s="322"/>
      <c r="BL15" s="322"/>
      <c r="BM15" s="322"/>
      <c r="BN15" s="322"/>
      <c r="BO15" s="322"/>
      <c r="BP15" s="322"/>
      <c r="BQ15" s="322"/>
      <c r="BR15" s="322"/>
      <c r="BS15" s="322"/>
      <c r="BT15" s="322"/>
      <c r="BU15" s="322"/>
      <c r="BV15" s="322"/>
      <c r="BW15" s="322"/>
      <c r="BX15" s="322"/>
      <c r="BY15" s="322"/>
      <c r="BZ15" s="322"/>
      <c r="CA15" s="322"/>
      <c r="CB15" s="322"/>
      <c r="CC15" s="322"/>
      <c r="CD15" s="322"/>
      <c r="CE15" s="322"/>
      <c r="CF15" s="322"/>
      <c r="CG15" s="322"/>
      <c r="CH15" s="322"/>
      <c r="CI15" s="322"/>
      <c r="CJ15" s="322"/>
      <c r="CK15" s="322"/>
      <c r="CL15" s="322"/>
      <c r="CM15" s="322"/>
      <c r="CN15" s="322"/>
      <c r="CO15" s="322"/>
      <c r="CP15" s="322"/>
      <c r="CQ15" s="322"/>
      <c r="CR15" s="322"/>
      <c r="CS15" s="322"/>
      <c r="CT15" s="322"/>
      <c r="CU15" s="322"/>
      <c r="CV15" s="322"/>
      <c r="CW15" s="322"/>
      <c r="CX15" s="322"/>
      <c r="CY15" s="322"/>
      <c r="CZ15" s="322"/>
      <c r="DA15" s="322"/>
      <c r="DB15" s="322"/>
      <c r="DC15" s="322"/>
      <c r="DD15" s="322"/>
      <c r="DE15" s="322"/>
      <c r="DF15" s="322"/>
      <c r="DG15" s="322"/>
      <c r="DH15" s="322"/>
      <c r="DI15" s="322"/>
      <c r="DJ15" s="322"/>
      <c r="DK15" s="322"/>
      <c r="DL15" s="322"/>
      <c r="DM15" s="322"/>
      <c r="DN15" s="322"/>
      <c r="DO15" s="322"/>
      <c r="DP15" s="322"/>
      <c r="DQ15" s="322"/>
      <c r="DR15" s="322"/>
      <c r="DS15" s="322"/>
      <c r="DT15" s="322"/>
      <c r="DU15" s="322"/>
      <c r="DV15" s="322"/>
      <c r="DW15" s="322"/>
      <c r="DX15" s="322"/>
      <c r="DY15" s="322"/>
      <c r="DZ15" s="322"/>
      <c r="EA15" s="322"/>
      <c r="EB15" s="322"/>
      <c r="EC15" s="322"/>
      <c r="ED15" s="322"/>
      <c r="EE15" s="322"/>
      <c r="EF15" s="322"/>
      <c r="EG15" s="322"/>
      <c r="EH15" s="322"/>
      <c r="EI15" s="322"/>
      <c r="EJ15" s="322"/>
      <c r="EK15" s="322"/>
      <c r="EL15" s="322"/>
      <c r="EM15" s="322"/>
      <c r="EN15" s="322"/>
      <c r="EO15" s="322"/>
      <c r="EP15" s="322"/>
    </row>
    <row r="16" spans="1:146" s="349" customFormat="1" ht="19.5">
      <c r="A16" s="429"/>
      <c r="B16" s="585" t="s">
        <v>2</v>
      </c>
      <c r="C16" s="1178">
        <f>D16+E16+F16</f>
        <v>391900</v>
      </c>
      <c r="D16" s="1183">
        <f>D19+D22+D24+D27+D29+D31</f>
        <v>264800</v>
      </c>
      <c r="E16" s="1183">
        <f>E19+E22+E24+E27+E29+E31</f>
        <v>127100</v>
      </c>
      <c r="F16" s="1183">
        <f>F19+F22+F24+F27+F29+F31</f>
        <v>0</v>
      </c>
      <c r="G16" s="1182"/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2"/>
      <c r="Y16" s="322"/>
      <c r="Z16" s="322"/>
      <c r="AA16" s="322"/>
      <c r="AB16" s="322"/>
      <c r="AC16" s="322"/>
      <c r="AD16" s="322"/>
      <c r="AE16" s="322"/>
      <c r="AF16" s="322"/>
      <c r="AG16" s="322"/>
      <c r="AH16" s="322"/>
      <c r="AI16" s="322"/>
      <c r="AJ16" s="322"/>
      <c r="AK16" s="322"/>
      <c r="AL16" s="322"/>
      <c r="AM16" s="322"/>
      <c r="AN16" s="322"/>
      <c r="AO16" s="322"/>
      <c r="AP16" s="322"/>
      <c r="AQ16" s="322"/>
      <c r="AR16" s="322"/>
      <c r="AS16" s="322"/>
      <c r="AT16" s="322"/>
      <c r="AU16" s="322"/>
      <c r="AV16" s="322"/>
      <c r="AW16" s="322"/>
      <c r="AX16" s="322"/>
      <c r="AY16" s="322"/>
      <c r="AZ16" s="322"/>
      <c r="BA16" s="322"/>
      <c r="BB16" s="322"/>
      <c r="BC16" s="322"/>
      <c r="BD16" s="322"/>
      <c r="BE16" s="322"/>
      <c r="BF16" s="322"/>
      <c r="BG16" s="322"/>
      <c r="BH16" s="322"/>
      <c r="BI16" s="322"/>
      <c r="BJ16" s="322"/>
      <c r="BK16" s="322"/>
      <c r="BL16" s="322"/>
      <c r="BM16" s="322"/>
      <c r="BN16" s="322"/>
      <c r="BO16" s="322"/>
      <c r="BP16" s="322"/>
      <c r="BQ16" s="322"/>
      <c r="BR16" s="322"/>
      <c r="BS16" s="322"/>
      <c r="BT16" s="322"/>
      <c r="BU16" s="322"/>
      <c r="BV16" s="322"/>
      <c r="BW16" s="322"/>
      <c r="BX16" s="322"/>
      <c r="BY16" s="322"/>
      <c r="BZ16" s="322"/>
      <c r="CA16" s="322"/>
      <c r="CB16" s="322"/>
      <c r="CC16" s="322"/>
      <c r="CD16" s="322"/>
      <c r="CE16" s="322"/>
      <c r="CF16" s="322"/>
      <c r="CG16" s="322"/>
      <c r="CH16" s="322"/>
      <c r="CI16" s="322"/>
      <c r="CJ16" s="322"/>
      <c r="CK16" s="322"/>
      <c r="CL16" s="322"/>
      <c r="CM16" s="322"/>
      <c r="CN16" s="322"/>
      <c r="CO16" s="322"/>
      <c r="CP16" s="322"/>
      <c r="CQ16" s="322"/>
      <c r="CR16" s="322"/>
      <c r="CS16" s="322"/>
      <c r="CT16" s="322"/>
      <c r="CU16" s="322"/>
      <c r="CV16" s="322"/>
      <c r="CW16" s="322"/>
      <c r="CX16" s="322"/>
      <c r="CY16" s="322"/>
      <c r="CZ16" s="322"/>
      <c r="DA16" s="322"/>
      <c r="DB16" s="322"/>
      <c r="DC16" s="322"/>
      <c r="DD16" s="322"/>
      <c r="DE16" s="322"/>
      <c r="DF16" s="322"/>
      <c r="DG16" s="322"/>
      <c r="DH16" s="322"/>
      <c r="DI16" s="322"/>
      <c r="DJ16" s="322"/>
      <c r="DK16" s="322"/>
      <c r="DL16" s="322"/>
      <c r="DM16" s="322"/>
      <c r="DN16" s="322"/>
      <c r="DO16" s="322"/>
      <c r="DP16" s="322"/>
      <c r="DQ16" s="322"/>
      <c r="DR16" s="322"/>
      <c r="DS16" s="322"/>
      <c r="DT16" s="322"/>
      <c r="DU16" s="322"/>
      <c r="DV16" s="322"/>
      <c r="DW16" s="322"/>
      <c r="DX16" s="322"/>
      <c r="DY16" s="322"/>
      <c r="DZ16" s="322"/>
      <c r="EA16" s="322"/>
      <c r="EB16" s="322"/>
      <c r="EC16" s="322"/>
      <c r="ED16" s="322"/>
      <c r="EE16" s="322"/>
      <c r="EF16" s="322"/>
      <c r="EG16" s="322"/>
      <c r="EH16" s="322"/>
      <c r="EI16" s="322"/>
      <c r="EJ16" s="322"/>
      <c r="EK16" s="322"/>
      <c r="EL16" s="322"/>
      <c r="EM16" s="322"/>
      <c r="EN16" s="322"/>
      <c r="EO16" s="322"/>
      <c r="EP16" s="322"/>
    </row>
    <row r="17" spans="1:146" s="161" customFormat="1" ht="19.5">
      <c r="A17" s="319" t="s">
        <v>213</v>
      </c>
      <c r="B17" s="1184"/>
      <c r="C17" s="1185">
        <v>963700</v>
      </c>
      <c r="D17" s="1185">
        <v>293980</v>
      </c>
      <c r="E17" s="1185">
        <v>287340</v>
      </c>
      <c r="F17" s="1185">
        <v>382380</v>
      </c>
      <c r="G17" s="1182"/>
      <c r="H17" s="322"/>
      <c r="I17" s="322"/>
      <c r="J17" s="322"/>
      <c r="K17" s="322"/>
      <c r="L17" s="322"/>
      <c r="M17" s="322"/>
      <c r="N17" s="322"/>
      <c r="O17" s="322"/>
      <c r="P17" s="322"/>
      <c r="Q17" s="322"/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2"/>
      <c r="AD17" s="322"/>
      <c r="AE17" s="322"/>
      <c r="AF17" s="322"/>
      <c r="AG17" s="322"/>
      <c r="AH17" s="322"/>
      <c r="AI17" s="322"/>
      <c r="AJ17" s="322"/>
      <c r="AK17" s="322"/>
      <c r="AL17" s="322"/>
      <c r="AM17" s="322"/>
      <c r="AN17" s="322"/>
      <c r="AO17" s="322"/>
      <c r="AP17" s="322"/>
      <c r="AQ17" s="322"/>
      <c r="AR17" s="322"/>
      <c r="AS17" s="322"/>
      <c r="AT17" s="322"/>
      <c r="AU17" s="322"/>
      <c r="AV17" s="322"/>
      <c r="AW17" s="322"/>
      <c r="AX17" s="322"/>
      <c r="AY17" s="322"/>
      <c r="AZ17" s="322"/>
      <c r="BA17" s="322"/>
      <c r="BB17" s="322"/>
      <c r="BC17" s="322"/>
      <c r="BD17" s="322"/>
      <c r="BE17" s="322"/>
      <c r="BF17" s="322"/>
      <c r="BG17" s="322"/>
      <c r="BH17" s="322"/>
      <c r="BI17" s="322"/>
      <c r="BJ17" s="322"/>
      <c r="BK17" s="322"/>
      <c r="BL17" s="322"/>
      <c r="BM17" s="322"/>
      <c r="BN17" s="322"/>
      <c r="BO17" s="322"/>
      <c r="BP17" s="322"/>
      <c r="BQ17" s="322"/>
      <c r="BR17" s="322"/>
      <c r="BS17" s="322"/>
      <c r="BT17" s="322"/>
      <c r="BU17" s="322"/>
      <c r="BV17" s="322"/>
      <c r="BW17" s="322"/>
      <c r="BX17" s="322"/>
      <c r="BY17" s="322"/>
      <c r="BZ17" s="322"/>
      <c r="CA17" s="322"/>
      <c r="CB17" s="322"/>
      <c r="CC17" s="322"/>
      <c r="CD17" s="322"/>
      <c r="CE17" s="322"/>
      <c r="CF17" s="322"/>
      <c r="CG17" s="322"/>
      <c r="CH17" s="322"/>
      <c r="CI17" s="322"/>
      <c r="CJ17" s="322"/>
      <c r="CK17" s="322"/>
      <c r="CL17" s="322"/>
      <c r="CM17" s="322"/>
      <c r="CN17" s="322"/>
      <c r="CO17" s="322"/>
      <c r="CP17" s="322"/>
      <c r="CQ17" s="322"/>
      <c r="CR17" s="322"/>
      <c r="CS17" s="322"/>
      <c r="CT17" s="322"/>
      <c r="CU17" s="322"/>
      <c r="CV17" s="322"/>
      <c r="CW17" s="322"/>
      <c r="CX17" s="322"/>
      <c r="CY17" s="322"/>
      <c r="CZ17" s="322"/>
      <c r="DA17" s="322"/>
      <c r="DB17" s="322"/>
      <c r="DC17" s="322"/>
      <c r="DD17" s="322"/>
      <c r="DE17" s="322"/>
      <c r="DF17" s="322"/>
      <c r="DG17" s="322"/>
      <c r="DH17" s="322"/>
      <c r="DI17" s="322"/>
      <c r="DJ17" s="322"/>
      <c r="DK17" s="322"/>
      <c r="DL17" s="322"/>
      <c r="DM17" s="322"/>
      <c r="DN17" s="322"/>
      <c r="DO17" s="322"/>
      <c r="DP17" s="322"/>
      <c r="DQ17" s="322"/>
      <c r="DR17" s="322"/>
      <c r="DS17" s="322"/>
      <c r="DT17" s="322"/>
      <c r="DU17" s="322"/>
      <c r="DV17" s="322"/>
      <c r="DW17" s="322"/>
      <c r="DX17" s="322"/>
      <c r="DY17" s="322"/>
      <c r="DZ17" s="322"/>
      <c r="EA17" s="322"/>
      <c r="EB17" s="322"/>
      <c r="EC17" s="322"/>
      <c r="ED17" s="322"/>
      <c r="EE17" s="322"/>
      <c r="EF17" s="322"/>
      <c r="EG17" s="322"/>
      <c r="EH17" s="322"/>
      <c r="EI17" s="322"/>
      <c r="EJ17" s="322"/>
      <c r="EK17" s="322"/>
      <c r="EL17" s="322"/>
      <c r="EM17" s="322"/>
      <c r="EN17" s="322"/>
      <c r="EO17" s="322"/>
      <c r="EP17" s="322"/>
    </row>
    <row r="18" spans="1:146" s="126" customFormat="1" ht="19.5">
      <c r="A18" s="151" t="s">
        <v>43</v>
      </c>
      <c r="B18" s="1184" t="s">
        <v>1</v>
      </c>
      <c r="C18" s="1186">
        <v>963700</v>
      </c>
      <c r="D18" s="1187">
        <v>293980</v>
      </c>
      <c r="E18" s="1187">
        <v>287340</v>
      </c>
      <c r="F18" s="1187">
        <v>382380</v>
      </c>
      <c r="G18" s="138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  <c r="DE18" s="119"/>
      <c r="DF18" s="119"/>
      <c r="DG18" s="119"/>
      <c r="DH18" s="119"/>
      <c r="DI18" s="119"/>
      <c r="DJ18" s="119"/>
      <c r="DK18" s="119"/>
      <c r="DL18" s="119"/>
      <c r="DM18" s="119"/>
      <c r="DN18" s="119"/>
      <c r="DO18" s="119"/>
      <c r="DP18" s="119"/>
      <c r="DQ18" s="119"/>
      <c r="DR18" s="119"/>
      <c r="DS18" s="119"/>
      <c r="DT18" s="119"/>
      <c r="DU18" s="119"/>
      <c r="DV18" s="119"/>
      <c r="DW18" s="119"/>
      <c r="DX18" s="119"/>
      <c r="DY18" s="119"/>
      <c r="DZ18" s="119"/>
      <c r="EA18" s="119"/>
      <c r="EB18" s="119"/>
      <c r="EC18" s="119"/>
      <c r="ED18" s="119"/>
      <c r="EE18" s="119"/>
      <c r="EF18" s="119"/>
      <c r="EG18" s="119"/>
      <c r="EH18" s="119"/>
      <c r="EI18" s="119"/>
      <c r="EJ18" s="119"/>
      <c r="EK18" s="119"/>
      <c r="EL18" s="119"/>
      <c r="EM18" s="119"/>
      <c r="EN18" s="119"/>
      <c r="EO18" s="119"/>
      <c r="EP18" s="119"/>
    </row>
    <row r="19" spans="1:146" s="161" customFormat="1" ht="19.5">
      <c r="A19" s="144"/>
      <c r="B19" s="1184" t="s">
        <v>2</v>
      </c>
      <c r="C19" s="1186">
        <f>D19+E19+F19</f>
        <v>344700</v>
      </c>
      <c r="D19" s="1187">
        <v>217600</v>
      </c>
      <c r="E19" s="1187">
        <v>127100</v>
      </c>
      <c r="F19" s="1187"/>
      <c r="G19" s="1182"/>
      <c r="H19" s="322"/>
      <c r="I19" s="322"/>
      <c r="J19" s="322"/>
      <c r="K19" s="322"/>
      <c r="L19" s="322"/>
      <c r="M19" s="322"/>
      <c r="N19" s="322"/>
      <c r="O19" s="322"/>
      <c r="P19" s="322"/>
      <c r="Q19" s="322"/>
      <c r="R19" s="322"/>
      <c r="S19" s="322"/>
      <c r="T19" s="322"/>
      <c r="U19" s="322"/>
      <c r="V19" s="322"/>
      <c r="W19" s="322"/>
      <c r="X19" s="322"/>
      <c r="Y19" s="322"/>
      <c r="Z19" s="322"/>
      <c r="AA19" s="322"/>
      <c r="AB19" s="322"/>
      <c r="AC19" s="322"/>
      <c r="AD19" s="322"/>
      <c r="AE19" s="322"/>
      <c r="AF19" s="322"/>
      <c r="AG19" s="322"/>
      <c r="AH19" s="322"/>
      <c r="AI19" s="322"/>
      <c r="AJ19" s="322"/>
      <c r="AK19" s="322"/>
      <c r="AL19" s="322"/>
      <c r="AM19" s="322"/>
      <c r="AN19" s="322"/>
      <c r="AO19" s="322"/>
      <c r="AP19" s="322"/>
      <c r="AQ19" s="322"/>
      <c r="AR19" s="322"/>
      <c r="AS19" s="322"/>
      <c r="AT19" s="322"/>
      <c r="AU19" s="322"/>
      <c r="AV19" s="322"/>
      <c r="AW19" s="322"/>
      <c r="AX19" s="322"/>
      <c r="AY19" s="322"/>
      <c r="AZ19" s="322"/>
      <c r="BA19" s="322"/>
      <c r="BB19" s="322"/>
      <c r="BC19" s="322"/>
      <c r="BD19" s="322"/>
      <c r="BE19" s="322"/>
      <c r="BF19" s="322"/>
      <c r="BG19" s="322"/>
      <c r="BH19" s="322"/>
      <c r="BI19" s="322"/>
      <c r="BJ19" s="322"/>
      <c r="BK19" s="322"/>
      <c r="BL19" s="322"/>
      <c r="BM19" s="322"/>
      <c r="BN19" s="322"/>
      <c r="BO19" s="322"/>
      <c r="BP19" s="322"/>
      <c r="BQ19" s="322"/>
      <c r="BR19" s="322"/>
      <c r="BS19" s="322"/>
      <c r="BT19" s="322"/>
      <c r="BU19" s="322"/>
      <c r="BV19" s="322"/>
      <c r="BW19" s="322"/>
      <c r="BX19" s="322"/>
      <c r="BY19" s="322"/>
      <c r="BZ19" s="322"/>
      <c r="CA19" s="322"/>
      <c r="CB19" s="322"/>
      <c r="CC19" s="322"/>
      <c r="CD19" s="322"/>
      <c r="CE19" s="322"/>
      <c r="CF19" s="322"/>
      <c r="CG19" s="322"/>
      <c r="CH19" s="322"/>
      <c r="CI19" s="322"/>
      <c r="CJ19" s="322"/>
      <c r="CK19" s="322"/>
      <c r="CL19" s="322"/>
      <c r="CM19" s="322"/>
      <c r="CN19" s="322"/>
      <c r="CO19" s="322"/>
      <c r="CP19" s="322"/>
      <c r="CQ19" s="322"/>
      <c r="CR19" s="322"/>
      <c r="CS19" s="322"/>
      <c r="CT19" s="322"/>
      <c r="CU19" s="322"/>
      <c r="CV19" s="322"/>
      <c r="CW19" s="322"/>
      <c r="CX19" s="322"/>
      <c r="CY19" s="322"/>
      <c r="CZ19" s="322"/>
      <c r="DA19" s="322"/>
      <c r="DB19" s="322"/>
      <c r="DC19" s="322"/>
      <c r="DD19" s="322"/>
      <c r="DE19" s="322"/>
      <c r="DF19" s="322"/>
      <c r="DG19" s="322"/>
      <c r="DH19" s="322"/>
      <c r="DI19" s="322"/>
      <c r="DJ19" s="322"/>
      <c r="DK19" s="322"/>
      <c r="DL19" s="322"/>
      <c r="DM19" s="322"/>
      <c r="DN19" s="322"/>
      <c r="DO19" s="322"/>
      <c r="DP19" s="322"/>
      <c r="DQ19" s="322"/>
      <c r="DR19" s="322"/>
      <c r="DS19" s="322"/>
      <c r="DT19" s="322"/>
      <c r="DU19" s="322"/>
      <c r="DV19" s="322"/>
      <c r="DW19" s="322"/>
      <c r="DX19" s="322"/>
      <c r="DY19" s="322"/>
      <c r="DZ19" s="322"/>
      <c r="EA19" s="322"/>
      <c r="EB19" s="322"/>
      <c r="EC19" s="322"/>
      <c r="ED19" s="322"/>
      <c r="EE19" s="322"/>
      <c r="EF19" s="322"/>
      <c r="EG19" s="322"/>
      <c r="EH19" s="322"/>
      <c r="EI19" s="322"/>
      <c r="EJ19" s="322"/>
      <c r="EK19" s="322"/>
      <c r="EL19" s="322"/>
      <c r="EM19" s="322"/>
      <c r="EN19" s="322"/>
      <c r="EO19" s="322"/>
      <c r="EP19" s="322"/>
    </row>
    <row r="20" spans="1:7" s="322" customFormat="1" ht="19.5">
      <c r="A20" s="932" t="s">
        <v>214</v>
      </c>
      <c r="B20" s="1188"/>
      <c r="C20" s="1189">
        <v>39800</v>
      </c>
      <c r="D20" s="1190">
        <v>0</v>
      </c>
      <c r="E20" s="1189">
        <v>27000</v>
      </c>
      <c r="F20" s="1189">
        <v>12800</v>
      </c>
      <c r="G20" s="1182"/>
    </row>
    <row r="21" spans="1:7" s="322" customFormat="1" ht="19.5">
      <c r="A21" s="147" t="s">
        <v>45</v>
      </c>
      <c r="B21" s="1184" t="s">
        <v>1</v>
      </c>
      <c r="C21" s="1191">
        <v>27000</v>
      </c>
      <c r="D21" s="1190">
        <v>0</v>
      </c>
      <c r="E21" s="1191">
        <v>27000</v>
      </c>
      <c r="F21" s="175">
        <v>0</v>
      </c>
      <c r="G21" s="1182"/>
    </row>
    <row r="22" spans="1:7" s="322" customFormat="1" ht="19.5">
      <c r="A22" s="932"/>
      <c r="B22" s="1184" t="s">
        <v>2</v>
      </c>
      <c r="C22" s="1186">
        <f>D22+E22+F22</f>
        <v>0</v>
      </c>
      <c r="D22" s="1190"/>
      <c r="E22" s="1189">
        <v>0</v>
      </c>
      <c r="F22" s="1190"/>
      <c r="G22" s="1182"/>
    </row>
    <row r="23" spans="1:7" ht="19.5">
      <c r="A23" s="147" t="s">
        <v>48</v>
      </c>
      <c r="B23" s="970" t="s">
        <v>1</v>
      </c>
      <c r="C23" s="1191">
        <v>12800</v>
      </c>
      <c r="D23" s="175">
        <v>0</v>
      </c>
      <c r="E23" s="153">
        <v>0</v>
      </c>
      <c r="F23" s="1192">
        <v>12800</v>
      </c>
      <c r="G23" s="1182"/>
    </row>
    <row r="24" spans="1:7" ht="19.5">
      <c r="A24" s="154"/>
      <c r="B24" s="970" t="s">
        <v>2</v>
      </c>
      <c r="C24" s="1186">
        <f>D24+E24+F24</f>
        <v>0</v>
      </c>
      <c r="D24" s="1193"/>
      <c r="E24" s="1194"/>
      <c r="F24" s="1195"/>
      <c r="G24" s="1182"/>
    </row>
    <row r="25" spans="1:7" s="322" customFormat="1" ht="19.5">
      <c r="A25" s="932" t="s">
        <v>215</v>
      </c>
      <c r="B25" s="970"/>
      <c r="C25" s="1189">
        <v>49400</v>
      </c>
      <c r="D25" s="1189">
        <v>49400</v>
      </c>
      <c r="E25" s="1190">
        <v>0</v>
      </c>
      <c r="F25" s="1190">
        <v>0</v>
      </c>
      <c r="G25" s="1182"/>
    </row>
    <row r="26" spans="1:7" ht="19.5">
      <c r="A26" s="147" t="s">
        <v>52</v>
      </c>
      <c r="B26" s="970" t="s">
        <v>1</v>
      </c>
      <c r="C26" s="1186">
        <v>30600</v>
      </c>
      <c r="D26" s="1193">
        <v>30600</v>
      </c>
      <c r="E26" s="153">
        <v>0</v>
      </c>
      <c r="F26" s="1195">
        <v>0</v>
      </c>
      <c r="G26" s="1182"/>
    </row>
    <row r="27" spans="1:7" ht="19.5">
      <c r="A27" s="154"/>
      <c r="B27" s="970" t="s">
        <v>2</v>
      </c>
      <c r="C27" s="1186">
        <f>D27+E27+F27</f>
        <v>30600</v>
      </c>
      <c r="D27" s="1193">
        <v>30600</v>
      </c>
      <c r="E27" s="153"/>
      <c r="F27" s="1195"/>
      <c r="G27" s="1182"/>
    </row>
    <row r="28" spans="1:7" ht="19.5">
      <c r="A28" s="147" t="s">
        <v>433</v>
      </c>
      <c r="B28" s="970" t="s">
        <v>1</v>
      </c>
      <c r="C28" s="1191">
        <v>10000</v>
      </c>
      <c r="D28" s="1193">
        <v>10000</v>
      </c>
      <c r="E28" s="153">
        <v>0</v>
      </c>
      <c r="F28" s="1195">
        <v>0</v>
      </c>
      <c r="G28" s="1182"/>
    </row>
    <row r="29" spans="1:147" s="157" customFormat="1" ht="19.5">
      <c r="A29" s="151"/>
      <c r="B29" s="320" t="s">
        <v>2</v>
      </c>
      <c r="C29" s="1186">
        <f>D29+E29+F29</f>
        <v>10000</v>
      </c>
      <c r="D29" s="1193">
        <v>10000</v>
      </c>
      <c r="E29" s="153"/>
      <c r="F29" s="1195"/>
      <c r="G29" s="1182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119"/>
      <c r="DF29" s="119"/>
      <c r="DG29" s="119"/>
      <c r="DH29" s="119"/>
      <c r="DI29" s="119"/>
      <c r="DJ29" s="119"/>
      <c r="DK29" s="119"/>
      <c r="DL29" s="119"/>
      <c r="DM29" s="119"/>
      <c r="DN29" s="119"/>
      <c r="DO29" s="119"/>
      <c r="DP29" s="119"/>
      <c r="DQ29" s="119"/>
      <c r="DR29" s="119"/>
      <c r="DS29" s="119"/>
      <c r="DT29" s="119"/>
      <c r="DU29" s="119"/>
      <c r="DV29" s="119"/>
      <c r="DW29" s="119"/>
      <c r="DX29" s="119"/>
      <c r="DY29" s="119"/>
      <c r="DZ29" s="119"/>
      <c r="EA29" s="119"/>
      <c r="EB29" s="119"/>
      <c r="EC29" s="119"/>
      <c r="ED29" s="119"/>
      <c r="EE29" s="119"/>
      <c r="EF29" s="119"/>
      <c r="EG29" s="119"/>
      <c r="EH29" s="119"/>
      <c r="EI29" s="119"/>
      <c r="EJ29" s="119"/>
      <c r="EK29" s="119"/>
      <c r="EL29" s="119"/>
      <c r="EM29" s="119"/>
      <c r="EN29" s="119"/>
      <c r="EO29" s="119"/>
      <c r="EP29" s="119"/>
      <c r="EQ29" s="336"/>
    </row>
    <row r="30" spans="1:7" ht="19.5">
      <c r="A30" s="151" t="s">
        <v>132</v>
      </c>
      <c r="B30" s="970" t="s">
        <v>1</v>
      </c>
      <c r="C30" s="1191">
        <v>8800</v>
      </c>
      <c r="D30" s="1193">
        <v>8800</v>
      </c>
      <c r="E30" s="153">
        <v>0</v>
      </c>
      <c r="F30" s="149">
        <v>0</v>
      </c>
      <c r="G30" s="1182"/>
    </row>
    <row r="31" spans="1:7" ht="19.5">
      <c r="A31" s="147"/>
      <c r="B31" s="320" t="s">
        <v>2</v>
      </c>
      <c r="C31" s="1186">
        <f>D31+E31+F31</f>
        <v>6600</v>
      </c>
      <c r="D31" s="1193">
        <v>6600</v>
      </c>
      <c r="E31" s="1194"/>
      <c r="F31" s="1192"/>
      <c r="G31" s="1182"/>
    </row>
    <row r="32" spans="1:7" ht="19.5">
      <c r="A32" s="790" t="s">
        <v>427</v>
      </c>
      <c r="B32" s="327" t="s">
        <v>1</v>
      </c>
      <c r="C32" s="1177">
        <v>1052900</v>
      </c>
      <c r="D32" s="1177">
        <v>343380</v>
      </c>
      <c r="E32" s="1177">
        <v>314340</v>
      </c>
      <c r="F32" s="1177">
        <v>395180</v>
      </c>
      <c r="G32" s="1004"/>
    </row>
    <row r="33" spans="1:7" ht="19.5">
      <c r="A33" s="793"/>
      <c r="B33" s="586" t="s">
        <v>2</v>
      </c>
      <c r="C33" s="1196">
        <f>C10</f>
        <v>963700</v>
      </c>
      <c r="D33" s="1196">
        <f>D10</f>
        <v>293980</v>
      </c>
      <c r="E33" s="1196">
        <f>E10</f>
        <v>287340</v>
      </c>
      <c r="F33" s="1196">
        <f>F10</f>
        <v>382380</v>
      </c>
      <c r="G33" s="1004"/>
    </row>
    <row r="34" spans="1:7" ht="19.5">
      <c r="A34" s="790" t="s">
        <v>428</v>
      </c>
      <c r="B34" s="327" t="s">
        <v>1</v>
      </c>
      <c r="C34" s="1177">
        <v>0</v>
      </c>
      <c r="D34" s="1177">
        <v>0</v>
      </c>
      <c r="E34" s="1177">
        <v>0</v>
      </c>
      <c r="F34" s="1177">
        <v>0</v>
      </c>
      <c r="G34" s="1004"/>
    </row>
    <row r="35" spans="1:7" ht="19.5">
      <c r="A35" s="793"/>
      <c r="B35" s="586" t="s">
        <v>2</v>
      </c>
      <c r="C35" s="1196"/>
      <c r="D35" s="1197"/>
      <c r="E35" s="1198"/>
      <c r="F35" s="1199"/>
      <c r="G35" s="1004"/>
    </row>
    <row r="36" spans="1:146" s="1201" customFormat="1" ht="19.5">
      <c r="A36" s="790" t="s">
        <v>435</v>
      </c>
      <c r="B36" s="327" t="s">
        <v>1</v>
      </c>
      <c r="C36" s="1200">
        <v>1052900</v>
      </c>
      <c r="D36" s="1200">
        <v>343380</v>
      </c>
      <c r="E36" s="1200">
        <v>314340</v>
      </c>
      <c r="F36" s="1200">
        <v>395180</v>
      </c>
      <c r="G36" s="1004"/>
      <c r="H36" s="322"/>
      <c r="I36" s="322"/>
      <c r="J36" s="322"/>
      <c r="K36" s="322"/>
      <c r="L36" s="322"/>
      <c r="M36" s="322"/>
      <c r="N36" s="322"/>
      <c r="O36" s="322"/>
      <c r="P36" s="322"/>
      <c r="Q36" s="322"/>
      <c r="R36" s="322"/>
      <c r="S36" s="322"/>
      <c r="T36" s="322"/>
      <c r="U36" s="322"/>
      <c r="V36" s="322"/>
      <c r="W36" s="322"/>
      <c r="X36" s="322"/>
      <c r="Y36" s="322"/>
      <c r="Z36" s="322"/>
      <c r="AA36" s="322"/>
      <c r="AB36" s="322"/>
      <c r="AC36" s="322"/>
      <c r="AD36" s="322"/>
      <c r="AE36" s="322"/>
      <c r="AF36" s="322"/>
      <c r="AG36" s="322"/>
      <c r="AH36" s="322"/>
      <c r="AI36" s="322"/>
      <c r="AJ36" s="322"/>
      <c r="AK36" s="322"/>
      <c r="AL36" s="322"/>
      <c r="AM36" s="322"/>
      <c r="AN36" s="322"/>
      <c r="AO36" s="322"/>
      <c r="AP36" s="322"/>
      <c r="AQ36" s="322"/>
      <c r="AR36" s="322"/>
      <c r="AS36" s="322"/>
      <c r="AT36" s="322"/>
      <c r="AU36" s="322"/>
      <c r="AV36" s="322"/>
      <c r="AW36" s="322"/>
      <c r="AX36" s="322"/>
      <c r="AY36" s="322"/>
      <c r="AZ36" s="322"/>
      <c r="BA36" s="322"/>
      <c r="BB36" s="322"/>
      <c r="BC36" s="322"/>
      <c r="BD36" s="322"/>
      <c r="BE36" s="322"/>
      <c r="BF36" s="322"/>
      <c r="BG36" s="322"/>
      <c r="BH36" s="322"/>
      <c r="BI36" s="322"/>
      <c r="BJ36" s="322"/>
      <c r="BK36" s="322"/>
      <c r="BL36" s="322"/>
      <c r="BM36" s="322"/>
      <c r="BN36" s="322"/>
      <c r="BO36" s="322"/>
      <c r="BP36" s="322"/>
      <c r="BQ36" s="322"/>
      <c r="BR36" s="322"/>
      <c r="BS36" s="322"/>
      <c r="BT36" s="322"/>
      <c r="BU36" s="322"/>
      <c r="BV36" s="322"/>
      <c r="BW36" s="322"/>
      <c r="BX36" s="322"/>
      <c r="BY36" s="322"/>
      <c r="BZ36" s="322"/>
      <c r="CA36" s="322"/>
      <c r="CB36" s="322"/>
      <c r="CC36" s="322"/>
      <c r="CD36" s="322"/>
      <c r="CE36" s="322"/>
      <c r="CF36" s="322"/>
      <c r="CG36" s="322"/>
      <c r="CH36" s="322"/>
      <c r="CI36" s="322"/>
      <c r="CJ36" s="322"/>
      <c r="CK36" s="322"/>
      <c r="CL36" s="322"/>
      <c r="CM36" s="322"/>
      <c r="CN36" s="322"/>
      <c r="CO36" s="322"/>
      <c r="CP36" s="322"/>
      <c r="CQ36" s="322"/>
      <c r="CR36" s="322"/>
      <c r="CS36" s="322"/>
      <c r="CT36" s="322"/>
      <c r="CU36" s="322"/>
      <c r="CV36" s="322"/>
      <c r="CW36" s="322"/>
      <c r="CX36" s="322"/>
      <c r="CY36" s="322"/>
      <c r="CZ36" s="322"/>
      <c r="DA36" s="322"/>
      <c r="DB36" s="322"/>
      <c r="DC36" s="322"/>
      <c r="DD36" s="322"/>
      <c r="DE36" s="322"/>
      <c r="DF36" s="322"/>
      <c r="DG36" s="322"/>
      <c r="DH36" s="322"/>
      <c r="DI36" s="322"/>
      <c r="DJ36" s="322"/>
      <c r="DK36" s="322"/>
      <c r="DL36" s="322"/>
      <c r="DM36" s="322"/>
      <c r="DN36" s="322"/>
      <c r="DO36" s="322"/>
      <c r="DP36" s="322"/>
      <c r="DQ36" s="322"/>
      <c r="DR36" s="322"/>
      <c r="DS36" s="322"/>
      <c r="DT36" s="322"/>
      <c r="DU36" s="322"/>
      <c r="DV36" s="322"/>
      <c r="DW36" s="322"/>
      <c r="DX36" s="322"/>
      <c r="DY36" s="322"/>
      <c r="DZ36" s="322"/>
      <c r="EA36" s="322"/>
      <c r="EB36" s="322"/>
      <c r="EC36" s="322"/>
      <c r="ED36" s="322"/>
      <c r="EE36" s="322"/>
      <c r="EF36" s="322"/>
      <c r="EG36" s="322"/>
      <c r="EH36" s="322"/>
      <c r="EI36" s="322"/>
      <c r="EJ36" s="322"/>
      <c r="EK36" s="322"/>
      <c r="EL36" s="322"/>
      <c r="EM36" s="322"/>
      <c r="EN36" s="322"/>
      <c r="EO36" s="322"/>
      <c r="EP36" s="322"/>
    </row>
    <row r="37" spans="1:146" s="1201" customFormat="1" ht="19.5">
      <c r="A37" s="793"/>
      <c r="B37" s="586" t="s">
        <v>2</v>
      </c>
      <c r="C37" s="1198">
        <f>C33</f>
        <v>963700</v>
      </c>
      <c r="D37" s="1198">
        <f>D33</f>
        <v>293980</v>
      </c>
      <c r="E37" s="1198">
        <f>E33</f>
        <v>287340</v>
      </c>
      <c r="F37" s="1198">
        <f>F33</f>
        <v>382380</v>
      </c>
      <c r="G37" s="1004"/>
      <c r="H37" s="322"/>
      <c r="I37" s="322"/>
      <c r="J37" s="322"/>
      <c r="K37" s="322"/>
      <c r="L37" s="322"/>
      <c r="M37" s="322"/>
      <c r="N37" s="322"/>
      <c r="O37" s="322"/>
      <c r="P37" s="322"/>
      <c r="Q37" s="322"/>
      <c r="R37" s="322"/>
      <c r="S37" s="322"/>
      <c r="T37" s="322"/>
      <c r="U37" s="322"/>
      <c r="V37" s="322"/>
      <c r="W37" s="322"/>
      <c r="X37" s="322"/>
      <c r="Y37" s="322"/>
      <c r="Z37" s="322"/>
      <c r="AA37" s="322"/>
      <c r="AB37" s="322"/>
      <c r="AC37" s="322"/>
      <c r="AD37" s="322"/>
      <c r="AE37" s="322"/>
      <c r="AF37" s="322"/>
      <c r="AG37" s="322"/>
      <c r="AH37" s="322"/>
      <c r="AI37" s="322"/>
      <c r="AJ37" s="322"/>
      <c r="AK37" s="322"/>
      <c r="AL37" s="322"/>
      <c r="AM37" s="322"/>
      <c r="AN37" s="322"/>
      <c r="AO37" s="322"/>
      <c r="AP37" s="322"/>
      <c r="AQ37" s="322"/>
      <c r="AR37" s="322"/>
      <c r="AS37" s="322"/>
      <c r="AT37" s="322"/>
      <c r="AU37" s="322"/>
      <c r="AV37" s="322"/>
      <c r="AW37" s="322"/>
      <c r="AX37" s="322"/>
      <c r="AY37" s="322"/>
      <c r="AZ37" s="322"/>
      <c r="BA37" s="322"/>
      <c r="BB37" s="322"/>
      <c r="BC37" s="322"/>
      <c r="BD37" s="322"/>
      <c r="BE37" s="322"/>
      <c r="BF37" s="322"/>
      <c r="BG37" s="322"/>
      <c r="BH37" s="322"/>
      <c r="BI37" s="322"/>
      <c r="BJ37" s="322"/>
      <c r="BK37" s="322"/>
      <c r="BL37" s="322"/>
      <c r="BM37" s="322"/>
      <c r="BN37" s="322"/>
      <c r="BO37" s="322"/>
      <c r="BP37" s="322"/>
      <c r="BQ37" s="322"/>
      <c r="BR37" s="322"/>
      <c r="BS37" s="322"/>
      <c r="BT37" s="322"/>
      <c r="BU37" s="322"/>
      <c r="BV37" s="322"/>
      <c r="BW37" s="322"/>
      <c r="BX37" s="322"/>
      <c r="BY37" s="322"/>
      <c r="BZ37" s="322"/>
      <c r="CA37" s="322"/>
      <c r="CB37" s="322"/>
      <c r="CC37" s="322"/>
      <c r="CD37" s="322"/>
      <c r="CE37" s="322"/>
      <c r="CF37" s="322"/>
      <c r="CG37" s="322"/>
      <c r="CH37" s="322"/>
      <c r="CI37" s="322"/>
      <c r="CJ37" s="322"/>
      <c r="CK37" s="322"/>
      <c r="CL37" s="322"/>
      <c r="CM37" s="322"/>
      <c r="CN37" s="322"/>
      <c r="CO37" s="322"/>
      <c r="CP37" s="322"/>
      <c r="CQ37" s="322"/>
      <c r="CR37" s="322"/>
      <c r="CS37" s="322"/>
      <c r="CT37" s="322"/>
      <c r="CU37" s="322"/>
      <c r="CV37" s="322"/>
      <c r="CW37" s="322"/>
      <c r="CX37" s="322"/>
      <c r="CY37" s="322"/>
      <c r="CZ37" s="322"/>
      <c r="DA37" s="322"/>
      <c r="DB37" s="322"/>
      <c r="DC37" s="322"/>
      <c r="DD37" s="322"/>
      <c r="DE37" s="322"/>
      <c r="DF37" s="322"/>
      <c r="DG37" s="322"/>
      <c r="DH37" s="322"/>
      <c r="DI37" s="322"/>
      <c r="DJ37" s="322"/>
      <c r="DK37" s="322"/>
      <c r="DL37" s="322"/>
      <c r="DM37" s="322"/>
      <c r="DN37" s="322"/>
      <c r="DO37" s="322"/>
      <c r="DP37" s="322"/>
      <c r="DQ37" s="322"/>
      <c r="DR37" s="322"/>
      <c r="DS37" s="322"/>
      <c r="DT37" s="322"/>
      <c r="DU37" s="322"/>
      <c r="DV37" s="322"/>
      <c r="DW37" s="322"/>
      <c r="DX37" s="322"/>
      <c r="DY37" s="322"/>
      <c r="DZ37" s="322"/>
      <c r="EA37" s="322"/>
      <c r="EB37" s="322"/>
      <c r="EC37" s="322"/>
      <c r="ED37" s="322"/>
      <c r="EE37" s="322"/>
      <c r="EF37" s="322"/>
      <c r="EG37" s="322"/>
      <c r="EH37" s="322"/>
      <c r="EI37" s="322"/>
      <c r="EJ37" s="322"/>
      <c r="EK37" s="322"/>
      <c r="EL37" s="322"/>
      <c r="EM37" s="322"/>
      <c r="EN37" s="322"/>
      <c r="EO37" s="322"/>
      <c r="EP37" s="322"/>
    </row>
    <row r="38" spans="1:5" ht="28.5" customHeight="1">
      <c r="A38" s="110"/>
      <c r="B38" s="1202"/>
      <c r="C38" s="77"/>
      <c r="E38" s="1203"/>
    </row>
    <row r="39" ht="19.5">
      <c r="E39" s="1204"/>
    </row>
    <row r="40" ht="19.5">
      <c r="E40" s="1204"/>
    </row>
    <row r="41" ht="19.5">
      <c r="E41" s="1204"/>
    </row>
    <row r="42" ht="19.5">
      <c r="E42" s="1204"/>
    </row>
  </sheetData>
  <sheetProtection/>
  <mergeCells count="4">
    <mergeCell ref="A3:F3"/>
    <mergeCell ref="A32:A33"/>
    <mergeCell ref="A34:A35"/>
    <mergeCell ref="A36:A37"/>
  </mergeCells>
  <printOptions/>
  <pageMargins left="0" right="0" top="0.196850393700787" bottom="0" header="0.31496062992126" footer="0.31496062992126"/>
  <pageSetup horizontalDpi="600" verticalDpi="600" orientation="landscape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EQ28"/>
  <sheetViews>
    <sheetView tabSelected="1" view="pageBreakPreview" zoomScaleSheetLayoutView="100" zoomScalePageLayoutView="0" workbookViewId="0" topLeftCell="A1">
      <selection activeCell="P104" sqref="P104"/>
    </sheetView>
  </sheetViews>
  <sheetFormatPr defaultColWidth="10.8515625" defaultRowHeight="15"/>
  <cols>
    <col min="1" max="1" width="55.421875" style="119" customWidth="1"/>
    <col min="2" max="2" width="20.421875" style="119" customWidth="1"/>
    <col min="3" max="3" width="24.00390625" style="174" customWidth="1"/>
    <col min="4" max="4" width="25.00390625" style="138" customWidth="1"/>
    <col min="5" max="5" width="25.57421875" style="1205" customWidth="1"/>
    <col min="6" max="6" width="24.8515625" style="174" customWidth="1"/>
    <col min="7" max="7" width="15.421875" style="119" customWidth="1"/>
    <col min="8" max="16384" width="10.8515625" style="119" customWidth="1"/>
  </cols>
  <sheetData>
    <row r="1" spans="1:6" s="161" customFormat="1" ht="19.5">
      <c r="A1" s="890"/>
      <c r="B1" s="890"/>
      <c r="C1" s="243"/>
      <c r="D1" s="243"/>
      <c r="E1" s="243"/>
      <c r="F1" s="1163" t="s">
        <v>416</v>
      </c>
    </row>
    <row r="2" spans="1:6" s="161" customFormat="1" ht="19.5">
      <c r="A2" s="890"/>
      <c r="B2" s="890"/>
      <c r="C2" s="243"/>
      <c r="D2" s="243"/>
      <c r="E2" s="243"/>
      <c r="F2" s="1163" t="s">
        <v>268</v>
      </c>
    </row>
    <row r="3" spans="1:6" s="161" customFormat="1" ht="21">
      <c r="A3" s="593" t="s">
        <v>417</v>
      </c>
      <c r="B3" s="593"/>
      <c r="C3" s="593"/>
      <c r="D3" s="593"/>
      <c r="E3" s="593"/>
      <c r="F3" s="593"/>
    </row>
    <row r="4" spans="1:6" s="161" customFormat="1" ht="21">
      <c r="A4" s="71" t="s">
        <v>418</v>
      </c>
      <c r="B4" s="108"/>
      <c r="C4" s="127"/>
      <c r="D4" s="76"/>
      <c r="E4" s="127"/>
      <c r="F4" s="1165"/>
    </row>
    <row r="5" spans="1:6" s="161" customFormat="1" ht="21">
      <c r="A5" s="70" t="s">
        <v>244</v>
      </c>
      <c r="B5" s="890"/>
      <c r="C5" s="243"/>
      <c r="D5" s="243"/>
      <c r="E5" s="243"/>
      <c r="F5" s="1167"/>
    </row>
    <row r="6" spans="1:6" s="161" customFormat="1" ht="19.5">
      <c r="A6" s="890"/>
      <c r="B6" s="890"/>
      <c r="C6" s="243"/>
      <c r="D6" s="243"/>
      <c r="E6" s="243"/>
      <c r="F6" s="1168" t="s">
        <v>38</v>
      </c>
    </row>
    <row r="7" spans="1:147" s="893" customFormat="1" ht="21">
      <c r="A7" s="583" t="s">
        <v>274</v>
      </c>
      <c r="B7" s="1013" t="s">
        <v>153</v>
      </c>
      <c r="C7" s="440" t="s">
        <v>0</v>
      </c>
      <c r="D7" s="1206" t="s">
        <v>191</v>
      </c>
      <c r="E7" s="1207" t="s">
        <v>192</v>
      </c>
      <c r="F7" s="440" t="s">
        <v>193</v>
      </c>
      <c r="G7" s="96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22"/>
      <c r="AL7" s="322"/>
      <c r="AM7" s="322"/>
      <c r="AN7" s="322"/>
      <c r="AO7" s="322"/>
      <c r="AP7" s="322"/>
      <c r="AQ7" s="322"/>
      <c r="AR7" s="322"/>
      <c r="AS7" s="322"/>
      <c r="AT7" s="322"/>
      <c r="AU7" s="322"/>
      <c r="AV7" s="322"/>
      <c r="AW7" s="322"/>
      <c r="AX7" s="322"/>
      <c r="AY7" s="322"/>
      <c r="AZ7" s="322"/>
      <c r="BA7" s="322"/>
      <c r="BB7" s="322"/>
      <c r="BC7" s="322"/>
      <c r="BD7" s="322"/>
      <c r="BE7" s="322"/>
      <c r="BF7" s="322"/>
      <c r="BG7" s="322"/>
      <c r="BH7" s="322"/>
      <c r="BI7" s="322"/>
      <c r="BJ7" s="322"/>
      <c r="BK7" s="322"/>
      <c r="BL7" s="322"/>
      <c r="BM7" s="322"/>
      <c r="BN7" s="322"/>
      <c r="BO7" s="322"/>
      <c r="BP7" s="322"/>
      <c r="BQ7" s="322"/>
      <c r="BR7" s="322"/>
      <c r="BS7" s="322"/>
      <c r="BT7" s="322"/>
      <c r="BU7" s="322"/>
      <c r="BV7" s="322"/>
      <c r="BW7" s="322"/>
      <c r="BX7" s="322"/>
      <c r="BY7" s="322"/>
      <c r="BZ7" s="322"/>
      <c r="CA7" s="322"/>
      <c r="CB7" s="322"/>
      <c r="CC7" s="322"/>
      <c r="CD7" s="322"/>
      <c r="CE7" s="322"/>
      <c r="CF7" s="322"/>
      <c r="CG7" s="322"/>
      <c r="CH7" s="322"/>
      <c r="CI7" s="322"/>
      <c r="CJ7" s="322"/>
      <c r="CK7" s="322"/>
      <c r="CL7" s="322"/>
      <c r="CM7" s="322"/>
      <c r="CN7" s="322"/>
      <c r="CO7" s="322"/>
      <c r="CP7" s="322"/>
      <c r="CQ7" s="322"/>
      <c r="CR7" s="322"/>
      <c r="CS7" s="322"/>
      <c r="CT7" s="322"/>
      <c r="CU7" s="322"/>
      <c r="CV7" s="322"/>
      <c r="CW7" s="322"/>
      <c r="CX7" s="322"/>
      <c r="CY7" s="322"/>
      <c r="CZ7" s="322"/>
      <c r="DA7" s="322"/>
      <c r="DB7" s="322"/>
      <c r="DC7" s="322"/>
      <c r="DD7" s="322"/>
      <c r="DE7" s="322"/>
      <c r="DF7" s="322"/>
      <c r="DG7" s="322"/>
      <c r="DH7" s="322"/>
      <c r="DI7" s="322"/>
      <c r="DJ7" s="322"/>
      <c r="DK7" s="322"/>
      <c r="DL7" s="322"/>
      <c r="DM7" s="322"/>
      <c r="DN7" s="322"/>
      <c r="DO7" s="322"/>
      <c r="DP7" s="322"/>
      <c r="DQ7" s="322"/>
      <c r="DR7" s="322"/>
      <c r="DS7" s="322"/>
      <c r="DT7" s="322"/>
      <c r="DU7" s="322"/>
      <c r="DV7" s="322"/>
      <c r="DW7" s="322"/>
      <c r="DX7" s="322"/>
      <c r="DY7" s="322"/>
      <c r="DZ7" s="322"/>
      <c r="EA7" s="322"/>
      <c r="EB7" s="322"/>
      <c r="EC7" s="322"/>
      <c r="ED7" s="322"/>
      <c r="EE7" s="322"/>
      <c r="EF7" s="322"/>
      <c r="EG7" s="322"/>
      <c r="EH7" s="322"/>
      <c r="EI7" s="322"/>
      <c r="EJ7" s="322"/>
      <c r="EK7" s="322"/>
      <c r="EL7" s="322"/>
      <c r="EM7" s="322"/>
      <c r="EN7" s="322"/>
      <c r="EO7" s="322"/>
      <c r="EP7" s="322"/>
      <c r="EQ7" s="923"/>
    </row>
    <row r="8" spans="1:147" s="895" customFormat="1" ht="21">
      <c r="A8" s="584"/>
      <c r="B8" s="1017"/>
      <c r="C8" s="438"/>
      <c r="D8" s="753" t="s">
        <v>420</v>
      </c>
      <c r="E8" s="753" t="s">
        <v>421</v>
      </c>
      <c r="F8" s="753" t="s">
        <v>422</v>
      </c>
      <c r="G8" s="96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22"/>
      <c r="AL8" s="322"/>
      <c r="AM8" s="322"/>
      <c r="AN8" s="322"/>
      <c r="AO8" s="322"/>
      <c r="AP8" s="322"/>
      <c r="AQ8" s="322"/>
      <c r="AR8" s="322"/>
      <c r="AS8" s="322"/>
      <c r="AT8" s="322"/>
      <c r="AU8" s="322"/>
      <c r="AV8" s="322"/>
      <c r="AW8" s="322"/>
      <c r="AX8" s="322"/>
      <c r="AY8" s="322"/>
      <c r="AZ8" s="322"/>
      <c r="BA8" s="322"/>
      <c r="BB8" s="322"/>
      <c r="BC8" s="322"/>
      <c r="BD8" s="322"/>
      <c r="BE8" s="322"/>
      <c r="BF8" s="322"/>
      <c r="BG8" s="322"/>
      <c r="BH8" s="322"/>
      <c r="BI8" s="322"/>
      <c r="BJ8" s="322"/>
      <c r="BK8" s="322"/>
      <c r="BL8" s="322"/>
      <c r="BM8" s="322"/>
      <c r="BN8" s="322"/>
      <c r="BO8" s="322"/>
      <c r="BP8" s="322"/>
      <c r="BQ8" s="322"/>
      <c r="BR8" s="322"/>
      <c r="BS8" s="322"/>
      <c r="BT8" s="322"/>
      <c r="BU8" s="322"/>
      <c r="BV8" s="322"/>
      <c r="BW8" s="322"/>
      <c r="BX8" s="322"/>
      <c r="BY8" s="322"/>
      <c r="BZ8" s="322"/>
      <c r="CA8" s="322"/>
      <c r="CB8" s="322"/>
      <c r="CC8" s="322"/>
      <c r="CD8" s="322"/>
      <c r="CE8" s="322"/>
      <c r="CF8" s="322"/>
      <c r="CG8" s="322"/>
      <c r="CH8" s="322"/>
      <c r="CI8" s="322"/>
      <c r="CJ8" s="322"/>
      <c r="CK8" s="322"/>
      <c r="CL8" s="322"/>
      <c r="CM8" s="322"/>
      <c r="CN8" s="322"/>
      <c r="CO8" s="322"/>
      <c r="CP8" s="322"/>
      <c r="CQ8" s="322"/>
      <c r="CR8" s="322"/>
      <c r="CS8" s="322"/>
      <c r="CT8" s="322"/>
      <c r="CU8" s="322"/>
      <c r="CV8" s="322"/>
      <c r="CW8" s="322"/>
      <c r="CX8" s="322"/>
      <c r="CY8" s="322"/>
      <c r="CZ8" s="322"/>
      <c r="DA8" s="322"/>
      <c r="DB8" s="322"/>
      <c r="DC8" s="322"/>
      <c r="DD8" s="322"/>
      <c r="DE8" s="322"/>
      <c r="DF8" s="322"/>
      <c r="DG8" s="322"/>
      <c r="DH8" s="322"/>
      <c r="DI8" s="322"/>
      <c r="DJ8" s="322"/>
      <c r="DK8" s="322"/>
      <c r="DL8" s="322"/>
      <c r="DM8" s="322"/>
      <c r="DN8" s="322"/>
      <c r="DO8" s="322"/>
      <c r="DP8" s="322"/>
      <c r="DQ8" s="322"/>
      <c r="DR8" s="322"/>
      <c r="DS8" s="322"/>
      <c r="DT8" s="322"/>
      <c r="DU8" s="322"/>
      <c r="DV8" s="322"/>
      <c r="DW8" s="322"/>
      <c r="DX8" s="322"/>
      <c r="DY8" s="322"/>
      <c r="DZ8" s="322"/>
      <c r="EA8" s="322"/>
      <c r="EB8" s="322"/>
      <c r="EC8" s="322"/>
      <c r="ED8" s="322"/>
      <c r="EE8" s="322"/>
      <c r="EF8" s="322"/>
      <c r="EG8" s="322"/>
      <c r="EH8" s="322"/>
      <c r="EI8" s="322"/>
      <c r="EJ8" s="322"/>
      <c r="EK8" s="322"/>
      <c r="EL8" s="322"/>
      <c r="EM8" s="322"/>
      <c r="EN8" s="322"/>
      <c r="EO8" s="322"/>
      <c r="EP8" s="322"/>
      <c r="EQ8" s="925"/>
    </row>
    <row r="9" spans="1:146" s="252" customFormat="1" ht="21">
      <c r="A9" s="1018" t="s">
        <v>423</v>
      </c>
      <c r="B9" s="866" t="s">
        <v>1</v>
      </c>
      <c r="C9" s="1019">
        <v>17600</v>
      </c>
      <c r="D9" s="1019">
        <v>17600</v>
      </c>
      <c r="E9" s="1081">
        <v>0</v>
      </c>
      <c r="F9" s="1081">
        <v>0</v>
      </c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322"/>
      <c r="AL9" s="322"/>
      <c r="AM9" s="322"/>
      <c r="AN9" s="322"/>
      <c r="AO9" s="322"/>
      <c r="AP9" s="322"/>
      <c r="AQ9" s="322"/>
      <c r="AR9" s="322"/>
      <c r="AS9" s="322"/>
      <c r="AT9" s="322"/>
      <c r="AU9" s="322"/>
      <c r="AV9" s="322"/>
      <c r="AW9" s="322"/>
      <c r="AX9" s="322"/>
      <c r="AY9" s="322"/>
      <c r="AZ9" s="322"/>
      <c r="BA9" s="322"/>
      <c r="BB9" s="322"/>
      <c r="BC9" s="322"/>
      <c r="BD9" s="322"/>
      <c r="BE9" s="322"/>
      <c r="BF9" s="322"/>
      <c r="BG9" s="322"/>
      <c r="BH9" s="322"/>
      <c r="BI9" s="322"/>
      <c r="BJ9" s="322"/>
      <c r="BK9" s="322"/>
      <c r="BL9" s="322"/>
      <c r="BM9" s="322"/>
      <c r="BN9" s="322"/>
      <c r="BO9" s="322"/>
      <c r="BP9" s="322"/>
      <c r="BQ9" s="322"/>
      <c r="BR9" s="322"/>
      <c r="BS9" s="322"/>
      <c r="BT9" s="322"/>
      <c r="BU9" s="322"/>
      <c r="BV9" s="322"/>
      <c r="BW9" s="322"/>
      <c r="BX9" s="322"/>
      <c r="BY9" s="322"/>
      <c r="BZ9" s="322"/>
      <c r="CA9" s="322"/>
      <c r="CB9" s="322"/>
      <c r="CC9" s="322"/>
      <c r="CD9" s="322"/>
      <c r="CE9" s="322"/>
      <c r="CF9" s="322"/>
      <c r="CG9" s="322"/>
      <c r="CH9" s="322"/>
      <c r="CI9" s="322"/>
      <c r="CJ9" s="322"/>
      <c r="CK9" s="322"/>
      <c r="CL9" s="322"/>
      <c r="CM9" s="322"/>
      <c r="CN9" s="322"/>
      <c r="CO9" s="322"/>
      <c r="CP9" s="322"/>
      <c r="CQ9" s="322"/>
      <c r="CR9" s="322"/>
      <c r="CS9" s="322"/>
      <c r="CT9" s="322"/>
      <c r="CU9" s="322"/>
      <c r="CV9" s="322"/>
      <c r="CW9" s="322"/>
      <c r="CX9" s="322"/>
      <c r="CY9" s="322"/>
      <c r="CZ9" s="322"/>
      <c r="DA9" s="322"/>
      <c r="DB9" s="322"/>
      <c r="DC9" s="322"/>
      <c r="DD9" s="322"/>
      <c r="DE9" s="322"/>
      <c r="DF9" s="322"/>
      <c r="DG9" s="322"/>
      <c r="DH9" s="322"/>
      <c r="DI9" s="322"/>
      <c r="DJ9" s="322"/>
      <c r="DK9" s="322"/>
      <c r="DL9" s="322"/>
      <c r="DM9" s="322"/>
      <c r="DN9" s="322"/>
      <c r="DO9" s="322"/>
      <c r="DP9" s="322"/>
      <c r="DQ9" s="322"/>
      <c r="DR9" s="322"/>
      <c r="DS9" s="322"/>
      <c r="DT9" s="322"/>
      <c r="DU9" s="322"/>
      <c r="DV9" s="322"/>
      <c r="DW9" s="322"/>
      <c r="DX9" s="322"/>
      <c r="DY9" s="322"/>
      <c r="DZ9" s="322"/>
      <c r="EA9" s="322"/>
      <c r="EB9" s="322"/>
      <c r="EC9" s="322"/>
      <c r="ED9" s="322"/>
      <c r="EE9" s="322"/>
      <c r="EF9" s="322"/>
      <c r="EG9" s="322"/>
      <c r="EH9" s="322"/>
      <c r="EI9" s="322"/>
      <c r="EJ9" s="322"/>
      <c r="EK9" s="322"/>
      <c r="EL9" s="322"/>
      <c r="EM9" s="322"/>
      <c r="EN9" s="322"/>
      <c r="EO9" s="322"/>
      <c r="EP9" s="322"/>
    </row>
    <row r="10" spans="1:146" s="252" customFormat="1" ht="21">
      <c r="A10" s="95"/>
      <c r="B10" s="815" t="s">
        <v>2</v>
      </c>
      <c r="C10" s="1023">
        <f>C12</f>
        <v>15400</v>
      </c>
      <c r="D10" s="1023">
        <f>D12</f>
        <v>15400</v>
      </c>
      <c r="E10" s="1023">
        <f>E12</f>
        <v>0</v>
      </c>
      <c r="F10" s="1023">
        <f>F12</f>
        <v>0</v>
      </c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2"/>
      <c r="R10" s="322"/>
      <c r="S10" s="322"/>
      <c r="T10" s="322"/>
      <c r="U10" s="322"/>
      <c r="V10" s="322"/>
      <c r="W10" s="322"/>
      <c r="X10" s="322"/>
      <c r="Y10" s="322"/>
      <c r="Z10" s="322"/>
      <c r="AA10" s="322"/>
      <c r="AB10" s="322"/>
      <c r="AC10" s="322"/>
      <c r="AD10" s="322"/>
      <c r="AE10" s="322"/>
      <c r="AF10" s="322"/>
      <c r="AG10" s="322"/>
      <c r="AH10" s="322"/>
      <c r="AI10" s="322"/>
      <c r="AJ10" s="322"/>
      <c r="AK10" s="322"/>
      <c r="AL10" s="322"/>
      <c r="AM10" s="322"/>
      <c r="AN10" s="322"/>
      <c r="AO10" s="322"/>
      <c r="AP10" s="322"/>
      <c r="AQ10" s="322"/>
      <c r="AR10" s="322"/>
      <c r="AS10" s="322"/>
      <c r="AT10" s="322"/>
      <c r="AU10" s="322"/>
      <c r="AV10" s="322"/>
      <c r="AW10" s="322"/>
      <c r="AX10" s="322"/>
      <c r="AY10" s="322"/>
      <c r="AZ10" s="322"/>
      <c r="BA10" s="322"/>
      <c r="BB10" s="322"/>
      <c r="BC10" s="322"/>
      <c r="BD10" s="322"/>
      <c r="BE10" s="322"/>
      <c r="BF10" s="322"/>
      <c r="BG10" s="322"/>
      <c r="BH10" s="322"/>
      <c r="BI10" s="322"/>
      <c r="BJ10" s="322"/>
      <c r="BK10" s="322"/>
      <c r="BL10" s="322"/>
      <c r="BM10" s="322"/>
      <c r="BN10" s="322"/>
      <c r="BO10" s="322"/>
      <c r="BP10" s="322"/>
      <c r="BQ10" s="322"/>
      <c r="BR10" s="322"/>
      <c r="BS10" s="322"/>
      <c r="BT10" s="322"/>
      <c r="BU10" s="322"/>
      <c r="BV10" s="322"/>
      <c r="BW10" s="322"/>
      <c r="BX10" s="322"/>
      <c r="BY10" s="322"/>
      <c r="BZ10" s="322"/>
      <c r="CA10" s="322"/>
      <c r="CB10" s="322"/>
      <c r="CC10" s="322"/>
      <c r="CD10" s="322"/>
      <c r="CE10" s="322"/>
      <c r="CF10" s="322"/>
      <c r="CG10" s="322"/>
      <c r="CH10" s="322"/>
      <c r="CI10" s="322"/>
      <c r="CJ10" s="322"/>
      <c r="CK10" s="322"/>
      <c r="CL10" s="322"/>
      <c r="CM10" s="322"/>
      <c r="CN10" s="322"/>
      <c r="CO10" s="322"/>
      <c r="CP10" s="322"/>
      <c r="CQ10" s="322"/>
      <c r="CR10" s="322"/>
      <c r="CS10" s="322"/>
      <c r="CT10" s="322"/>
      <c r="CU10" s="322"/>
      <c r="CV10" s="322"/>
      <c r="CW10" s="322"/>
      <c r="CX10" s="322"/>
      <c r="CY10" s="322"/>
      <c r="CZ10" s="322"/>
      <c r="DA10" s="322"/>
      <c r="DB10" s="322"/>
      <c r="DC10" s="322"/>
      <c r="DD10" s="322"/>
      <c r="DE10" s="322"/>
      <c r="DF10" s="322"/>
      <c r="DG10" s="322"/>
      <c r="DH10" s="322"/>
      <c r="DI10" s="322"/>
      <c r="DJ10" s="322"/>
      <c r="DK10" s="322"/>
      <c r="DL10" s="322"/>
      <c r="DM10" s="322"/>
      <c r="DN10" s="322"/>
      <c r="DO10" s="322"/>
      <c r="DP10" s="322"/>
      <c r="DQ10" s="322"/>
      <c r="DR10" s="322"/>
      <c r="DS10" s="322"/>
      <c r="DT10" s="322"/>
      <c r="DU10" s="322"/>
      <c r="DV10" s="322"/>
      <c r="DW10" s="322"/>
      <c r="DX10" s="322"/>
      <c r="DY10" s="322"/>
      <c r="DZ10" s="322"/>
      <c r="EA10" s="322"/>
      <c r="EB10" s="322"/>
      <c r="EC10" s="322"/>
      <c r="ED10" s="322"/>
      <c r="EE10" s="322"/>
      <c r="EF10" s="322"/>
      <c r="EG10" s="322"/>
      <c r="EH10" s="322"/>
      <c r="EI10" s="322"/>
      <c r="EJ10" s="322"/>
      <c r="EK10" s="322"/>
      <c r="EL10" s="322"/>
      <c r="EM10" s="322"/>
      <c r="EN10" s="322"/>
      <c r="EO10" s="322"/>
      <c r="EP10" s="322"/>
    </row>
    <row r="11" spans="1:146" s="344" customFormat="1" ht="21">
      <c r="A11" s="814" t="s">
        <v>472</v>
      </c>
      <c r="B11" s="864" t="s">
        <v>1</v>
      </c>
      <c r="C11" s="1121">
        <v>17600</v>
      </c>
      <c r="D11" s="1121">
        <v>17600</v>
      </c>
      <c r="E11" s="1208">
        <v>0</v>
      </c>
      <c r="F11" s="1208">
        <v>0</v>
      </c>
      <c r="G11" s="118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22"/>
      <c r="AK11" s="322"/>
      <c r="AL11" s="322"/>
      <c r="AM11" s="322"/>
      <c r="AN11" s="322"/>
      <c r="AO11" s="322"/>
      <c r="AP11" s="322"/>
      <c r="AQ11" s="322"/>
      <c r="AR11" s="322"/>
      <c r="AS11" s="322"/>
      <c r="AT11" s="322"/>
      <c r="AU11" s="322"/>
      <c r="AV11" s="322"/>
      <c r="AW11" s="322"/>
      <c r="AX11" s="322"/>
      <c r="AY11" s="322"/>
      <c r="AZ11" s="322"/>
      <c r="BA11" s="322"/>
      <c r="BB11" s="322"/>
      <c r="BC11" s="322"/>
      <c r="BD11" s="322"/>
      <c r="BE11" s="322"/>
      <c r="BF11" s="322"/>
      <c r="BG11" s="322"/>
      <c r="BH11" s="322"/>
      <c r="BI11" s="322"/>
      <c r="BJ11" s="322"/>
      <c r="BK11" s="322"/>
      <c r="BL11" s="322"/>
      <c r="BM11" s="322"/>
      <c r="BN11" s="322"/>
      <c r="BO11" s="322"/>
      <c r="BP11" s="322"/>
      <c r="BQ11" s="322"/>
      <c r="BR11" s="322"/>
      <c r="BS11" s="322"/>
      <c r="BT11" s="322"/>
      <c r="BU11" s="322"/>
      <c r="BV11" s="322"/>
      <c r="BW11" s="322"/>
      <c r="BX11" s="322"/>
      <c r="BY11" s="322"/>
      <c r="BZ11" s="322"/>
      <c r="CA11" s="322"/>
      <c r="CB11" s="322"/>
      <c r="CC11" s="322"/>
      <c r="CD11" s="322"/>
      <c r="CE11" s="322"/>
      <c r="CF11" s="322"/>
      <c r="CG11" s="322"/>
      <c r="CH11" s="322"/>
      <c r="CI11" s="322"/>
      <c r="CJ11" s="322"/>
      <c r="CK11" s="322"/>
      <c r="CL11" s="322"/>
      <c r="CM11" s="322"/>
      <c r="CN11" s="322"/>
      <c r="CO11" s="322"/>
      <c r="CP11" s="322"/>
      <c r="CQ11" s="322"/>
      <c r="CR11" s="322"/>
      <c r="CS11" s="322"/>
      <c r="CT11" s="322"/>
      <c r="CU11" s="322"/>
      <c r="CV11" s="322"/>
      <c r="CW11" s="322"/>
      <c r="CX11" s="322"/>
      <c r="CY11" s="322"/>
      <c r="CZ11" s="322"/>
      <c r="DA11" s="322"/>
      <c r="DB11" s="322"/>
      <c r="DC11" s="322"/>
      <c r="DD11" s="322"/>
      <c r="DE11" s="322"/>
      <c r="DF11" s="322"/>
      <c r="DG11" s="322"/>
      <c r="DH11" s="322"/>
      <c r="DI11" s="322"/>
      <c r="DJ11" s="322"/>
      <c r="DK11" s="322"/>
      <c r="DL11" s="322"/>
      <c r="DM11" s="322"/>
      <c r="DN11" s="322"/>
      <c r="DO11" s="322"/>
      <c r="DP11" s="322"/>
      <c r="DQ11" s="322"/>
      <c r="DR11" s="322"/>
      <c r="DS11" s="322"/>
      <c r="DT11" s="322"/>
      <c r="DU11" s="322"/>
      <c r="DV11" s="322"/>
      <c r="DW11" s="322"/>
      <c r="DX11" s="322"/>
      <c r="DY11" s="322"/>
      <c r="DZ11" s="322"/>
      <c r="EA11" s="322"/>
      <c r="EB11" s="322"/>
      <c r="EC11" s="322"/>
      <c r="ED11" s="322"/>
      <c r="EE11" s="322"/>
      <c r="EF11" s="322"/>
      <c r="EG11" s="322"/>
      <c r="EH11" s="322"/>
      <c r="EI11" s="322"/>
      <c r="EJ11" s="322"/>
      <c r="EK11" s="322"/>
      <c r="EL11" s="322"/>
      <c r="EM11" s="322"/>
      <c r="EN11" s="322"/>
      <c r="EO11" s="322"/>
      <c r="EP11" s="322"/>
    </row>
    <row r="12" spans="1:146" s="344" customFormat="1" ht="21">
      <c r="A12" s="814"/>
      <c r="B12" s="815" t="s">
        <v>2</v>
      </c>
      <c r="C12" s="1023">
        <f>C14</f>
        <v>15400</v>
      </c>
      <c r="D12" s="1023">
        <f>D14</f>
        <v>15400</v>
      </c>
      <c r="E12" s="1023">
        <f>E14</f>
        <v>0</v>
      </c>
      <c r="F12" s="1023">
        <f>F14</f>
        <v>0</v>
      </c>
      <c r="G12" s="1004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2"/>
      <c r="AC12" s="322"/>
      <c r="AD12" s="322"/>
      <c r="AE12" s="322"/>
      <c r="AF12" s="322"/>
      <c r="AG12" s="322"/>
      <c r="AH12" s="322"/>
      <c r="AI12" s="322"/>
      <c r="AJ12" s="322"/>
      <c r="AK12" s="322"/>
      <c r="AL12" s="322"/>
      <c r="AM12" s="322"/>
      <c r="AN12" s="322"/>
      <c r="AO12" s="322"/>
      <c r="AP12" s="322"/>
      <c r="AQ12" s="322"/>
      <c r="AR12" s="322"/>
      <c r="AS12" s="322"/>
      <c r="AT12" s="322"/>
      <c r="AU12" s="322"/>
      <c r="AV12" s="322"/>
      <c r="AW12" s="322"/>
      <c r="AX12" s="322"/>
      <c r="AY12" s="322"/>
      <c r="AZ12" s="322"/>
      <c r="BA12" s="322"/>
      <c r="BB12" s="322"/>
      <c r="BC12" s="322"/>
      <c r="BD12" s="322"/>
      <c r="BE12" s="322"/>
      <c r="BF12" s="322"/>
      <c r="BG12" s="322"/>
      <c r="BH12" s="322"/>
      <c r="BI12" s="322"/>
      <c r="BJ12" s="322"/>
      <c r="BK12" s="322"/>
      <c r="BL12" s="322"/>
      <c r="BM12" s="322"/>
      <c r="BN12" s="322"/>
      <c r="BO12" s="322"/>
      <c r="BP12" s="322"/>
      <c r="BQ12" s="322"/>
      <c r="BR12" s="322"/>
      <c r="BS12" s="322"/>
      <c r="BT12" s="322"/>
      <c r="BU12" s="322"/>
      <c r="BV12" s="322"/>
      <c r="BW12" s="322"/>
      <c r="BX12" s="322"/>
      <c r="BY12" s="322"/>
      <c r="BZ12" s="322"/>
      <c r="CA12" s="322"/>
      <c r="CB12" s="322"/>
      <c r="CC12" s="322"/>
      <c r="CD12" s="322"/>
      <c r="CE12" s="322"/>
      <c r="CF12" s="322"/>
      <c r="CG12" s="322"/>
      <c r="CH12" s="322"/>
      <c r="CI12" s="322"/>
      <c r="CJ12" s="322"/>
      <c r="CK12" s="322"/>
      <c r="CL12" s="322"/>
      <c r="CM12" s="322"/>
      <c r="CN12" s="322"/>
      <c r="CO12" s="322"/>
      <c r="CP12" s="322"/>
      <c r="CQ12" s="322"/>
      <c r="CR12" s="322"/>
      <c r="CS12" s="322"/>
      <c r="CT12" s="322"/>
      <c r="CU12" s="322"/>
      <c r="CV12" s="322"/>
      <c r="CW12" s="322"/>
      <c r="CX12" s="322"/>
      <c r="CY12" s="322"/>
      <c r="CZ12" s="322"/>
      <c r="DA12" s="322"/>
      <c r="DB12" s="322"/>
      <c r="DC12" s="322"/>
      <c r="DD12" s="322"/>
      <c r="DE12" s="322"/>
      <c r="DF12" s="322"/>
      <c r="DG12" s="322"/>
      <c r="DH12" s="322"/>
      <c r="DI12" s="322"/>
      <c r="DJ12" s="322"/>
      <c r="DK12" s="322"/>
      <c r="DL12" s="322"/>
      <c r="DM12" s="322"/>
      <c r="DN12" s="322"/>
      <c r="DO12" s="322"/>
      <c r="DP12" s="322"/>
      <c r="DQ12" s="322"/>
      <c r="DR12" s="322"/>
      <c r="DS12" s="322"/>
      <c r="DT12" s="322"/>
      <c r="DU12" s="322"/>
      <c r="DV12" s="322"/>
      <c r="DW12" s="322"/>
      <c r="DX12" s="322"/>
      <c r="DY12" s="322"/>
      <c r="DZ12" s="322"/>
      <c r="EA12" s="322"/>
      <c r="EB12" s="322"/>
      <c r="EC12" s="322"/>
      <c r="ED12" s="322"/>
      <c r="EE12" s="322"/>
      <c r="EF12" s="322"/>
      <c r="EG12" s="322"/>
      <c r="EH12" s="322"/>
      <c r="EI12" s="322"/>
      <c r="EJ12" s="322"/>
      <c r="EK12" s="322"/>
      <c r="EL12" s="322"/>
      <c r="EM12" s="322"/>
      <c r="EN12" s="322"/>
      <c r="EO12" s="322"/>
      <c r="EP12" s="322"/>
    </row>
    <row r="13" spans="1:146" s="344" customFormat="1" ht="21">
      <c r="A13" s="819" t="s">
        <v>212</v>
      </c>
      <c r="B13" s="815" t="s">
        <v>1</v>
      </c>
      <c r="C13" s="1025">
        <v>17600</v>
      </c>
      <c r="D13" s="1025">
        <v>17600</v>
      </c>
      <c r="E13" s="1083">
        <v>0</v>
      </c>
      <c r="F13" s="1083">
        <v>0</v>
      </c>
      <c r="G13" s="1004"/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  <c r="AI13" s="322"/>
      <c r="AJ13" s="322"/>
      <c r="AK13" s="322"/>
      <c r="AL13" s="322"/>
      <c r="AM13" s="322"/>
      <c r="AN13" s="322"/>
      <c r="AO13" s="322"/>
      <c r="AP13" s="322"/>
      <c r="AQ13" s="322"/>
      <c r="AR13" s="322"/>
      <c r="AS13" s="322"/>
      <c r="AT13" s="322"/>
      <c r="AU13" s="322"/>
      <c r="AV13" s="322"/>
      <c r="AW13" s="322"/>
      <c r="AX13" s="322"/>
      <c r="AY13" s="322"/>
      <c r="AZ13" s="322"/>
      <c r="BA13" s="322"/>
      <c r="BB13" s="322"/>
      <c r="BC13" s="322"/>
      <c r="BD13" s="322"/>
      <c r="BE13" s="322"/>
      <c r="BF13" s="322"/>
      <c r="BG13" s="322"/>
      <c r="BH13" s="322"/>
      <c r="BI13" s="322"/>
      <c r="BJ13" s="322"/>
      <c r="BK13" s="322"/>
      <c r="BL13" s="322"/>
      <c r="BM13" s="322"/>
      <c r="BN13" s="322"/>
      <c r="BO13" s="322"/>
      <c r="BP13" s="322"/>
      <c r="BQ13" s="322"/>
      <c r="BR13" s="322"/>
      <c r="BS13" s="322"/>
      <c r="BT13" s="322"/>
      <c r="BU13" s="322"/>
      <c r="BV13" s="322"/>
      <c r="BW13" s="322"/>
      <c r="BX13" s="322"/>
      <c r="BY13" s="322"/>
      <c r="BZ13" s="322"/>
      <c r="CA13" s="322"/>
      <c r="CB13" s="322"/>
      <c r="CC13" s="322"/>
      <c r="CD13" s="322"/>
      <c r="CE13" s="322"/>
      <c r="CF13" s="322"/>
      <c r="CG13" s="322"/>
      <c r="CH13" s="322"/>
      <c r="CI13" s="322"/>
      <c r="CJ13" s="322"/>
      <c r="CK13" s="322"/>
      <c r="CL13" s="322"/>
      <c r="CM13" s="322"/>
      <c r="CN13" s="322"/>
      <c r="CO13" s="322"/>
      <c r="CP13" s="322"/>
      <c r="CQ13" s="322"/>
      <c r="CR13" s="322"/>
      <c r="CS13" s="322"/>
      <c r="CT13" s="322"/>
      <c r="CU13" s="322"/>
      <c r="CV13" s="322"/>
      <c r="CW13" s="322"/>
      <c r="CX13" s="322"/>
      <c r="CY13" s="322"/>
      <c r="CZ13" s="322"/>
      <c r="DA13" s="322"/>
      <c r="DB13" s="322"/>
      <c r="DC13" s="322"/>
      <c r="DD13" s="322"/>
      <c r="DE13" s="322"/>
      <c r="DF13" s="322"/>
      <c r="DG13" s="322"/>
      <c r="DH13" s="322"/>
      <c r="DI13" s="322"/>
      <c r="DJ13" s="322"/>
      <c r="DK13" s="322"/>
      <c r="DL13" s="322"/>
      <c r="DM13" s="322"/>
      <c r="DN13" s="322"/>
      <c r="DO13" s="322"/>
      <c r="DP13" s="322"/>
      <c r="DQ13" s="322"/>
      <c r="DR13" s="322"/>
      <c r="DS13" s="322"/>
      <c r="DT13" s="322"/>
      <c r="DU13" s="322"/>
      <c r="DV13" s="322"/>
      <c r="DW13" s="322"/>
      <c r="DX13" s="322"/>
      <c r="DY13" s="322"/>
      <c r="DZ13" s="322"/>
      <c r="EA13" s="322"/>
      <c r="EB13" s="322"/>
      <c r="EC13" s="322"/>
      <c r="ED13" s="322"/>
      <c r="EE13" s="322"/>
      <c r="EF13" s="322"/>
      <c r="EG13" s="322"/>
      <c r="EH13" s="322"/>
      <c r="EI13" s="322"/>
      <c r="EJ13" s="322"/>
      <c r="EK13" s="322"/>
      <c r="EL13" s="322"/>
      <c r="EM13" s="322"/>
      <c r="EN13" s="322"/>
      <c r="EO13" s="322"/>
      <c r="EP13" s="322"/>
    </row>
    <row r="14" spans="1:146" s="344" customFormat="1" ht="21">
      <c r="A14" s="819"/>
      <c r="B14" s="815" t="s">
        <v>2</v>
      </c>
      <c r="C14" s="1025">
        <f>C16</f>
        <v>15400</v>
      </c>
      <c r="D14" s="1025">
        <f>D16</f>
        <v>15400</v>
      </c>
      <c r="E14" s="1025">
        <f>E16</f>
        <v>0</v>
      </c>
      <c r="F14" s="1025">
        <f>F16</f>
        <v>0</v>
      </c>
      <c r="G14" s="1004"/>
      <c r="H14" s="322"/>
      <c r="I14" s="322"/>
      <c r="J14" s="322"/>
      <c r="K14" s="322"/>
      <c r="L14" s="322"/>
      <c r="M14" s="322"/>
      <c r="N14" s="322"/>
      <c r="O14" s="322"/>
      <c r="P14" s="322"/>
      <c r="Q14" s="322"/>
      <c r="R14" s="322"/>
      <c r="S14" s="322"/>
      <c r="T14" s="322"/>
      <c r="U14" s="322"/>
      <c r="V14" s="322"/>
      <c r="W14" s="322"/>
      <c r="X14" s="322"/>
      <c r="Y14" s="322"/>
      <c r="Z14" s="322"/>
      <c r="AA14" s="322"/>
      <c r="AB14" s="322"/>
      <c r="AC14" s="322"/>
      <c r="AD14" s="322"/>
      <c r="AE14" s="322"/>
      <c r="AF14" s="322"/>
      <c r="AG14" s="322"/>
      <c r="AH14" s="322"/>
      <c r="AI14" s="322"/>
      <c r="AJ14" s="322"/>
      <c r="AK14" s="322"/>
      <c r="AL14" s="322"/>
      <c r="AM14" s="322"/>
      <c r="AN14" s="322"/>
      <c r="AO14" s="322"/>
      <c r="AP14" s="322"/>
      <c r="AQ14" s="322"/>
      <c r="AR14" s="322"/>
      <c r="AS14" s="322"/>
      <c r="AT14" s="322"/>
      <c r="AU14" s="322"/>
      <c r="AV14" s="322"/>
      <c r="AW14" s="322"/>
      <c r="AX14" s="322"/>
      <c r="AY14" s="322"/>
      <c r="AZ14" s="322"/>
      <c r="BA14" s="322"/>
      <c r="BB14" s="322"/>
      <c r="BC14" s="322"/>
      <c r="BD14" s="322"/>
      <c r="BE14" s="322"/>
      <c r="BF14" s="322"/>
      <c r="BG14" s="322"/>
      <c r="BH14" s="322"/>
      <c r="BI14" s="322"/>
      <c r="BJ14" s="322"/>
      <c r="BK14" s="322"/>
      <c r="BL14" s="322"/>
      <c r="BM14" s="322"/>
      <c r="BN14" s="322"/>
      <c r="BO14" s="322"/>
      <c r="BP14" s="322"/>
      <c r="BQ14" s="322"/>
      <c r="BR14" s="322"/>
      <c r="BS14" s="322"/>
      <c r="BT14" s="322"/>
      <c r="BU14" s="322"/>
      <c r="BV14" s="322"/>
      <c r="BW14" s="322"/>
      <c r="BX14" s="322"/>
      <c r="BY14" s="322"/>
      <c r="BZ14" s="322"/>
      <c r="CA14" s="322"/>
      <c r="CB14" s="322"/>
      <c r="CC14" s="322"/>
      <c r="CD14" s="322"/>
      <c r="CE14" s="322"/>
      <c r="CF14" s="322"/>
      <c r="CG14" s="322"/>
      <c r="CH14" s="322"/>
      <c r="CI14" s="322"/>
      <c r="CJ14" s="322"/>
      <c r="CK14" s="322"/>
      <c r="CL14" s="322"/>
      <c r="CM14" s="322"/>
      <c r="CN14" s="322"/>
      <c r="CO14" s="322"/>
      <c r="CP14" s="322"/>
      <c r="CQ14" s="322"/>
      <c r="CR14" s="322"/>
      <c r="CS14" s="322"/>
      <c r="CT14" s="322"/>
      <c r="CU14" s="322"/>
      <c r="CV14" s="322"/>
      <c r="CW14" s="322"/>
      <c r="CX14" s="322"/>
      <c r="CY14" s="322"/>
      <c r="CZ14" s="322"/>
      <c r="DA14" s="322"/>
      <c r="DB14" s="322"/>
      <c r="DC14" s="322"/>
      <c r="DD14" s="322"/>
      <c r="DE14" s="322"/>
      <c r="DF14" s="322"/>
      <c r="DG14" s="322"/>
      <c r="DH14" s="322"/>
      <c r="DI14" s="322"/>
      <c r="DJ14" s="322"/>
      <c r="DK14" s="322"/>
      <c r="DL14" s="322"/>
      <c r="DM14" s="322"/>
      <c r="DN14" s="322"/>
      <c r="DO14" s="322"/>
      <c r="DP14" s="322"/>
      <c r="DQ14" s="322"/>
      <c r="DR14" s="322"/>
      <c r="DS14" s="322"/>
      <c r="DT14" s="322"/>
      <c r="DU14" s="322"/>
      <c r="DV14" s="322"/>
      <c r="DW14" s="322"/>
      <c r="DX14" s="322"/>
      <c r="DY14" s="322"/>
      <c r="DZ14" s="322"/>
      <c r="EA14" s="322"/>
      <c r="EB14" s="322"/>
      <c r="EC14" s="322"/>
      <c r="ED14" s="322"/>
      <c r="EE14" s="322"/>
      <c r="EF14" s="322"/>
      <c r="EG14" s="322"/>
      <c r="EH14" s="322"/>
      <c r="EI14" s="322"/>
      <c r="EJ14" s="322"/>
      <c r="EK14" s="322"/>
      <c r="EL14" s="322"/>
      <c r="EM14" s="322"/>
      <c r="EN14" s="322"/>
      <c r="EO14" s="322"/>
      <c r="EP14" s="322"/>
    </row>
    <row r="15" spans="1:146" s="344" customFormat="1" ht="21">
      <c r="A15" s="814" t="s">
        <v>424</v>
      </c>
      <c r="B15" s="815" t="s">
        <v>1</v>
      </c>
      <c r="C15" s="1023">
        <v>17600</v>
      </c>
      <c r="D15" s="1023">
        <v>17600</v>
      </c>
      <c r="E15" s="1082">
        <v>0</v>
      </c>
      <c r="F15" s="1082">
        <v>0</v>
      </c>
      <c r="G15" s="1004"/>
      <c r="H15" s="322"/>
      <c r="I15" s="322"/>
      <c r="J15" s="322"/>
      <c r="K15" s="322"/>
      <c r="L15" s="322"/>
      <c r="M15" s="322"/>
      <c r="N15" s="322"/>
      <c r="O15" s="322"/>
      <c r="P15" s="322"/>
      <c r="Q15" s="322"/>
      <c r="R15" s="322"/>
      <c r="S15" s="322"/>
      <c r="T15" s="322"/>
      <c r="U15" s="322"/>
      <c r="V15" s="322"/>
      <c r="W15" s="322"/>
      <c r="X15" s="322"/>
      <c r="Y15" s="322"/>
      <c r="Z15" s="322"/>
      <c r="AA15" s="322"/>
      <c r="AB15" s="322"/>
      <c r="AC15" s="322"/>
      <c r="AD15" s="322"/>
      <c r="AE15" s="322"/>
      <c r="AF15" s="322"/>
      <c r="AG15" s="322"/>
      <c r="AH15" s="322"/>
      <c r="AI15" s="322"/>
      <c r="AJ15" s="322"/>
      <c r="AK15" s="322"/>
      <c r="AL15" s="322"/>
      <c r="AM15" s="322"/>
      <c r="AN15" s="322"/>
      <c r="AO15" s="322"/>
      <c r="AP15" s="322"/>
      <c r="AQ15" s="322"/>
      <c r="AR15" s="322"/>
      <c r="AS15" s="322"/>
      <c r="AT15" s="322"/>
      <c r="AU15" s="322"/>
      <c r="AV15" s="322"/>
      <c r="AW15" s="322"/>
      <c r="AX15" s="322"/>
      <c r="AY15" s="322"/>
      <c r="AZ15" s="322"/>
      <c r="BA15" s="322"/>
      <c r="BB15" s="322"/>
      <c r="BC15" s="322"/>
      <c r="BD15" s="322"/>
      <c r="BE15" s="322"/>
      <c r="BF15" s="322"/>
      <c r="BG15" s="322"/>
      <c r="BH15" s="322"/>
      <c r="BI15" s="322"/>
      <c r="BJ15" s="322"/>
      <c r="BK15" s="322"/>
      <c r="BL15" s="322"/>
      <c r="BM15" s="322"/>
      <c r="BN15" s="322"/>
      <c r="BO15" s="322"/>
      <c r="BP15" s="322"/>
      <c r="BQ15" s="322"/>
      <c r="BR15" s="322"/>
      <c r="BS15" s="322"/>
      <c r="BT15" s="322"/>
      <c r="BU15" s="322"/>
      <c r="BV15" s="322"/>
      <c r="BW15" s="322"/>
      <c r="BX15" s="322"/>
      <c r="BY15" s="322"/>
      <c r="BZ15" s="322"/>
      <c r="CA15" s="322"/>
      <c r="CB15" s="322"/>
      <c r="CC15" s="322"/>
      <c r="CD15" s="322"/>
      <c r="CE15" s="322"/>
      <c r="CF15" s="322"/>
      <c r="CG15" s="322"/>
      <c r="CH15" s="322"/>
      <c r="CI15" s="322"/>
      <c r="CJ15" s="322"/>
      <c r="CK15" s="322"/>
      <c r="CL15" s="322"/>
      <c r="CM15" s="322"/>
      <c r="CN15" s="322"/>
      <c r="CO15" s="322"/>
      <c r="CP15" s="322"/>
      <c r="CQ15" s="322"/>
      <c r="CR15" s="322"/>
      <c r="CS15" s="322"/>
      <c r="CT15" s="322"/>
      <c r="CU15" s="322"/>
      <c r="CV15" s="322"/>
      <c r="CW15" s="322"/>
      <c r="CX15" s="322"/>
      <c r="CY15" s="322"/>
      <c r="CZ15" s="322"/>
      <c r="DA15" s="322"/>
      <c r="DB15" s="322"/>
      <c r="DC15" s="322"/>
      <c r="DD15" s="322"/>
      <c r="DE15" s="322"/>
      <c r="DF15" s="322"/>
      <c r="DG15" s="322"/>
      <c r="DH15" s="322"/>
      <c r="DI15" s="322"/>
      <c r="DJ15" s="322"/>
      <c r="DK15" s="322"/>
      <c r="DL15" s="322"/>
      <c r="DM15" s="322"/>
      <c r="DN15" s="322"/>
      <c r="DO15" s="322"/>
      <c r="DP15" s="322"/>
      <c r="DQ15" s="322"/>
      <c r="DR15" s="322"/>
      <c r="DS15" s="322"/>
      <c r="DT15" s="322"/>
      <c r="DU15" s="322"/>
      <c r="DV15" s="322"/>
      <c r="DW15" s="322"/>
      <c r="DX15" s="322"/>
      <c r="DY15" s="322"/>
      <c r="DZ15" s="322"/>
      <c r="EA15" s="322"/>
      <c r="EB15" s="322"/>
      <c r="EC15" s="322"/>
      <c r="ED15" s="322"/>
      <c r="EE15" s="322"/>
      <c r="EF15" s="322"/>
      <c r="EG15" s="322"/>
      <c r="EH15" s="322"/>
      <c r="EI15" s="322"/>
      <c r="EJ15" s="322"/>
      <c r="EK15" s="322"/>
      <c r="EL15" s="322"/>
      <c r="EM15" s="322"/>
      <c r="EN15" s="322"/>
      <c r="EO15" s="322"/>
      <c r="EP15" s="322"/>
    </row>
    <row r="16" spans="1:146" s="344" customFormat="1" ht="21">
      <c r="A16" s="814"/>
      <c r="B16" s="815" t="s">
        <v>2</v>
      </c>
      <c r="C16" s="1023">
        <f>D16+E16+F16</f>
        <v>15400</v>
      </c>
      <c r="D16" s="1209">
        <f>D19</f>
        <v>15400</v>
      </c>
      <c r="E16" s="1209">
        <f>E19</f>
        <v>0</v>
      </c>
      <c r="F16" s="1209">
        <f>F19</f>
        <v>0</v>
      </c>
      <c r="G16" s="1004"/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2"/>
      <c r="Y16" s="322"/>
      <c r="Z16" s="322"/>
      <c r="AA16" s="322"/>
      <c r="AB16" s="322"/>
      <c r="AC16" s="322"/>
      <c r="AD16" s="322"/>
      <c r="AE16" s="322"/>
      <c r="AF16" s="322"/>
      <c r="AG16" s="322"/>
      <c r="AH16" s="322"/>
      <c r="AI16" s="322"/>
      <c r="AJ16" s="322"/>
      <c r="AK16" s="322"/>
      <c r="AL16" s="322"/>
      <c r="AM16" s="322"/>
      <c r="AN16" s="322"/>
      <c r="AO16" s="322"/>
      <c r="AP16" s="322"/>
      <c r="AQ16" s="322"/>
      <c r="AR16" s="322"/>
      <c r="AS16" s="322"/>
      <c r="AT16" s="322"/>
      <c r="AU16" s="322"/>
      <c r="AV16" s="322"/>
      <c r="AW16" s="322"/>
      <c r="AX16" s="322"/>
      <c r="AY16" s="322"/>
      <c r="AZ16" s="322"/>
      <c r="BA16" s="322"/>
      <c r="BB16" s="322"/>
      <c r="BC16" s="322"/>
      <c r="BD16" s="322"/>
      <c r="BE16" s="322"/>
      <c r="BF16" s="322"/>
      <c r="BG16" s="322"/>
      <c r="BH16" s="322"/>
      <c r="BI16" s="322"/>
      <c r="BJ16" s="322"/>
      <c r="BK16" s="322"/>
      <c r="BL16" s="322"/>
      <c r="BM16" s="322"/>
      <c r="BN16" s="322"/>
      <c r="BO16" s="322"/>
      <c r="BP16" s="322"/>
      <c r="BQ16" s="322"/>
      <c r="BR16" s="322"/>
      <c r="BS16" s="322"/>
      <c r="BT16" s="322"/>
      <c r="BU16" s="322"/>
      <c r="BV16" s="322"/>
      <c r="BW16" s="322"/>
      <c r="BX16" s="322"/>
      <c r="BY16" s="322"/>
      <c r="BZ16" s="322"/>
      <c r="CA16" s="322"/>
      <c r="CB16" s="322"/>
      <c r="CC16" s="322"/>
      <c r="CD16" s="322"/>
      <c r="CE16" s="322"/>
      <c r="CF16" s="322"/>
      <c r="CG16" s="322"/>
      <c r="CH16" s="322"/>
      <c r="CI16" s="322"/>
      <c r="CJ16" s="322"/>
      <c r="CK16" s="322"/>
      <c r="CL16" s="322"/>
      <c r="CM16" s="322"/>
      <c r="CN16" s="322"/>
      <c r="CO16" s="322"/>
      <c r="CP16" s="322"/>
      <c r="CQ16" s="322"/>
      <c r="CR16" s="322"/>
      <c r="CS16" s="322"/>
      <c r="CT16" s="322"/>
      <c r="CU16" s="322"/>
      <c r="CV16" s="322"/>
      <c r="CW16" s="322"/>
      <c r="CX16" s="322"/>
      <c r="CY16" s="322"/>
      <c r="CZ16" s="322"/>
      <c r="DA16" s="322"/>
      <c r="DB16" s="322"/>
      <c r="DC16" s="322"/>
      <c r="DD16" s="322"/>
      <c r="DE16" s="322"/>
      <c r="DF16" s="322"/>
      <c r="DG16" s="322"/>
      <c r="DH16" s="322"/>
      <c r="DI16" s="322"/>
      <c r="DJ16" s="322"/>
      <c r="DK16" s="322"/>
      <c r="DL16" s="322"/>
      <c r="DM16" s="322"/>
      <c r="DN16" s="322"/>
      <c r="DO16" s="322"/>
      <c r="DP16" s="322"/>
      <c r="DQ16" s="322"/>
      <c r="DR16" s="322"/>
      <c r="DS16" s="322"/>
      <c r="DT16" s="322"/>
      <c r="DU16" s="322"/>
      <c r="DV16" s="322"/>
      <c r="DW16" s="322"/>
      <c r="DX16" s="322"/>
      <c r="DY16" s="322"/>
      <c r="DZ16" s="322"/>
      <c r="EA16" s="322"/>
      <c r="EB16" s="322"/>
      <c r="EC16" s="322"/>
      <c r="ED16" s="322"/>
      <c r="EE16" s="322"/>
      <c r="EF16" s="322"/>
      <c r="EG16" s="322"/>
      <c r="EH16" s="322"/>
      <c r="EI16" s="322"/>
      <c r="EJ16" s="322"/>
      <c r="EK16" s="322"/>
      <c r="EL16" s="322"/>
      <c r="EM16" s="322"/>
      <c r="EN16" s="322"/>
      <c r="EO16" s="322"/>
      <c r="EP16" s="322"/>
    </row>
    <row r="17" spans="1:7" s="322" customFormat="1" ht="21">
      <c r="A17" s="879" t="s">
        <v>215</v>
      </c>
      <c r="B17" s="1139"/>
      <c r="C17" s="1042">
        <v>17600</v>
      </c>
      <c r="D17" s="1042">
        <v>17600</v>
      </c>
      <c r="E17" s="1049">
        <v>0</v>
      </c>
      <c r="F17" s="1049">
        <v>0</v>
      </c>
      <c r="G17" s="1004"/>
    </row>
    <row r="18" spans="1:7" ht="21">
      <c r="A18" s="475" t="s">
        <v>132</v>
      </c>
      <c r="B18" s="1142" t="s">
        <v>1</v>
      </c>
      <c r="C18" s="1052">
        <v>17600</v>
      </c>
      <c r="D18" s="1210">
        <v>17600</v>
      </c>
      <c r="E18" s="457">
        <v>0</v>
      </c>
      <c r="F18" s="1211">
        <v>0</v>
      </c>
      <c r="G18" s="1004"/>
    </row>
    <row r="19" spans="1:7" ht="21">
      <c r="A19" s="1123"/>
      <c r="B19" s="821" t="s">
        <v>2</v>
      </c>
      <c r="C19" s="1089">
        <f>D19+E19+F19</f>
        <v>15400</v>
      </c>
      <c r="D19" s="1210">
        <v>15400</v>
      </c>
      <c r="E19" s="457"/>
      <c r="F19" s="1211"/>
      <c r="G19" s="1004"/>
    </row>
    <row r="20" spans="1:7" ht="21">
      <c r="A20" s="660" t="s">
        <v>427</v>
      </c>
      <c r="B20" s="866" t="s">
        <v>1</v>
      </c>
      <c r="C20" s="1019">
        <v>17600</v>
      </c>
      <c r="D20" s="1019">
        <v>17600</v>
      </c>
      <c r="E20" s="1081">
        <v>0</v>
      </c>
      <c r="F20" s="1081">
        <v>0</v>
      </c>
      <c r="G20" s="1004"/>
    </row>
    <row r="21" spans="1:7" ht="21">
      <c r="A21" s="661"/>
      <c r="B21" s="865" t="s">
        <v>2</v>
      </c>
      <c r="C21" s="1093">
        <f>C10</f>
        <v>15400</v>
      </c>
      <c r="D21" s="1093">
        <f>D10</f>
        <v>15400</v>
      </c>
      <c r="E21" s="1093">
        <f>E10</f>
        <v>0</v>
      </c>
      <c r="F21" s="1093">
        <f>F10</f>
        <v>0</v>
      </c>
      <c r="G21" s="1004"/>
    </row>
    <row r="22" spans="1:7" ht="21">
      <c r="A22" s="660" t="s">
        <v>428</v>
      </c>
      <c r="B22" s="866" t="s">
        <v>1</v>
      </c>
      <c r="C22" s="1081">
        <v>0</v>
      </c>
      <c r="D22" s="1081">
        <v>0</v>
      </c>
      <c r="E22" s="1081">
        <v>0</v>
      </c>
      <c r="F22" s="1081">
        <v>0</v>
      </c>
      <c r="G22" s="1004"/>
    </row>
    <row r="23" spans="1:7" ht="21">
      <c r="A23" s="661"/>
      <c r="B23" s="865" t="s">
        <v>2</v>
      </c>
      <c r="C23" s="1093"/>
      <c r="D23" s="1212"/>
      <c r="E23" s="1213"/>
      <c r="F23" s="1214"/>
      <c r="G23" s="1004"/>
    </row>
    <row r="24" spans="1:146" s="1201" customFormat="1" ht="21">
      <c r="A24" s="660" t="s">
        <v>435</v>
      </c>
      <c r="B24" s="866" t="s">
        <v>1</v>
      </c>
      <c r="C24" s="1215">
        <v>17600</v>
      </c>
      <c r="D24" s="1215">
        <v>17600</v>
      </c>
      <c r="E24" s="1216">
        <v>0</v>
      </c>
      <c r="F24" s="1216">
        <v>0</v>
      </c>
      <c r="G24" s="1004"/>
      <c r="H24" s="322"/>
      <c r="I24" s="322"/>
      <c r="J24" s="322"/>
      <c r="K24" s="322"/>
      <c r="L24" s="322"/>
      <c r="M24" s="322"/>
      <c r="N24" s="322"/>
      <c r="O24" s="322"/>
      <c r="P24" s="322"/>
      <c r="Q24" s="322"/>
      <c r="R24" s="322"/>
      <c r="S24" s="322"/>
      <c r="T24" s="322"/>
      <c r="U24" s="322"/>
      <c r="V24" s="322"/>
      <c r="W24" s="322"/>
      <c r="X24" s="322"/>
      <c r="Y24" s="322"/>
      <c r="Z24" s="322"/>
      <c r="AA24" s="322"/>
      <c r="AB24" s="322"/>
      <c r="AC24" s="322"/>
      <c r="AD24" s="322"/>
      <c r="AE24" s="322"/>
      <c r="AF24" s="322"/>
      <c r="AG24" s="322"/>
      <c r="AH24" s="322"/>
      <c r="AI24" s="322"/>
      <c r="AJ24" s="322"/>
      <c r="AK24" s="322"/>
      <c r="AL24" s="322"/>
      <c r="AM24" s="322"/>
      <c r="AN24" s="322"/>
      <c r="AO24" s="322"/>
      <c r="AP24" s="322"/>
      <c r="AQ24" s="322"/>
      <c r="AR24" s="322"/>
      <c r="AS24" s="322"/>
      <c r="AT24" s="322"/>
      <c r="AU24" s="322"/>
      <c r="AV24" s="322"/>
      <c r="AW24" s="322"/>
      <c r="AX24" s="322"/>
      <c r="AY24" s="322"/>
      <c r="AZ24" s="322"/>
      <c r="BA24" s="322"/>
      <c r="BB24" s="322"/>
      <c r="BC24" s="322"/>
      <c r="BD24" s="322"/>
      <c r="BE24" s="322"/>
      <c r="BF24" s="322"/>
      <c r="BG24" s="322"/>
      <c r="BH24" s="322"/>
      <c r="BI24" s="322"/>
      <c r="BJ24" s="322"/>
      <c r="BK24" s="322"/>
      <c r="BL24" s="322"/>
      <c r="BM24" s="322"/>
      <c r="BN24" s="322"/>
      <c r="BO24" s="322"/>
      <c r="BP24" s="322"/>
      <c r="BQ24" s="322"/>
      <c r="BR24" s="322"/>
      <c r="BS24" s="322"/>
      <c r="BT24" s="322"/>
      <c r="BU24" s="322"/>
      <c r="BV24" s="322"/>
      <c r="BW24" s="322"/>
      <c r="BX24" s="322"/>
      <c r="BY24" s="322"/>
      <c r="BZ24" s="322"/>
      <c r="CA24" s="322"/>
      <c r="CB24" s="322"/>
      <c r="CC24" s="322"/>
      <c r="CD24" s="322"/>
      <c r="CE24" s="322"/>
      <c r="CF24" s="322"/>
      <c r="CG24" s="322"/>
      <c r="CH24" s="322"/>
      <c r="CI24" s="322"/>
      <c r="CJ24" s="322"/>
      <c r="CK24" s="322"/>
      <c r="CL24" s="322"/>
      <c r="CM24" s="322"/>
      <c r="CN24" s="322"/>
      <c r="CO24" s="322"/>
      <c r="CP24" s="322"/>
      <c r="CQ24" s="322"/>
      <c r="CR24" s="322"/>
      <c r="CS24" s="322"/>
      <c r="CT24" s="322"/>
      <c r="CU24" s="322"/>
      <c r="CV24" s="322"/>
      <c r="CW24" s="322"/>
      <c r="CX24" s="322"/>
      <c r="CY24" s="322"/>
      <c r="CZ24" s="322"/>
      <c r="DA24" s="322"/>
      <c r="DB24" s="322"/>
      <c r="DC24" s="322"/>
      <c r="DD24" s="322"/>
      <c r="DE24" s="322"/>
      <c r="DF24" s="322"/>
      <c r="DG24" s="322"/>
      <c r="DH24" s="322"/>
      <c r="DI24" s="322"/>
      <c r="DJ24" s="322"/>
      <c r="DK24" s="322"/>
      <c r="DL24" s="322"/>
      <c r="DM24" s="322"/>
      <c r="DN24" s="322"/>
      <c r="DO24" s="322"/>
      <c r="DP24" s="322"/>
      <c r="DQ24" s="322"/>
      <c r="DR24" s="322"/>
      <c r="DS24" s="322"/>
      <c r="DT24" s="322"/>
      <c r="DU24" s="322"/>
      <c r="DV24" s="322"/>
      <c r="DW24" s="322"/>
      <c r="DX24" s="322"/>
      <c r="DY24" s="322"/>
      <c r="DZ24" s="322"/>
      <c r="EA24" s="322"/>
      <c r="EB24" s="322"/>
      <c r="EC24" s="322"/>
      <c r="ED24" s="322"/>
      <c r="EE24" s="322"/>
      <c r="EF24" s="322"/>
      <c r="EG24" s="322"/>
      <c r="EH24" s="322"/>
      <c r="EI24" s="322"/>
      <c r="EJ24" s="322"/>
      <c r="EK24" s="322"/>
      <c r="EL24" s="322"/>
      <c r="EM24" s="322"/>
      <c r="EN24" s="322"/>
      <c r="EO24" s="322"/>
      <c r="EP24" s="322"/>
    </row>
    <row r="25" spans="1:146" s="1201" customFormat="1" ht="21">
      <c r="A25" s="661"/>
      <c r="B25" s="865" t="s">
        <v>2</v>
      </c>
      <c r="C25" s="1096">
        <f>C21</f>
        <v>15400</v>
      </c>
      <c r="D25" s="1096">
        <f>D21</f>
        <v>15400</v>
      </c>
      <c r="E25" s="1096">
        <f>E21</f>
        <v>0</v>
      </c>
      <c r="F25" s="1096">
        <f>F21</f>
        <v>0</v>
      </c>
      <c r="G25" s="1004"/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R25" s="322"/>
      <c r="S25" s="322"/>
      <c r="T25" s="322"/>
      <c r="U25" s="322"/>
      <c r="V25" s="322"/>
      <c r="W25" s="322"/>
      <c r="X25" s="322"/>
      <c r="Y25" s="322"/>
      <c r="Z25" s="322"/>
      <c r="AA25" s="322"/>
      <c r="AB25" s="322"/>
      <c r="AC25" s="322"/>
      <c r="AD25" s="322"/>
      <c r="AE25" s="322"/>
      <c r="AF25" s="322"/>
      <c r="AG25" s="322"/>
      <c r="AH25" s="322"/>
      <c r="AI25" s="322"/>
      <c r="AJ25" s="322"/>
      <c r="AK25" s="322"/>
      <c r="AL25" s="322"/>
      <c r="AM25" s="322"/>
      <c r="AN25" s="322"/>
      <c r="AO25" s="322"/>
      <c r="AP25" s="322"/>
      <c r="AQ25" s="322"/>
      <c r="AR25" s="322"/>
      <c r="AS25" s="322"/>
      <c r="AT25" s="322"/>
      <c r="AU25" s="322"/>
      <c r="AV25" s="322"/>
      <c r="AW25" s="322"/>
      <c r="AX25" s="322"/>
      <c r="AY25" s="322"/>
      <c r="AZ25" s="322"/>
      <c r="BA25" s="322"/>
      <c r="BB25" s="322"/>
      <c r="BC25" s="322"/>
      <c r="BD25" s="322"/>
      <c r="BE25" s="322"/>
      <c r="BF25" s="322"/>
      <c r="BG25" s="322"/>
      <c r="BH25" s="322"/>
      <c r="BI25" s="322"/>
      <c r="BJ25" s="322"/>
      <c r="BK25" s="322"/>
      <c r="BL25" s="322"/>
      <c r="BM25" s="322"/>
      <c r="BN25" s="322"/>
      <c r="BO25" s="322"/>
      <c r="BP25" s="322"/>
      <c r="BQ25" s="322"/>
      <c r="BR25" s="322"/>
      <c r="BS25" s="322"/>
      <c r="BT25" s="322"/>
      <c r="BU25" s="322"/>
      <c r="BV25" s="322"/>
      <c r="BW25" s="322"/>
      <c r="BX25" s="322"/>
      <c r="BY25" s="322"/>
      <c r="BZ25" s="322"/>
      <c r="CA25" s="322"/>
      <c r="CB25" s="322"/>
      <c r="CC25" s="322"/>
      <c r="CD25" s="322"/>
      <c r="CE25" s="322"/>
      <c r="CF25" s="322"/>
      <c r="CG25" s="322"/>
      <c r="CH25" s="322"/>
      <c r="CI25" s="322"/>
      <c r="CJ25" s="322"/>
      <c r="CK25" s="322"/>
      <c r="CL25" s="322"/>
      <c r="CM25" s="322"/>
      <c r="CN25" s="322"/>
      <c r="CO25" s="322"/>
      <c r="CP25" s="322"/>
      <c r="CQ25" s="322"/>
      <c r="CR25" s="322"/>
      <c r="CS25" s="322"/>
      <c r="CT25" s="322"/>
      <c r="CU25" s="322"/>
      <c r="CV25" s="322"/>
      <c r="CW25" s="322"/>
      <c r="CX25" s="322"/>
      <c r="CY25" s="322"/>
      <c r="CZ25" s="322"/>
      <c r="DA25" s="322"/>
      <c r="DB25" s="322"/>
      <c r="DC25" s="322"/>
      <c r="DD25" s="322"/>
      <c r="DE25" s="322"/>
      <c r="DF25" s="322"/>
      <c r="DG25" s="322"/>
      <c r="DH25" s="322"/>
      <c r="DI25" s="322"/>
      <c r="DJ25" s="322"/>
      <c r="DK25" s="322"/>
      <c r="DL25" s="322"/>
      <c r="DM25" s="322"/>
      <c r="DN25" s="322"/>
      <c r="DO25" s="322"/>
      <c r="DP25" s="322"/>
      <c r="DQ25" s="322"/>
      <c r="DR25" s="322"/>
      <c r="DS25" s="322"/>
      <c r="DT25" s="322"/>
      <c r="DU25" s="322"/>
      <c r="DV25" s="322"/>
      <c r="DW25" s="322"/>
      <c r="DX25" s="322"/>
      <c r="DY25" s="322"/>
      <c r="DZ25" s="322"/>
      <c r="EA25" s="322"/>
      <c r="EB25" s="322"/>
      <c r="EC25" s="322"/>
      <c r="ED25" s="322"/>
      <c r="EE25" s="322"/>
      <c r="EF25" s="322"/>
      <c r="EG25" s="322"/>
      <c r="EH25" s="322"/>
      <c r="EI25" s="322"/>
      <c r="EJ25" s="322"/>
      <c r="EK25" s="322"/>
      <c r="EL25" s="322"/>
      <c r="EM25" s="322"/>
      <c r="EN25" s="322"/>
      <c r="EO25" s="322"/>
      <c r="EP25" s="322"/>
    </row>
    <row r="26" spans="1:7" ht="21">
      <c r="A26" s="44"/>
      <c r="B26" s="44"/>
      <c r="C26" s="1217"/>
      <c r="D26" s="45"/>
      <c r="E26" s="1218"/>
      <c r="F26" s="1217"/>
      <c r="G26" s="1004"/>
    </row>
    <row r="27" spans="1:6" ht="28.5" customHeight="1">
      <c r="A27" s="70"/>
      <c r="B27" s="80"/>
      <c r="C27" s="37"/>
      <c r="D27" s="45"/>
      <c r="E27" s="1219"/>
      <c r="F27" s="1217"/>
    </row>
    <row r="28" spans="1:6" ht="21">
      <c r="A28" s="44"/>
      <c r="B28" s="44"/>
      <c r="C28" s="1217"/>
      <c r="D28" s="45"/>
      <c r="E28" s="1218"/>
      <c r="F28" s="1217"/>
    </row>
  </sheetData>
  <sheetProtection/>
  <mergeCells count="4">
    <mergeCell ref="A3:F3"/>
    <mergeCell ref="A20:A21"/>
    <mergeCell ref="A22:A23"/>
    <mergeCell ref="A24:A25"/>
  </mergeCells>
  <printOptions/>
  <pageMargins left="0" right="0" top="0.196850393700787" bottom="0" header="0.31496062992126" footer="0.31496062992126"/>
  <pageSetup horizontalDpi="600" verticalDpi="600" orientation="landscape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EQ42"/>
  <sheetViews>
    <sheetView tabSelected="1" view="pageBreakPreview" zoomScaleSheetLayoutView="100" zoomScalePageLayoutView="0" workbookViewId="0" topLeftCell="A3">
      <selection activeCell="P104" sqref="P104"/>
    </sheetView>
  </sheetViews>
  <sheetFormatPr defaultColWidth="10.8515625" defaultRowHeight="15"/>
  <cols>
    <col min="1" max="1" width="55.421875" style="119" customWidth="1"/>
    <col min="2" max="2" width="20.421875" style="119" customWidth="1"/>
    <col min="3" max="3" width="24.00390625" style="174" customWidth="1"/>
    <col min="4" max="4" width="25.00390625" style="138" customWidth="1"/>
    <col min="5" max="5" width="25.57421875" style="1205" customWidth="1"/>
    <col min="6" max="6" width="24.8515625" style="174" customWidth="1"/>
    <col min="7" max="7" width="15.421875" style="119" customWidth="1"/>
    <col min="8" max="16384" width="10.8515625" style="119" customWidth="1"/>
  </cols>
  <sheetData>
    <row r="1" spans="1:28" s="161" customFormat="1" ht="19.5">
      <c r="A1" s="890"/>
      <c r="B1" s="890"/>
      <c r="C1" s="243"/>
      <c r="D1" s="243"/>
      <c r="E1" s="243"/>
      <c r="F1" s="1163" t="s">
        <v>416</v>
      </c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</row>
    <row r="2" spans="1:28" s="161" customFormat="1" ht="19.5">
      <c r="A2" s="890"/>
      <c r="B2" s="890"/>
      <c r="C2" s="243"/>
      <c r="D2" s="243"/>
      <c r="E2" s="243"/>
      <c r="F2" s="1163" t="s">
        <v>268</v>
      </c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</row>
    <row r="3" spans="1:28" s="161" customFormat="1" ht="21">
      <c r="A3" s="593" t="s">
        <v>417</v>
      </c>
      <c r="B3" s="593"/>
      <c r="C3" s="593"/>
      <c r="D3" s="593"/>
      <c r="E3" s="593"/>
      <c r="F3" s="593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</row>
    <row r="4" spans="1:28" s="161" customFormat="1" ht="21">
      <c r="A4" s="71" t="s">
        <v>418</v>
      </c>
      <c r="B4" s="108"/>
      <c r="C4" s="127"/>
      <c r="D4" s="76"/>
      <c r="E4" s="127"/>
      <c r="F4" s="1165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</row>
    <row r="5" spans="1:28" s="161" customFormat="1" ht="21">
      <c r="A5" s="70" t="s">
        <v>244</v>
      </c>
      <c r="B5" s="890"/>
      <c r="C5" s="243"/>
      <c r="D5" s="243"/>
      <c r="E5" s="243"/>
      <c r="F5" s="1167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</row>
    <row r="6" spans="1:28" s="161" customFormat="1" ht="19.5">
      <c r="A6" s="890"/>
      <c r="B6" s="890"/>
      <c r="C6" s="243"/>
      <c r="D6" s="243"/>
      <c r="E6" s="243"/>
      <c r="F6" s="1168" t="s">
        <v>38</v>
      </c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  <c r="AB6" s="322"/>
    </row>
    <row r="7" spans="1:147" s="893" customFormat="1" ht="21">
      <c r="A7" s="583" t="s">
        <v>274</v>
      </c>
      <c r="B7" s="1013" t="s">
        <v>153</v>
      </c>
      <c r="C7" s="440" t="s">
        <v>0</v>
      </c>
      <c r="D7" s="1206" t="s">
        <v>191</v>
      </c>
      <c r="E7" s="1207" t="s">
        <v>192</v>
      </c>
      <c r="F7" s="440" t="s">
        <v>193</v>
      </c>
      <c r="G7" s="96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22"/>
      <c r="AL7" s="322"/>
      <c r="AM7" s="322"/>
      <c r="AN7" s="322"/>
      <c r="AO7" s="322"/>
      <c r="AP7" s="322"/>
      <c r="AQ7" s="322"/>
      <c r="AR7" s="322"/>
      <c r="AS7" s="322"/>
      <c r="AT7" s="322"/>
      <c r="AU7" s="322"/>
      <c r="AV7" s="322"/>
      <c r="AW7" s="322"/>
      <c r="AX7" s="322"/>
      <c r="AY7" s="322"/>
      <c r="AZ7" s="322"/>
      <c r="BA7" s="322"/>
      <c r="BB7" s="322"/>
      <c r="BC7" s="322"/>
      <c r="BD7" s="322"/>
      <c r="BE7" s="322"/>
      <c r="BF7" s="322"/>
      <c r="BG7" s="322"/>
      <c r="BH7" s="322"/>
      <c r="BI7" s="322"/>
      <c r="BJ7" s="322"/>
      <c r="BK7" s="322"/>
      <c r="BL7" s="322"/>
      <c r="BM7" s="322"/>
      <c r="BN7" s="322"/>
      <c r="BO7" s="322"/>
      <c r="BP7" s="322"/>
      <c r="BQ7" s="322"/>
      <c r="BR7" s="322"/>
      <c r="BS7" s="322"/>
      <c r="BT7" s="322"/>
      <c r="BU7" s="322"/>
      <c r="BV7" s="322"/>
      <c r="BW7" s="322"/>
      <c r="BX7" s="322"/>
      <c r="BY7" s="322"/>
      <c r="BZ7" s="322"/>
      <c r="CA7" s="322"/>
      <c r="CB7" s="322"/>
      <c r="CC7" s="322"/>
      <c r="CD7" s="322"/>
      <c r="CE7" s="322"/>
      <c r="CF7" s="322"/>
      <c r="CG7" s="322"/>
      <c r="CH7" s="322"/>
      <c r="CI7" s="322"/>
      <c r="CJ7" s="322"/>
      <c r="CK7" s="322"/>
      <c r="CL7" s="322"/>
      <c r="CM7" s="322"/>
      <c r="CN7" s="322"/>
      <c r="CO7" s="322"/>
      <c r="CP7" s="322"/>
      <c r="CQ7" s="322"/>
      <c r="CR7" s="322"/>
      <c r="CS7" s="322"/>
      <c r="CT7" s="322"/>
      <c r="CU7" s="322"/>
      <c r="CV7" s="322"/>
      <c r="CW7" s="322"/>
      <c r="CX7" s="322"/>
      <c r="CY7" s="322"/>
      <c r="CZ7" s="322"/>
      <c r="DA7" s="322"/>
      <c r="DB7" s="322"/>
      <c r="DC7" s="322"/>
      <c r="DD7" s="322"/>
      <c r="DE7" s="322"/>
      <c r="DF7" s="322"/>
      <c r="DG7" s="322"/>
      <c r="DH7" s="322"/>
      <c r="DI7" s="322"/>
      <c r="DJ7" s="322"/>
      <c r="DK7" s="322"/>
      <c r="DL7" s="322"/>
      <c r="DM7" s="322"/>
      <c r="DN7" s="322"/>
      <c r="DO7" s="322"/>
      <c r="DP7" s="322"/>
      <c r="DQ7" s="322"/>
      <c r="DR7" s="322"/>
      <c r="DS7" s="322"/>
      <c r="DT7" s="322"/>
      <c r="DU7" s="322"/>
      <c r="DV7" s="322"/>
      <c r="DW7" s="322"/>
      <c r="DX7" s="322"/>
      <c r="DY7" s="322"/>
      <c r="DZ7" s="322"/>
      <c r="EA7" s="322"/>
      <c r="EB7" s="322"/>
      <c r="EC7" s="322"/>
      <c r="ED7" s="322"/>
      <c r="EE7" s="322"/>
      <c r="EF7" s="322"/>
      <c r="EG7" s="322"/>
      <c r="EH7" s="322"/>
      <c r="EI7" s="322"/>
      <c r="EJ7" s="322"/>
      <c r="EK7" s="322"/>
      <c r="EL7" s="322"/>
      <c r="EM7" s="322"/>
      <c r="EN7" s="322"/>
      <c r="EO7" s="322"/>
      <c r="EP7" s="322"/>
      <c r="EQ7" s="923"/>
    </row>
    <row r="8" spans="1:147" s="895" customFormat="1" ht="21">
      <c r="A8" s="584"/>
      <c r="B8" s="1017"/>
      <c r="C8" s="438"/>
      <c r="D8" s="753" t="s">
        <v>420</v>
      </c>
      <c r="E8" s="753" t="s">
        <v>421</v>
      </c>
      <c r="F8" s="753" t="s">
        <v>422</v>
      </c>
      <c r="G8" s="96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22"/>
      <c r="AL8" s="322"/>
      <c r="AM8" s="322"/>
      <c r="AN8" s="322"/>
      <c r="AO8" s="322"/>
      <c r="AP8" s="322"/>
      <c r="AQ8" s="322"/>
      <c r="AR8" s="322"/>
      <c r="AS8" s="322"/>
      <c r="AT8" s="322"/>
      <c r="AU8" s="322"/>
      <c r="AV8" s="322"/>
      <c r="AW8" s="322"/>
      <c r="AX8" s="322"/>
      <c r="AY8" s="322"/>
      <c r="AZ8" s="322"/>
      <c r="BA8" s="322"/>
      <c r="BB8" s="322"/>
      <c r="BC8" s="322"/>
      <c r="BD8" s="322"/>
      <c r="BE8" s="322"/>
      <c r="BF8" s="322"/>
      <c r="BG8" s="322"/>
      <c r="BH8" s="322"/>
      <c r="BI8" s="322"/>
      <c r="BJ8" s="322"/>
      <c r="BK8" s="322"/>
      <c r="BL8" s="322"/>
      <c r="BM8" s="322"/>
      <c r="BN8" s="322"/>
      <c r="BO8" s="322"/>
      <c r="BP8" s="322"/>
      <c r="BQ8" s="322"/>
      <c r="BR8" s="322"/>
      <c r="BS8" s="322"/>
      <c r="BT8" s="322"/>
      <c r="BU8" s="322"/>
      <c r="BV8" s="322"/>
      <c r="BW8" s="322"/>
      <c r="BX8" s="322"/>
      <c r="BY8" s="322"/>
      <c r="BZ8" s="322"/>
      <c r="CA8" s="322"/>
      <c r="CB8" s="322"/>
      <c r="CC8" s="322"/>
      <c r="CD8" s="322"/>
      <c r="CE8" s="322"/>
      <c r="CF8" s="322"/>
      <c r="CG8" s="322"/>
      <c r="CH8" s="322"/>
      <c r="CI8" s="322"/>
      <c r="CJ8" s="322"/>
      <c r="CK8" s="322"/>
      <c r="CL8" s="322"/>
      <c r="CM8" s="322"/>
      <c r="CN8" s="322"/>
      <c r="CO8" s="322"/>
      <c r="CP8" s="322"/>
      <c r="CQ8" s="322"/>
      <c r="CR8" s="322"/>
      <c r="CS8" s="322"/>
      <c r="CT8" s="322"/>
      <c r="CU8" s="322"/>
      <c r="CV8" s="322"/>
      <c r="CW8" s="322"/>
      <c r="CX8" s="322"/>
      <c r="CY8" s="322"/>
      <c r="CZ8" s="322"/>
      <c r="DA8" s="322"/>
      <c r="DB8" s="322"/>
      <c r="DC8" s="322"/>
      <c r="DD8" s="322"/>
      <c r="DE8" s="322"/>
      <c r="DF8" s="322"/>
      <c r="DG8" s="322"/>
      <c r="DH8" s="322"/>
      <c r="DI8" s="322"/>
      <c r="DJ8" s="322"/>
      <c r="DK8" s="322"/>
      <c r="DL8" s="322"/>
      <c r="DM8" s="322"/>
      <c r="DN8" s="322"/>
      <c r="DO8" s="322"/>
      <c r="DP8" s="322"/>
      <c r="DQ8" s="322"/>
      <c r="DR8" s="322"/>
      <c r="DS8" s="322"/>
      <c r="DT8" s="322"/>
      <c r="DU8" s="322"/>
      <c r="DV8" s="322"/>
      <c r="DW8" s="322"/>
      <c r="DX8" s="322"/>
      <c r="DY8" s="322"/>
      <c r="DZ8" s="322"/>
      <c r="EA8" s="322"/>
      <c r="EB8" s="322"/>
      <c r="EC8" s="322"/>
      <c r="ED8" s="322"/>
      <c r="EE8" s="322"/>
      <c r="EF8" s="322"/>
      <c r="EG8" s="322"/>
      <c r="EH8" s="322"/>
      <c r="EI8" s="322"/>
      <c r="EJ8" s="322"/>
      <c r="EK8" s="322"/>
      <c r="EL8" s="322"/>
      <c r="EM8" s="322"/>
      <c r="EN8" s="322"/>
      <c r="EO8" s="322"/>
      <c r="EP8" s="322"/>
      <c r="EQ8" s="925"/>
    </row>
    <row r="9" spans="1:146" s="252" customFormat="1" ht="21">
      <c r="A9" s="1018" t="s">
        <v>423</v>
      </c>
      <c r="B9" s="866" t="s">
        <v>1</v>
      </c>
      <c r="C9" s="1019">
        <v>6748900</v>
      </c>
      <c r="D9" s="1019">
        <v>3661600</v>
      </c>
      <c r="E9" s="1019">
        <v>2787300</v>
      </c>
      <c r="F9" s="1019">
        <v>300000</v>
      </c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322"/>
      <c r="AL9" s="322"/>
      <c r="AM9" s="322"/>
      <c r="AN9" s="322"/>
      <c r="AO9" s="322"/>
      <c r="AP9" s="322"/>
      <c r="AQ9" s="322"/>
      <c r="AR9" s="322"/>
      <c r="AS9" s="322"/>
      <c r="AT9" s="322"/>
      <c r="AU9" s="322"/>
      <c r="AV9" s="322"/>
      <c r="AW9" s="322"/>
      <c r="AX9" s="322"/>
      <c r="AY9" s="322"/>
      <c r="AZ9" s="322"/>
      <c r="BA9" s="322"/>
      <c r="BB9" s="322"/>
      <c r="BC9" s="322"/>
      <c r="BD9" s="322"/>
      <c r="BE9" s="322"/>
      <c r="BF9" s="322"/>
      <c r="BG9" s="322"/>
      <c r="BH9" s="322"/>
      <c r="BI9" s="322"/>
      <c r="BJ9" s="322"/>
      <c r="BK9" s="322"/>
      <c r="BL9" s="322"/>
      <c r="BM9" s="322"/>
      <c r="BN9" s="322"/>
      <c r="BO9" s="322"/>
      <c r="BP9" s="322"/>
      <c r="BQ9" s="322"/>
      <c r="BR9" s="322"/>
      <c r="BS9" s="322"/>
      <c r="BT9" s="322"/>
      <c r="BU9" s="322"/>
      <c r="BV9" s="322"/>
      <c r="BW9" s="322"/>
      <c r="BX9" s="322"/>
      <c r="BY9" s="322"/>
      <c r="BZ9" s="322"/>
      <c r="CA9" s="322"/>
      <c r="CB9" s="322"/>
      <c r="CC9" s="322"/>
      <c r="CD9" s="322"/>
      <c r="CE9" s="322"/>
      <c r="CF9" s="322"/>
      <c r="CG9" s="322"/>
      <c r="CH9" s="322"/>
      <c r="CI9" s="322"/>
      <c r="CJ9" s="322"/>
      <c r="CK9" s="322"/>
      <c r="CL9" s="322"/>
      <c r="CM9" s="322"/>
      <c r="CN9" s="322"/>
      <c r="CO9" s="322"/>
      <c r="CP9" s="322"/>
      <c r="CQ9" s="322"/>
      <c r="CR9" s="322"/>
      <c r="CS9" s="322"/>
      <c r="CT9" s="322"/>
      <c r="CU9" s="322"/>
      <c r="CV9" s="322"/>
      <c r="CW9" s="322"/>
      <c r="CX9" s="322"/>
      <c r="CY9" s="322"/>
      <c r="CZ9" s="322"/>
      <c r="DA9" s="322"/>
      <c r="DB9" s="322"/>
      <c r="DC9" s="322"/>
      <c r="DD9" s="322"/>
      <c r="DE9" s="322"/>
      <c r="DF9" s="322"/>
      <c r="DG9" s="322"/>
      <c r="DH9" s="322"/>
      <c r="DI9" s="322"/>
      <c r="DJ9" s="322"/>
      <c r="DK9" s="322"/>
      <c r="DL9" s="322"/>
      <c r="DM9" s="322"/>
      <c r="DN9" s="322"/>
      <c r="DO9" s="322"/>
      <c r="DP9" s="322"/>
      <c r="DQ9" s="322"/>
      <c r="DR9" s="322"/>
      <c r="DS9" s="322"/>
      <c r="DT9" s="322"/>
      <c r="DU9" s="322"/>
      <c r="DV9" s="322"/>
      <c r="DW9" s="322"/>
      <c r="DX9" s="322"/>
      <c r="DY9" s="322"/>
      <c r="DZ9" s="322"/>
      <c r="EA9" s="322"/>
      <c r="EB9" s="322"/>
      <c r="EC9" s="322"/>
      <c r="ED9" s="322"/>
      <c r="EE9" s="322"/>
      <c r="EF9" s="322"/>
      <c r="EG9" s="322"/>
      <c r="EH9" s="322"/>
      <c r="EI9" s="322"/>
      <c r="EJ9" s="322"/>
      <c r="EK9" s="322"/>
      <c r="EL9" s="322"/>
      <c r="EM9" s="322"/>
      <c r="EN9" s="322"/>
      <c r="EO9" s="322"/>
      <c r="EP9" s="322"/>
    </row>
    <row r="10" spans="1:146" s="252" customFormat="1" ht="21">
      <c r="A10" s="814"/>
      <c r="B10" s="815" t="s">
        <v>2</v>
      </c>
      <c r="C10" s="1023">
        <f>C12</f>
        <v>1181936.8599999999</v>
      </c>
      <c r="D10" s="1023">
        <f>D12</f>
        <v>883873.26</v>
      </c>
      <c r="E10" s="1023">
        <f>E12</f>
        <v>298063.6</v>
      </c>
      <c r="F10" s="1023">
        <f>F12</f>
        <v>0</v>
      </c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2"/>
      <c r="R10" s="322"/>
      <c r="S10" s="322"/>
      <c r="T10" s="322"/>
      <c r="U10" s="322"/>
      <c r="V10" s="322"/>
      <c r="W10" s="322"/>
      <c r="X10" s="322"/>
      <c r="Y10" s="322"/>
      <c r="Z10" s="322"/>
      <c r="AA10" s="322"/>
      <c r="AB10" s="322"/>
      <c r="AC10" s="322"/>
      <c r="AD10" s="322"/>
      <c r="AE10" s="322"/>
      <c r="AF10" s="322"/>
      <c r="AG10" s="322"/>
      <c r="AH10" s="322"/>
      <c r="AI10" s="322"/>
      <c r="AJ10" s="322"/>
      <c r="AK10" s="322"/>
      <c r="AL10" s="322"/>
      <c r="AM10" s="322"/>
      <c r="AN10" s="322"/>
      <c r="AO10" s="322"/>
      <c r="AP10" s="322"/>
      <c r="AQ10" s="322"/>
      <c r="AR10" s="322"/>
      <c r="AS10" s="322"/>
      <c r="AT10" s="322"/>
      <c r="AU10" s="322"/>
      <c r="AV10" s="322"/>
      <c r="AW10" s="322"/>
      <c r="AX10" s="322"/>
      <c r="AY10" s="322"/>
      <c r="AZ10" s="322"/>
      <c r="BA10" s="322"/>
      <c r="BB10" s="322"/>
      <c r="BC10" s="322"/>
      <c r="BD10" s="322"/>
      <c r="BE10" s="322"/>
      <c r="BF10" s="322"/>
      <c r="BG10" s="322"/>
      <c r="BH10" s="322"/>
      <c r="BI10" s="322"/>
      <c r="BJ10" s="322"/>
      <c r="BK10" s="322"/>
      <c r="BL10" s="322"/>
      <c r="BM10" s="322"/>
      <c r="BN10" s="322"/>
      <c r="BO10" s="322"/>
      <c r="BP10" s="322"/>
      <c r="BQ10" s="322"/>
      <c r="BR10" s="322"/>
      <c r="BS10" s="322"/>
      <c r="BT10" s="322"/>
      <c r="BU10" s="322"/>
      <c r="BV10" s="322"/>
      <c r="BW10" s="322"/>
      <c r="BX10" s="322"/>
      <c r="BY10" s="322"/>
      <c r="BZ10" s="322"/>
      <c r="CA10" s="322"/>
      <c r="CB10" s="322"/>
      <c r="CC10" s="322"/>
      <c r="CD10" s="322"/>
      <c r="CE10" s="322"/>
      <c r="CF10" s="322"/>
      <c r="CG10" s="322"/>
      <c r="CH10" s="322"/>
      <c r="CI10" s="322"/>
      <c r="CJ10" s="322"/>
      <c r="CK10" s="322"/>
      <c r="CL10" s="322"/>
      <c r="CM10" s="322"/>
      <c r="CN10" s="322"/>
      <c r="CO10" s="322"/>
      <c r="CP10" s="322"/>
      <c r="CQ10" s="322"/>
      <c r="CR10" s="322"/>
      <c r="CS10" s="322"/>
      <c r="CT10" s="322"/>
      <c r="CU10" s="322"/>
      <c r="CV10" s="322"/>
      <c r="CW10" s="322"/>
      <c r="CX10" s="322"/>
      <c r="CY10" s="322"/>
      <c r="CZ10" s="322"/>
      <c r="DA10" s="322"/>
      <c r="DB10" s="322"/>
      <c r="DC10" s="322"/>
      <c r="DD10" s="322"/>
      <c r="DE10" s="322"/>
      <c r="DF10" s="322"/>
      <c r="DG10" s="322"/>
      <c r="DH10" s="322"/>
      <c r="DI10" s="322"/>
      <c r="DJ10" s="322"/>
      <c r="DK10" s="322"/>
      <c r="DL10" s="322"/>
      <c r="DM10" s="322"/>
      <c r="DN10" s="322"/>
      <c r="DO10" s="322"/>
      <c r="DP10" s="322"/>
      <c r="DQ10" s="322"/>
      <c r="DR10" s="322"/>
      <c r="DS10" s="322"/>
      <c r="DT10" s="322"/>
      <c r="DU10" s="322"/>
      <c r="DV10" s="322"/>
      <c r="DW10" s="322"/>
      <c r="DX10" s="322"/>
      <c r="DY10" s="322"/>
      <c r="DZ10" s="322"/>
      <c r="EA10" s="322"/>
      <c r="EB10" s="322"/>
      <c r="EC10" s="322"/>
      <c r="ED10" s="322"/>
      <c r="EE10" s="322"/>
      <c r="EF10" s="322"/>
      <c r="EG10" s="322"/>
      <c r="EH10" s="322"/>
      <c r="EI10" s="322"/>
      <c r="EJ10" s="322"/>
      <c r="EK10" s="322"/>
      <c r="EL10" s="322"/>
      <c r="EM10" s="322"/>
      <c r="EN10" s="322"/>
      <c r="EO10" s="322"/>
      <c r="EP10" s="322"/>
    </row>
    <row r="11" spans="1:146" s="344" customFormat="1" ht="21">
      <c r="A11" s="898" t="s">
        <v>473</v>
      </c>
      <c r="B11" s="864" t="s">
        <v>1</v>
      </c>
      <c r="C11" s="1121">
        <v>6748900</v>
      </c>
      <c r="D11" s="1121">
        <v>3661600</v>
      </c>
      <c r="E11" s="1121">
        <v>2787300</v>
      </c>
      <c r="F11" s="1121">
        <v>300000</v>
      </c>
      <c r="G11" s="1004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22"/>
      <c r="AK11" s="322"/>
      <c r="AL11" s="322"/>
      <c r="AM11" s="322"/>
      <c r="AN11" s="322"/>
      <c r="AO11" s="322"/>
      <c r="AP11" s="322"/>
      <c r="AQ11" s="322"/>
      <c r="AR11" s="322"/>
      <c r="AS11" s="322"/>
      <c r="AT11" s="322"/>
      <c r="AU11" s="322"/>
      <c r="AV11" s="322"/>
      <c r="AW11" s="322"/>
      <c r="AX11" s="322"/>
      <c r="AY11" s="322"/>
      <c r="AZ11" s="322"/>
      <c r="BA11" s="322"/>
      <c r="BB11" s="322"/>
      <c r="BC11" s="322"/>
      <c r="BD11" s="322"/>
      <c r="BE11" s="322"/>
      <c r="BF11" s="322"/>
      <c r="BG11" s="322"/>
      <c r="BH11" s="322"/>
      <c r="BI11" s="322"/>
      <c r="BJ11" s="322"/>
      <c r="BK11" s="322"/>
      <c r="BL11" s="322"/>
      <c r="BM11" s="322"/>
      <c r="BN11" s="322"/>
      <c r="BO11" s="322"/>
      <c r="BP11" s="322"/>
      <c r="BQ11" s="322"/>
      <c r="BR11" s="322"/>
      <c r="BS11" s="322"/>
      <c r="BT11" s="322"/>
      <c r="BU11" s="322"/>
      <c r="BV11" s="322"/>
      <c r="BW11" s="322"/>
      <c r="BX11" s="322"/>
      <c r="BY11" s="322"/>
      <c r="BZ11" s="322"/>
      <c r="CA11" s="322"/>
      <c r="CB11" s="322"/>
      <c r="CC11" s="322"/>
      <c r="CD11" s="322"/>
      <c r="CE11" s="322"/>
      <c r="CF11" s="322"/>
      <c r="CG11" s="322"/>
      <c r="CH11" s="322"/>
      <c r="CI11" s="322"/>
      <c r="CJ11" s="322"/>
      <c r="CK11" s="322"/>
      <c r="CL11" s="322"/>
      <c r="CM11" s="322"/>
      <c r="CN11" s="322"/>
      <c r="CO11" s="322"/>
      <c r="CP11" s="322"/>
      <c r="CQ11" s="322"/>
      <c r="CR11" s="322"/>
      <c r="CS11" s="322"/>
      <c r="CT11" s="322"/>
      <c r="CU11" s="322"/>
      <c r="CV11" s="322"/>
      <c r="CW11" s="322"/>
      <c r="CX11" s="322"/>
      <c r="CY11" s="322"/>
      <c r="CZ11" s="322"/>
      <c r="DA11" s="322"/>
      <c r="DB11" s="322"/>
      <c r="DC11" s="322"/>
      <c r="DD11" s="322"/>
      <c r="DE11" s="322"/>
      <c r="DF11" s="322"/>
      <c r="DG11" s="322"/>
      <c r="DH11" s="322"/>
      <c r="DI11" s="322"/>
      <c r="DJ11" s="322"/>
      <c r="DK11" s="322"/>
      <c r="DL11" s="322"/>
      <c r="DM11" s="322"/>
      <c r="DN11" s="322"/>
      <c r="DO11" s="322"/>
      <c r="DP11" s="322"/>
      <c r="DQ11" s="322"/>
      <c r="DR11" s="322"/>
      <c r="DS11" s="322"/>
      <c r="DT11" s="322"/>
      <c r="DU11" s="322"/>
      <c r="DV11" s="322"/>
      <c r="DW11" s="322"/>
      <c r="DX11" s="322"/>
      <c r="DY11" s="322"/>
      <c r="DZ11" s="322"/>
      <c r="EA11" s="322"/>
      <c r="EB11" s="322"/>
      <c r="EC11" s="322"/>
      <c r="ED11" s="322"/>
      <c r="EE11" s="322"/>
      <c r="EF11" s="322"/>
      <c r="EG11" s="322"/>
      <c r="EH11" s="322"/>
      <c r="EI11" s="322"/>
      <c r="EJ11" s="322"/>
      <c r="EK11" s="322"/>
      <c r="EL11" s="322"/>
      <c r="EM11" s="322"/>
      <c r="EN11" s="322"/>
      <c r="EO11" s="322"/>
      <c r="EP11" s="322"/>
    </row>
    <row r="12" spans="1:146" s="344" customFormat="1" ht="21">
      <c r="A12" s="814"/>
      <c r="B12" s="815" t="s">
        <v>2</v>
      </c>
      <c r="C12" s="1023">
        <f>C14</f>
        <v>1181936.8599999999</v>
      </c>
      <c r="D12" s="1023">
        <f>D14</f>
        <v>883873.26</v>
      </c>
      <c r="E12" s="1023">
        <f>E14</f>
        <v>298063.6</v>
      </c>
      <c r="F12" s="1023">
        <f>F14</f>
        <v>0</v>
      </c>
      <c r="G12" s="1004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2"/>
      <c r="AC12" s="322"/>
      <c r="AD12" s="322"/>
      <c r="AE12" s="322"/>
      <c r="AF12" s="322"/>
      <c r="AG12" s="322"/>
      <c r="AH12" s="322"/>
      <c r="AI12" s="322"/>
      <c r="AJ12" s="322"/>
      <c r="AK12" s="322"/>
      <c r="AL12" s="322"/>
      <c r="AM12" s="322"/>
      <c r="AN12" s="322"/>
      <c r="AO12" s="322"/>
      <c r="AP12" s="322"/>
      <c r="AQ12" s="322"/>
      <c r="AR12" s="322"/>
      <c r="AS12" s="322"/>
      <c r="AT12" s="322"/>
      <c r="AU12" s="322"/>
      <c r="AV12" s="322"/>
      <c r="AW12" s="322"/>
      <c r="AX12" s="322"/>
      <c r="AY12" s="322"/>
      <c r="AZ12" s="322"/>
      <c r="BA12" s="322"/>
      <c r="BB12" s="322"/>
      <c r="BC12" s="322"/>
      <c r="BD12" s="322"/>
      <c r="BE12" s="322"/>
      <c r="BF12" s="322"/>
      <c r="BG12" s="322"/>
      <c r="BH12" s="322"/>
      <c r="BI12" s="322"/>
      <c r="BJ12" s="322"/>
      <c r="BK12" s="322"/>
      <c r="BL12" s="322"/>
      <c r="BM12" s="322"/>
      <c r="BN12" s="322"/>
      <c r="BO12" s="322"/>
      <c r="BP12" s="322"/>
      <c r="BQ12" s="322"/>
      <c r="BR12" s="322"/>
      <c r="BS12" s="322"/>
      <c r="BT12" s="322"/>
      <c r="BU12" s="322"/>
      <c r="BV12" s="322"/>
      <c r="BW12" s="322"/>
      <c r="BX12" s="322"/>
      <c r="BY12" s="322"/>
      <c r="BZ12" s="322"/>
      <c r="CA12" s="322"/>
      <c r="CB12" s="322"/>
      <c r="CC12" s="322"/>
      <c r="CD12" s="322"/>
      <c r="CE12" s="322"/>
      <c r="CF12" s="322"/>
      <c r="CG12" s="322"/>
      <c r="CH12" s="322"/>
      <c r="CI12" s="322"/>
      <c r="CJ12" s="322"/>
      <c r="CK12" s="322"/>
      <c r="CL12" s="322"/>
      <c r="CM12" s="322"/>
      <c r="CN12" s="322"/>
      <c r="CO12" s="322"/>
      <c r="CP12" s="322"/>
      <c r="CQ12" s="322"/>
      <c r="CR12" s="322"/>
      <c r="CS12" s="322"/>
      <c r="CT12" s="322"/>
      <c r="CU12" s="322"/>
      <c r="CV12" s="322"/>
      <c r="CW12" s="322"/>
      <c r="CX12" s="322"/>
      <c r="CY12" s="322"/>
      <c r="CZ12" s="322"/>
      <c r="DA12" s="322"/>
      <c r="DB12" s="322"/>
      <c r="DC12" s="322"/>
      <c r="DD12" s="322"/>
      <c r="DE12" s="322"/>
      <c r="DF12" s="322"/>
      <c r="DG12" s="322"/>
      <c r="DH12" s="322"/>
      <c r="DI12" s="322"/>
      <c r="DJ12" s="322"/>
      <c r="DK12" s="322"/>
      <c r="DL12" s="322"/>
      <c r="DM12" s="322"/>
      <c r="DN12" s="322"/>
      <c r="DO12" s="322"/>
      <c r="DP12" s="322"/>
      <c r="DQ12" s="322"/>
      <c r="DR12" s="322"/>
      <c r="DS12" s="322"/>
      <c r="DT12" s="322"/>
      <c r="DU12" s="322"/>
      <c r="DV12" s="322"/>
      <c r="DW12" s="322"/>
      <c r="DX12" s="322"/>
      <c r="DY12" s="322"/>
      <c r="DZ12" s="322"/>
      <c r="EA12" s="322"/>
      <c r="EB12" s="322"/>
      <c r="EC12" s="322"/>
      <c r="ED12" s="322"/>
      <c r="EE12" s="322"/>
      <c r="EF12" s="322"/>
      <c r="EG12" s="322"/>
      <c r="EH12" s="322"/>
      <c r="EI12" s="322"/>
      <c r="EJ12" s="322"/>
      <c r="EK12" s="322"/>
      <c r="EL12" s="322"/>
      <c r="EM12" s="322"/>
      <c r="EN12" s="322"/>
      <c r="EO12" s="322"/>
      <c r="EP12" s="322"/>
    </row>
    <row r="13" spans="1:147" s="1028" customFormat="1" ht="21">
      <c r="A13" s="819" t="s">
        <v>212</v>
      </c>
      <c r="B13" s="815" t="s">
        <v>1</v>
      </c>
      <c r="C13" s="1025">
        <v>6748900</v>
      </c>
      <c r="D13" s="1025">
        <v>3661600</v>
      </c>
      <c r="E13" s="1025">
        <v>2787300</v>
      </c>
      <c r="F13" s="1025">
        <v>300000</v>
      </c>
      <c r="G13" s="1004"/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  <c r="AI13" s="322"/>
      <c r="AJ13" s="322"/>
      <c r="AK13" s="322"/>
      <c r="AL13" s="322"/>
      <c r="AM13" s="322"/>
      <c r="AN13" s="322"/>
      <c r="AO13" s="322"/>
      <c r="AP13" s="322"/>
      <c r="AQ13" s="322"/>
      <c r="AR13" s="322"/>
      <c r="AS13" s="322"/>
      <c r="AT13" s="322"/>
      <c r="AU13" s="322"/>
      <c r="AV13" s="322"/>
      <c r="AW13" s="322"/>
      <c r="AX13" s="322"/>
      <c r="AY13" s="322"/>
      <c r="AZ13" s="322"/>
      <c r="BA13" s="322"/>
      <c r="BB13" s="322"/>
      <c r="BC13" s="322"/>
      <c r="BD13" s="322"/>
      <c r="BE13" s="322"/>
      <c r="BF13" s="322"/>
      <c r="BG13" s="322"/>
      <c r="BH13" s="322"/>
      <c r="BI13" s="322"/>
      <c r="BJ13" s="322"/>
      <c r="BK13" s="322"/>
      <c r="BL13" s="322"/>
      <c r="BM13" s="322"/>
      <c r="BN13" s="322"/>
      <c r="BO13" s="322"/>
      <c r="BP13" s="322"/>
      <c r="BQ13" s="322"/>
      <c r="BR13" s="322"/>
      <c r="BS13" s="322"/>
      <c r="BT13" s="322"/>
      <c r="BU13" s="322"/>
      <c r="BV13" s="322"/>
      <c r="BW13" s="322"/>
      <c r="BX13" s="322"/>
      <c r="BY13" s="322"/>
      <c r="BZ13" s="322"/>
      <c r="CA13" s="322"/>
      <c r="CB13" s="322"/>
      <c r="CC13" s="322"/>
      <c r="CD13" s="322"/>
      <c r="CE13" s="322"/>
      <c r="CF13" s="322"/>
      <c r="CG13" s="322"/>
      <c r="CH13" s="322"/>
      <c r="CI13" s="322"/>
      <c r="CJ13" s="322"/>
      <c r="CK13" s="322"/>
      <c r="CL13" s="322"/>
      <c r="CM13" s="322"/>
      <c r="CN13" s="322"/>
      <c r="CO13" s="322"/>
      <c r="CP13" s="322"/>
      <c r="CQ13" s="322"/>
      <c r="CR13" s="322"/>
      <c r="CS13" s="322"/>
      <c r="CT13" s="322"/>
      <c r="CU13" s="322"/>
      <c r="CV13" s="322"/>
      <c r="CW13" s="322"/>
      <c r="CX13" s="322"/>
      <c r="CY13" s="322"/>
      <c r="CZ13" s="322"/>
      <c r="DA13" s="322"/>
      <c r="DB13" s="322"/>
      <c r="DC13" s="322"/>
      <c r="DD13" s="322"/>
      <c r="DE13" s="322"/>
      <c r="DF13" s="322"/>
      <c r="DG13" s="322"/>
      <c r="DH13" s="322"/>
      <c r="DI13" s="322"/>
      <c r="DJ13" s="322"/>
      <c r="DK13" s="322"/>
      <c r="DL13" s="322"/>
      <c r="DM13" s="322"/>
      <c r="DN13" s="322"/>
      <c r="DO13" s="322"/>
      <c r="DP13" s="322"/>
      <c r="DQ13" s="322"/>
      <c r="DR13" s="322"/>
      <c r="DS13" s="322"/>
      <c r="DT13" s="322"/>
      <c r="DU13" s="322"/>
      <c r="DV13" s="322"/>
      <c r="DW13" s="322"/>
      <c r="DX13" s="322"/>
      <c r="DY13" s="322"/>
      <c r="DZ13" s="322"/>
      <c r="EA13" s="322"/>
      <c r="EB13" s="322"/>
      <c r="EC13" s="322"/>
      <c r="ED13" s="322"/>
      <c r="EE13" s="322"/>
      <c r="EF13" s="322"/>
      <c r="EG13" s="322"/>
      <c r="EH13" s="322"/>
      <c r="EI13" s="322"/>
      <c r="EJ13" s="322"/>
      <c r="EK13" s="322"/>
      <c r="EL13" s="322"/>
      <c r="EM13" s="322"/>
      <c r="EN13" s="322"/>
      <c r="EO13" s="322"/>
      <c r="EP13" s="322"/>
      <c r="EQ13" s="1027"/>
    </row>
    <row r="14" spans="1:147" s="1028" customFormat="1" ht="21">
      <c r="A14" s="819"/>
      <c r="B14" s="815" t="s">
        <v>2</v>
      </c>
      <c r="C14" s="1025">
        <f>C16</f>
        <v>1181936.8599999999</v>
      </c>
      <c r="D14" s="1025">
        <f>D16</f>
        <v>883873.26</v>
      </c>
      <c r="E14" s="1025">
        <f>E16</f>
        <v>298063.6</v>
      </c>
      <c r="F14" s="1025">
        <f>F16</f>
        <v>0</v>
      </c>
      <c r="G14" s="1004"/>
      <c r="H14" s="322"/>
      <c r="I14" s="322"/>
      <c r="J14" s="322"/>
      <c r="K14" s="322"/>
      <c r="L14" s="322"/>
      <c r="M14" s="322"/>
      <c r="N14" s="322"/>
      <c r="O14" s="322"/>
      <c r="P14" s="322"/>
      <c r="Q14" s="322"/>
      <c r="R14" s="322"/>
      <c r="S14" s="322"/>
      <c r="T14" s="322"/>
      <c r="U14" s="322"/>
      <c r="V14" s="322"/>
      <c r="W14" s="322"/>
      <c r="X14" s="322"/>
      <c r="Y14" s="322"/>
      <c r="Z14" s="322"/>
      <c r="AA14" s="322"/>
      <c r="AB14" s="322"/>
      <c r="AC14" s="322"/>
      <c r="AD14" s="322"/>
      <c r="AE14" s="322"/>
      <c r="AF14" s="322"/>
      <c r="AG14" s="322"/>
      <c r="AH14" s="322"/>
      <c r="AI14" s="322"/>
      <c r="AJ14" s="322"/>
      <c r="AK14" s="322"/>
      <c r="AL14" s="322"/>
      <c r="AM14" s="322"/>
      <c r="AN14" s="322"/>
      <c r="AO14" s="322"/>
      <c r="AP14" s="322"/>
      <c r="AQ14" s="322"/>
      <c r="AR14" s="322"/>
      <c r="AS14" s="322"/>
      <c r="AT14" s="322"/>
      <c r="AU14" s="322"/>
      <c r="AV14" s="322"/>
      <c r="AW14" s="322"/>
      <c r="AX14" s="322"/>
      <c r="AY14" s="322"/>
      <c r="AZ14" s="322"/>
      <c r="BA14" s="322"/>
      <c r="BB14" s="322"/>
      <c r="BC14" s="322"/>
      <c r="BD14" s="322"/>
      <c r="BE14" s="322"/>
      <c r="BF14" s="322"/>
      <c r="BG14" s="322"/>
      <c r="BH14" s="322"/>
      <c r="BI14" s="322"/>
      <c r="BJ14" s="322"/>
      <c r="BK14" s="322"/>
      <c r="BL14" s="322"/>
      <c r="BM14" s="322"/>
      <c r="BN14" s="322"/>
      <c r="BO14" s="322"/>
      <c r="BP14" s="322"/>
      <c r="BQ14" s="322"/>
      <c r="BR14" s="322"/>
      <c r="BS14" s="322"/>
      <c r="BT14" s="322"/>
      <c r="BU14" s="322"/>
      <c r="BV14" s="322"/>
      <c r="BW14" s="322"/>
      <c r="BX14" s="322"/>
      <c r="BY14" s="322"/>
      <c r="BZ14" s="322"/>
      <c r="CA14" s="322"/>
      <c r="CB14" s="322"/>
      <c r="CC14" s="322"/>
      <c r="CD14" s="322"/>
      <c r="CE14" s="322"/>
      <c r="CF14" s="322"/>
      <c r="CG14" s="322"/>
      <c r="CH14" s="322"/>
      <c r="CI14" s="322"/>
      <c r="CJ14" s="322"/>
      <c r="CK14" s="322"/>
      <c r="CL14" s="322"/>
      <c r="CM14" s="322"/>
      <c r="CN14" s="322"/>
      <c r="CO14" s="322"/>
      <c r="CP14" s="322"/>
      <c r="CQ14" s="322"/>
      <c r="CR14" s="322"/>
      <c r="CS14" s="322"/>
      <c r="CT14" s="322"/>
      <c r="CU14" s="322"/>
      <c r="CV14" s="322"/>
      <c r="CW14" s="322"/>
      <c r="CX14" s="322"/>
      <c r="CY14" s="322"/>
      <c r="CZ14" s="322"/>
      <c r="DA14" s="322"/>
      <c r="DB14" s="322"/>
      <c r="DC14" s="322"/>
      <c r="DD14" s="322"/>
      <c r="DE14" s="322"/>
      <c r="DF14" s="322"/>
      <c r="DG14" s="322"/>
      <c r="DH14" s="322"/>
      <c r="DI14" s="322"/>
      <c r="DJ14" s="322"/>
      <c r="DK14" s="322"/>
      <c r="DL14" s="322"/>
      <c r="DM14" s="322"/>
      <c r="DN14" s="322"/>
      <c r="DO14" s="322"/>
      <c r="DP14" s="322"/>
      <c r="DQ14" s="322"/>
      <c r="DR14" s="322"/>
      <c r="DS14" s="322"/>
      <c r="DT14" s="322"/>
      <c r="DU14" s="322"/>
      <c r="DV14" s="322"/>
      <c r="DW14" s="322"/>
      <c r="DX14" s="322"/>
      <c r="DY14" s="322"/>
      <c r="DZ14" s="322"/>
      <c r="EA14" s="322"/>
      <c r="EB14" s="322"/>
      <c r="EC14" s="322"/>
      <c r="ED14" s="322"/>
      <c r="EE14" s="322"/>
      <c r="EF14" s="322"/>
      <c r="EG14" s="322"/>
      <c r="EH14" s="322"/>
      <c r="EI14" s="322"/>
      <c r="EJ14" s="322"/>
      <c r="EK14" s="322"/>
      <c r="EL14" s="322"/>
      <c r="EM14" s="322"/>
      <c r="EN14" s="322"/>
      <c r="EO14" s="322"/>
      <c r="EP14" s="322"/>
      <c r="EQ14" s="1027"/>
    </row>
    <row r="15" spans="1:146" s="349" customFormat="1" ht="21">
      <c r="A15" s="814" t="s">
        <v>424</v>
      </c>
      <c r="B15" s="815" t="s">
        <v>1</v>
      </c>
      <c r="C15" s="1023">
        <v>6748900</v>
      </c>
      <c r="D15" s="1023">
        <v>3661600</v>
      </c>
      <c r="E15" s="1023">
        <v>2787300</v>
      </c>
      <c r="F15" s="1023">
        <v>300000</v>
      </c>
      <c r="G15" s="1004"/>
      <c r="H15" s="322"/>
      <c r="I15" s="322"/>
      <c r="J15" s="322"/>
      <c r="K15" s="322"/>
      <c r="L15" s="322"/>
      <c r="M15" s="322"/>
      <c r="N15" s="322"/>
      <c r="O15" s="322"/>
      <c r="P15" s="322"/>
      <c r="Q15" s="322"/>
      <c r="R15" s="322"/>
      <c r="S15" s="322"/>
      <c r="T15" s="322"/>
      <c r="U15" s="322"/>
      <c r="V15" s="322"/>
      <c r="W15" s="322"/>
      <c r="X15" s="322"/>
      <c r="Y15" s="322"/>
      <c r="Z15" s="322"/>
      <c r="AA15" s="322"/>
      <c r="AB15" s="322"/>
      <c r="AC15" s="322"/>
      <c r="AD15" s="322"/>
      <c r="AE15" s="322"/>
      <c r="AF15" s="322"/>
      <c r="AG15" s="322"/>
      <c r="AH15" s="322"/>
      <c r="AI15" s="322"/>
      <c r="AJ15" s="322"/>
      <c r="AK15" s="322"/>
      <c r="AL15" s="322"/>
      <c r="AM15" s="322"/>
      <c r="AN15" s="322"/>
      <c r="AO15" s="322"/>
      <c r="AP15" s="322"/>
      <c r="AQ15" s="322"/>
      <c r="AR15" s="322"/>
      <c r="AS15" s="322"/>
      <c r="AT15" s="322"/>
      <c r="AU15" s="322"/>
      <c r="AV15" s="322"/>
      <c r="AW15" s="322"/>
      <c r="AX15" s="322"/>
      <c r="AY15" s="322"/>
      <c r="AZ15" s="322"/>
      <c r="BA15" s="322"/>
      <c r="BB15" s="322"/>
      <c r="BC15" s="322"/>
      <c r="BD15" s="322"/>
      <c r="BE15" s="322"/>
      <c r="BF15" s="322"/>
      <c r="BG15" s="322"/>
      <c r="BH15" s="322"/>
      <c r="BI15" s="322"/>
      <c r="BJ15" s="322"/>
      <c r="BK15" s="322"/>
      <c r="BL15" s="322"/>
      <c r="BM15" s="322"/>
      <c r="BN15" s="322"/>
      <c r="BO15" s="322"/>
      <c r="BP15" s="322"/>
      <c r="BQ15" s="322"/>
      <c r="BR15" s="322"/>
      <c r="BS15" s="322"/>
      <c r="BT15" s="322"/>
      <c r="BU15" s="322"/>
      <c r="BV15" s="322"/>
      <c r="BW15" s="322"/>
      <c r="BX15" s="322"/>
      <c r="BY15" s="322"/>
      <c r="BZ15" s="322"/>
      <c r="CA15" s="322"/>
      <c r="CB15" s="322"/>
      <c r="CC15" s="322"/>
      <c r="CD15" s="322"/>
      <c r="CE15" s="322"/>
      <c r="CF15" s="322"/>
      <c r="CG15" s="322"/>
      <c r="CH15" s="322"/>
      <c r="CI15" s="322"/>
      <c r="CJ15" s="322"/>
      <c r="CK15" s="322"/>
      <c r="CL15" s="322"/>
      <c r="CM15" s="322"/>
      <c r="CN15" s="322"/>
      <c r="CO15" s="322"/>
      <c r="CP15" s="322"/>
      <c r="CQ15" s="322"/>
      <c r="CR15" s="322"/>
      <c r="CS15" s="322"/>
      <c r="CT15" s="322"/>
      <c r="CU15" s="322"/>
      <c r="CV15" s="322"/>
      <c r="CW15" s="322"/>
      <c r="CX15" s="322"/>
      <c r="CY15" s="322"/>
      <c r="CZ15" s="322"/>
      <c r="DA15" s="322"/>
      <c r="DB15" s="322"/>
      <c r="DC15" s="322"/>
      <c r="DD15" s="322"/>
      <c r="DE15" s="322"/>
      <c r="DF15" s="322"/>
      <c r="DG15" s="322"/>
      <c r="DH15" s="322"/>
      <c r="DI15" s="322"/>
      <c r="DJ15" s="322"/>
      <c r="DK15" s="322"/>
      <c r="DL15" s="322"/>
      <c r="DM15" s="322"/>
      <c r="DN15" s="322"/>
      <c r="DO15" s="322"/>
      <c r="DP15" s="322"/>
      <c r="DQ15" s="322"/>
      <c r="DR15" s="322"/>
      <c r="DS15" s="322"/>
      <c r="DT15" s="322"/>
      <c r="DU15" s="322"/>
      <c r="DV15" s="322"/>
      <c r="DW15" s="322"/>
      <c r="DX15" s="322"/>
      <c r="DY15" s="322"/>
      <c r="DZ15" s="322"/>
      <c r="EA15" s="322"/>
      <c r="EB15" s="322"/>
      <c r="EC15" s="322"/>
      <c r="ED15" s="322"/>
      <c r="EE15" s="322"/>
      <c r="EF15" s="322"/>
      <c r="EG15" s="322"/>
      <c r="EH15" s="322"/>
      <c r="EI15" s="322"/>
      <c r="EJ15" s="322"/>
      <c r="EK15" s="322"/>
      <c r="EL15" s="322"/>
      <c r="EM15" s="322"/>
      <c r="EN15" s="322"/>
      <c r="EO15" s="322"/>
      <c r="EP15" s="322"/>
    </row>
    <row r="16" spans="1:146" s="349" customFormat="1" ht="21">
      <c r="A16" s="814"/>
      <c r="B16" s="815" t="s">
        <v>2</v>
      </c>
      <c r="C16" s="1023">
        <f>D16+E16+F16</f>
        <v>1181936.8599999999</v>
      </c>
      <c r="D16" s="1023">
        <f>D19+D21+D23+D26+D28+D30+D32</f>
        <v>883873.26</v>
      </c>
      <c r="E16" s="1023">
        <f>E19+E21+E23+E26+E28+E30+E32</f>
        <v>298063.6</v>
      </c>
      <c r="F16" s="1023">
        <f>F19+F21+F23+F26+F28+F30+F32</f>
        <v>0</v>
      </c>
      <c r="G16" s="1004"/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2"/>
      <c r="Y16" s="322"/>
      <c r="Z16" s="322"/>
      <c r="AA16" s="322"/>
      <c r="AB16" s="322"/>
      <c r="AC16" s="322"/>
      <c r="AD16" s="322"/>
      <c r="AE16" s="322"/>
      <c r="AF16" s="322"/>
      <c r="AG16" s="322"/>
      <c r="AH16" s="322"/>
      <c r="AI16" s="322"/>
      <c r="AJ16" s="322"/>
      <c r="AK16" s="322"/>
      <c r="AL16" s="322"/>
      <c r="AM16" s="322"/>
      <c r="AN16" s="322"/>
      <c r="AO16" s="322"/>
      <c r="AP16" s="322"/>
      <c r="AQ16" s="322"/>
      <c r="AR16" s="322"/>
      <c r="AS16" s="322"/>
      <c r="AT16" s="322"/>
      <c r="AU16" s="322"/>
      <c r="AV16" s="322"/>
      <c r="AW16" s="322"/>
      <c r="AX16" s="322"/>
      <c r="AY16" s="322"/>
      <c r="AZ16" s="322"/>
      <c r="BA16" s="322"/>
      <c r="BB16" s="322"/>
      <c r="BC16" s="322"/>
      <c r="BD16" s="322"/>
      <c r="BE16" s="322"/>
      <c r="BF16" s="322"/>
      <c r="BG16" s="322"/>
      <c r="BH16" s="322"/>
      <c r="BI16" s="322"/>
      <c r="BJ16" s="322"/>
      <c r="BK16" s="322"/>
      <c r="BL16" s="322"/>
      <c r="BM16" s="322"/>
      <c r="BN16" s="322"/>
      <c r="BO16" s="322"/>
      <c r="BP16" s="322"/>
      <c r="BQ16" s="322"/>
      <c r="BR16" s="322"/>
      <c r="BS16" s="322"/>
      <c r="BT16" s="322"/>
      <c r="BU16" s="322"/>
      <c r="BV16" s="322"/>
      <c r="BW16" s="322"/>
      <c r="BX16" s="322"/>
      <c r="BY16" s="322"/>
      <c r="BZ16" s="322"/>
      <c r="CA16" s="322"/>
      <c r="CB16" s="322"/>
      <c r="CC16" s="322"/>
      <c r="CD16" s="322"/>
      <c r="CE16" s="322"/>
      <c r="CF16" s="322"/>
      <c r="CG16" s="322"/>
      <c r="CH16" s="322"/>
      <c r="CI16" s="322"/>
      <c r="CJ16" s="322"/>
      <c r="CK16" s="322"/>
      <c r="CL16" s="322"/>
      <c r="CM16" s="322"/>
      <c r="CN16" s="322"/>
      <c r="CO16" s="322"/>
      <c r="CP16" s="322"/>
      <c r="CQ16" s="322"/>
      <c r="CR16" s="322"/>
      <c r="CS16" s="322"/>
      <c r="CT16" s="322"/>
      <c r="CU16" s="322"/>
      <c r="CV16" s="322"/>
      <c r="CW16" s="322"/>
      <c r="CX16" s="322"/>
      <c r="CY16" s="322"/>
      <c r="CZ16" s="322"/>
      <c r="DA16" s="322"/>
      <c r="DB16" s="322"/>
      <c r="DC16" s="322"/>
      <c r="DD16" s="322"/>
      <c r="DE16" s="322"/>
      <c r="DF16" s="322"/>
      <c r="DG16" s="322"/>
      <c r="DH16" s="322"/>
      <c r="DI16" s="322"/>
      <c r="DJ16" s="322"/>
      <c r="DK16" s="322"/>
      <c r="DL16" s="322"/>
      <c r="DM16" s="322"/>
      <c r="DN16" s="322"/>
      <c r="DO16" s="322"/>
      <c r="DP16" s="322"/>
      <c r="DQ16" s="322"/>
      <c r="DR16" s="322"/>
      <c r="DS16" s="322"/>
      <c r="DT16" s="322"/>
      <c r="DU16" s="322"/>
      <c r="DV16" s="322"/>
      <c r="DW16" s="322"/>
      <c r="DX16" s="322"/>
      <c r="DY16" s="322"/>
      <c r="DZ16" s="322"/>
      <c r="EA16" s="322"/>
      <c r="EB16" s="322"/>
      <c r="EC16" s="322"/>
      <c r="ED16" s="322"/>
      <c r="EE16" s="322"/>
      <c r="EF16" s="322"/>
      <c r="EG16" s="322"/>
      <c r="EH16" s="322"/>
      <c r="EI16" s="322"/>
      <c r="EJ16" s="322"/>
      <c r="EK16" s="322"/>
      <c r="EL16" s="322"/>
      <c r="EM16" s="322"/>
      <c r="EN16" s="322"/>
      <c r="EO16" s="322"/>
      <c r="EP16" s="322"/>
    </row>
    <row r="17" spans="1:7" s="322" customFormat="1" ht="21">
      <c r="A17" s="1030" t="s">
        <v>214</v>
      </c>
      <c r="B17" s="1142"/>
      <c r="C17" s="1031">
        <v>5771300</v>
      </c>
      <c r="D17" s="1031">
        <v>3246200</v>
      </c>
      <c r="E17" s="1031">
        <v>2525100</v>
      </c>
      <c r="F17" s="1103">
        <v>0</v>
      </c>
      <c r="G17" s="1004"/>
    </row>
    <row r="18" spans="1:7" ht="21">
      <c r="A18" s="824" t="s">
        <v>45</v>
      </c>
      <c r="B18" s="1142" t="s">
        <v>1</v>
      </c>
      <c r="C18" s="1052">
        <v>25100</v>
      </c>
      <c r="D18" s="1103">
        <v>0</v>
      </c>
      <c r="E18" s="1220">
        <v>25100</v>
      </c>
      <c r="F18" s="1211">
        <v>0</v>
      </c>
      <c r="G18" s="1004"/>
    </row>
    <row r="19" spans="1:7" ht="21">
      <c r="A19" s="824"/>
      <c r="B19" s="1142" t="s">
        <v>2</v>
      </c>
      <c r="C19" s="1052">
        <f>D19+E19+F19</f>
        <v>0</v>
      </c>
      <c r="D19" s="1052"/>
      <c r="E19" s="1220"/>
      <c r="F19" s="1211"/>
      <c r="G19" s="1004"/>
    </row>
    <row r="20" spans="1:7" ht="21">
      <c r="A20" s="824" t="s">
        <v>474</v>
      </c>
      <c r="B20" s="1142" t="s">
        <v>1</v>
      </c>
      <c r="C20" s="1052">
        <v>5000000</v>
      </c>
      <c r="D20" s="1052">
        <v>2500000</v>
      </c>
      <c r="E20" s="1220">
        <v>2500000</v>
      </c>
      <c r="F20" s="1211">
        <v>0</v>
      </c>
      <c r="G20" s="1004"/>
    </row>
    <row r="21" spans="1:7" ht="21">
      <c r="A21" s="824"/>
      <c r="B21" s="1142" t="s">
        <v>2</v>
      </c>
      <c r="C21" s="1052">
        <f>D21+E21+F21</f>
        <v>0</v>
      </c>
      <c r="D21" s="1052"/>
      <c r="E21" s="1220"/>
      <c r="F21" s="1211"/>
      <c r="G21" s="1004"/>
    </row>
    <row r="22" spans="1:7" ht="21">
      <c r="A22" s="824" t="s">
        <v>120</v>
      </c>
      <c r="B22" s="1142" t="s">
        <v>1</v>
      </c>
      <c r="C22" s="1052">
        <v>746200</v>
      </c>
      <c r="D22" s="1052">
        <v>746200</v>
      </c>
      <c r="E22" s="457">
        <v>0</v>
      </c>
      <c r="F22" s="1211">
        <v>0</v>
      </c>
      <c r="G22" s="1004"/>
    </row>
    <row r="23" spans="1:7" ht="21">
      <c r="A23" s="824"/>
      <c r="B23" s="1142" t="s">
        <v>2</v>
      </c>
      <c r="C23" s="1052">
        <f>D23+E23+F23</f>
        <v>529965.26</v>
      </c>
      <c r="D23" s="1104">
        <v>481855.26</v>
      </c>
      <c r="E23" s="1220">
        <v>48110</v>
      </c>
      <c r="F23" s="1211"/>
      <c r="G23" s="1004"/>
    </row>
    <row r="24" spans="1:7" s="322" customFormat="1" ht="21">
      <c r="A24" s="1030" t="s">
        <v>215</v>
      </c>
      <c r="B24" s="1142"/>
      <c r="C24" s="1031">
        <v>977600</v>
      </c>
      <c r="D24" s="1031">
        <v>415400</v>
      </c>
      <c r="E24" s="1031">
        <v>262200</v>
      </c>
      <c r="F24" s="1031">
        <v>300000</v>
      </c>
      <c r="G24" s="1004"/>
    </row>
    <row r="25" spans="1:7" ht="21">
      <c r="A25" s="824" t="s">
        <v>475</v>
      </c>
      <c r="B25" s="1142" t="s">
        <v>1</v>
      </c>
      <c r="C25" s="1052">
        <v>250000</v>
      </c>
      <c r="D25" s="1221">
        <v>0</v>
      </c>
      <c r="E25" s="1220">
        <v>250000</v>
      </c>
      <c r="F25" s="1211">
        <v>0</v>
      </c>
      <c r="G25" s="1004"/>
    </row>
    <row r="26" spans="1:7" ht="21">
      <c r="A26" s="824"/>
      <c r="B26" s="1142" t="s">
        <v>2</v>
      </c>
      <c r="C26" s="1052">
        <f>D26+E26+F26</f>
        <v>249953.6</v>
      </c>
      <c r="D26" s="1210"/>
      <c r="E26" s="457">
        <v>249953.6</v>
      </c>
      <c r="F26" s="1211"/>
      <c r="G26" s="1004"/>
    </row>
    <row r="27" spans="1:7" ht="21">
      <c r="A27" s="824" t="s">
        <v>132</v>
      </c>
      <c r="B27" s="1142" t="s">
        <v>1</v>
      </c>
      <c r="C27" s="1052">
        <v>15400</v>
      </c>
      <c r="D27" s="1210">
        <v>15400</v>
      </c>
      <c r="E27" s="457">
        <v>0</v>
      </c>
      <c r="F27" s="1211">
        <v>0</v>
      </c>
      <c r="G27" s="1004"/>
    </row>
    <row r="28" spans="1:7" ht="21">
      <c r="A28" s="824"/>
      <c r="B28" s="1142" t="s">
        <v>2</v>
      </c>
      <c r="C28" s="1052">
        <f>D28+E28+F28</f>
        <v>15400</v>
      </c>
      <c r="D28" s="1210">
        <v>15400</v>
      </c>
      <c r="E28" s="1220"/>
      <c r="F28" s="1211"/>
      <c r="G28" s="1004"/>
    </row>
    <row r="29" spans="1:7" ht="21">
      <c r="A29" s="837" t="s">
        <v>122</v>
      </c>
      <c r="B29" s="1222" t="s">
        <v>1</v>
      </c>
      <c r="C29" s="1223">
        <v>12200</v>
      </c>
      <c r="D29" s="1224">
        <v>0</v>
      </c>
      <c r="E29" s="1225">
        <v>12200</v>
      </c>
      <c r="F29" s="1226">
        <v>0</v>
      </c>
      <c r="G29" s="1004"/>
    </row>
    <row r="30" spans="1:7" ht="21">
      <c r="A30" s="824"/>
      <c r="B30" s="1142" t="s">
        <v>2</v>
      </c>
      <c r="C30" s="1052">
        <f>D30+E30+F30</f>
        <v>0</v>
      </c>
      <c r="D30" s="1210"/>
      <c r="E30" s="1220">
        <v>0</v>
      </c>
      <c r="F30" s="1227"/>
      <c r="G30" s="1004"/>
    </row>
    <row r="31" spans="1:7" ht="21">
      <c r="A31" s="824" t="s">
        <v>476</v>
      </c>
      <c r="B31" s="1142" t="s">
        <v>1</v>
      </c>
      <c r="C31" s="1052">
        <v>700000</v>
      </c>
      <c r="D31" s="1210">
        <v>400000</v>
      </c>
      <c r="E31" s="457">
        <v>0</v>
      </c>
      <c r="F31" s="1227">
        <v>300000</v>
      </c>
      <c r="G31" s="1004"/>
    </row>
    <row r="32" spans="1:7" ht="21">
      <c r="A32" s="841"/>
      <c r="B32" s="1228" t="s">
        <v>2</v>
      </c>
      <c r="C32" s="1108">
        <f>D32+E32+F32</f>
        <v>386618</v>
      </c>
      <c r="D32" s="1229">
        <v>386618</v>
      </c>
      <c r="E32" s="1230"/>
      <c r="F32" s="1231"/>
      <c r="G32" s="1004"/>
    </row>
    <row r="33" spans="1:7" ht="21">
      <c r="A33" s="660" t="s">
        <v>427</v>
      </c>
      <c r="B33" s="866" t="s">
        <v>1</v>
      </c>
      <c r="C33" s="1019">
        <v>6748900</v>
      </c>
      <c r="D33" s="1019">
        <v>3661600</v>
      </c>
      <c r="E33" s="1019">
        <v>2787300</v>
      </c>
      <c r="F33" s="1019">
        <v>300000</v>
      </c>
      <c r="G33" s="1004"/>
    </row>
    <row r="34" spans="1:7" ht="21">
      <c r="A34" s="661"/>
      <c r="B34" s="865" t="s">
        <v>2</v>
      </c>
      <c r="C34" s="1093">
        <f>C10</f>
        <v>1181936.8599999999</v>
      </c>
      <c r="D34" s="1093">
        <f>D10</f>
        <v>883873.26</v>
      </c>
      <c r="E34" s="1093">
        <f>E10</f>
        <v>298063.6</v>
      </c>
      <c r="F34" s="1093">
        <f>F10</f>
        <v>0</v>
      </c>
      <c r="G34" s="1004"/>
    </row>
    <row r="35" spans="1:7" ht="21">
      <c r="A35" s="660" t="s">
        <v>428</v>
      </c>
      <c r="B35" s="866" t="s">
        <v>1</v>
      </c>
      <c r="C35" s="1081">
        <v>0</v>
      </c>
      <c r="D35" s="1081">
        <v>0</v>
      </c>
      <c r="E35" s="1081">
        <v>0</v>
      </c>
      <c r="F35" s="1081">
        <v>0</v>
      </c>
      <c r="G35" s="1004"/>
    </row>
    <row r="36" spans="1:7" ht="21">
      <c r="A36" s="661"/>
      <c r="B36" s="865" t="s">
        <v>2</v>
      </c>
      <c r="C36" s="1093"/>
      <c r="D36" s="1212"/>
      <c r="E36" s="1096"/>
      <c r="F36" s="1232"/>
      <c r="G36" s="1004"/>
    </row>
    <row r="37" spans="1:146" s="1201" customFormat="1" ht="21">
      <c r="A37" s="660" t="s">
        <v>435</v>
      </c>
      <c r="B37" s="866" t="s">
        <v>1</v>
      </c>
      <c r="C37" s="1215">
        <v>6748900</v>
      </c>
      <c r="D37" s="1215">
        <v>3661600</v>
      </c>
      <c r="E37" s="1215">
        <v>2787300</v>
      </c>
      <c r="F37" s="1215">
        <v>300000</v>
      </c>
      <c r="G37" s="1004"/>
      <c r="H37" s="322"/>
      <c r="I37" s="322"/>
      <c r="J37" s="322"/>
      <c r="K37" s="322"/>
      <c r="L37" s="322"/>
      <c r="M37" s="322"/>
      <c r="N37" s="322"/>
      <c r="O37" s="322"/>
      <c r="P37" s="322"/>
      <c r="Q37" s="322"/>
      <c r="R37" s="322"/>
      <c r="S37" s="322"/>
      <c r="T37" s="322"/>
      <c r="U37" s="322"/>
      <c r="V37" s="322"/>
      <c r="W37" s="322"/>
      <c r="X37" s="322"/>
      <c r="Y37" s="322"/>
      <c r="Z37" s="322"/>
      <c r="AA37" s="322"/>
      <c r="AB37" s="322"/>
      <c r="AC37" s="322"/>
      <c r="AD37" s="322"/>
      <c r="AE37" s="322"/>
      <c r="AF37" s="322"/>
      <c r="AG37" s="322"/>
      <c r="AH37" s="322"/>
      <c r="AI37" s="322"/>
      <c r="AJ37" s="322"/>
      <c r="AK37" s="322"/>
      <c r="AL37" s="322"/>
      <c r="AM37" s="322"/>
      <c r="AN37" s="322"/>
      <c r="AO37" s="322"/>
      <c r="AP37" s="322"/>
      <c r="AQ37" s="322"/>
      <c r="AR37" s="322"/>
      <c r="AS37" s="322"/>
      <c r="AT37" s="322"/>
      <c r="AU37" s="322"/>
      <c r="AV37" s="322"/>
      <c r="AW37" s="322"/>
      <c r="AX37" s="322"/>
      <c r="AY37" s="322"/>
      <c r="AZ37" s="322"/>
      <c r="BA37" s="322"/>
      <c r="BB37" s="322"/>
      <c r="BC37" s="322"/>
      <c r="BD37" s="322"/>
      <c r="BE37" s="322"/>
      <c r="BF37" s="322"/>
      <c r="BG37" s="322"/>
      <c r="BH37" s="322"/>
      <c r="BI37" s="322"/>
      <c r="BJ37" s="322"/>
      <c r="BK37" s="322"/>
      <c r="BL37" s="322"/>
      <c r="BM37" s="322"/>
      <c r="BN37" s="322"/>
      <c r="BO37" s="322"/>
      <c r="BP37" s="322"/>
      <c r="BQ37" s="322"/>
      <c r="BR37" s="322"/>
      <c r="BS37" s="322"/>
      <c r="BT37" s="322"/>
      <c r="BU37" s="322"/>
      <c r="BV37" s="322"/>
      <c r="BW37" s="322"/>
      <c r="BX37" s="322"/>
      <c r="BY37" s="322"/>
      <c r="BZ37" s="322"/>
      <c r="CA37" s="322"/>
      <c r="CB37" s="322"/>
      <c r="CC37" s="322"/>
      <c r="CD37" s="322"/>
      <c r="CE37" s="322"/>
      <c r="CF37" s="322"/>
      <c r="CG37" s="322"/>
      <c r="CH37" s="322"/>
      <c r="CI37" s="322"/>
      <c r="CJ37" s="322"/>
      <c r="CK37" s="322"/>
      <c r="CL37" s="322"/>
      <c r="CM37" s="322"/>
      <c r="CN37" s="322"/>
      <c r="CO37" s="322"/>
      <c r="CP37" s="322"/>
      <c r="CQ37" s="322"/>
      <c r="CR37" s="322"/>
      <c r="CS37" s="322"/>
      <c r="CT37" s="322"/>
      <c r="CU37" s="322"/>
      <c r="CV37" s="322"/>
      <c r="CW37" s="322"/>
      <c r="CX37" s="322"/>
      <c r="CY37" s="322"/>
      <c r="CZ37" s="322"/>
      <c r="DA37" s="322"/>
      <c r="DB37" s="322"/>
      <c r="DC37" s="322"/>
      <c r="DD37" s="322"/>
      <c r="DE37" s="322"/>
      <c r="DF37" s="322"/>
      <c r="DG37" s="322"/>
      <c r="DH37" s="322"/>
      <c r="DI37" s="322"/>
      <c r="DJ37" s="322"/>
      <c r="DK37" s="322"/>
      <c r="DL37" s="322"/>
      <c r="DM37" s="322"/>
      <c r="DN37" s="322"/>
      <c r="DO37" s="322"/>
      <c r="DP37" s="322"/>
      <c r="DQ37" s="322"/>
      <c r="DR37" s="322"/>
      <c r="DS37" s="322"/>
      <c r="DT37" s="322"/>
      <c r="DU37" s="322"/>
      <c r="DV37" s="322"/>
      <c r="DW37" s="322"/>
      <c r="DX37" s="322"/>
      <c r="DY37" s="322"/>
      <c r="DZ37" s="322"/>
      <c r="EA37" s="322"/>
      <c r="EB37" s="322"/>
      <c r="EC37" s="322"/>
      <c r="ED37" s="322"/>
      <c r="EE37" s="322"/>
      <c r="EF37" s="322"/>
      <c r="EG37" s="322"/>
      <c r="EH37" s="322"/>
      <c r="EI37" s="322"/>
      <c r="EJ37" s="322"/>
      <c r="EK37" s="322"/>
      <c r="EL37" s="322"/>
      <c r="EM37" s="322"/>
      <c r="EN37" s="322"/>
      <c r="EO37" s="322"/>
      <c r="EP37" s="322"/>
    </row>
    <row r="38" spans="1:146" s="1201" customFormat="1" ht="21">
      <c r="A38" s="661"/>
      <c r="B38" s="865" t="s">
        <v>2</v>
      </c>
      <c r="C38" s="1096">
        <f>C34</f>
        <v>1181936.8599999999</v>
      </c>
      <c r="D38" s="1096">
        <f>D34</f>
        <v>883873.26</v>
      </c>
      <c r="E38" s="1096">
        <f>E34</f>
        <v>298063.6</v>
      </c>
      <c r="F38" s="1096">
        <f>F34</f>
        <v>0</v>
      </c>
      <c r="G38" s="1004"/>
      <c r="H38" s="322"/>
      <c r="I38" s="322"/>
      <c r="J38" s="322"/>
      <c r="K38" s="322"/>
      <c r="L38" s="322"/>
      <c r="M38" s="322"/>
      <c r="N38" s="322"/>
      <c r="O38" s="322"/>
      <c r="P38" s="322"/>
      <c r="Q38" s="322"/>
      <c r="R38" s="322"/>
      <c r="S38" s="322"/>
      <c r="T38" s="322"/>
      <c r="U38" s="322"/>
      <c r="V38" s="322"/>
      <c r="W38" s="322"/>
      <c r="X38" s="322"/>
      <c r="Y38" s="322"/>
      <c r="Z38" s="322"/>
      <c r="AA38" s="322"/>
      <c r="AB38" s="322"/>
      <c r="AC38" s="322"/>
      <c r="AD38" s="322"/>
      <c r="AE38" s="322"/>
      <c r="AF38" s="322"/>
      <c r="AG38" s="322"/>
      <c r="AH38" s="322"/>
      <c r="AI38" s="322"/>
      <c r="AJ38" s="322"/>
      <c r="AK38" s="322"/>
      <c r="AL38" s="322"/>
      <c r="AM38" s="322"/>
      <c r="AN38" s="322"/>
      <c r="AO38" s="322"/>
      <c r="AP38" s="322"/>
      <c r="AQ38" s="322"/>
      <c r="AR38" s="322"/>
      <c r="AS38" s="322"/>
      <c r="AT38" s="322"/>
      <c r="AU38" s="322"/>
      <c r="AV38" s="322"/>
      <c r="AW38" s="322"/>
      <c r="AX38" s="322"/>
      <c r="AY38" s="322"/>
      <c r="AZ38" s="322"/>
      <c r="BA38" s="322"/>
      <c r="BB38" s="322"/>
      <c r="BC38" s="322"/>
      <c r="BD38" s="322"/>
      <c r="BE38" s="322"/>
      <c r="BF38" s="322"/>
      <c r="BG38" s="322"/>
      <c r="BH38" s="322"/>
      <c r="BI38" s="322"/>
      <c r="BJ38" s="322"/>
      <c r="BK38" s="322"/>
      <c r="BL38" s="322"/>
      <c r="BM38" s="322"/>
      <c r="BN38" s="322"/>
      <c r="BO38" s="322"/>
      <c r="BP38" s="322"/>
      <c r="BQ38" s="322"/>
      <c r="BR38" s="322"/>
      <c r="BS38" s="322"/>
      <c r="BT38" s="322"/>
      <c r="BU38" s="322"/>
      <c r="BV38" s="322"/>
      <c r="BW38" s="322"/>
      <c r="BX38" s="322"/>
      <c r="BY38" s="322"/>
      <c r="BZ38" s="322"/>
      <c r="CA38" s="322"/>
      <c r="CB38" s="322"/>
      <c r="CC38" s="322"/>
      <c r="CD38" s="322"/>
      <c r="CE38" s="322"/>
      <c r="CF38" s="322"/>
      <c r="CG38" s="322"/>
      <c r="CH38" s="322"/>
      <c r="CI38" s="322"/>
      <c r="CJ38" s="322"/>
      <c r="CK38" s="322"/>
      <c r="CL38" s="322"/>
      <c r="CM38" s="322"/>
      <c r="CN38" s="322"/>
      <c r="CO38" s="322"/>
      <c r="CP38" s="322"/>
      <c r="CQ38" s="322"/>
      <c r="CR38" s="322"/>
      <c r="CS38" s="322"/>
      <c r="CT38" s="322"/>
      <c r="CU38" s="322"/>
      <c r="CV38" s="322"/>
      <c r="CW38" s="322"/>
      <c r="CX38" s="322"/>
      <c r="CY38" s="322"/>
      <c r="CZ38" s="322"/>
      <c r="DA38" s="322"/>
      <c r="DB38" s="322"/>
      <c r="DC38" s="322"/>
      <c r="DD38" s="322"/>
      <c r="DE38" s="322"/>
      <c r="DF38" s="322"/>
      <c r="DG38" s="322"/>
      <c r="DH38" s="322"/>
      <c r="DI38" s="322"/>
      <c r="DJ38" s="322"/>
      <c r="DK38" s="322"/>
      <c r="DL38" s="322"/>
      <c r="DM38" s="322"/>
      <c r="DN38" s="322"/>
      <c r="DO38" s="322"/>
      <c r="DP38" s="322"/>
      <c r="DQ38" s="322"/>
      <c r="DR38" s="322"/>
      <c r="DS38" s="322"/>
      <c r="DT38" s="322"/>
      <c r="DU38" s="322"/>
      <c r="DV38" s="322"/>
      <c r="DW38" s="322"/>
      <c r="DX38" s="322"/>
      <c r="DY38" s="322"/>
      <c r="DZ38" s="322"/>
      <c r="EA38" s="322"/>
      <c r="EB38" s="322"/>
      <c r="EC38" s="322"/>
      <c r="ED38" s="322"/>
      <c r="EE38" s="322"/>
      <c r="EF38" s="322"/>
      <c r="EG38" s="322"/>
      <c r="EH38" s="322"/>
      <c r="EI38" s="322"/>
      <c r="EJ38" s="322"/>
      <c r="EK38" s="322"/>
      <c r="EL38" s="322"/>
      <c r="EM38" s="322"/>
      <c r="EN38" s="322"/>
      <c r="EO38" s="322"/>
      <c r="EP38" s="322"/>
    </row>
    <row r="39" spans="1:7" ht="21">
      <c r="A39" s="44"/>
      <c r="B39" s="44"/>
      <c r="C39" s="1217"/>
      <c r="D39" s="45"/>
      <c r="E39" s="1218"/>
      <c r="F39" s="1217"/>
      <c r="G39" s="1004"/>
    </row>
    <row r="40" spans="1:7" ht="21">
      <c r="A40" s="44"/>
      <c r="B40" s="44"/>
      <c r="C40" s="1217"/>
      <c r="D40" s="45"/>
      <c r="E40" s="1218"/>
      <c r="F40" s="1217"/>
      <c r="G40" s="1004"/>
    </row>
    <row r="41" spans="1:6" ht="28.5" customHeight="1">
      <c r="A41" s="70"/>
      <c r="B41" s="80"/>
      <c r="C41" s="37"/>
      <c r="D41" s="45"/>
      <c r="E41" s="1219"/>
      <c r="F41" s="1217"/>
    </row>
    <row r="42" spans="1:6" ht="21">
      <c r="A42" s="44"/>
      <c r="B42" s="44"/>
      <c r="C42" s="1217"/>
      <c r="D42" s="45"/>
      <c r="E42" s="1218"/>
      <c r="F42" s="1217"/>
    </row>
  </sheetData>
  <sheetProtection/>
  <mergeCells count="4">
    <mergeCell ref="A3:F3"/>
    <mergeCell ref="A33:A34"/>
    <mergeCell ref="A35:A36"/>
    <mergeCell ref="A37:A38"/>
  </mergeCells>
  <printOptions/>
  <pageMargins left="0" right="0" top="0.196850393700787" bottom="0" header="0.31496062992126" footer="0.31496062992126"/>
  <pageSetup horizontalDpi="600" verticalDpi="600" orientation="landscape" paperSize="9" scale="80" r:id="rId1"/>
  <rowBreaks count="1" manualBreakCount="1">
    <brk id="32" max="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EQ47"/>
  <sheetViews>
    <sheetView tabSelected="1" view="pageBreakPreview" zoomScaleSheetLayoutView="100" zoomScalePageLayoutView="0" workbookViewId="0" topLeftCell="B2">
      <selection activeCell="P104" sqref="P104"/>
    </sheetView>
  </sheetViews>
  <sheetFormatPr defaultColWidth="10.8515625" defaultRowHeight="15"/>
  <cols>
    <col min="1" max="1" width="55.421875" style="119" customWidth="1"/>
    <col min="2" max="2" width="20.421875" style="119" customWidth="1"/>
    <col min="3" max="3" width="24.00390625" style="174" customWidth="1"/>
    <col min="4" max="4" width="25.00390625" style="138" customWidth="1"/>
    <col min="5" max="5" width="25.57421875" style="1205" customWidth="1"/>
    <col min="6" max="6" width="24.8515625" style="174" customWidth="1"/>
    <col min="7" max="7" width="15.421875" style="119" customWidth="1"/>
    <col min="8" max="16384" width="10.8515625" style="119" customWidth="1"/>
  </cols>
  <sheetData>
    <row r="1" spans="1:6" s="161" customFormat="1" ht="19.5">
      <c r="A1" s="890"/>
      <c r="B1" s="890"/>
      <c r="C1" s="243"/>
      <c r="D1" s="243"/>
      <c r="E1" s="243"/>
      <c r="F1" s="1163" t="s">
        <v>416</v>
      </c>
    </row>
    <row r="2" spans="1:6" s="161" customFormat="1" ht="19.5">
      <c r="A2" s="890"/>
      <c r="B2" s="890"/>
      <c r="C2" s="243"/>
      <c r="D2" s="243"/>
      <c r="E2" s="243"/>
      <c r="F2" s="1163" t="s">
        <v>268</v>
      </c>
    </row>
    <row r="3" spans="1:6" s="161" customFormat="1" ht="21">
      <c r="A3" s="593" t="s">
        <v>417</v>
      </c>
      <c r="B3" s="593"/>
      <c r="C3" s="593"/>
      <c r="D3" s="593"/>
      <c r="E3" s="593"/>
      <c r="F3" s="593"/>
    </row>
    <row r="4" spans="1:6" s="161" customFormat="1" ht="21">
      <c r="A4" s="71" t="s">
        <v>418</v>
      </c>
      <c r="B4" s="108"/>
      <c r="C4" s="127"/>
      <c r="D4" s="76"/>
      <c r="E4" s="127"/>
      <c r="F4" s="1165"/>
    </row>
    <row r="5" spans="1:6" s="161" customFormat="1" ht="21">
      <c r="A5" s="70" t="s">
        <v>244</v>
      </c>
      <c r="B5" s="890"/>
      <c r="C5" s="243"/>
      <c r="D5" s="243"/>
      <c r="E5" s="243"/>
      <c r="F5" s="1167"/>
    </row>
    <row r="6" spans="1:6" s="161" customFormat="1" ht="19.5">
      <c r="A6" s="890"/>
      <c r="B6" s="890"/>
      <c r="C6" s="243"/>
      <c r="D6" s="243"/>
      <c r="E6" s="243"/>
      <c r="F6" s="1168" t="s">
        <v>38</v>
      </c>
    </row>
    <row r="7" spans="1:147" s="893" customFormat="1" ht="21">
      <c r="A7" s="583" t="s">
        <v>274</v>
      </c>
      <c r="B7" s="1013" t="s">
        <v>153</v>
      </c>
      <c r="C7" s="440" t="s">
        <v>0</v>
      </c>
      <c r="D7" s="1206" t="s">
        <v>191</v>
      </c>
      <c r="E7" s="1207" t="s">
        <v>192</v>
      </c>
      <c r="F7" s="440" t="s">
        <v>193</v>
      </c>
      <c r="G7" s="96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22"/>
      <c r="AL7" s="322"/>
      <c r="AM7" s="322"/>
      <c r="AN7" s="322"/>
      <c r="AO7" s="322"/>
      <c r="AP7" s="322"/>
      <c r="AQ7" s="322"/>
      <c r="AR7" s="322"/>
      <c r="AS7" s="322"/>
      <c r="AT7" s="322"/>
      <c r="AU7" s="322"/>
      <c r="AV7" s="322"/>
      <c r="AW7" s="322"/>
      <c r="AX7" s="322"/>
      <c r="AY7" s="322"/>
      <c r="AZ7" s="322"/>
      <c r="BA7" s="322"/>
      <c r="BB7" s="322"/>
      <c r="BC7" s="322"/>
      <c r="BD7" s="322"/>
      <c r="BE7" s="322"/>
      <c r="BF7" s="322"/>
      <c r="BG7" s="322"/>
      <c r="BH7" s="322"/>
      <c r="BI7" s="322"/>
      <c r="BJ7" s="322"/>
      <c r="BK7" s="322"/>
      <c r="BL7" s="322"/>
      <c r="BM7" s="322"/>
      <c r="BN7" s="322"/>
      <c r="BO7" s="322"/>
      <c r="BP7" s="322"/>
      <c r="BQ7" s="322"/>
      <c r="BR7" s="322"/>
      <c r="BS7" s="322"/>
      <c r="BT7" s="322"/>
      <c r="BU7" s="322"/>
      <c r="BV7" s="322"/>
      <c r="BW7" s="322"/>
      <c r="BX7" s="322"/>
      <c r="BY7" s="322"/>
      <c r="BZ7" s="322"/>
      <c r="CA7" s="322"/>
      <c r="CB7" s="322"/>
      <c r="CC7" s="322"/>
      <c r="CD7" s="322"/>
      <c r="CE7" s="322"/>
      <c r="CF7" s="322"/>
      <c r="CG7" s="322"/>
      <c r="CH7" s="322"/>
      <c r="CI7" s="322"/>
      <c r="CJ7" s="322"/>
      <c r="CK7" s="322"/>
      <c r="CL7" s="322"/>
      <c r="CM7" s="322"/>
      <c r="CN7" s="322"/>
      <c r="CO7" s="322"/>
      <c r="CP7" s="322"/>
      <c r="CQ7" s="322"/>
      <c r="CR7" s="322"/>
      <c r="CS7" s="322"/>
      <c r="CT7" s="322"/>
      <c r="CU7" s="322"/>
      <c r="CV7" s="322"/>
      <c r="CW7" s="322"/>
      <c r="CX7" s="322"/>
      <c r="CY7" s="322"/>
      <c r="CZ7" s="322"/>
      <c r="DA7" s="322"/>
      <c r="DB7" s="322"/>
      <c r="DC7" s="322"/>
      <c r="DD7" s="322"/>
      <c r="DE7" s="322"/>
      <c r="DF7" s="322"/>
      <c r="DG7" s="322"/>
      <c r="DH7" s="322"/>
      <c r="DI7" s="322"/>
      <c r="DJ7" s="322"/>
      <c r="DK7" s="322"/>
      <c r="DL7" s="322"/>
      <c r="DM7" s="322"/>
      <c r="DN7" s="322"/>
      <c r="DO7" s="322"/>
      <c r="DP7" s="322"/>
      <c r="DQ7" s="322"/>
      <c r="DR7" s="322"/>
      <c r="DS7" s="322"/>
      <c r="DT7" s="322"/>
      <c r="DU7" s="322"/>
      <c r="DV7" s="322"/>
      <c r="DW7" s="322"/>
      <c r="DX7" s="322"/>
      <c r="DY7" s="322"/>
      <c r="DZ7" s="322"/>
      <c r="EA7" s="322"/>
      <c r="EB7" s="322"/>
      <c r="EC7" s="322"/>
      <c r="ED7" s="322"/>
      <c r="EE7" s="322"/>
      <c r="EF7" s="322"/>
      <c r="EG7" s="322"/>
      <c r="EH7" s="322"/>
      <c r="EI7" s="322"/>
      <c r="EJ7" s="322"/>
      <c r="EK7" s="322"/>
      <c r="EL7" s="322"/>
      <c r="EM7" s="322"/>
      <c r="EN7" s="322"/>
      <c r="EO7" s="322"/>
      <c r="EP7" s="322"/>
      <c r="EQ7" s="923"/>
    </row>
    <row r="8" spans="1:147" s="895" customFormat="1" ht="21">
      <c r="A8" s="584"/>
      <c r="B8" s="1017"/>
      <c r="C8" s="438"/>
      <c r="D8" s="753" t="s">
        <v>420</v>
      </c>
      <c r="E8" s="753" t="s">
        <v>421</v>
      </c>
      <c r="F8" s="753" t="s">
        <v>422</v>
      </c>
      <c r="G8" s="96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22"/>
      <c r="AL8" s="322"/>
      <c r="AM8" s="322"/>
      <c r="AN8" s="322"/>
      <c r="AO8" s="322"/>
      <c r="AP8" s="322"/>
      <c r="AQ8" s="322"/>
      <c r="AR8" s="322"/>
      <c r="AS8" s="322"/>
      <c r="AT8" s="322"/>
      <c r="AU8" s="322"/>
      <c r="AV8" s="322"/>
      <c r="AW8" s="322"/>
      <c r="AX8" s="322"/>
      <c r="AY8" s="322"/>
      <c r="AZ8" s="322"/>
      <c r="BA8" s="322"/>
      <c r="BB8" s="322"/>
      <c r="BC8" s="322"/>
      <c r="BD8" s="322"/>
      <c r="BE8" s="322"/>
      <c r="BF8" s="322"/>
      <c r="BG8" s="322"/>
      <c r="BH8" s="322"/>
      <c r="BI8" s="322"/>
      <c r="BJ8" s="322"/>
      <c r="BK8" s="322"/>
      <c r="BL8" s="322"/>
      <c r="BM8" s="322"/>
      <c r="BN8" s="322"/>
      <c r="BO8" s="322"/>
      <c r="BP8" s="322"/>
      <c r="BQ8" s="322"/>
      <c r="BR8" s="322"/>
      <c r="BS8" s="322"/>
      <c r="BT8" s="322"/>
      <c r="BU8" s="322"/>
      <c r="BV8" s="322"/>
      <c r="BW8" s="322"/>
      <c r="BX8" s="322"/>
      <c r="BY8" s="322"/>
      <c r="BZ8" s="322"/>
      <c r="CA8" s="322"/>
      <c r="CB8" s="322"/>
      <c r="CC8" s="322"/>
      <c r="CD8" s="322"/>
      <c r="CE8" s="322"/>
      <c r="CF8" s="322"/>
      <c r="CG8" s="322"/>
      <c r="CH8" s="322"/>
      <c r="CI8" s="322"/>
      <c r="CJ8" s="322"/>
      <c r="CK8" s="322"/>
      <c r="CL8" s="322"/>
      <c r="CM8" s="322"/>
      <c r="CN8" s="322"/>
      <c r="CO8" s="322"/>
      <c r="CP8" s="322"/>
      <c r="CQ8" s="322"/>
      <c r="CR8" s="322"/>
      <c r="CS8" s="322"/>
      <c r="CT8" s="322"/>
      <c r="CU8" s="322"/>
      <c r="CV8" s="322"/>
      <c r="CW8" s="322"/>
      <c r="CX8" s="322"/>
      <c r="CY8" s="322"/>
      <c r="CZ8" s="322"/>
      <c r="DA8" s="322"/>
      <c r="DB8" s="322"/>
      <c r="DC8" s="322"/>
      <c r="DD8" s="322"/>
      <c r="DE8" s="322"/>
      <c r="DF8" s="322"/>
      <c r="DG8" s="322"/>
      <c r="DH8" s="322"/>
      <c r="DI8" s="322"/>
      <c r="DJ8" s="322"/>
      <c r="DK8" s="322"/>
      <c r="DL8" s="322"/>
      <c r="DM8" s="322"/>
      <c r="DN8" s="322"/>
      <c r="DO8" s="322"/>
      <c r="DP8" s="322"/>
      <c r="DQ8" s="322"/>
      <c r="DR8" s="322"/>
      <c r="DS8" s="322"/>
      <c r="DT8" s="322"/>
      <c r="DU8" s="322"/>
      <c r="DV8" s="322"/>
      <c r="DW8" s="322"/>
      <c r="DX8" s="322"/>
      <c r="DY8" s="322"/>
      <c r="DZ8" s="322"/>
      <c r="EA8" s="322"/>
      <c r="EB8" s="322"/>
      <c r="EC8" s="322"/>
      <c r="ED8" s="322"/>
      <c r="EE8" s="322"/>
      <c r="EF8" s="322"/>
      <c r="EG8" s="322"/>
      <c r="EH8" s="322"/>
      <c r="EI8" s="322"/>
      <c r="EJ8" s="322"/>
      <c r="EK8" s="322"/>
      <c r="EL8" s="322"/>
      <c r="EM8" s="322"/>
      <c r="EN8" s="322"/>
      <c r="EO8" s="322"/>
      <c r="EP8" s="322"/>
      <c r="EQ8" s="925"/>
    </row>
    <row r="9" spans="1:146" s="252" customFormat="1" ht="21">
      <c r="A9" s="1018" t="s">
        <v>423</v>
      </c>
      <c r="B9" s="866" t="s">
        <v>1</v>
      </c>
      <c r="C9" s="1019">
        <v>3031200</v>
      </c>
      <c r="D9" s="1019">
        <v>2635020</v>
      </c>
      <c r="E9" s="1019">
        <v>270680</v>
      </c>
      <c r="F9" s="1019">
        <v>125500</v>
      </c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322"/>
      <c r="AL9" s="322"/>
      <c r="AM9" s="322"/>
      <c r="AN9" s="322"/>
      <c r="AO9" s="322"/>
      <c r="AP9" s="322"/>
      <c r="AQ9" s="322"/>
      <c r="AR9" s="322"/>
      <c r="AS9" s="322"/>
      <c r="AT9" s="322"/>
      <c r="AU9" s="322"/>
      <c r="AV9" s="322"/>
      <c r="AW9" s="322"/>
      <c r="AX9" s="322"/>
      <c r="AY9" s="322"/>
      <c r="AZ9" s="322"/>
      <c r="BA9" s="322"/>
      <c r="BB9" s="322"/>
      <c r="BC9" s="322"/>
      <c r="BD9" s="322"/>
      <c r="BE9" s="322"/>
      <c r="BF9" s="322"/>
      <c r="BG9" s="322"/>
      <c r="BH9" s="322"/>
      <c r="BI9" s="322"/>
      <c r="BJ9" s="322"/>
      <c r="BK9" s="322"/>
      <c r="BL9" s="322"/>
      <c r="BM9" s="322"/>
      <c r="BN9" s="322"/>
      <c r="BO9" s="322"/>
      <c r="BP9" s="322"/>
      <c r="BQ9" s="322"/>
      <c r="BR9" s="322"/>
      <c r="BS9" s="322"/>
      <c r="BT9" s="322"/>
      <c r="BU9" s="322"/>
      <c r="BV9" s="322"/>
      <c r="BW9" s="322"/>
      <c r="BX9" s="322"/>
      <c r="BY9" s="322"/>
      <c r="BZ9" s="322"/>
      <c r="CA9" s="322"/>
      <c r="CB9" s="322"/>
      <c r="CC9" s="322"/>
      <c r="CD9" s="322"/>
      <c r="CE9" s="322"/>
      <c r="CF9" s="322"/>
      <c r="CG9" s="322"/>
      <c r="CH9" s="322"/>
      <c r="CI9" s="322"/>
      <c r="CJ9" s="322"/>
      <c r="CK9" s="322"/>
      <c r="CL9" s="322"/>
      <c r="CM9" s="322"/>
      <c r="CN9" s="322"/>
      <c r="CO9" s="322"/>
      <c r="CP9" s="322"/>
      <c r="CQ9" s="322"/>
      <c r="CR9" s="322"/>
      <c r="CS9" s="322"/>
      <c r="CT9" s="322"/>
      <c r="CU9" s="322"/>
      <c r="CV9" s="322"/>
      <c r="CW9" s="322"/>
      <c r="CX9" s="322"/>
      <c r="CY9" s="322"/>
      <c r="CZ9" s="322"/>
      <c r="DA9" s="322"/>
      <c r="DB9" s="322"/>
      <c r="DC9" s="322"/>
      <c r="DD9" s="322"/>
      <c r="DE9" s="322"/>
      <c r="DF9" s="322"/>
      <c r="DG9" s="322"/>
      <c r="DH9" s="322"/>
      <c r="DI9" s="322"/>
      <c r="DJ9" s="322"/>
      <c r="DK9" s="322"/>
      <c r="DL9" s="322"/>
      <c r="DM9" s="322"/>
      <c r="DN9" s="322"/>
      <c r="DO9" s="322"/>
      <c r="DP9" s="322"/>
      <c r="DQ9" s="322"/>
      <c r="DR9" s="322"/>
      <c r="DS9" s="322"/>
      <c r="DT9" s="322"/>
      <c r="DU9" s="322"/>
      <c r="DV9" s="322"/>
      <c r="DW9" s="322"/>
      <c r="DX9" s="322"/>
      <c r="DY9" s="322"/>
      <c r="DZ9" s="322"/>
      <c r="EA9" s="322"/>
      <c r="EB9" s="322"/>
      <c r="EC9" s="322"/>
      <c r="ED9" s="322"/>
      <c r="EE9" s="322"/>
      <c r="EF9" s="322"/>
      <c r="EG9" s="322"/>
      <c r="EH9" s="322"/>
      <c r="EI9" s="322"/>
      <c r="EJ9" s="322"/>
      <c r="EK9" s="322"/>
      <c r="EL9" s="322"/>
      <c r="EM9" s="322"/>
      <c r="EN9" s="322"/>
      <c r="EO9" s="322"/>
      <c r="EP9" s="322"/>
    </row>
    <row r="10" spans="1:146" s="252" customFormat="1" ht="21">
      <c r="A10" s="814"/>
      <c r="B10" s="815" t="s">
        <v>2</v>
      </c>
      <c r="C10" s="1023">
        <f>C12</f>
        <v>2668615</v>
      </c>
      <c r="D10" s="1023">
        <f>D12</f>
        <v>161700</v>
      </c>
      <c r="E10" s="1023">
        <f>E12</f>
        <v>2506915</v>
      </c>
      <c r="F10" s="1023">
        <f>F12</f>
        <v>0</v>
      </c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2"/>
      <c r="R10" s="322"/>
      <c r="S10" s="322"/>
      <c r="T10" s="322"/>
      <c r="U10" s="322"/>
      <c r="V10" s="322"/>
      <c r="W10" s="322"/>
      <c r="X10" s="322"/>
      <c r="Y10" s="322"/>
      <c r="Z10" s="322"/>
      <c r="AA10" s="322"/>
      <c r="AB10" s="322"/>
      <c r="AC10" s="322"/>
      <c r="AD10" s="322"/>
      <c r="AE10" s="322"/>
      <c r="AF10" s="322"/>
      <c r="AG10" s="322"/>
      <c r="AH10" s="322"/>
      <c r="AI10" s="322"/>
      <c r="AJ10" s="322"/>
      <c r="AK10" s="322"/>
      <c r="AL10" s="322"/>
      <c r="AM10" s="322"/>
      <c r="AN10" s="322"/>
      <c r="AO10" s="322"/>
      <c r="AP10" s="322"/>
      <c r="AQ10" s="322"/>
      <c r="AR10" s="322"/>
      <c r="AS10" s="322"/>
      <c r="AT10" s="322"/>
      <c r="AU10" s="322"/>
      <c r="AV10" s="322"/>
      <c r="AW10" s="322"/>
      <c r="AX10" s="322"/>
      <c r="AY10" s="322"/>
      <c r="AZ10" s="322"/>
      <c r="BA10" s="322"/>
      <c r="BB10" s="322"/>
      <c r="BC10" s="322"/>
      <c r="BD10" s="322"/>
      <c r="BE10" s="322"/>
      <c r="BF10" s="322"/>
      <c r="BG10" s="322"/>
      <c r="BH10" s="322"/>
      <c r="BI10" s="322"/>
      <c r="BJ10" s="322"/>
      <c r="BK10" s="322"/>
      <c r="BL10" s="322"/>
      <c r="BM10" s="322"/>
      <c r="BN10" s="322"/>
      <c r="BO10" s="322"/>
      <c r="BP10" s="322"/>
      <c r="BQ10" s="322"/>
      <c r="BR10" s="322"/>
      <c r="BS10" s="322"/>
      <c r="BT10" s="322"/>
      <c r="BU10" s="322"/>
      <c r="BV10" s="322"/>
      <c r="BW10" s="322"/>
      <c r="BX10" s="322"/>
      <c r="BY10" s="322"/>
      <c r="BZ10" s="322"/>
      <c r="CA10" s="322"/>
      <c r="CB10" s="322"/>
      <c r="CC10" s="322"/>
      <c r="CD10" s="322"/>
      <c r="CE10" s="322"/>
      <c r="CF10" s="322"/>
      <c r="CG10" s="322"/>
      <c r="CH10" s="322"/>
      <c r="CI10" s="322"/>
      <c r="CJ10" s="322"/>
      <c r="CK10" s="322"/>
      <c r="CL10" s="322"/>
      <c r="CM10" s="322"/>
      <c r="CN10" s="322"/>
      <c r="CO10" s="322"/>
      <c r="CP10" s="322"/>
      <c r="CQ10" s="322"/>
      <c r="CR10" s="322"/>
      <c r="CS10" s="322"/>
      <c r="CT10" s="322"/>
      <c r="CU10" s="322"/>
      <c r="CV10" s="322"/>
      <c r="CW10" s="322"/>
      <c r="CX10" s="322"/>
      <c r="CY10" s="322"/>
      <c r="CZ10" s="322"/>
      <c r="DA10" s="322"/>
      <c r="DB10" s="322"/>
      <c r="DC10" s="322"/>
      <c r="DD10" s="322"/>
      <c r="DE10" s="322"/>
      <c r="DF10" s="322"/>
      <c r="DG10" s="322"/>
      <c r="DH10" s="322"/>
      <c r="DI10" s="322"/>
      <c r="DJ10" s="322"/>
      <c r="DK10" s="322"/>
      <c r="DL10" s="322"/>
      <c r="DM10" s="322"/>
      <c r="DN10" s="322"/>
      <c r="DO10" s="322"/>
      <c r="DP10" s="322"/>
      <c r="DQ10" s="322"/>
      <c r="DR10" s="322"/>
      <c r="DS10" s="322"/>
      <c r="DT10" s="322"/>
      <c r="DU10" s="322"/>
      <c r="DV10" s="322"/>
      <c r="DW10" s="322"/>
      <c r="DX10" s="322"/>
      <c r="DY10" s="322"/>
      <c r="DZ10" s="322"/>
      <c r="EA10" s="322"/>
      <c r="EB10" s="322"/>
      <c r="EC10" s="322"/>
      <c r="ED10" s="322"/>
      <c r="EE10" s="322"/>
      <c r="EF10" s="322"/>
      <c r="EG10" s="322"/>
      <c r="EH10" s="322"/>
      <c r="EI10" s="322"/>
      <c r="EJ10" s="322"/>
      <c r="EK10" s="322"/>
      <c r="EL10" s="322"/>
      <c r="EM10" s="322"/>
      <c r="EN10" s="322"/>
      <c r="EO10" s="322"/>
      <c r="EP10" s="322"/>
    </row>
    <row r="11" spans="1:146" s="344" customFormat="1" ht="21">
      <c r="A11" s="898" t="s">
        <v>477</v>
      </c>
      <c r="B11" s="864" t="s">
        <v>1</v>
      </c>
      <c r="C11" s="1121">
        <v>3031200</v>
      </c>
      <c r="D11" s="1121">
        <v>2635020</v>
      </c>
      <c r="E11" s="1121">
        <v>270680</v>
      </c>
      <c r="F11" s="1121">
        <v>125500</v>
      </c>
      <c r="G11" s="1004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22"/>
      <c r="AK11" s="322"/>
      <c r="AL11" s="322"/>
      <c r="AM11" s="322"/>
      <c r="AN11" s="322"/>
      <c r="AO11" s="322"/>
      <c r="AP11" s="322"/>
      <c r="AQ11" s="322"/>
      <c r="AR11" s="322"/>
      <c r="AS11" s="322"/>
      <c r="AT11" s="322"/>
      <c r="AU11" s="322"/>
      <c r="AV11" s="322"/>
      <c r="AW11" s="322"/>
      <c r="AX11" s="322"/>
      <c r="AY11" s="322"/>
      <c r="AZ11" s="322"/>
      <c r="BA11" s="322"/>
      <c r="BB11" s="322"/>
      <c r="BC11" s="322"/>
      <c r="BD11" s="322"/>
      <c r="BE11" s="322"/>
      <c r="BF11" s="322"/>
      <c r="BG11" s="322"/>
      <c r="BH11" s="322"/>
      <c r="BI11" s="322"/>
      <c r="BJ11" s="322"/>
      <c r="BK11" s="322"/>
      <c r="BL11" s="322"/>
      <c r="BM11" s="322"/>
      <c r="BN11" s="322"/>
      <c r="BO11" s="322"/>
      <c r="BP11" s="322"/>
      <c r="BQ11" s="322"/>
      <c r="BR11" s="322"/>
      <c r="BS11" s="322"/>
      <c r="BT11" s="322"/>
      <c r="BU11" s="322"/>
      <c r="BV11" s="322"/>
      <c r="BW11" s="322"/>
      <c r="BX11" s="322"/>
      <c r="BY11" s="322"/>
      <c r="BZ11" s="322"/>
      <c r="CA11" s="322"/>
      <c r="CB11" s="322"/>
      <c r="CC11" s="322"/>
      <c r="CD11" s="322"/>
      <c r="CE11" s="322"/>
      <c r="CF11" s="322"/>
      <c r="CG11" s="322"/>
      <c r="CH11" s="322"/>
      <c r="CI11" s="322"/>
      <c r="CJ11" s="322"/>
      <c r="CK11" s="322"/>
      <c r="CL11" s="322"/>
      <c r="CM11" s="322"/>
      <c r="CN11" s="322"/>
      <c r="CO11" s="322"/>
      <c r="CP11" s="322"/>
      <c r="CQ11" s="322"/>
      <c r="CR11" s="322"/>
      <c r="CS11" s="322"/>
      <c r="CT11" s="322"/>
      <c r="CU11" s="322"/>
      <c r="CV11" s="322"/>
      <c r="CW11" s="322"/>
      <c r="CX11" s="322"/>
      <c r="CY11" s="322"/>
      <c r="CZ11" s="322"/>
      <c r="DA11" s="322"/>
      <c r="DB11" s="322"/>
      <c r="DC11" s="322"/>
      <c r="DD11" s="322"/>
      <c r="DE11" s="322"/>
      <c r="DF11" s="322"/>
      <c r="DG11" s="322"/>
      <c r="DH11" s="322"/>
      <c r="DI11" s="322"/>
      <c r="DJ11" s="322"/>
      <c r="DK11" s="322"/>
      <c r="DL11" s="322"/>
      <c r="DM11" s="322"/>
      <c r="DN11" s="322"/>
      <c r="DO11" s="322"/>
      <c r="DP11" s="322"/>
      <c r="DQ11" s="322"/>
      <c r="DR11" s="322"/>
      <c r="DS11" s="322"/>
      <c r="DT11" s="322"/>
      <c r="DU11" s="322"/>
      <c r="DV11" s="322"/>
      <c r="DW11" s="322"/>
      <c r="DX11" s="322"/>
      <c r="DY11" s="322"/>
      <c r="DZ11" s="322"/>
      <c r="EA11" s="322"/>
      <c r="EB11" s="322"/>
      <c r="EC11" s="322"/>
      <c r="ED11" s="322"/>
      <c r="EE11" s="322"/>
      <c r="EF11" s="322"/>
      <c r="EG11" s="322"/>
      <c r="EH11" s="322"/>
      <c r="EI11" s="322"/>
      <c r="EJ11" s="322"/>
      <c r="EK11" s="322"/>
      <c r="EL11" s="322"/>
      <c r="EM11" s="322"/>
      <c r="EN11" s="322"/>
      <c r="EO11" s="322"/>
      <c r="EP11" s="322"/>
    </row>
    <row r="12" spans="1:146" s="344" customFormat="1" ht="21">
      <c r="A12" s="814"/>
      <c r="B12" s="815" t="s">
        <v>2</v>
      </c>
      <c r="C12" s="1023">
        <f>C14</f>
        <v>2668615</v>
      </c>
      <c r="D12" s="1023">
        <f>D14</f>
        <v>161700</v>
      </c>
      <c r="E12" s="1023">
        <f>E14</f>
        <v>2506915</v>
      </c>
      <c r="F12" s="1023">
        <f>F14</f>
        <v>0</v>
      </c>
      <c r="G12" s="1004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2"/>
      <c r="AC12" s="322"/>
      <c r="AD12" s="322"/>
      <c r="AE12" s="322"/>
      <c r="AF12" s="322"/>
      <c r="AG12" s="322"/>
      <c r="AH12" s="322"/>
      <c r="AI12" s="322"/>
      <c r="AJ12" s="322"/>
      <c r="AK12" s="322"/>
      <c r="AL12" s="322"/>
      <c r="AM12" s="322"/>
      <c r="AN12" s="322"/>
      <c r="AO12" s="322"/>
      <c r="AP12" s="322"/>
      <c r="AQ12" s="322"/>
      <c r="AR12" s="322"/>
      <c r="AS12" s="322"/>
      <c r="AT12" s="322"/>
      <c r="AU12" s="322"/>
      <c r="AV12" s="322"/>
      <c r="AW12" s="322"/>
      <c r="AX12" s="322"/>
      <c r="AY12" s="322"/>
      <c r="AZ12" s="322"/>
      <c r="BA12" s="322"/>
      <c r="BB12" s="322"/>
      <c r="BC12" s="322"/>
      <c r="BD12" s="322"/>
      <c r="BE12" s="322"/>
      <c r="BF12" s="322"/>
      <c r="BG12" s="322"/>
      <c r="BH12" s="322"/>
      <c r="BI12" s="322"/>
      <c r="BJ12" s="322"/>
      <c r="BK12" s="322"/>
      <c r="BL12" s="322"/>
      <c r="BM12" s="322"/>
      <c r="BN12" s="322"/>
      <c r="BO12" s="322"/>
      <c r="BP12" s="322"/>
      <c r="BQ12" s="322"/>
      <c r="BR12" s="322"/>
      <c r="BS12" s="322"/>
      <c r="BT12" s="322"/>
      <c r="BU12" s="322"/>
      <c r="BV12" s="322"/>
      <c r="BW12" s="322"/>
      <c r="BX12" s="322"/>
      <c r="BY12" s="322"/>
      <c r="BZ12" s="322"/>
      <c r="CA12" s="322"/>
      <c r="CB12" s="322"/>
      <c r="CC12" s="322"/>
      <c r="CD12" s="322"/>
      <c r="CE12" s="322"/>
      <c r="CF12" s="322"/>
      <c r="CG12" s="322"/>
      <c r="CH12" s="322"/>
      <c r="CI12" s="322"/>
      <c r="CJ12" s="322"/>
      <c r="CK12" s="322"/>
      <c r="CL12" s="322"/>
      <c r="CM12" s="322"/>
      <c r="CN12" s="322"/>
      <c r="CO12" s="322"/>
      <c r="CP12" s="322"/>
      <c r="CQ12" s="322"/>
      <c r="CR12" s="322"/>
      <c r="CS12" s="322"/>
      <c r="CT12" s="322"/>
      <c r="CU12" s="322"/>
      <c r="CV12" s="322"/>
      <c r="CW12" s="322"/>
      <c r="CX12" s="322"/>
      <c r="CY12" s="322"/>
      <c r="CZ12" s="322"/>
      <c r="DA12" s="322"/>
      <c r="DB12" s="322"/>
      <c r="DC12" s="322"/>
      <c r="DD12" s="322"/>
      <c r="DE12" s="322"/>
      <c r="DF12" s="322"/>
      <c r="DG12" s="322"/>
      <c r="DH12" s="322"/>
      <c r="DI12" s="322"/>
      <c r="DJ12" s="322"/>
      <c r="DK12" s="322"/>
      <c r="DL12" s="322"/>
      <c r="DM12" s="322"/>
      <c r="DN12" s="322"/>
      <c r="DO12" s="322"/>
      <c r="DP12" s="322"/>
      <c r="DQ12" s="322"/>
      <c r="DR12" s="322"/>
      <c r="DS12" s="322"/>
      <c r="DT12" s="322"/>
      <c r="DU12" s="322"/>
      <c r="DV12" s="322"/>
      <c r="DW12" s="322"/>
      <c r="DX12" s="322"/>
      <c r="DY12" s="322"/>
      <c r="DZ12" s="322"/>
      <c r="EA12" s="322"/>
      <c r="EB12" s="322"/>
      <c r="EC12" s="322"/>
      <c r="ED12" s="322"/>
      <c r="EE12" s="322"/>
      <c r="EF12" s="322"/>
      <c r="EG12" s="322"/>
      <c r="EH12" s="322"/>
      <c r="EI12" s="322"/>
      <c r="EJ12" s="322"/>
      <c r="EK12" s="322"/>
      <c r="EL12" s="322"/>
      <c r="EM12" s="322"/>
      <c r="EN12" s="322"/>
      <c r="EO12" s="322"/>
      <c r="EP12" s="322"/>
    </row>
    <row r="13" spans="1:147" s="1028" customFormat="1" ht="21">
      <c r="A13" s="819" t="s">
        <v>212</v>
      </c>
      <c r="B13" s="815" t="s">
        <v>1</v>
      </c>
      <c r="C13" s="1025">
        <v>3031200</v>
      </c>
      <c r="D13" s="1025">
        <v>2635020</v>
      </c>
      <c r="E13" s="1025">
        <v>270680</v>
      </c>
      <c r="F13" s="1025">
        <v>125500</v>
      </c>
      <c r="G13" s="1004"/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  <c r="AI13" s="322"/>
      <c r="AJ13" s="322"/>
      <c r="AK13" s="322"/>
      <c r="AL13" s="322"/>
      <c r="AM13" s="322"/>
      <c r="AN13" s="322"/>
      <c r="AO13" s="322"/>
      <c r="AP13" s="322"/>
      <c r="AQ13" s="322"/>
      <c r="AR13" s="322"/>
      <c r="AS13" s="322"/>
      <c r="AT13" s="322"/>
      <c r="AU13" s="322"/>
      <c r="AV13" s="322"/>
      <c r="AW13" s="322"/>
      <c r="AX13" s="322"/>
      <c r="AY13" s="322"/>
      <c r="AZ13" s="322"/>
      <c r="BA13" s="322"/>
      <c r="BB13" s="322"/>
      <c r="BC13" s="322"/>
      <c r="BD13" s="322"/>
      <c r="BE13" s="322"/>
      <c r="BF13" s="322"/>
      <c r="BG13" s="322"/>
      <c r="BH13" s="322"/>
      <c r="BI13" s="322"/>
      <c r="BJ13" s="322"/>
      <c r="BK13" s="322"/>
      <c r="BL13" s="322"/>
      <c r="BM13" s="322"/>
      <c r="BN13" s="322"/>
      <c r="BO13" s="322"/>
      <c r="BP13" s="322"/>
      <c r="BQ13" s="322"/>
      <c r="BR13" s="322"/>
      <c r="BS13" s="322"/>
      <c r="BT13" s="322"/>
      <c r="BU13" s="322"/>
      <c r="BV13" s="322"/>
      <c r="BW13" s="322"/>
      <c r="BX13" s="322"/>
      <c r="BY13" s="322"/>
      <c r="BZ13" s="322"/>
      <c r="CA13" s="322"/>
      <c r="CB13" s="322"/>
      <c r="CC13" s="322"/>
      <c r="CD13" s="322"/>
      <c r="CE13" s="322"/>
      <c r="CF13" s="322"/>
      <c r="CG13" s="322"/>
      <c r="CH13" s="322"/>
      <c r="CI13" s="322"/>
      <c r="CJ13" s="322"/>
      <c r="CK13" s="322"/>
      <c r="CL13" s="322"/>
      <c r="CM13" s="322"/>
      <c r="CN13" s="322"/>
      <c r="CO13" s="322"/>
      <c r="CP13" s="322"/>
      <c r="CQ13" s="322"/>
      <c r="CR13" s="322"/>
      <c r="CS13" s="322"/>
      <c r="CT13" s="322"/>
      <c r="CU13" s="322"/>
      <c r="CV13" s="322"/>
      <c r="CW13" s="322"/>
      <c r="CX13" s="322"/>
      <c r="CY13" s="322"/>
      <c r="CZ13" s="322"/>
      <c r="DA13" s="322"/>
      <c r="DB13" s="322"/>
      <c r="DC13" s="322"/>
      <c r="DD13" s="322"/>
      <c r="DE13" s="322"/>
      <c r="DF13" s="322"/>
      <c r="DG13" s="322"/>
      <c r="DH13" s="322"/>
      <c r="DI13" s="322"/>
      <c r="DJ13" s="322"/>
      <c r="DK13" s="322"/>
      <c r="DL13" s="322"/>
      <c r="DM13" s="322"/>
      <c r="DN13" s="322"/>
      <c r="DO13" s="322"/>
      <c r="DP13" s="322"/>
      <c r="DQ13" s="322"/>
      <c r="DR13" s="322"/>
      <c r="DS13" s="322"/>
      <c r="DT13" s="322"/>
      <c r="DU13" s="322"/>
      <c r="DV13" s="322"/>
      <c r="DW13" s="322"/>
      <c r="DX13" s="322"/>
      <c r="DY13" s="322"/>
      <c r="DZ13" s="322"/>
      <c r="EA13" s="322"/>
      <c r="EB13" s="322"/>
      <c r="EC13" s="322"/>
      <c r="ED13" s="322"/>
      <c r="EE13" s="322"/>
      <c r="EF13" s="322"/>
      <c r="EG13" s="322"/>
      <c r="EH13" s="322"/>
      <c r="EI13" s="322"/>
      <c r="EJ13" s="322"/>
      <c r="EK13" s="322"/>
      <c r="EL13" s="322"/>
      <c r="EM13" s="322"/>
      <c r="EN13" s="322"/>
      <c r="EO13" s="322"/>
      <c r="EP13" s="322"/>
      <c r="EQ13" s="1027"/>
    </row>
    <row r="14" spans="1:147" s="1028" customFormat="1" ht="21">
      <c r="A14" s="819"/>
      <c r="B14" s="815" t="s">
        <v>2</v>
      </c>
      <c r="C14" s="1025">
        <f>C16</f>
        <v>2668615</v>
      </c>
      <c r="D14" s="1025">
        <f>D16</f>
        <v>161700</v>
      </c>
      <c r="E14" s="1025">
        <f>E16</f>
        <v>2506915</v>
      </c>
      <c r="F14" s="1025">
        <f>F16</f>
        <v>0</v>
      </c>
      <c r="G14" s="1004"/>
      <c r="H14" s="322"/>
      <c r="I14" s="322"/>
      <c r="J14" s="322"/>
      <c r="K14" s="322"/>
      <c r="L14" s="322"/>
      <c r="M14" s="322"/>
      <c r="N14" s="322"/>
      <c r="O14" s="322"/>
      <c r="P14" s="322"/>
      <c r="Q14" s="322"/>
      <c r="R14" s="322"/>
      <c r="S14" s="322"/>
      <c r="T14" s="322"/>
      <c r="U14" s="322"/>
      <c r="V14" s="322"/>
      <c r="W14" s="322"/>
      <c r="X14" s="322"/>
      <c r="Y14" s="322"/>
      <c r="Z14" s="322"/>
      <c r="AA14" s="322"/>
      <c r="AB14" s="322"/>
      <c r="AC14" s="322"/>
      <c r="AD14" s="322"/>
      <c r="AE14" s="322"/>
      <c r="AF14" s="322"/>
      <c r="AG14" s="322"/>
      <c r="AH14" s="322"/>
      <c r="AI14" s="322"/>
      <c r="AJ14" s="322"/>
      <c r="AK14" s="322"/>
      <c r="AL14" s="322"/>
      <c r="AM14" s="322"/>
      <c r="AN14" s="322"/>
      <c r="AO14" s="322"/>
      <c r="AP14" s="322"/>
      <c r="AQ14" s="322"/>
      <c r="AR14" s="322"/>
      <c r="AS14" s="322"/>
      <c r="AT14" s="322"/>
      <c r="AU14" s="322"/>
      <c r="AV14" s="322"/>
      <c r="AW14" s="322"/>
      <c r="AX14" s="322"/>
      <c r="AY14" s="322"/>
      <c r="AZ14" s="322"/>
      <c r="BA14" s="322"/>
      <c r="BB14" s="322"/>
      <c r="BC14" s="322"/>
      <c r="BD14" s="322"/>
      <c r="BE14" s="322"/>
      <c r="BF14" s="322"/>
      <c r="BG14" s="322"/>
      <c r="BH14" s="322"/>
      <c r="BI14" s="322"/>
      <c r="BJ14" s="322"/>
      <c r="BK14" s="322"/>
      <c r="BL14" s="322"/>
      <c r="BM14" s="322"/>
      <c r="BN14" s="322"/>
      <c r="BO14" s="322"/>
      <c r="BP14" s="322"/>
      <c r="BQ14" s="322"/>
      <c r="BR14" s="322"/>
      <c r="BS14" s="322"/>
      <c r="BT14" s="322"/>
      <c r="BU14" s="322"/>
      <c r="BV14" s="322"/>
      <c r="BW14" s="322"/>
      <c r="BX14" s="322"/>
      <c r="BY14" s="322"/>
      <c r="BZ14" s="322"/>
      <c r="CA14" s="322"/>
      <c r="CB14" s="322"/>
      <c r="CC14" s="322"/>
      <c r="CD14" s="322"/>
      <c r="CE14" s="322"/>
      <c r="CF14" s="322"/>
      <c r="CG14" s="322"/>
      <c r="CH14" s="322"/>
      <c r="CI14" s="322"/>
      <c r="CJ14" s="322"/>
      <c r="CK14" s="322"/>
      <c r="CL14" s="322"/>
      <c r="CM14" s="322"/>
      <c r="CN14" s="322"/>
      <c r="CO14" s="322"/>
      <c r="CP14" s="322"/>
      <c r="CQ14" s="322"/>
      <c r="CR14" s="322"/>
      <c r="CS14" s="322"/>
      <c r="CT14" s="322"/>
      <c r="CU14" s="322"/>
      <c r="CV14" s="322"/>
      <c r="CW14" s="322"/>
      <c r="CX14" s="322"/>
      <c r="CY14" s="322"/>
      <c r="CZ14" s="322"/>
      <c r="DA14" s="322"/>
      <c r="DB14" s="322"/>
      <c r="DC14" s="322"/>
      <c r="DD14" s="322"/>
      <c r="DE14" s="322"/>
      <c r="DF14" s="322"/>
      <c r="DG14" s="322"/>
      <c r="DH14" s="322"/>
      <c r="DI14" s="322"/>
      <c r="DJ14" s="322"/>
      <c r="DK14" s="322"/>
      <c r="DL14" s="322"/>
      <c r="DM14" s="322"/>
      <c r="DN14" s="322"/>
      <c r="DO14" s="322"/>
      <c r="DP14" s="322"/>
      <c r="DQ14" s="322"/>
      <c r="DR14" s="322"/>
      <c r="DS14" s="322"/>
      <c r="DT14" s="322"/>
      <c r="DU14" s="322"/>
      <c r="DV14" s="322"/>
      <c r="DW14" s="322"/>
      <c r="DX14" s="322"/>
      <c r="DY14" s="322"/>
      <c r="DZ14" s="322"/>
      <c r="EA14" s="322"/>
      <c r="EB14" s="322"/>
      <c r="EC14" s="322"/>
      <c r="ED14" s="322"/>
      <c r="EE14" s="322"/>
      <c r="EF14" s="322"/>
      <c r="EG14" s="322"/>
      <c r="EH14" s="322"/>
      <c r="EI14" s="322"/>
      <c r="EJ14" s="322"/>
      <c r="EK14" s="322"/>
      <c r="EL14" s="322"/>
      <c r="EM14" s="322"/>
      <c r="EN14" s="322"/>
      <c r="EO14" s="322"/>
      <c r="EP14" s="322"/>
      <c r="EQ14" s="1027"/>
    </row>
    <row r="15" spans="1:146" s="349" customFormat="1" ht="21">
      <c r="A15" s="814" t="s">
        <v>424</v>
      </c>
      <c r="B15" s="815" t="s">
        <v>1</v>
      </c>
      <c r="C15" s="1023">
        <v>3031200</v>
      </c>
      <c r="D15" s="1023">
        <v>2635020</v>
      </c>
      <c r="E15" s="1023">
        <v>270680</v>
      </c>
      <c r="F15" s="1023">
        <v>125500</v>
      </c>
      <c r="G15" s="1004"/>
      <c r="H15" s="322"/>
      <c r="I15" s="322"/>
      <c r="J15" s="322"/>
      <c r="K15" s="322"/>
      <c r="L15" s="322"/>
      <c r="M15" s="322"/>
      <c r="N15" s="322"/>
      <c r="O15" s="322"/>
      <c r="P15" s="322"/>
      <c r="Q15" s="322"/>
      <c r="R15" s="322"/>
      <c r="S15" s="322"/>
      <c r="T15" s="322"/>
      <c r="U15" s="322"/>
      <c r="V15" s="322"/>
      <c r="W15" s="322"/>
      <c r="X15" s="322"/>
      <c r="Y15" s="322"/>
      <c r="Z15" s="322"/>
      <c r="AA15" s="322"/>
      <c r="AB15" s="322"/>
      <c r="AC15" s="322"/>
      <c r="AD15" s="322"/>
      <c r="AE15" s="322"/>
      <c r="AF15" s="322"/>
      <c r="AG15" s="322"/>
      <c r="AH15" s="322"/>
      <c r="AI15" s="322"/>
      <c r="AJ15" s="322"/>
      <c r="AK15" s="322"/>
      <c r="AL15" s="322"/>
      <c r="AM15" s="322"/>
      <c r="AN15" s="322"/>
      <c r="AO15" s="322"/>
      <c r="AP15" s="322"/>
      <c r="AQ15" s="322"/>
      <c r="AR15" s="322"/>
      <c r="AS15" s="322"/>
      <c r="AT15" s="322"/>
      <c r="AU15" s="322"/>
      <c r="AV15" s="322"/>
      <c r="AW15" s="322"/>
      <c r="AX15" s="322"/>
      <c r="AY15" s="322"/>
      <c r="AZ15" s="322"/>
      <c r="BA15" s="322"/>
      <c r="BB15" s="322"/>
      <c r="BC15" s="322"/>
      <c r="BD15" s="322"/>
      <c r="BE15" s="322"/>
      <c r="BF15" s="322"/>
      <c r="BG15" s="322"/>
      <c r="BH15" s="322"/>
      <c r="BI15" s="322"/>
      <c r="BJ15" s="322"/>
      <c r="BK15" s="322"/>
      <c r="BL15" s="322"/>
      <c r="BM15" s="322"/>
      <c r="BN15" s="322"/>
      <c r="BO15" s="322"/>
      <c r="BP15" s="322"/>
      <c r="BQ15" s="322"/>
      <c r="BR15" s="322"/>
      <c r="BS15" s="322"/>
      <c r="BT15" s="322"/>
      <c r="BU15" s="322"/>
      <c r="BV15" s="322"/>
      <c r="BW15" s="322"/>
      <c r="BX15" s="322"/>
      <c r="BY15" s="322"/>
      <c r="BZ15" s="322"/>
      <c r="CA15" s="322"/>
      <c r="CB15" s="322"/>
      <c r="CC15" s="322"/>
      <c r="CD15" s="322"/>
      <c r="CE15" s="322"/>
      <c r="CF15" s="322"/>
      <c r="CG15" s="322"/>
      <c r="CH15" s="322"/>
      <c r="CI15" s="322"/>
      <c r="CJ15" s="322"/>
      <c r="CK15" s="322"/>
      <c r="CL15" s="322"/>
      <c r="CM15" s="322"/>
      <c r="CN15" s="322"/>
      <c r="CO15" s="322"/>
      <c r="CP15" s="322"/>
      <c r="CQ15" s="322"/>
      <c r="CR15" s="322"/>
      <c r="CS15" s="322"/>
      <c r="CT15" s="322"/>
      <c r="CU15" s="322"/>
      <c r="CV15" s="322"/>
      <c r="CW15" s="322"/>
      <c r="CX15" s="322"/>
      <c r="CY15" s="322"/>
      <c r="CZ15" s="322"/>
      <c r="DA15" s="322"/>
      <c r="DB15" s="322"/>
      <c r="DC15" s="322"/>
      <c r="DD15" s="322"/>
      <c r="DE15" s="322"/>
      <c r="DF15" s="322"/>
      <c r="DG15" s="322"/>
      <c r="DH15" s="322"/>
      <c r="DI15" s="322"/>
      <c r="DJ15" s="322"/>
      <c r="DK15" s="322"/>
      <c r="DL15" s="322"/>
      <c r="DM15" s="322"/>
      <c r="DN15" s="322"/>
      <c r="DO15" s="322"/>
      <c r="DP15" s="322"/>
      <c r="DQ15" s="322"/>
      <c r="DR15" s="322"/>
      <c r="DS15" s="322"/>
      <c r="DT15" s="322"/>
      <c r="DU15" s="322"/>
      <c r="DV15" s="322"/>
      <c r="DW15" s="322"/>
      <c r="DX15" s="322"/>
      <c r="DY15" s="322"/>
      <c r="DZ15" s="322"/>
      <c r="EA15" s="322"/>
      <c r="EB15" s="322"/>
      <c r="EC15" s="322"/>
      <c r="ED15" s="322"/>
      <c r="EE15" s="322"/>
      <c r="EF15" s="322"/>
      <c r="EG15" s="322"/>
      <c r="EH15" s="322"/>
      <c r="EI15" s="322"/>
      <c r="EJ15" s="322"/>
      <c r="EK15" s="322"/>
      <c r="EL15" s="322"/>
      <c r="EM15" s="322"/>
      <c r="EN15" s="322"/>
      <c r="EO15" s="322"/>
      <c r="EP15" s="322"/>
    </row>
    <row r="16" spans="1:146" s="349" customFormat="1" ht="21">
      <c r="A16" s="814"/>
      <c r="B16" s="815"/>
      <c r="C16" s="1023">
        <f>D16+E16+F16</f>
        <v>2668615</v>
      </c>
      <c r="D16" s="1209">
        <f>D19+D22+D24+D31+D33+D35+D37</f>
        <v>161700</v>
      </c>
      <c r="E16" s="1209">
        <f>E19+E22+E24+E31+E33+E35+E37</f>
        <v>2506915</v>
      </c>
      <c r="F16" s="1209">
        <f>F19+F22+F24+F31+F33+F35+F37</f>
        <v>0</v>
      </c>
      <c r="G16" s="1004"/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2"/>
      <c r="Y16" s="322"/>
      <c r="Z16" s="322"/>
      <c r="AA16" s="322"/>
      <c r="AB16" s="322"/>
      <c r="AC16" s="322"/>
      <c r="AD16" s="322"/>
      <c r="AE16" s="322"/>
      <c r="AF16" s="322"/>
      <c r="AG16" s="322"/>
      <c r="AH16" s="322"/>
      <c r="AI16" s="322"/>
      <c r="AJ16" s="322"/>
      <c r="AK16" s="322"/>
      <c r="AL16" s="322"/>
      <c r="AM16" s="322"/>
      <c r="AN16" s="322"/>
      <c r="AO16" s="322"/>
      <c r="AP16" s="322"/>
      <c r="AQ16" s="322"/>
      <c r="AR16" s="322"/>
      <c r="AS16" s="322"/>
      <c r="AT16" s="322"/>
      <c r="AU16" s="322"/>
      <c r="AV16" s="322"/>
      <c r="AW16" s="322"/>
      <c r="AX16" s="322"/>
      <c r="AY16" s="322"/>
      <c r="AZ16" s="322"/>
      <c r="BA16" s="322"/>
      <c r="BB16" s="322"/>
      <c r="BC16" s="322"/>
      <c r="BD16" s="322"/>
      <c r="BE16" s="322"/>
      <c r="BF16" s="322"/>
      <c r="BG16" s="322"/>
      <c r="BH16" s="322"/>
      <c r="BI16" s="322"/>
      <c r="BJ16" s="322"/>
      <c r="BK16" s="322"/>
      <c r="BL16" s="322"/>
      <c r="BM16" s="322"/>
      <c r="BN16" s="322"/>
      <c r="BO16" s="322"/>
      <c r="BP16" s="322"/>
      <c r="BQ16" s="322"/>
      <c r="BR16" s="322"/>
      <c r="BS16" s="322"/>
      <c r="BT16" s="322"/>
      <c r="BU16" s="322"/>
      <c r="BV16" s="322"/>
      <c r="BW16" s="322"/>
      <c r="BX16" s="322"/>
      <c r="BY16" s="322"/>
      <c r="BZ16" s="322"/>
      <c r="CA16" s="322"/>
      <c r="CB16" s="322"/>
      <c r="CC16" s="322"/>
      <c r="CD16" s="322"/>
      <c r="CE16" s="322"/>
      <c r="CF16" s="322"/>
      <c r="CG16" s="322"/>
      <c r="CH16" s="322"/>
      <c r="CI16" s="322"/>
      <c r="CJ16" s="322"/>
      <c r="CK16" s="322"/>
      <c r="CL16" s="322"/>
      <c r="CM16" s="322"/>
      <c r="CN16" s="322"/>
      <c r="CO16" s="322"/>
      <c r="CP16" s="322"/>
      <c r="CQ16" s="322"/>
      <c r="CR16" s="322"/>
      <c r="CS16" s="322"/>
      <c r="CT16" s="322"/>
      <c r="CU16" s="322"/>
      <c r="CV16" s="322"/>
      <c r="CW16" s="322"/>
      <c r="CX16" s="322"/>
      <c r="CY16" s="322"/>
      <c r="CZ16" s="322"/>
      <c r="DA16" s="322"/>
      <c r="DB16" s="322"/>
      <c r="DC16" s="322"/>
      <c r="DD16" s="322"/>
      <c r="DE16" s="322"/>
      <c r="DF16" s="322"/>
      <c r="DG16" s="322"/>
      <c r="DH16" s="322"/>
      <c r="DI16" s="322"/>
      <c r="DJ16" s="322"/>
      <c r="DK16" s="322"/>
      <c r="DL16" s="322"/>
      <c r="DM16" s="322"/>
      <c r="DN16" s="322"/>
      <c r="DO16" s="322"/>
      <c r="DP16" s="322"/>
      <c r="DQ16" s="322"/>
      <c r="DR16" s="322"/>
      <c r="DS16" s="322"/>
      <c r="DT16" s="322"/>
      <c r="DU16" s="322"/>
      <c r="DV16" s="322"/>
      <c r="DW16" s="322"/>
      <c r="DX16" s="322"/>
      <c r="DY16" s="322"/>
      <c r="DZ16" s="322"/>
      <c r="EA16" s="322"/>
      <c r="EB16" s="322"/>
      <c r="EC16" s="322"/>
      <c r="ED16" s="322"/>
      <c r="EE16" s="322"/>
      <c r="EF16" s="322"/>
      <c r="EG16" s="322"/>
      <c r="EH16" s="322"/>
      <c r="EI16" s="322"/>
      <c r="EJ16" s="322"/>
      <c r="EK16" s="322"/>
      <c r="EL16" s="322"/>
      <c r="EM16" s="322"/>
      <c r="EN16" s="322"/>
      <c r="EO16" s="322"/>
      <c r="EP16" s="322"/>
    </row>
    <row r="17" spans="1:7" ht="21">
      <c r="A17" s="879" t="s">
        <v>213</v>
      </c>
      <c r="B17" s="1233"/>
      <c r="C17" s="1042">
        <v>420700</v>
      </c>
      <c r="D17" s="1042">
        <v>169620</v>
      </c>
      <c r="E17" s="1042">
        <v>125580</v>
      </c>
      <c r="F17" s="1042">
        <v>125500</v>
      </c>
      <c r="G17" s="1004"/>
    </row>
    <row r="18" spans="1:7" ht="21">
      <c r="A18" s="475" t="s">
        <v>43</v>
      </c>
      <c r="B18" s="1142" t="s">
        <v>1</v>
      </c>
      <c r="C18" s="1052">
        <v>420700</v>
      </c>
      <c r="D18" s="1210">
        <v>169620</v>
      </c>
      <c r="E18" s="1220">
        <v>125580</v>
      </c>
      <c r="F18" s="1227">
        <v>125500</v>
      </c>
      <c r="G18" s="1004"/>
    </row>
    <row r="19" spans="1:7" ht="21">
      <c r="A19" s="824"/>
      <c r="B19" s="1142" t="s">
        <v>2</v>
      </c>
      <c r="C19" s="1052">
        <f>D19+E19+F19</f>
        <v>181620</v>
      </c>
      <c r="D19" s="1210">
        <v>128700</v>
      </c>
      <c r="E19" s="1220">
        <v>52920</v>
      </c>
      <c r="F19" s="1227"/>
      <c r="G19" s="1004"/>
    </row>
    <row r="20" spans="1:7" s="322" customFormat="1" ht="21">
      <c r="A20" s="879" t="s">
        <v>214</v>
      </c>
      <c r="B20" s="1139"/>
      <c r="C20" s="1042">
        <v>2477100</v>
      </c>
      <c r="D20" s="1042">
        <v>2418000</v>
      </c>
      <c r="E20" s="1042">
        <v>59100</v>
      </c>
      <c r="F20" s="1049">
        <v>0</v>
      </c>
      <c r="G20" s="1004"/>
    </row>
    <row r="21" spans="1:7" ht="21">
      <c r="A21" s="475" t="s">
        <v>45</v>
      </c>
      <c r="B21" s="1142" t="s">
        <v>1</v>
      </c>
      <c r="C21" s="1052">
        <v>59100</v>
      </c>
      <c r="D21" s="1210">
        <v>0</v>
      </c>
      <c r="E21" s="1220">
        <v>59100</v>
      </c>
      <c r="F21" s="1211">
        <v>0</v>
      </c>
      <c r="G21" s="1004"/>
    </row>
    <row r="22" spans="1:7" ht="21">
      <c r="A22" s="824"/>
      <c r="B22" s="1142" t="s">
        <v>2</v>
      </c>
      <c r="C22" s="1052">
        <f>D22+E22+F22</f>
        <v>0</v>
      </c>
      <c r="D22" s="1210">
        <v>0</v>
      </c>
      <c r="E22" s="1220">
        <v>0</v>
      </c>
      <c r="F22" s="1227"/>
      <c r="G22" s="1004"/>
    </row>
    <row r="23" spans="1:7" s="109" customFormat="1" ht="21">
      <c r="A23" s="475" t="s">
        <v>127</v>
      </c>
      <c r="B23" s="821" t="s">
        <v>1</v>
      </c>
      <c r="C23" s="1089">
        <v>2418000</v>
      </c>
      <c r="D23" s="1210">
        <v>2418000</v>
      </c>
      <c r="E23" s="457">
        <v>0</v>
      </c>
      <c r="F23" s="1211">
        <v>0</v>
      </c>
      <c r="G23" s="1004"/>
    </row>
    <row r="24" spans="1:7" s="109" customFormat="1" ht="21">
      <c r="A24" s="1123"/>
      <c r="B24" s="821" t="s">
        <v>2</v>
      </c>
      <c r="C24" s="1052">
        <f>D24+E24+F24</f>
        <v>2418000</v>
      </c>
      <c r="D24" s="1210">
        <v>0</v>
      </c>
      <c r="E24" s="1220">
        <v>2418000</v>
      </c>
      <c r="F24" s="1227"/>
      <c r="G24" s="1004"/>
    </row>
    <row r="25" spans="1:7" s="978" customFormat="1" ht="21">
      <c r="A25" s="879" t="s">
        <v>215</v>
      </c>
      <c r="B25" s="821"/>
      <c r="C25" s="1042">
        <v>133400</v>
      </c>
      <c r="D25" s="1042">
        <v>47400</v>
      </c>
      <c r="E25" s="1042">
        <v>86000</v>
      </c>
      <c r="F25" s="1049">
        <v>0</v>
      </c>
      <c r="G25" s="1004"/>
    </row>
    <row r="26" spans="1:7" s="109" customFormat="1" ht="21" hidden="1">
      <c r="A26" s="475" t="s">
        <v>54</v>
      </c>
      <c r="B26" s="821" t="s">
        <v>1</v>
      </c>
      <c r="C26" s="1234"/>
      <c r="D26" s="1210" t="e">
        <v>#REF!</v>
      </c>
      <c r="E26" s="1220" t="e">
        <v>#REF!</v>
      </c>
      <c r="F26" s="1211" t="e">
        <v>#REF!</v>
      </c>
      <c r="G26" s="1004"/>
    </row>
    <row r="27" spans="1:7" s="109" customFormat="1" ht="21" hidden="1">
      <c r="A27" s="1123"/>
      <c r="B27" s="821" t="s">
        <v>2</v>
      </c>
      <c r="C27" s="1089"/>
      <c r="D27" s="1210" t="e">
        <v>#REF!</v>
      </c>
      <c r="E27" s="1220" t="e">
        <v>#REF!</v>
      </c>
      <c r="F27" s="1211" t="e">
        <v>#REF!</v>
      </c>
      <c r="G27" s="1004"/>
    </row>
    <row r="28" spans="1:7" s="109" customFormat="1" ht="21" hidden="1">
      <c r="A28" s="824" t="s">
        <v>478</v>
      </c>
      <c r="B28" s="821" t="s">
        <v>1</v>
      </c>
      <c r="C28" s="1089"/>
      <c r="D28" s="1210"/>
      <c r="E28" s="1220"/>
      <c r="F28" s="1211"/>
      <c r="G28" s="1004"/>
    </row>
    <row r="29" spans="1:7" s="109" customFormat="1" ht="21" hidden="1">
      <c r="A29" s="1123"/>
      <c r="B29" s="821" t="s">
        <v>2</v>
      </c>
      <c r="C29" s="1089"/>
      <c r="D29" s="1210"/>
      <c r="E29" s="1220"/>
      <c r="F29" s="1211"/>
      <c r="G29" s="1004"/>
    </row>
    <row r="30" spans="1:7" s="109" customFormat="1" ht="21">
      <c r="A30" s="475" t="s">
        <v>129</v>
      </c>
      <c r="B30" s="821" t="s">
        <v>1</v>
      </c>
      <c r="C30" s="1089">
        <v>36000</v>
      </c>
      <c r="D30" s="1221">
        <v>0</v>
      </c>
      <c r="E30" s="1220">
        <v>36000</v>
      </c>
      <c r="F30" s="1211">
        <v>0</v>
      </c>
      <c r="G30" s="1004"/>
    </row>
    <row r="31" spans="1:7" s="109" customFormat="1" ht="21">
      <c r="A31" s="1123"/>
      <c r="B31" s="821" t="s">
        <v>2</v>
      </c>
      <c r="C31" s="1052">
        <f>D31+E31+F31</f>
        <v>35995</v>
      </c>
      <c r="D31" s="1089"/>
      <c r="E31" s="1220">
        <v>35995</v>
      </c>
      <c r="F31" s="1227"/>
      <c r="G31" s="1004"/>
    </row>
    <row r="32" spans="1:146" s="120" customFormat="1" ht="21">
      <c r="A32" s="824" t="s">
        <v>479</v>
      </c>
      <c r="B32" s="825" t="s">
        <v>1</v>
      </c>
      <c r="C32" s="1052">
        <v>50000</v>
      </c>
      <c r="D32" s="1089">
        <v>0</v>
      </c>
      <c r="E32" s="1220">
        <v>50000</v>
      </c>
      <c r="F32" s="1227">
        <v>0</v>
      </c>
      <c r="G32" s="1004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09"/>
      <c r="DS32" s="109"/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09"/>
      <c r="EH32" s="109"/>
      <c r="EI32" s="109"/>
      <c r="EJ32" s="109"/>
      <c r="EK32" s="109"/>
      <c r="EL32" s="109"/>
      <c r="EM32" s="109"/>
      <c r="EN32" s="109"/>
      <c r="EO32" s="109"/>
      <c r="EP32" s="109"/>
    </row>
    <row r="33" spans="1:146" s="120" customFormat="1" ht="21">
      <c r="A33" s="455"/>
      <c r="B33" s="825" t="s">
        <v>2</v>
      </c>
      <c r="C33" s="1052">
        <f>D33+E33+F33</f>
        <v>0</v>
      </c>
      <c r="D33" s="1089"/>
      <c r="E33" s="1220">
        <v>0</v>
      </c>
      <c r="F33" s="1227">
        <v>0</v>
      </c>
      <c r="G33" s="1004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09"/>
      <c r="DE33" s="109"/>
      <c r="DF33" s="109"/>
      <c r="DG33" s="109"/>
      <c r="DH33" s="109"/>
      <c r="DI33" s="109"/>
      <c r="DJ33" s="109"/>
      <c r="DK33" s="109"/>
      <c r="DL33" s="109"/>
      <c r="DM33" s="109"/>
      <c r="DN33" s="109"/>
      <c r="DO33" s="109"/>
      <c r="DP33" s="109"/>
      <c r="DQ33" s="109"/>
      <c r="DR33" s="109"/>
      <c r="DS33" s="109"/>
      <c r="DT33" s="109"/>
      <c r="DU33" s="109"/>
      <c r="DV33" s="109"/>
      <c r="DW33" s="109"/>
      <c r="DX33" s="109"/>
      <c r="DY33" s="109"/>
      <c r="DZ33" s="109"/>
      <c r="EA33" s="109"/>
      <c r="EB33" s="109"/>
      <c r="EC33" s="109"/>
      <c r="ED33" s="109"/>
      <c r="EE33" s="109"/>
      <c r="EF33" s="109"/>
      <c r="EG33" s="109"/>
      <c r="EH33" s="109"/>
      <c r="EI33" s="109"/>
      <c r="EJ33" s="109"/>
      <c r="EK33" s="109"/>
      <c r="EL33" s="109"/>
      <c r="EM33" s="109"/>
      <c r="EN33" s="109"/>
      <c r="EO33" s="109"/>
      <c r="EP33" s="109"/>
    </row>
    <row r="34" spans="1:146" s="120" customFormat="1" ht="21">
      <c r="A34" s="837" t="s">
        <v>132</v>
      </c>
      <c r="B34" s="838" t="s">
        <v>1</v>
      </c>
      <c r="C34" s="1223">
        <v>35200</v>
      </c>
      <c r="D34" s="1089">
        <v>35200</v>
      </c>
      <c r="E34" s="1220">
        <v>0</v>
      </c>
      <c r="F34" s="1235"/>
      <c r="G34" s="1004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  <c r="DD34" s="109"/>
      <c r="DE34" s="109"/>
      <c r="DF34" s="109"/>
      <c r="DG34" s="109"/>
      <c r="DH34" s="109"/>
      <c r="DI34" s="109"/>
      <c r="DJ34" s="109"/>
      <c r="DK34" s="109"/>
      <c r="DL34" s="109"/>
      <c r="DM34" s="109"/>
      <c r="DN34" s="109"/>
      <c r="DO34" s="109"/>
      <c r="DP34" s="109"/>
      <c r="DQ34" s="109"/>
      <c r="DR34" s="109"/>
      <c r="DS34" s="109"/>
      <c r="DT34" s="109"/>
      <c r="DU34" s="109"/>
      <c r="DV34" s="109"/>
      <c r="DW34" s="109"/>
      <c r="DX34" s="109"/>
      <c r="DY34" s="109"/>
      <c r="DZ34" s="109"/>
      <c r="EA34" s="109"/>
      <c r="EB34" s="109"/>
      <c r="EC34" s="109"/>
      <c r="ED34" s="109"/>
      <c r="EE34" s="109"/>
      <c r="EF34" s="109"/>
      <c r="EG34" s="109"/>
      <c r="EH34" s="109"/>
      <c r="EI34" s="109"/>
      <c r="EJ34" s="109"/>
      <c r="EK34" s="109"/>
      <c r="EL34" s="109"/>
      <c r="EM34" s="109"/>
      <c r="EN34" s="109"/>
      <c r="EO34" s="109"/>
      <c r="EP34" s="109"/>
    </row>
    <row r="35" spans="1:146" s="120" customFormat="1" ht="21">
      <c r="A35" s="1236"/>
      <c r="B35" s="825" t="s">
        <v>2</v>
      </c>
      <c r="C35" s="1052">
        <f>D35+E35+F35</f>
        <v>33000</v>
      </c>
      <c r="D35" s="1089">
        <v>33000</v>
      </c>
      <c r="E35" s="1225"/>
      <c r="F35" s="1235"/>
      <c r="G35" s="1004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09"/>
      <c r="CC35" s="109"/>
      <c r="CD35" s="109"/>
      <c r="CE35" s="109"/>
      <c r="CF35" s="109"/>
      <c r="CG35" s="109"/>
      <c r="CH35" s="109"/>
      <c r="CI35" s="109"/>
      <c r="CJ35" s="109"/>
      <c r="CK35" s="109"/>
      <c r="CL35" s="109"/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  <c r="DD35" s="109"/>
      <c r="DE35" s="109"/>
      <c r="DF35" s="109"/>
      <c r="DG35" s="109"/>
      <c r="DH35" s="109"/>
      <c r="DI35" s="109"/>
      <c r="DJ35" s="109"/>
      <c r="DK35" s="109"/>
      <c r="DL35" s="109"/>
      <c r="DM35" s="109"/>
      <c r="DN35" s="109"/>
      <c r="DO35" s="109"/>
      <c r="DP35" s="109"/>
      <c r="DQ35" s="109"/>
      <c r="DR35" s="109"/>
      <c r="DS35" s="109"/>
      <c r="DT35" s="109"/>
      <c r="DU35" s="109"/>
      <c r="DV35" s="109"/>
      <c r="DW35" s="109"/>
      <c r="DX35" s="109"/>
      <c r="DY35" s="109"/>
      <c r="DZ35" s="109"/>
      <c r="EA35" s="109"/>
      <c r="EB35" s="109"/>
      <c r="EC35" s="109"/>
      <c r="ED35" s="109"/>
      <c r="EE35" s="109"/>
      <c r="EF35" s="109"/>
      <c r="EG35" s="109"/>
      <c r="EH35" s="109"/>
      <c r="EI35" s="109"/>
      <c r="EJ35" s="109"/>
      <c r="EK35" s="109"/>
      <c r="EL35" s="109"/>
      <c r="EM35" s="109"/>
      <c r="EN35" s="109"/>
      <c r="EO35" s="109"/>
      <c r="EP35" s="109"/>
    </row>
    <row r="36" spans="1:7" s="109" customFormat="1" ht="21">
      <c r="A36" s="1237" t="s">
        <v>122</v>
      </c>
      <c r="B36" s="859" t="s">
        <v>1</v>
      </c>
      <c r="C36" s="1238">
        <v>12200</v>
      </c>
      <c r="D36" s="1089">
        <v>12200</v>
      </c>
      <c r="E36" s="1225">
        <v>0</v>
      </c>
      <c r="F36" s="1235">
        <v>0</v>
      </c>
      <c r="G36" s="1004"/>
    </row>
    <row r="37" spans="1:7" ht="21">
      <c r="A37" s="1239"/>
      <c r="B37" s="861" t="s">
        <v>2</v>
      </c>
      <c r="C37" s="1108">
        <f>D37+E37+F37</f>
        <v>0</v>
      </c>
      <c r="D37" s="1229">
        <v>0</v>
      </c>
      <c r="E37" s="1230"/>
      <c r="F37" s="1231"/>
      <c r="G37" s="1004"/>
    </row>
    <row r="38" spans="1:7" ht="21">
      <c r="A38" s="863" t="s">
        <v>427</v>
      </c>
      <c r="B38" s="864" t="s">
        <v>1</v>
      </c>
      <c r="C38" s="1121">
        <v>3031200</v>
      </c>
      <c r="D38" s="1121">
        <v>2635020</v>
      </c>
      <c r="E38" s="1121">
        <v>270680</v>
      </c>
      <c r="F38" s="1121">
        <v>125500</v>
      </c>
      <c r="G38" s="1004"/>
    </row>
    <row r="39" spans="1:7" ht="21">
      <c r="A39" s="661"/>
      <c r="B39" s="865" t="s">
        <v>2</v>
      </c>
      <c r="C39" s="1093">
        <f>C10</f>
        <v>2668615</v>
      </c>
      <c r="D39" s="1093">
        <f>D10</f>
        <v>161700</v>
      </c>
      <c r="E39" s="1093">
        <f>E10</f>
        <v>2506915</v>
      </c>
      <c r="F39" s="1093">
        <f>F10</f>
        <v>0</v>
      </c>
      <c r="G39" s="1004"/>
    </row>
    <row r="40" spans="1:7" ht="21">
      <c r="A40" s="660" t="s">
        <v>428</v>
      </c>
      <c r="B40" s="866" t="s">
        <v>1</v>
      </c>
      <c r="C40" s="1019">
        <v>0</v>
      </c>
      <c r="D40" s="1019">
        <v>0</v>
      </c>
      <c r="E40" s="1019">
        <v>0</v>
      </c>
      <c r="F40" s="1019">
        <v>0</v>
      </c>
      <c r="G40" s="1004"/>
    </row>
    <row r="41" spans="1:7" ht="21">
      <c r="A41" s="661"/>
      <c r="B41" s="865" t="s">
        <v>2</v>
      </c>
      <c r="C41" s="1093"/>
      <c r="D41" s="1212"/>
      <c r="E41" s="1096"/>
      <c r="F41" s="1232"/>
      <c r="G41" s="1004"/>
    </row>
    <row r="42" spans="1:146" s="1201" customFormat="1" ht="21">
      <c r="A42" s="660" t="s">
        <v>435</v>
      </c>
      <c r="B42" s="866" t="s">
        <v>1</v>
      </c>
      <c r="C42" s="1215">
        <v>3031200</v>
      </c>
      <c r="D42" s="1215">
        <v>2635020</v>
      </c>
      <c r="E42" s="1215">
        <v>270680</v>
      </c>
      <c r="F42" s="1215">
        <v>125500</v>
      </c>
      <c r="G42" s="1004"/>
      <c r="H42" s="322"/>
      <c r="I42" s="322"/>
      <c r="J42" s="322"/>
      <c r="K42" s="322"/>
      <c r="L42" s="322"/>
      <c r="M42" s="322"/>
      <c r="N42" s="322"/>
      <c r="O42" s="322"/>
      <c r="P42" s="322"/>
      <c r="Q42" s="322"/>
      <c r="R42" s="322"/>
      <c r="S42" s="322"/>
      <c r="T42" s="322"/>
      <c r="U42" s="322"/>
      <c r="V42" s="322"/>
      <c r="W42" s="322"/>
      <c r="X42" s="322"/>
      <c r="Y42" s="322"/>
      <c r="Z42" s="322"/>
      <c r="AA42" s="322"/>
      <c r="AB42" s="322"/>
      <c r="AC42" s="322"/>
      <c r="AD42" s="322"/>
      <c r="AE42" s="322"/>
      <c r="AF42" s="322"/>
      <c r="AG42" s="322"/>
      <c r="AH42" s="322"/>
      <c r="AI42" s="322"/>
      <c r="AJ42" s="322"/>
      <c r="AK42" s="322"/>
      <c r="AL42" s="322"/>
      <c r="AM42" s="322"/>
      <c r="AN42" s="322"/>
      <c r="AO42" s="322"/>
      <c r="AP42" s="322"/>
      <c r="AQ42" s="322"/>
      <c r="AR42" s="322"/>
      <c r="AS42" s="322"/>
      <c r="AT42" s="322"/>
      <c r="AU42" s="322"/>
      <c r="AV42" s="322"/>
      <c r="AW42" s="322"/>
      <c r="AX42" s="322"/>
      <c r="AY42" s="322"/>
      <c r="AZ42" s="322"/>
      <c r="BA42" s="322"/>
      <c r="BB42" s="322"/>
      <c r="BC42" s="322"/>
      <c r="BD42" s="322"/>
      <c r="BE42" s="322"/>
      <c r="BF42" s="322"/>
      <c r="BG42" s="322"/>
      <c r="BH42" s="322"/>
      <c r="BI42" s="322"/>
      <c r="BJ42" s="322"/>
      <c r="BK42" s="322"/>
      <c r="BL42" s="322"/>
      <c r="BM42" s="322"/>
      <c r="BN42" s="322"/>
      <c r="BO42" s="322"/>
      <c r="BP42" s="322"/>
      <c r="BQ42" s="322"/>
      <c r="BR42" s="322"/>
      <c r="BS42" s="322"/>
      <c r="BT42" s="322"/>
      <c r="BU42" s="322"/>
      <c r="BV42" s="322"/>
      <c r="BW42" s="322"/>
      <c r="BX42" s="322"/>
      <c r="BY42" s="322"/>
      <c r="BZ42" s="322"/>
      <c r="CA42" s="322"/>
      <c r="CB42" s="322"/>
      <c r="CC42" s="322"/>
      <c r="CD42" s="322"/>
      <c r="CE42" s="322"/>
      <c r="CF42" s="322"/>
      <c r="CG42" s="322"/>
      <c r="CH42" s="322"/>
      <c r="CI42" s="322"/>
      <c r="CJ42" s="322"/>
      <c r="CK42" s="322"/>
      <c r="CL42" s="322"/>
      <c r="CM42" s="322"/>
      <c r="CN42" s="322"/>
      <c r="CO42" s="322"/>
      <c r="CP42" s="322"/>
      <c r="CQ42" s="322"/>
      <c r="CR42" s="322"/>
      <c r="CS42" s="322"/>
      <c r="CT42" s="322"/>
      <c r="CU42" s="322"/>
      <c r="CV42" s="322"/>
      <c r="CW42" s="322"/>
      <c r="CX42" s="322"/>
      <c r="CY42" s="322"/>
      <c r="CZ42" s="322"/>
      <c r="DA42" s="322"/>
      <c r="DB42" s="322"/>
      <c r="DC42" s="322"/>
      <c r="DD42" s="322"/>
      <c r="DE42" s="322"/>
      <c r="DF42" s="322"/>
      <c r="DG42" s="322"/>
      <c r="DH42" s="322"/>
      <c r="DI42" s="322"/>
      <c r="DJ42" s="322"/>
      <c r="DK42" s="322"/>
      <c r="DL42" s="322"/>
      <c r="DM42" s="322"/>
      <c r="DN42" s="322"/>
      <c r="DO42" s="322"/>
      <c r="DP42" s="322"/>
      <c r="DQ42" s="322"/>
      <c r="DR42" s="322"/>
      <c r="DS42" s="322"/>
      <c r="DT42" s="322"/>
      <c r="DU42" s="322"/>
      <c r="DV42" s="322"/>
      <c r="DW42" s="322"/>
      <c r="DX42" s="322"/>
      <c r="DY42" s="322"/>
      <c r="DZ42" s="322"/>
      <c r="EA42" s="322"/>
      <c r="EB42" s="322"/>
      <c r="EC42" s="322"/>
      <c r="ED42" s="322"/>
      <c r="EE42" s="322"/>
      <c r="EF42" s="322"/>
      <c r="EG42" s="322"/>
      <c r="EH42" s="322"/>
      <c r="EI42" s="322"/>
      <c r="EJ42" s="322"/>
      <c r="EK42" s="322"/>
      <c r="EL42" s="322"/>
      <c r="EM42" s="322"/>
      <c r="EN42" s="322"/>
      <c r="EO42" s="322"/>
      <c r="EP42" s="322"/>
    </row>
    <row r="43" spans="1:146" s="1201" customFormat="1" ht="21">
      <c r="A43" s="661"/>
      <c r="B43" s="865" t="s">
        <v>2</v>
      </c>
      <c r="C43" s="1096">
        <f>C39</f>
        <v>2668615</v>
      </c>
      <c r="D43" s="1096">
        <f>D39</f>
        <v>161700</v>
      </c>
      <c r="E43" s="1096">
        <f>E39</f>
        <v>2506915</v>
      </c>
      <c r="F43" s="1096">
        <f>F39</f>
        <v>0</v>
      </c>
      <c r="G43" s="1004"/>
      <c r="H43" s="322"/>
      <c r="I43" s="322"/>
      <c r="J43" s="322"/>
      <c r="K43" s="322"/>
      <c r="L43" s="322"/>
      <c r="M43" s="322"/>
      <c r="N43" s="322"/>
      <c r="O43" s="322"/>
      <c r="P43" s="322"/>
      <c r="Q43" s="322"/>
      <c r="R43" s="322"/>
      <c r="S43" s="322"/>
      <c r="T43" s="322"/>
      <c r="U43" s="322"/>
      <c r="V43" s="322"/>
      <c r="W43" s="322"/>
      <c r="X43" s="322"/>
      <c r="Y43" s="322"/>
      <c r="Z43" s="322"/>
      <c r="AA43" s="322"/>
      <c r="AB43" s="322"/>
      <c r="AC43" s="322"/>
      <c r="AD43" s="322"/>
      <c r="AE43" s="322"/>
      <c r="AF43" s="322"/>
      <c r="AG43" s="322"/>
      <c r="AH43" s="322"/>
      <c r="AI43" s="322"/>
      <c r="AJ43" s="322"/>
      <c r="AK43" s="322"/>
      <c r="AL43" s="322"/>
      <c r="AM43" s="322"/>
      <c r="AN43" s="322"/>
      <c r="AO43" s="322"/>
      <c r="AP43" s="322"/>
      <c r="AQ43" s="322"/>
      <c r="AR43" s="322"/>
      <c r="AS43" s="322"/>
      <c r="AT43" s="322"/>
      <c r="AU43" s="322"/>
      <c r="AV43" s="322"/>
      <c r="AW43" s="322"/>
      <c r="AX43" s="322"/>
      <c r="AY43" s="322"/>
      <c r="AZ43" s="322"/>
      <c r="BA43" s="322"/>
      <c r="BB43" s="322"/>
      <c r="BC43" s="322"/>
      <c r="BD43" s="322"/>
      <c r="BE43" s="322"/>
      <c r="BF43" s="322"/>
      <c r="BG43" s="322"/>
      <c r="BH43" s="322"/>
      <c r="BI43" s="322"/>
      <c r="BJ43" s="322"/>
      <c r="BK43" s="322"/>
      <c r="BL43" s="322"/>
      <c r="BM43" s="322"/>
      <c r="BN43" s="322"/>
      <c r="BO43" s="322"/>
      <c r="BP43" s="322"/>
      <c r="BQ43" s="322"/>
      <c r="BR43" s="322"/>
      <c r="BS43" s="322"/>
      <c r="BT43" s="322"/>
      <c r="BU43" s="322"/>
      <c r="BV43" s="322"/>
      <c r="BW43" s="322"/>
      <c r="BX43" s="322"/>
      <c r="BY43" s="322"/>
      <c r="BZ43" s="322"/>
      <c r="CA43" s="322"/>
      <c r="CB43" s="322"/>
      <c r="CC43" s="322"/>
      <c r="CD43" s="322"/>
      <c r="CE43" s="322"/>
      <c r="CF43" s="322"/>
      <c r="CG43" s="322"/>
      <c r="CH43" s="322"/>
      <c r="CI43" s="322"/>
      <c r="CJ43" s="322"/>
      <c r="CK43" s="322"/>
      <c r="CL43" s="322"/>
      <c r="CM43" s="322"/>
      <c r="CN43" s="322"/>
      <c r="CO43" s="322"/>
      <c r="CP43" s="322"/>
      <c r="CQ43" s="322"/>
      <c r="CR43" s="322"/>
      <c r="CS43" s="322"/>
      <c r="CT43" s="322"/>
      <c r="CU43" s="322"/>
      <c r="CV43" s="322"/>
      <c r="CW43" s="322"/>
      <c r="CX43" s="322"/>
      <c r="CY43" s="322"/>
      <c r="CZ43" s="322"/>
      <c r="DA43" s="322"/>
      <c r="DB43" s="322"/>
      <c r="DC43" s="322"/>
      <c r="DD43" s="322"/>
      <c r="DE43" s="322"/>
      <c r="DF43" s="322"/>
      <c r="DG43" s="322"/>
      <c r="DH43" s="322"/>
      <c r="DI43" s="322"/>
      <c r="DJ43" s="322"/>
      <c r="DK43" s="322"/>
      <c r="DL43" s="322"/>
      <c r="DM43" s="322"/>
      <c r="DN43" s="322"/>
      <c r="DO43" s="322"/>
      <c r="DP43" s="322"/>
      <c r="DQ43" s="322"/>
      <c r="DR43" s="322"/>
      <c r="DS43" s="322"/>
      <c r="DT43" s="322"/>
      <c r="DU43" s="322"/>
      <c r="DV43" s="322"/>
      <c r="DW43" s="322"/>
      <c r="DX43" s="322"/>
      <c r="DY43" s="322"/>
      <c r="DZ43" s="322"/>
      <c r="EA43" s="322"/>
      <c r="EB43" s="322"/>
      <c r="EC43" s="322"/>
      <c r="ED43" s="322"/>
      <c r="EE43" s="322"/>
      <c r="EF43" s="322"/>
      <c r="EG43" s="322"/>
      <c r="EH43" s="322"/>
      <c r="EI43" s="322"/>
      <c r="EJ43" s="322"/>
      <c r="EK43" s="322"/>
      <c r="EL43" s="322"/>
      <c r="EM43" s="322"/>
      <c r="EN43" s="322"/>
      <c r="EO43" s="322"/>
      <c r="EP43" s="322"/>
    </row>
    <row r="44" spans="1:7" ht="21">
      <c r="A44" s="44"/>
      <c r="B44" s="44"/>
      <c r="C44" s="1217"/>
      <c r="D44" s="45"/>
      <c r="E44" s="1218"/>
      <c r="F44" s="1217"/>
      <c r="G44" s="1004"/>
    </row>
    <row r="45" spans="1:7" ht="21">
      <c r="A45" s="44"/>
      <c r="B45" s="44"/>
      <c r="C45" s="1217"/>
      <c r="D45" s="45"/>
      <c r="E45" s="1218"/>
      <c r="F45" s="1217"/>
      <c r="G45" s="1004"/>
    </row>
    <row r="46" spans="1:6" ht="28.5" customHeight="1">
      <c r="A46" s="70"/>
      <c r="B46" s="80"/>
      <c r="C46" s="37"/>
      <c r="D46" s="45"/>
      <c r="E46" s="1219"/>
      <c r="F46" s="1217"/>
    </row>
    <row r="47" spans="1:6" ht="21">
      <c r="A47" s="44"/>
      <c r="B47" s="44"/>
      <c r="C47" s="1217"/>
      <c r="D47" s="45"/>
      <c r="E47" s="1218"/>
      <c r="F47" s="1217"/>
    </row>
  </sheetData>
  <sheetProtection/>
  <mergeCells count="4">
    <mergeCell ref="A3:F3"/>
    <mergeCell ref="A38:A39"/>
    <mergeCell ref="A40:A41"/>
    <mergeCell ref="A42:A43"/>
  </mergeCells>
  <printOptions/>
  <pageMargins left="0" right="0" top="0.196850393700787" bottom="0" header="0.31496062992126" footer="0.31496062992126"/>
  <pageSetup horizontalDpi="600" verticalDpi="600" orientation="landscape" paperSize="9" scale="80" r:id="rId1"/>
  <rowBreaks count="1" manualBreakCount="1">
    <brk id="37" max="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AW46"/>
  <sheetViews>
    <sheetView tabSelected="1" view="pageBreakPreview" zoomScaleSheetLayoutView="100" zoomScalePageLayoutView="0" workbookViewId="0" topLeftCell="B2">
      <selection activeCell="P104" sqref="P104"/>
    </sheetView>
  </sheetViews>
  <sheetFormatPr defaultColWidth="9.140625" defaultRowHeight="15"/>
  <cols>
    <col min="1" max="1" width="55.421875" style="119" customWidth="1"/>
    <col min="2" max="2" width="20.421875" style="119" customWidth="1"/>
    <col min="3" max="3" width="24.00390625" style="1078" customWidth="1"/>
    <col min="4" max="4" width="25.00390625" style="1078" customWidth="1"/>
    <col min="5" max="5" width="25.57421875" style="919" customWidth="1"/>
    <col min="6" max="6" width="24.8515625" style="1078" customWidth="1"/>
    <col min="7" max="7" width="13.421875" style="1079" bestFit="1" customWidth="1"/>
    <col min="8" max="10" width="9.140625" style="1079" customWidth="1"/>
    <col min="11" max="16384" width="9.140625" style="119" customWidth="1"/>
  </cols>
  <sheetData>
    <row r="1" spans="1:10" s="322" customFormat="1" ht="19.5">
      <c r="A1" s="587"/>
      <c r="B1" s="587"/>
      <c r="C1" s="1240"/>
      <c r="D1" s="917"/>
      <c r="E1" s="917"/>
      <c r="F1" s="1241" t="s">
        <v>416</v>
      </c>
      <c r="G1" s="1007"/>
      <c r="H1" s="1007"/>
      <c r="I1" s="1007"/>
      <c r="J1" s="1007"/>
    </row>
    <row r="2" spans="1:10" s="322" customFormat="1" ht="19.5">
      <c r="A2" s="587"/>
      <c r="B2" s="587"/>
      <c r="C2" s="1240"/>
      <c r="D2" s="917"/>
      <c r="E2" s="917"/>
      <c r="F2" s="1241" t="s">
        <v>268</v>
      </c>
      <c r="G2" s="1007"/>
      <c r="H2" s="1007"/>
      <c r="I2" s="1007"/>
      <c r="J2" s="1007"/>
    </row>
    <row r="3" spans="1:10" s="322" customFormat="1" ht="21">
      <c r="A3" s="593" t="s">
        <v>417</v>
      </c>
      <c r="B3" s="593"/>
      <c r="C3" s="593"/>
      <c r="D3" s="593"/>
      <c r="E3" s="593"/>
      <c r="F3" s="593"/>
      <c r="G3" s="1007"/>
      <c r="H3" s="1007"/>
      <c r="I3" s="1007"/>
      <c r="J3" s="1007"/>
    </row>
    <row r="4" spans="1:10" s="322" customFormat="1" ht="21">
      <c r="A4" s="71" t="s">
        <v>418</v>
      </c>
      <c r="B4" s="71"/>
      <c r="C4" s="1242"/>
      <c r="D4" s="1243"/>
      <c r="E4" s="1244"/>
      <c r="F4" s="1245"/>
      <c r="G4" s="1007"/>
      <c r="H4" s="1007"/>
      <c r="I4" s="1007"/>
      <c r="J4" s="1007"/>
    </row>
    <row r="5" spans="1:10" s="322" customFormat="1" ht="21">
      <c r="A5" s="70" t="s">
        <v>249</v>
      </c>
      <c r="B5" s="580"/>
      <c r="C5" s="1246"/>
      <c r="D5" s="870"/>
      <c r="E5" s="870"/>
      <c r="F5" s="1247"/>
      <c r="G5" s="1007"/>
      <c r="H5" s="1007"/>
      <c r="I5" s="1007"/>
      <c r="J5" s="1007"/>
    </row>
    <row r="6" spans="1:10" s="322" customFormat="1" ht="21">
      <c r="A6" s="580"/>
      <c r="B6" s="580"/>
      <c r="C6" s="1246"/>
      <c r="D6" s="870"/>
      <c r="E6" s="870"/>
      <c r="F6" s="1248" t="s">
        <v>38</v>
      </c>
      <c r="G6" s="1007"/>
      <c r="H6" s="1007"/>
      <c r="I6" s="1007"/>
      <c r="J6" s="1007"/>
    </row>
    <row r="7" spans="1:49" s="893" customFormat="1" ht="21">
      <c r="A7" s="583" t="s">
        <v>274</v>
      </c>
      <c r="B7" s="1013" t="s">
        <v>153</v>
      </c>
      <c r="C7" s="804" t="s">
        <v>0</v>
      </c>
      <c r="D7" s="1249" t="s">
        <v>191</v>
      </c>
      <c r="E7" s="1249" t="s">
        <v>192</v>
      </c>
      <c r="F7" s="804" t="s">
        <v>193</v>
      </c>
      <c r="G7" s="1015"/>
      <c r="H7" s="1007"/>
      <c r="I7" s="1007"/>
      <c r="J7" s="1007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22"/>
      <c r="AL7" s="322"/>
      <c r="AM7" s="322"/>
      <c r="AN7" s="322"/>
      <c r="AO7" s="322"/>
      <c r="AP7" s="322"/>
      <c r="AQ7" s="322"/>
      <c r="AR7" s="322"/>
      <c r="AS7" s="322"/>
      <c r="AT7" s="322"/>
      <c r="AU7" s="322"/>
      <c r="AV7" s="322"/>
      <c r="AW7" s="322"/>
    </row>
    <row r="8" spans="1:49" s="895" customFormat="1" ht="21">
      <c r="A8" s="584"/>
      <c r="B8" s="1017"/>
      <c r="C8" s="1250"/>
      <c r="D8" s="753" t="s">
        <v>420</v>
      </c>
      <c r="E8" s="753" t="s">
        <v>421</v>
      </c>
      <c r="F8" s="753" t="s">
        <v>422</v>
      </c>
      <c r="G8" s="1015"/>
      <c r="H8" s="1007"/>
      <c r="I8" s="1007"/>
      <c r="J8" s="1007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22"/>
      <c r="AL8" s="322"/>
      <c r="AM8" s="322"/>
      <c r="AN8" s="322"/>
      <c r="AO8" s="322"/>
      <c r="AP8" s="322"/>
      <c r="AQ8" s="322"/>
      <c r="AR8" s="322"/>
      <c r="AS8" s="322"/>
      <c r="AT8" s="322"/>
      <c r="AU8" s="322"/>
      <c r="AV8" s="322"/>
      <c r="AW8" s="322"/>
    </row>
    <row r="9" spans="1:10" s="322" customFormat="1" ht="21">
      <c r="A9" s="1018" t="s">
        <v>423</v>
      </c>
      <c r="B9" s="866" t="s">
        <v>1</v>
      </c>
      <c r="C9" s="1251">
        <v>970600</v>
      </c>
      <c r="D9" s="1251">
        <v>309800</v>
      </c>
      <c r="E9" s="1251">
        <v>357800</v>
      </c>
      <c r="F9" s="1251">
        <v>303000</v>
      </c>
      <c r="G9" s="1007"/>
      <c r="H9" s="1007"/>
      <c r="I9" s="1007"/>
      <c r="J9" s="1007"/>
    </row>
    <row r="10" spans="1:10" s="322" customFormat="1" ht="21">
      <c r="A10" s="814"/>
      <c r="B10" s="815" t="s">
        <v>2</v>
      </c>
      <c r="C10" s="1029">
        <f>C12</f>
        <v>347900</v>
      </c>
      <c r="D10" s="1029">
        <f>D12</f>
        <v>222660</v>
      </c>
      <c r="E10" s="1029">
        <f>E12</f>
        <v>125240</v>
      </c>
      <c r="F10" s="1029">
        <f>F12</f>
        <v>0</v>
      </c>
      <c r="G10" s="1007"/>
      <c r="H10" s="1007"/>
      <c r="I10" s="1007"/>
      <c r="J10" s="1007"/>
    </row>
    <row r="11" spans="1:49" s="1252" customFormat="1" ht="21">
      <c r="A11" s="898" t="s">
        <v>480</v>
      </c>
      <c r="B11" s="864" t="s">
        <v>1</v>
      </c>
      <c r="C11" s="1069">
        <v>970600</v>
      </c>
      <c r="D11" s="1069">
        <v>309800</v>
      </c>
      <c r="E11" s="1069">
        <v>357800</v>
      </c>
      <c r="F11" s="1069">
        <v>303000</v>
      </c>
      <c r="G11" s="1007"/>
      <c r="H11" s="1007"/>
      <c r="I11" s="1007"/>
      <c r="J11" s="1007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22"/>
      <c r="AK11" s="322"/>
      <c r="AL11" s="322"/>
      <c r="AM11" s="322"/>
      <c r="AN11" s="322"/>
      <c r="AO11" s="322"/>
      <c r="AP11" s="322"/>
      <c r="AQ11" s="322"/>
      <c r="AR11" s="322"/>
      <c r="AS11" s="322"/>
      <c r="AT11" s="322"/>
      <c r="AU11" s="322"/>
      <c r="AV11" s="322"/>
      <c r="AW11" s="322"/>
    </row>
    <row r="12" spans="1:49" s="333" customFormat="1" ht="21">
      <c r="A12" s="814"/>
      <c r="B12" s="815" t="s">
        <v>2</v>
      </c>
      <c r="C12" s="1253">
        <f>C14</f>
        <v>347900</v>
      </c>
      <c r="D12" s="1253">
        <f>D14</f>
        <v>222660</v>
      </c>
      <c r="E12" s="1253">
        <f>E14</f>
        <v>125240</v>
      </c>
      <c r="F12" s="1253">
        <f>F14</f>
        <v>0</v>
      </c>
      <c r="G12" s="1007"/>
      <c r="H12" s="1007"/>
      <c r="I12" s="1007"/>
      <c r="J12" s="1007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2"/>
      <c r="AC12" s="322"/>
      <c r="AD12" s="322"/>
      <c r="AE12" s="322"/>
      <c r="AF12" s="322"/>
      <c r="AG12" s="322"/>
      <c r="AH12" s="322"/>
      <c r="AI12" s="322"/>
      <c r="AJ12" s="322"/>
      <c r="AK12" s="322"/>
      <c r="AL12" s="322"/>
      <c r="AM12" s="322"/>
      <c r="AN12" s="322"/>
      <c r="AO12" s="322"/>
      <c r="AP12" s="322"/>
      <c r="AQ12" s="322"/>
      <c r="AR12" s="322"/>
      <c r="AS12" s="322"/>
      <c r="AT12" s="322"/>
      <c r="AU12" s="322"/>
      <c r="AV12" s="322"/>
      <c r="AW12" s="322"/>
    </row>
    <row r="13" spans="1:49" s="1045" customFormat="1" ht="21">
      <c r="A13" s="819" t="s">
        <v>481</v>
      </c>
      <c r="B13" s="815" t="s">
        <v>1</v>
      </c>
      <c r="C13" s="816">
        <v>970600</v>
      </c>
      <c r="D13" s="816">
        <v>309800</v>
      </c>
      <c r="E13" s="816">
        <v>357800</v>
      </c>
      <c r="F13" s="816">
        <v>303000</v>
      </c>
      <c r="G13" s="1007"/>
      <c r="H13" s="1007"/>
      <c r="I13" s="1007"/>
      <c r="J13" s="1007"/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  <c r="AI13" s="322"/>
      <c r="AJ13" s="322"/>
      <c r="AK13" s="322"/>
      <c r="AL13" s="322"/>
      <c r="AM13" s="322"/>
      <c r="AN13" s="322"/>
      <c r="AO13" s="322"/>
      <c r="AP13" s="322"/>
      <c r="AQ13" s="322"/>
      <c r="AR13" s="322"/>
      <c r="AS13" s="322"/>
      <c r="AT13" s="322"/>
      <c r="AU13" s="322"/>
      <c r="AV13" s="322"/>
      <c r="AW13" s="322"/>
    </row>
    <row r="14" spans="1:49" s="1045" customFormat="1" ht="21">
      <c r="A14" s="819"/>
      <c r="B14" s="815" t="s">
        <v>2</v>
      </c>
      <c r="C14" s="858">
        <f>C16</f>
        <v>347900</v>
      </c>
      <c r="D14" s="858">
        <f>D16</f>
        <v>222660</v>
      </c>
      <c r="E14" s="858">
        <f>E16</f>
        <v>125240</v>
      </c>
      <c r="F14" s="858">
        <f>F16</f>
        <v>0</v>
      </c>
      <c r="G14" s="1007"/>
      <c r="H14" s="1007"/>
      <c r="I14" s="1007"/>
      <c r="J14" s="1007"/>
      <c r="K14" s="322"/>
      <c r="L14" s="322"/>
      <c r="M14" s="322"/>
      <c r="N14" s="322"/>
      <c r="O14" s="322"/>
      <c r="P14" s="322"/>
      <c r="Q14" s="322"/>
      <c r="R14" s="322"/>
      <c r="S14" s="322"/>
      <c r="T14" s="322"/>
      <c r="U14" s="322"/>
      <c r="V14" s="322"/>
      <c r="W14" s="322"/>
      <c r="X14" s="322"/>
      <c r="Y14" s="322"/>
      <c r="Z14" s="322"/>
      <c r="AA14" s="322"/>
      <c r="AB14" s="322"/>
      <c r="AC14" s="322"/>
      <c r="AD14" s="322"/>
      <c r="AE14" s="322"/>
      <c r="AF14" s="322"/>
      <c r="AG14" s="322"/>
      <c r="AH14" s="322"/>
      <c r="AI14" s="322"/>
      <c r="AJ14" s="322"/>
      <c r="AK14" s="322"/>
      <c r="AL14" s="322"/>
      <c r="AM14" s="322"/>
      <c r="AN14" s="322"/>
      <c r="AO14" s="322"/>
      <c r="AP14" s="322"/>
      <c r="AQ14" s="322"/>
      <c r="AR14" s="322"/>
      <c r="AS14" s="322"/>
      <c r="AT14" s="322"/>
      <c r="AU14" s="322"/>
      <c r="AV14" s="322"/>
      <c r="AW14" s="322"/>
    </row>
    <row r="15" spans="1:49" s="333" customFormat="1" ht="21">
      <c r="A15" s="814" t="s">
        <v>424</v>
      </c>
      <c r="B15" s="815" t="s">
        <v>1</v>
      </c>
      <c r="C15" s="1029">
        <v>970600</v>
      </c>
      <c r="D15" s="1029">
        <v>309800</v>
      </c>
      <c r="E15" s="1029">
        <v>357800</v>
      </c>
      <c r="F15" s="1029">
        <v>303000</v>
      </c>
      <c r="G15" s="1007"/>
      <c r="H15" s="1007"/>
      <c r="I15" s="1007"/>
      <c r="J15" s="1007"/>
      <c r="K15" s="322"/>
      <c r="L15" s="322"/>
      <c r="M15" s="322"/>
      <c r="N15" s="322"/>
      <c r="O15" s="322"/>
      <c r="P15" s="322"/>
      <c r="Q15" s="322"/>
      <c r="R15" s="322"/>
      <c r="S15" s="322"/>
      <c r="T15" s="322"/>
      <c r="U15" s="322"/>
      <c r="V15" s="322"/>
      <c r="W15" s="322"/>
      <c r="X15" s="322"/>
      <c r="Y15" s="322"/>
      <c r="Z15" s="322"/>
      <c r="AA15" s="322"/>
      <c r="AB15" s="322"/>
      <c r="AC15" s="322"/>
      <c r="AD15" s="322"/>
      <c r="AE15" s="322"/>
      <c r="AF15" s="322"/>
      <c r="AG15" s="322"/>
      <c r="AH15" s="322"/>
      <c r="AI15" s="322"/>
      <c r="AJ15" s="322"/>
      <c r="AK15" s="322"/>
      <c r="AL15" s="322"/>
      <c r="AM15" s="322"/>
      <c r="AN15" s="322"/>
      <c r="AO15" s="322"/>
      <c r="AP15" s="322"/>
      <c r="AQ15" s="322"/>
      <c r="AR15" s="322"/>
      <c r="AS15" s="322"/>
      <c r="AT15" s="322"/>
      <c r="AU15" s="322"/>
      <c r="AV15" s="322"/>
      <c r="AW15" s="322"/>
    </row>
    <row r="16" spans="1:49" s="333" customFormat="1" ht="21">
      <c r="A16" s="814"/>
      <c r="B16" s="815" t="s">
        <v>2</v>
      </c>
      <c r="C16" s="816">
        <f>D16+E16+F16</f>
        <v>347900</v>
      </c>
      <c r="D16" s="1029">
        <f>D19+D22+D24+D26+D29+D31+D33+D35</f>
        <v>222660</v>
      </c>
      <c r="E16" s="1029">
        <f>E19+E22+E24+E26+E29+E31+E33+E35</f>
        <v>125240</v>
      </c>
      <c r="F16" s="1029">
        <f>F19+F22+F24+F26+F29+F31+F33+F35</f>
        <v>0</v>
      </c>
      <c r="G16" s="1007"/>
      <c r="H16" s="1007"/>
      <c r="I16" s="1007"/>
      <c r="J16" s="1007"/>
      <c r="K16" s="322"/>
      <c r="L16" s="322"/>
      <c r="M16" s="322"/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2"/>
      <c r="Y16" s="322"/>
      <c r="Z16" s="322"/>
      <c r="AA16" s="322"/>
      <c r="AB16" s="322"/>
      <c r="AC16" s="322"/>
      <c r="AD16" s="322"/>
      <c r="AE16" s="322"/>
      <c r="AF16" s="322"/>
      <c r="AG16" s="322"/>
      <c r="AH16" s="322"/>
      <c r="AI16" s="322"/>
      <c r="AJ16" s="322"/>
      <c r="AK16" s="322"/>
      <c r="AL16" s="322"/>
      <c r="AM16" s="322"/>
      <c r="AN16" s="322"/>
      <c r="AO16" s="322"/>
      <c r="AP16" s="322"/>
      <c r="AQ16" s="322"/>
      <c r="AR16" s="322"/>
      <c r="AS16" s="322"/>
      <c r="AT16" s="322"/>
      <c r="AU16" s="322"/>
      <c r="AV16" s="322"/>
      <c r="AW16" s="322"/>
    </row>
    <row r="17" spans="1:49" s="1140" customFormat="1" ht="21">
      <c r="A17" s="879" t="s">
        <v>213</v>
      </c>
      <c r="B17" s="1233"/>
      <c r="C17" s="1147">
        <v>895000</v>
      </c>
      <c r="D17" s="1147">
        <v>298400</v>
      </c>
      <c r="E17" s="1147">
        <v>298400</v>
      </c>
      <c r="F17" s="1147">
        <v>298200</v>
      </c>
      <c r="G17" s="1007"/>
      <c r="H17" s="1079"/>
      <c r="I17" s="1079"/>
      <c r="J17" s="107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</row>
    <row r="18" spans="1:49" s="1260" customFormat="1" ht="21">
      <c r="A18" s="1254" t="s">
        <v>43</v>
      </c>
      <c r="B18" s="1255" t="s">
        <v>1</v>
      </c>
      <c r="C18" s="834">
        <v>895000</v>
      </c>
      <c r="D18" s="826">
        <v>298400</v>
      </c>
      <c r="E18" s="826">
        <v>298400</v>
      </c>
      <c r="F18" s="1256">
        <v>298200</v>
      </c>
      <c r="G18" s="1257"/>
      <c r="H18" s="1258"/>
      <c r="I18" s="1258"/>
      <c r="J18" s="1258"/>
      <c r="K18" s="1259"/>
      <c r="L18" s="1259"/>
      <c r="M18" s="1259"/>
      <c r="N18" s="1259"/>
      <c r="O18" s="1259"/>
      <c r="P18" s="1259"/>
      <c r="Q18" s="1259"/>
      <c r="R18" s="1259"/>
      <c r="S18" s="1259"/>
      <c r="T18" s="1259"/>
      <c r="U18" s="1259"/>
      <c r="V18" s="1259"/>
      <c r="W18" s="1259"/>
      <c r="X18" s="1259"/>
      <c r="Y18" s="1259"/>
      <c r="Z18" s="1259"/>
      <c r="AA18" s="1259"/>
      <c r="AB18" s="1259"/>
      <c r="AC18" s="1259"/>
      <c r="AD18" s="1259"/>
      <c r="AE18" s="1259"/>
      <c r="AF18" s="1259"/>
      <c r="AG18" s="1259"/>
      <c r="AH18" s="1259"/>
      <c r="AI18" s="1259"/>
      <c r="AJ18" s="1259"/>
      <c r="AK18" s="1259"/>
      <c r="AL18" s="1259"/>
      <c r="AM18" s="1259"/>
      <c r="AN18" s="1259"/>
      <c r="AO18" s="1259"/>
      <c r="AP18" s="1259"/>
      <c r="AQ18" s="1259"/>
      <c r="AR18" s="1259"/>
      <c r="AS18" s="1259"/>
      <c r="AT18" s="1259"/>
      <c r="AU18" s="1259"/>
      <c r="AV18" s="1259"/>
      <c r="AW18" s="1259"/>
    </row>
    <row r="19" spans="1:49" s="1140" customFormat="1" ht="21">
      <c r="A19" s="475"/>
      <c r="B19" s="1086" t="s">
        <v>2</v>
      </c>
      <c r="C19" s="1039">
        <f>D19+E19+F19</f>
        <v>341300</v>
      </c>
      <c r="D19" s="1261">
        <v>216060</v>
      </c>
      <c r="E19" s="826">
        <v>125240</v>
      </c>
      <c r="F19" s="1262"/>
      <c r="G19" s="1007"/>
      <c r="H19" s="1079"/>
      <c r="I19" s="1079"/>
      <c r="J19" s="107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</row>
    <row r="20" spans="1:49" s="1140" customFormat="1" ht="21">
      <c r="A20" s="879" t="s">
        <v>214</v>
      </c>
      <c r="B20" s="1233"/>
      <c r="C20" s="1043">
        <v>35300</v>
      </c>
      <c r="D20" s="1043">
        <v>4800</v>
      </c>
      <c r="E20" s="1043">
        <v>25700</v>
      </c>
      <c r="F20" s="1043">
        <v>4800</v>
      </c>
      <c r="G20" s="1007"/>
      <c r="H20" s="1079"/>
      <c r="I20" s="1079"/>
      <c r="J20" s="107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</row>
    <row r="21" spans="1:49" s="1140" customFormat="1" ht="21">
      <c r="A21" s="475" t="s">
        <v>45</v>
      </c>
      <c r="B21" s="451" t="s">
        <v>1</v>
      </c>
      <c r="C21" s="835">
        <v>18100</v>
      </c>
      <c r="D21" s="1261">
        <v>0</v>
      </c>
      <c r="E21" s="826">
        <v>18100</v>
      </c>
      <c r="F21" s="1262">
        <v>0</v>
      </c>
      <c r="G21" s="1007"/>
      <c r="H21" s="1079"/>
      <c r="I21" s="1079"/>
      <c r="J21" s="107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</row>
    <row r="22" spans="1:49" s="1140" customFormat="1" ht="21">
      <c r="A22" s="824"/>
      <c r="B22" s="451" t="s">
        <v>2</v>
      </c>
      <c r="C22" s="1039">
        <f>D22+E22+F22</f>
        <v>0</v>
      </c>
      <c r="D22" s="1261"/>
      <c r="E22" s="826">
        <v>0</v>
      </c>
      <c r="F22" s="1262"/>
      <c r="G22" s="1007"/>
      <c r="H22" s="1079"/>
      <c r="I22" s="1079"/>
      <c r="J22" s="107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</row>
    <row r="23" spans="1:49" s="1140" customFormat="1" ht="21">
      <c r="A23" s="1048" t="s">
        <v>482</v>
      </c>
      <c r="B23" s="451" t="s">
        <v>1</v>
      </c>
      <c r="C23" s="835">
        <v>14400</v>
      </c>
      <c r="D23" s="1261">
        <v>4800</v>
      </c>
      <c r="E23" s="826">
        <v>4800</v>
      </c>
      <c r="F23" s="1262">
        <v>4800</v>
      </c>
      <c r="G23" s="1007"/>
      <c r="H23" s="1079"/>
      <c r="I23" s="1079"/>
      <c r="J23" s="107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</row>
    <row r="24" spans="1:49" s="1140" customFormat="1" ht="21">
      <c r="A24" s="824"/>
      <c r="B24" s="451" t="s">
        <v>2</v>
      </c>
      <c r="C24" s="1039">
        <f>D24+E24+F24</f>
        <v>0</v>
      </c>
      <c r="D24" s="1261">
        <v>0</v>
      </c>
      <c r="E24" s="826">
        <v>0</v>
      </c>
      <c r="F24" s="1262"/>
      <c r="G24" s="1007"/>
      <c r="H24" s="1079"/>
      <c r="I24" s="1079"/>
      <c r="J24" s="107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</row>
    <row r="25" spans="1:49" s="333" customFormat="1" ht="21">
      <c r="A25" s="475" t="s">
        <v>48</v>
      </c>
      <c r="B25" s="1086" t="s">
        <v>1</v>
      </c>
      <c r="C25" s="834">
        <v>2800</v>
      </c>
      <c r="D25" s="1147">
        <v>0</v>
      </c>
      <c r="E25" s="1261">
        <v>2800</v>
      </c>
      <c r="F25" s="1147">
        <v>0</v>
      </c>
      <c r="G25" s="1007"/>
      <c r="H25" s="1007"/>
      <c r="I25" s="1007"/>
      <c r="J25" s="1007"/>
      <c r="K25" s="322"/>
      <c r="L25" s="322"/>
      <c r="M25" s="322"/>
      <c r="N25" s="322"/>
      <c r="O25" s="322"/>
      <c r="P25" s="322"/>
      <c r="Q25" s="322"/>
      <c r="R25" s="322"/>
      <c r="S25" s="322"/>
      <c r="T25" s="322"/>
      <c r="U25" s="322"/>
      <c r="V25" s="322"/>
      <c r="W25" s="322"/>
      <c r="X25" s="322"/>
      <c r="Y25" s="322"/>
      <c r="Z25" s="322"/>
      <c r="AA25" s="322"/>
      <c r="AB25" s="322"/>
      <c r="AC25" s="322"/>
      <c r="AD25" s="322"/>
      <c r="AE25" s="322"/>
      <c r="AF25" s="322"/>
      <c r="AG25" s="322"/>
      <c r="AH25" s="322"/>
      <c r="AI25" s="322"/>
      <c r="AJ25" s="322"/>
      <c r="AK25" s="322"/>
      <c r="AL25" s="322"/>
      <c r="AM25" s="322"/>
      <c r="AN25" s="322"/>
      <c r="AO25" s="322"/>
      <c r="AP25" s="322"/>
      <c r="AQ25" s="322"/>
      <c r="AR25" s="322"/>
      <c r="AS25" s="322"/>
      <c r="AT25" s="322"/>
      <c r="AU25" s="322"/>
      <c r="AV25" s="322"/>
      <c r="AW25" s="322"/>
    </row>
    <row r="26" spans="1:49" s="1260" customFormat="1" ht="21">
      <c r="A26" s="1123"/>
      <c r="B26" s="1086" t="s">
        <v>2</v>
      </c>
      <c r="C26" s="1039">
        <f>D26+E26+F26</f>
        <v>0</v>
      </c>
      <c r="D26" s="826"/>
      <c r="E26" s="826">
        <v>0</v>
      </c>
      <c r="F26" s="1256"/>
      <c r="G26" s="1257"/>
      <c r="H26" s="1258"/>
      <c r="I26" s="1258"/>
      <c r="J26" s="1258"/>
      <c r="K26" s="1259"/>
      <c r="L26" s="1259"/>
      <c r="M26" s="1259"/>
      <c r="N26" s="1259"/>
      <c r="O26" s="1259"/>
      <c r="P26" s="1259"/>
      <c r="Q26" s="1259"/>
      <c r="R26" s="1259"/>
      <c r="S26" s="1259"/>
      <c r="T26" s="1259"/>
      <c r="U26" s="1259"/>
      <c r="V26" s="1259"/>
      <c r="W26" s="1259"/>
      <c r="X26" s="1259"/>
      <c r="Y26" s="1259"/>
      <c r="Z26" s="1259"/>
      <c r="AA26" s="1259"/>
      <c r="AB26" s="1259"/>
      <c r="AC26" s="1259"/>
      <c r="AD26" s="1259"/>
      <c r="AE26" s="1259"/>
      <c r="AF26" s="1259"/>
      <c r="AG26" s="1259"/>
      <c r="AH26" s="1259"/>
      <c r="AI26" s="1259"/>
      <c r="AJ26" s="1259"/>
      <c r="AK26" s="1259"/>
      <c r="AL26" s="1259"/>
      <c r="AM26" s="1259"/>
      <c r="AN26" s="1259"/>
      <c r="AO26" s="1259"/>
      <c r="AP26" s="1259"/>
      <c r="AQ26" s="1259"/>
      <c r="AR26" s="1259"/>
      <c r="AS26" s="1259"/>
      <c r="AT26" s="1259"/>
      <c r="AU26" s="1259"/>
      <c r="AV26" s="1259"/>
      <c r="AW26" s="1259"/>
    </row>
    <row r="27" spans="1:49" s="1140" customFormat="1" ht="21">
      <c r="A27" s="879" t="s">
        <v>215</v>
      </c>
      <c r="B27" s="821"/>
      <c r="C27" s="1043">
        <v>40300</v>
      </c>
      <c r="D27" s="1043">
        <v>6600</v>
      </c>
      <c r="E27" s="1043">
        <v>33700</v>
      </c>
      <c r="F27" s="1043">
        <v>0</v>
      </c>
      <c r="G27" s="1007"/>
      <c r="H27" s="1079"/>
      <c r="I27" s="1079"/>
      <c r="J27" s="107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</row>
    <row r="28" spans="1:49" s="1140" customFormat="1" ht="21">
      <c r="A28" s="1254" t="s">
        <v>52</v>
      </c>
      <c r="B28" s="1255" t="s">
        <v>1</v>
      </c>
      <c r="C28" s="835">
        <v>15700</v>
      </c>
      <c r="D28" s="1261">
        <v>0</v>
      </c>
      <c r="E28" s="826">
        <v>15700</v>
      </c>
      <c r="F28" s="1262">
        <v>0</v>
      </c>
      <c r="G28" s="1007"/>
      <c r="H28" s="1079"/>
      <c r="I28" s="1079"/>
      <c r="J28" s="107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</row>
    <row r="29" spans="1:49" s="1140" customFormat="1" ht="21">
      <c r="A29" s="1123"/>
      <c r="B29" s="1086" t="s">
        <v>2</v>
      </c>
      <c r="C29" s="1039">
        <f>D29+E29+F29</f>
        <v>0</v>
      </c>
      <c r="D29" s="1261"/>
      <c r="E29" s="826">
        <v>0</v>
      </c>
      <c r="F29" s="1262"/>
      <c r="G29" s="1007"/>
      <c r="H29" s="1079"/>
      <c r="I29" s="1079"/>
      <c r="J29" s="107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</row>
    <row r="30" spans="1:49" s="1140" customFormat="1" ht="21">
      <c r="A30" s="475" t="s">
        <v>433</v>
      </c>
      <c r="B30" s="451" t="s">
        <v>1</v>
      </c>
      <c r="C30" s="835">
        <v>6000</v>
      </c>
      <c r="D30" s="1261">
        <v>0</v>
      </c>
      <c r="E30" s="826">
        <v>6000</v>
      </c>
      <c r="F30" s="1262">
        <v>0</v>
      </c>
      <c r="G30" s="1007"/>
      <c r="H30" s="1079"/>
      <c r="I30" s="1079"/>
      <c r="J30" s="107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</row>
    <row r="31" spans="1:49" s="1140" customFormat="1" ht="21">
      <c r="A31" s="1123"/>
      <c r="B31" s="1086" t="s">
        <v>2</v>
      </c>
      <c r="C31" s="1039">
        <f>D31+E31+F31</f>
        <v>0</v>
      </c>
      <c r="D31" s="1261"/>
      <c r="E31" s="826">
        <v>0</v>
      </c>
      <c r="F31" s="1262"/>
      <c r="G31" s="1007"/>
      <c r="H31" s="1079"/>
      <c r="I31" s="1079"/>
      <c r="J31" s="107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</row>
    <row r="32" spans="1:49" s="1140" customFormat="1" ht="21">
      <c r="A32" s="1263" t="s">
        <v>54</v>
      </c>
      <c r="B32" s="1086" t="s">
        <v>1</v>
      </c>
      <c r="C32" s="834">
        <v>12000</v>
      </c>
      <c r="D32" s="1261">
        <v>0</v>
      </c>
      <c r="E32" s="1261">
        <v>12000</v>
      </c>
      <c r="F32" s="1261">
        <v>0</v>
      </c>
      <c r="G32" s="1007"/>
      <c r="H32" s="1079"/>
      <c r="I32" s="1079"/>
      <c r="J32" s="107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</row>
    <row r="33" spans="1:49" s="1140" customFormat="1" ht="21">
      <c r="A33" s="1264"/>
      <c r="B33" s="1265" t="s">
        <v>2</v>
      </c>
      <c r="C33" s="1055">
        <f>D33+E33+F33</f>
        <v>0</v>
      </c>
      <c r="D33" s="1151"/>
      <c r="E33" s="843">
        <v>0</v>
      </c>
      <c r="F33" s="1266"/>
      <c r="G33" s="1007"/>
      <c r="H33" s="1079"/>
      <c r="I33" s="1079"/>
      <c r="J33" s="107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</row>
    <row r="34" spans="1:10" ht="21">
      <c r="A34" s="1144" t="s">
        <v>132</v>
      </c>
      <c r="B34" s="367" t="s">
        <v>1</v>
      </c>
      <c r="C34" s="886">
        <v>6600</v>
      </c>
      <c r="D34" s="886">
        <v>6600</v>
      </c>
      <c r="E34" s="867">
        <v>0</v>
      </c>
      <c r="F34" s="867">
        <v>0</v>
      </c>
      <c r="G34" s="1007"/>
      <c r="H34" s="119"/>
      <c r="I34" s="119"/>
      <c r="J34" s="119"/>
    </row>
    <row r="35" spans="1:10" ht="21">
      <c r="A35" s="1267"/>
      <c r="B35" s="1265" t="s">
        <v>2</v>
      </c>
      <c r="C35" s="1055">
        <f>D35+E35+F35</f>
        <v>6600</v>
      </c>
      <c r="D35" s="1151">
        <v>6600</v>
      </c>
      <c r="E35" s="1151"/>
      <c r="F35" s="1151"/>
      <c r="G35" s="1007"/>
      <c r="H35" s="119"/>
      <c r="I35" s="119"/>
      <c r="J35" s="119"/>
    </row>
    <row r="36" spans="1:10" ht="21">
      <c r="A36" s="1268" t="s">
        <v>427</v>
      </c>
      <c r="B36" s="1269" t="s">
        <v>1</v>
      </c>
      <c r="C36" s="1270">
        <v>970600</v>
      </c>
      <c r="D36" s="1270">
        <v>309800</v>
      </c>
      <c r="E36" s="1270">
        <v>357800</v>
      </c>
      <c r="F36" s="1270">
        <v>303000</v>
      </c>
      <c r="G36" s="1015"/>
      <c r="H36" s="119"/>
      <c r="I36" s="119"/>
      <c r="J36" s="119"/>
    </row>
    <row r="37" spans="1:10" ht="21">
      <c r="A37" s="1158"/>
      <c r="B37" s="1271" t="s">
        <v>2</v>
      </c>
      <c r="C37" s="1272">
        <f>C10</f>
        <v>347900</v>
      </c>
      <c r="D37" s="1272">
        <f>D10</f>
        <v>222660</v>
      </c>
      <c r="E37" s="1272">
        <f>E10</f>
        <v>125240</v>
      </c>
      <c r="F37" s="1272">
        <f>F10</f>
        <v>0</v>
      </c>
      <c r="G37" s="1007"/>
      <c r="H37" s="119"/>
      <c r="I37" s="119"/>
      <c r="J37" s="119"/>
    </row>
    <row r="38" spans="1:10" ht="21">
      <c r="A38" s="1156" t="s">
        <v>428</v>
      </c>
      <c r="B38" s="809" t="s">
        <v>1</v>
      </c>
      <c r="C38" s="810">
        <v>0</v>
      </c>
      <c r="D38" s="810">
        <v>0</v>
      </c>
      <c r="E38" s="810">
        <v>0</v>
      </c>
      <c r="F38" s="810">
        <v>0</v>
      </c>
      <c r="G38" s="1007"/>
      <c r="H38" s="119"/>
      <c r="I38" s="119"/>
      <c r="J38" s="119"/>
    </row>
    <row r="39" spans="1:10" ht="21">
      <c r="A39" s="1158"/>
      <c r="B39" s="1273" t="s">
        <v>2</v>
      </c>
      <c r="C39" s="1274"/>
      <c r="D39" s="1161"/>
      <c r="E39" s="1161"/>
      <c r="F39" s="1161"/>
      <c r="G39" s="1007"/>
      <c r="H39" s="119"/>
      <c r="I39" s="119"/>
      <c r="J39" s="119"/>
    </row>
    <row r="40" spans="1:49" s="1045" customFormat="1" ht="21">
      <c r="A40" s="1156" t="s">
        <v>435</v>
      </c>
      <c r="B40" s="809" t="s">
        <v>1</v>
      </c>
      <c r="C40" s="810">
        <v>970600</v>
      </c>
      <c r="D40" s="810">
        <v>309800</v>
      </c>
      <c r="E40" s="810">
        <v>357800</v>
      </c>
      <c r="F40" s="810">
        <v>303000</v>
      </c>
      <c r="G40" s="1007"/>
      <c r="H40" s="1007"/>
      <c r="I40" s="1007"/>
      <c r="J40" s="1007"/>
      <c r="K40" s="322"/>
      <c r="L40" s="322"/>
      <c r="M40" s="322"/>
      <c r="N40" s="322"/>
      <c r="O40" s="322"/>
      <c r="P40" s="322"/>
      <c r="Q40" s="322"/>
      <c r="R40" s="322"/>
      <c r="S40" s="322"/>
      <c r="T40" s="322"/>
      <c r="U40" s="322"/>
      <c r="V40" s="322"/>
      <c r="W40" s="322"/>
      <c r="X40" s="322"/>
      <c r="Y40" s="322"/>
      <c r="Z40" s="322"/>
      <c r="AA40" s="322"/>
      <c r="AB40" s="322"/>
      <c r="AC40" s="322"/>
      <c r="AD40" s="322"/>
      <c r="AE40" s="322"/>
      <c r="AF40" s="322"/>
      <c r="AG40" s="322"/>
      <c r="AH40" s="322"/>
      <c r="AI40" s="322"/>
      <c r="AJ40" s="322"/>
      <c r="AK40" s="322"/>
      <c r="AL40" s="322"/>
      <c r="AM40" s="322"/>
      <c r="AN40" s="322"/>
      <c r="AO40" s="322"/>
      <c r="AP40" s="322"/>
      <c r="AQ40" s="322"/>
      <c r="AR40" s="322"/>
      <c r="AS40" s="322"/>
      <c r="AT40" s="322"/>
      <c r="AU40" s="322"/>
      <c r="AV40" s="322"/>
      <c r="AW40" s="322"/>
    </row>
    <row r="41" spans="1:49" s="1051" customFormat="1" ht="21">
      <c r="A41" s="1158"/>
      <c r="B41" s="1159" t="s">
        <v>2</v>
      </c>
      <c r="C41" s="1275">
        <f>C37</f>
        <v>347900</v>
      </c>
      <c r="D41" s="1275">
        <f>D37</f>
        <v>222660</v>
      </c>
      <c r="E41" s="1275">
        <f>E37</f>
        <v>125240</v>
      </c>
      <c r="F41" s="1275">
        <f>F37</f>
        <v>0</v>
      </c>
      <c r="G41" s="1007"/>
      <c r="H41" s="1007"/>
      <c r="I41" s="1007"/>
      <c r="J41" s="1007"/>
      <c r="K41" s="322"/>
      <c r="L41" s="322"/>
      <c r="M41" s="322"/>
      <c r="N41" s="322"/>
      <c r="O41" s="322"/>
      <c r="P41" s="322"/>
      <c r="Q41" s="322"/>
      <c r="R41" s="322"/>
      <c r="S41" s="322"/>
      <c r="T41" s="322"/>
      <c r="U41" s="322"/>
      <c r="V41" s="322"/>
      <c r="W41" s="322"/>
      <c r="X41" s="322"/>
      <c r="Y41" s="322"/>
      <c r="Z41" s="322"/>
      <c r="AA41" s="322"/>
      <c r="AB41" s="322"/>
      <c r="AC41" s="322"/>
      <c r="AD41" s="322"/>
      <c r="AE41" s="322"/>
      <c r="AF41" s="322"/>
      <c r="AG41" s="322"/>
      <c r="AH41" s="322"/>
      <c r="AI41" s="322"/>
      <c r="AJ41" s="322"/>
      <c r="AK41" s="322"/>
      <c r="AL41" s="322"/>
      <c r="AM41" s="322"/>
      <c r="AN41" s="322"/>
      <c r="AO41" s="322"/>
      <c r="AP41" s="322"/>
      <c r="AQ41" s="322"/>
      <c r="AR41" s="322"/>
      <c r="AS41" s="322"/>
      <c r="AT41" s="322"/>
      <c r="AU41" s="322"/>
      <c r="AV41" s="322"/>
      <c r="AW41" s="322"/>
    </row>
    <row r="42" spans="1:7" ht="21">
      <c r="A42" s="71"/>
      <c r="B42" s="80"/>
      <c r="C42" s="1276"/>
      <c r="D42" s="1075"/>
      <c r="E42" s="1277"/>
      <c r="F42" s="1075"/>
      <c r="G42" s="1007"/>
    </row>
    <row r="43" spans="1:7" ht="21">
      <c r="A43" s="71"/>
      <c r="B43" s="80"/>
      <c r="C43" s="1276"/>
      <c r="D43" s="1075"/>
      <c r="E43" s="1277"/>
      <c r="F43" s="1075"/>
      <c r="G43" s="1007"/>
    </row>
    <row r="44" spans="1:7" ht="21">
      <c r="A44" s="71"/>
      <c r="B44" s="80"/>
      <c r="C44" s="1276"/>
      <c r="D44" s="1075"/>
      <c r="E44" s="1277"/>
      <c r="F44" s="1075"/>
      <c r="G44" s="1007"/>
    </row>
    <row r="45" ht="19.5">
      <c r="G45" s="1007"/>
    </row>
    <row r="46" ht="19.5">
      <c r="G46" s="1007"/>
    </row>
  </sheetData>
  <sheetProtection/>
  <mergeCells count="4">
    <mergeCell ref="A3:F3"/>
    <mergeCell ref="A36:A37"/>
    <mergeCell ref="A38:A39"/>
    <mergeCell ref="A40:A41"/>
  </mergeCells>
  <printOptions/>
  <pageMargins left="0" right="0" top="0.586850393700787" bottom="0" header="0.31496062992126" footer="0.31496062992126"/>
  <pageSetup horizontalDpi="600" verticalDpi="600" orientation="landscape" scale="74" r:id="rId1"/>
  <rowBreaks count="1" manualBreakCount="1">
    <brk id="33" max="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AW85"/>
  <sheetViews>
    <sheetView tabSelected="1" view="pageBreakPreview" zoomScaleSheetLayoutView="100" zoomScalePageLayoutView="0" workbookViewId="0" topLeftCell="A1">
      <selection activeCell="P104" sqref="P104"/>
    </sheetView>
  </sheetViews>
  <sheetFormatPr defaultColWidth="9.140625" defaultRowHeight="15"/>
  <cols>
    <col min="1" max="1" width="55.421875" style="119" customWidth="1"/>
    <col min="2" max="2" width="20.421875" style="119" customWidth="1"/>
    <col min="3" max="3" width="24.00390625" style="1078" customWidth="1"/>
    <col min="4" max="4" width="25.00390625" style="1078" customWidth="1"/>
    <col min="5" max="5" width="25.57421875" style="919" customWidth="1"/>
    <col min="6" max="6" width="24.8515625" style="1078" customWidth="1"/>
    <col min="7" max="7" width="14.421875" style="1079" customWidth="1"/>
    <col min="8" max="10" width="9.140625" style="1079" customWidth="1"/>
    <col min="11" max="16384" width="9.140625" style="119" customWidth="1"/>
  </cols>
  <sheetData>
    <row r="1" spans="1:10" s="322" customFormat="1" ht="19.5">
      <c r="A1" s="587"/>
      <c r="B1" s="587"/>
      <c r="C1" s="1240"/>
      <c r="D1" s="917"/>
      <c r="E1" s="917"/>
      <c r="F1" s="1241" t="s">
        <v>416</v>
      </c>
      <c r="G1" s="1007"/>
      <c r="H1" s="1007"/>
      <c r="I1" s="1007"/>
      <c r="J1" s="1007"/>
    </row>
    <row r="2" spans="1:10" s="322" customFormat="1" ht="19.5">
      <c r="A2" s="587"/>
      <c r="B2" s="587"/>
      <c r="C2" s="1240"/>
      <c r="D2" s="917"/>
      <c r="E2" s="917"/>
      <c r="F2" s="1241" t="s">
        <v>268</v>
      </c>
      <c r="G2" s="1007"/>
      <c r="H2" s="1007"/>
      <c r="I2" s="1007"/>
      <c r="J2" s="1007"/>
    </row>
    <row r="3" spans="1:10" s="322" customFormat="1" ht="21">
      <c r="A3" s="593" t="s">
        <v>417</v>
      </c>
      <c r="B3" s="593"/>
      <c r="C3" s="593"/>
      <c r="D3" s="593"/>
      <c r="E3" s="593"/>
      <c r="F3" s="593"/>
      <c r="G3" s="1007"/>
      <c r="H3" s="1007"/>
      <c r="I3" s="1007"/>
      <c r="J3" s="1007"/>
    </row>
    <row r="4" spans="1:10" s="322" customFormat="1" ht="21">
      <c r="A4" s="71" t="s">
        <v>418</v>
      </c>
      <c r="B4" s="108"/>
      <c r="C4" s="1278"/>
      <c r="D4" s="1279"/>
      <c r="E4" s="1280"/>
      <c r="F4" s="1281"/>
      <c r="G4" s="1007"/>
      <c r="H4" s="1007"/>
      <c r="I4" s="1007"/>
      <c r="J4" s="1007"/>
    </row>
    <row r="5" spans="1:10" s="322" customFormat="1" ht="21">
      <c r="A5" s="70" t="s">
        <v>249</v>
      </c>
      <c r="B5" s="587"/>
      <c r="C5" s="1240"/>
      <c r="D5" s="917"/>
      <c r="E5" s="917"/>
      <c r="F5" s="1282"/>
      <c r="G5" s="1007"/>
      <c r="H5" s="1007"/>
      <c r="I5" s="1007"/>
      <c r="J5" s="1007"/>
    </row>
    <row r="6" spans="1:10" s="322" customFormat="1" ht="19.5">
      <c r="A6" s="587"/>
      <c r="B6" s="587"/>
      <c r="C6" s="1240"/>
      <c r="D6" s="917"/>
      <c r="E6" s="917"/>
      <c r="F6" s="1283" t="s">
        <v>38</v>
      </c>
      <c r="G6" s="1007"/>
      <c r="H6" s="1007"/>
      <c r="I6" s="1007"/>
      <c r="J6" s="1007"/>
    </row>
    <row r="7" spans="1:49" s="893" customFormat="1" ht="21">
      <c r="A7" s="1284" t="s">
        <v>274</v>
      </c>
      <c r="B7" s="1285" t="s">
        <v>153</v>
      </c>
      <c r="C7" s="1286" t="s">
        <v>0</v>
      </c>
      <c r="D7" s="1287" t="s">
        <v>191</v>
      </c>
      <c r="E7" s="1287" t="s">
        <v>192</v>
      </c>
      <c r="F7" s="1286" t="s">
        <v>193</v>
      </c>
      <c r="G7" s="1015"/>
      <c r="H7" s="1007"/>
      <c r="I7" s="1007"/>
      <c r="J7" s="1007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22"/>
      <c r="AL7" s="322"/>
      <c r="AM7" s="322"/>
      <c r="AN7" s="322"/>
      <c r="AO7" s="322"/>
      <c r="AP7" s="322"/>
      <c r="AQ7" s="322"/>
      <c r="AR7" s="322"/>
      <c r="AS7" s="322"/>
      <c r="AT7" s="322"/>
      <c r="AU7" s="322"/>
      <c r="AV7" s="322"/>
      <c r="AW7" s="322"/>
    </row>
    <row r="8" spans="1:49" s="895" customFormat="1" ht="21">
      <c r="A8" s="1288"/>
      <c r="B8" s="1289"/>
      <c r="C8" s="1290"/>
      <c r="D8" s="1291" t="s">
        <v>420</v>
      </c>
      <c r="E8" s="1291" t="s">
        <v>421</v>
      </c>
      <c r="F8" s="1291" t="s">
        <v>422</v>
      </c>
      <c r="G8" s="1015"/>
      <c r="H8" s="1007"/>
      <c r="I8" s="1007"/>
      <c r="J8" s="1007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22"/>
      <c r="AL8" s="322"/>
      <c r="AM8" s="322"/>
      <c r="AN8" s="322"/>
      <c r="AO8" s="322"/>
      <c r="AP8" s="322"/>
      <c r="AQ8" s="322"/>
      <c r="AR8" s="322"/>
      <c r="AS8" s="322"/>
      <c r="AT8" s="322"/>
      <c r="AU8" s="322"/>
      <c r="AV8" s="322"/>
      <c r="AW8" s="322"/>
    </row>
    <row r="9" spans="1:10" s="322" customFormat="1" ht="21">
      <c r="A9" s="1292" t="s">
        <v>423</v>
      </c>
      <c r="B9" s="1293" t="s">
        <v>1</v>
      </c>
      <c r="C9" s="1294">
        <v>11192940</v>
      </c>
      <c r="D9" s="1294">
        <v>3632360</v>
      </c>
      <c r="E9" s="1294">
        <v>4341300</v>
      </c>
      <c r="F9" s="1294">
        <v>3219280</v>
      </c>
      <c r="G9" s="1007"/>
      <c r="H9" s="1007"/>
      <c r="I9" s="1007"/>
      <c r="J9" s="1007"/>
    </row>
    <row r="10" spans="1:10" s="322" customFormat="1" ht="21">
      <c r="A10" s="1295"/>
      <c r="B10" s="1293" t="s">
        <v>2</v>
      </c>
      <c r="C10" s="1296">
        <f>C12</f>
        <v>3250527.92</v>
      </c>
      <c r="D10" s="1296">
        <f>D12</f>
        <v>1831698.1199999999</v>
      </c>
      <c r="E10" s="1296">
        <f>E12</f>
        <v>1418829.8</v>
      </c>
      <c r="F10" s="1296">
        <f>F12</f>
        <v>0</v>
      </c>
      <c r="G10" s="1007"/>
      <c r="H10" s="1007"/>
      <c r="I10" s="1007"/>
      <c r="J10" s="1007"/>
    </row>
    <row r="11" spans="1:49" s="333" customFormat="1" ht="21">
      <c r="A11" s="1297" t="s">
        <v>483</v>
      </c>
      <c r="B11" s="1293" t="s">
        <v>1</v>
      </c>
      <c r="C11" s="1298">
        <v>11192940</v>
      </c>
      <c r="D11" s="1298">
        <v>3632360</v>
      </c>
      <c r="E11" s="1298">
        <v>4341300</v>
      </c>
      <c r="F11" s="1298">
        <v>3219280</v>
      </c>
      <c r="G11" s="1007"/>
      <c r="H11" s="1007"/>
      <c r="I11" s="1007"/>
      <c r="J11" s="1007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22"/>
      <c r="AK11" s="322"/>
      <c r="AL11" s="322"/>
      <c r="AM11" s="322"/>
      <c r="AN11" s="322"/>
      <c r="AO11" s="322"/>
      <c r="AP11" s="322"/>
      <c r="AQ11" s="322"/>
      <c r="AR11" s="322"/>
      <c r="AS11" s="322"/>
      <c r="AT11" s="322"/>
      <c r="AU11" s="322"/>
      <c r="AV11" s="322"/>
      <c r="AW11" s="322"/>
    </row>
    <row r="12" spans="1:49" s="333" customFormat="1" ht="21">
      <c r="A12" s="1297"/>
      <c r="B12" s="1293" t="s">
        <v>2</v>
      </c>
      <c r="C12" s="1298">
        <f>D12+E12+F12</f>
        <v>3250527.92</v>
      </c>
      <c r="D12" s="1299">
        <f>D14+D53</f>
        <v>1831698.1199999999</v>
      </c>
      <c r="E12" s="1299">
        <f>E14+E53</f>
        <v>1418829.8</v>
      </c>
      <c r="F12" s="1299">
        <f>F14+F53</f>
        <v>0</v>
      </c>
      <c r="G12" s="1007"/>
      <c r="H12" s="1007"/>
      <c r="I12" s="1007"/>
      <c r="J12" s="1007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2"/>
      <c r="AC12" s="322"/>
      <c r="AD12" s="322"/>
      <c r="AE12" s="322"/>
      <c r="AF12" s="322"/>
      <c r="AG12" s="322"/>
      <c r="AH12" s="322"/>
      <c r="AI12" s="322"/>
      <c r="AJ12" s="322"/>
      <c r="AK12" s="322"/>
      <c r="AL12" s="322"/>
      <c r="AM12" s="322"/>
      <c r="AN12" s="322"/>
      <c r="AO12" s="322"/>
      <c r="AP12" s="322"/>
      <c r="AQ12" s="322"/>
      <c r="AR12" s="322"/>
      <c r="AS12" s="322"/>
      <c r="AT12" s="322"/>
      <c r="AU12" s="322"/>
      <c r="AV12" s="322"/>
      <c r="AW12" s="322"/>
    </row>
    <row r="13" spans="1:49" s="1045" customFormat="1" ht="21">
      <c r="A13" s="1300" t="s">
        <v>212</v>
      </c>
      <c r="B13" s="1293" t="s">
        <v>1</v>
      </c>
      <c r="C13" s="1299">
        <v>5742640</v>
      </c>
      <c r="D13" s="1298">
        <v>2080000</v>
      </c>
      <c r="E13" s="1298">
        <v>1997740</v>
      </c>
      <c r="F13" s="1298">
        <v>1664900</v>
      </c>
      <c r="G13" s="1007"/>
      <c r="H13" s="1007"/>
      <c r="I13" s="1007"/>
      <c r="J13" s="1007"/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  <c r="AI13" s="322"/>
      <c r="AJ13" s="322"/>
      <c r="AK13" s="322"/>
      <c r="AL13" s="322"/>
      <c r="AM13" s="322"/>
      <c r="AN13" s="322"/>
      <c r="AO13" s="322"/>
      <c r="AP13" s="322"/>
      <c r="AQ13" s="322"/>
      <c r="AR13" s="322"/>
      <c r="AS13" s="322"/>
      <c r="AT13" s="322"/>
      <c r="AU13" s="322"/>
      <c r="AV13" s="322"/>
      <c r="AW13" s="322"/>
    </row>
    <row r="14" spans="1:49" s="1045" customFormat="1" ht="21">
      <c r="A14" s="1300"/>
      <c r="B14" s="1293" t="s">
        <v>2</v>
      </c>
      <c r="C14" s="1299">
        <f>C16</f>
        <v>2021286.3699999999</v>
      </c>
      <c r="D14" s="1299">
        <f>D16</f>
        <v>1164888.0899999999</v>
      </c>
      <c r="E14" s="1299">
        <f>E16</f>
        <v>856398.28</v>
      </c>
      <c r="F14" s="1299">
        <f>F16</f>
        <v>0</v>
      </c>
      <c r="G14" s="1007"/>
      <c r="H14" s="1007"/>
      <c r="I14" s="1007"/>
      <c r="J14" s="1007"/>
      <c r="K14" s="322"/>
      <c r="L14" s="322"/>
      <c r="M14" s="322"/>
      <c r="N14" s="322"/>
      <c r="O14" s="322"/>
      <c r="P14" s="322"/>
      <c r="Q14" s="322"/>
      <c r="R14" s="322"/>
      <c r="S14" s="322"/>
      <c r="T14" s="322"/>
      <c r="U14" s="322"/>
      <c r="V14" s="322"/>
      <c r="W14" s="322"/>
      <c r="X14" s="322"/>
      <c r="Y14" s="322"/>
      <c r="Z14" s="322"/>
      <c r="AA14" s="322"/>
      <c r="AB14" s="322"/>
      <c r="AC14" s="322"/>
      <c r="AD14" s="322"/>
      <c r="AE14" s="322"/>
      <c r="AF14" s="322"/>
      <c r="AG14" s="322"/>
      <c r="AH14" s="322"/>
      <c r="AI14" s="322"/>
      <c r="AJ14" s="322"/>
      <c r="AK14" s="322"/>
      <c r="AL14" s="322"/>
      <c r="AM14" s="322"/>
      <c r="AN14" s="322"/>
      <c r="AO14" s="322"/>
      <c r="AP14" s="322"/>
      <c r="AQ14" s="322"/>
      <c r="AR14" s="322"/>
      <c r="AS14" s="322"/>
      <c r="AT14" s="322"/>
      <c r="AU14" s="322"/>
      <c r="AV14" s="322"/>
      <c r="AW14" s="322"/>
    </row>
    <row r="15" spans="1:49" s="333" customFormat="1" ht="21">
      <c r="A15" s="1297" t="s">
        <v>424</v>
      </c>
      <c r="B15" s="1293" t="s">
        <v>1</v>
      </c>
      <c r="C15" s="1298">
        <v>5742640</v>
      </c>
      <c r="D15" s="1298">
        <v>2080000</v>
      </c>
      <c r="E15" s="1298">
        <v>1997740</v>
      </c>
      <c r="F15" s="1298">
        <v>1664900</v>
      </c>
      <c r="G15" s="1007"/>
      <c r="H15" s="1007"/>
      <c r="I15" s="1007"/>
      <c r="J15" s="1007"/>
      <c r="K15" s="322"/>
      <c r="L15" s="322"/>
      <c r="M15" s="322"/>
      <c r="N15" s="322"/>
      <c r="O15" s="322"/>
      <c r="P15" s="322"/>
      <c r="Q15" s="322"/>
      <c r="R15" s="322"/>
      <c r="S15" s="322"/>
      <c r="T15" s="322"/>
      <c r="U15" s="322"/>
      <c r="V15" s="322"/>
      <c r="W15" s="322"/>
      <c r="X15" s="322"/>
      <c r="Y15" s="322"/>
      <c r="Z15" s="322"/>
      <c r="AA15" s="322"/>
      <c r="AB15" s="322"/>
      <c r="AC15" s="322"/>
      <c r="AD15" s="322"/>
      <c r="AE15" s="322"/>
      <c r="AF15" s="322"/>
      <c r="AG15" s="322"/>
      <c r="AH15" s="322"/>
      <c r="AI15" s="322"/>
      <c r="AJ15" s="322"/>
      <c r="AK15" s="322"/>
      <c r="AL15" s="322"/>
      <c r="AM15" s="322"/>
      <c r="AN15" s="322"/>
      <c r="AO15" s="322"/>
      <c r="AP15" s="322"/>
      <c r="AQ15" s="322"/>
      <c r="AR15" s="322"/>
      <c r="AS15" s="322"/>
      <c r="AT15" s="322"/>
      <c r="AU15" s="322"/>
      <c r="AV15" s="322"/>
      <c r="AW15" s="322"/>
    </row>
    <row r="16" spans="1:49" s="333" customFormat="1" ht="21">
      <c r="A16" s="1297"/>
      <c r="B16" s="1293" t="s">
        <v>2</v>
      </c>
      <c r="C16" s="1301">
        <f>D16+E16+F16</f>
        <v>2021286.3699999999</v>
      </c>
      <c r="D16" s="1298">
        <f>D19+D21+D23+D25+D27+D30+D32+D34+D37+D39+D41+D43+D45+D47+D49+D51</f>
        <v>1164888.0899999999</v>
      </c>
      <c r="E16" s="1298">
        <f>E19+E21+E23+E25+E27+E30+E32+E34+E37+E39+E41+E43+E45+E47+E49+E51</f>
        <v>856398.28</v>
      </c>
      <c r="F16" s="1298">
        <f>F19+F21+F23+F25+F27+F30+F32+F34+F37+F39+F41+F43+F45+F47+F49+F51</f>
        <v>0</v>
      </c>
      <c r="G16" s="1007"/>
      <c r="H16" s="1007"/>
      <c r="I16" s="1007"/>
      <c r="J16" s="1007"/>
      <c r="K16" s="322"/>
      <c r="L16" s="322"/>
      <c r="M16" s="322"/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2"/>
      <c r="Y16" s="322"/>
      <c r="Z16" s="322"/>
      <c r="AA16" s="322"/>
      <c r="AB16" s="322"/>
      <c r="AC16" s="322"/>
      <c r="AD16" s="322"/>
      <c r="AE16" s="322"/>
      <c r="AF16" s="322"/>
      <c r="AG16" s="322"/>
      <c r="AH16" s="322"/>
      <c r="AI16" s="322"/>
      <c r="AJ16" s="322"/>
      <c r="AK16" s="322"/>
      <c r="AL16" s="322"/>
      <c r="AM16" s="322"/>
      <c r="AN16" s="322"/>
      <c r="AO16" s="322"/>
      <c r="AP16" s="322"/>
      <c r="AQ16" s="322"/>
      <c r="AR16" s="322"/>
      <c r="AS16" s="322"/>
      <c r="AT16" s="322"/>
      <c r="AU16" s="322"/>
      <c r="AV16" s="322"/>
      <c r="AW16" s="322"/>
    </row>
    <row r="17" spans="1:49" s="333" customFormat="1" ht="21">
      <c r="A17" s="1302" t="s">
        <v>213</v>
      </c>
      <c r="B17" s="1303"/>
      <c r="C17" s="1304">
        <v>4186000</v>
      </c>
      <c r="D17" s="1304">
        <v>1395600</v>
      </c>
      <c r="E17" s="1304">
        <v>1395600</v>
      </c>
      <c r="F17" s="1304">
        <v>1394800</v>
      </c>
      <c r="G17" s="1007"/>
      <c r="H17" s="1007"/>
      <c r="I17" s="1007"/>
      <c r="J17" s="1007"/>
      <c r="K17" s="322"/>
      <c r="L17" s="322"/>
      <c r="M17" s="322"/>
      <c r="N17" s="322"/>
      <c r="O17" s="322"/>
      <c r="P17" s="322"/>
      <c r="Q17" s="322"/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2"/>
      <c r="AD17" s="322"/>
      <c r="AE17" s="322"/>
      <c r="AF17" s="322"/>
      <c r="AG17" s="322"/>
      <c r="AH17" s="322"/>
      <c r="AI17" s="322"/>
      <c r="AJ17" s="322"/>
      <c r="AK17" s="322"/>
      <c r="AL17" s="322"/>
      <c r="AM17" s="322"/>
      <c r="AN17" s="322"/>
      <c r="AO17" s="322"/>
      <c r="AP17" s="322"/>
      <c r="AQ17" s="322"/>
      <c r="AR17" s="322"/>
      <c r="AS17" s="322"/>
      <c r="AT17" s="322"/>
      <c r="AU17" s="322"/>
      <c r="AV17" s="322"/>
      <c r="AW17" s="322"/>
    </row>
    <row r="18" spans="1:49" s="1140" customFormat="1" ht="21">
      <c r="A18" s="1305" t="s">
        <v>484</v>
      </c>
      <c r="B18" s="1306" t="s">
        <v>1</v>
      </c>
      <c r="C18" s="1307">
        <v>528400</v>
      </c>
      <c r="D18" s="1308">
        <v>176400</v>
      </c>
      <c r="E18" s="1308">
        <v>176400</v>
      </c>
      <c r="F18" s="1308">
        <v>175600</v>
      </c>
      <c r="G18" s="1007"/>
      <c r="H18" s="1079"/>
      <c r="I18" s="1079"/>
      <c r="J18" s="107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</row>
    <row r="19" spans="1:49" s="1140" customFormat="1" ht="21">
      <c r="A19" s="1305" t="s">
        <v>485</v>
      </c>
      <c r="B19" s="1306" t="s">
        <v>2</v>
      </c>
      <c r="C19" s="1307">
        <f>D19+E19+F19</f>
        <v>208563.28</v>
      </c>
      <c r="D19" s="1309">
        <v>126174</v>
      </c>
      <c r="E19" s="1310">
        <v>82389.28</v>
      </c>
      <c r="F19" s="1311"/>
      <c r="G19" s="1007"/>
      <c r="H19" s="1079"/>
      <c r="I19" s="1079"/>
      <c r="J19" s="107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</row>
    <row r="20" spans="1:49" s="1140" customFormat="1" ht="21">
      <c r="A20" s="1305" t="s">
        <v>486</v>
      </c>
      <c r="B20" s="1306" t="s">
        <v>1</v>
      </c>
      <c r="C20" s="1307">
        <v>599000</v>
      </c>
      <c r="D20" s="1309">
        <v>199600</v>
      </c>
      <c r="E20" s="1309">
        <v>199600</v>
      </c>
      <c r="F20" s="1309">
        <v>199800</v>
      </c>
      <c r="G20" s="1007"/>
      <c r="H20" s="1079"/>
      <c r="I20" s="1079"/>
      <c r="J20" s="107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</row>
    <row r="21" spans="1:49" s="1140" customFormat="1" ht="21">
      <c r="A21" s="1305"/>
      <c r="B21" s="1306" t="s">
        <v>2</v>
      </c>
      <c r="C21" s="1307">
        <f>D21+E21+F21</f>
        <v>232660</v>
      </c>
      <c r="D21" s="1309">
        <v>132307</v>
      </c>
      <c r="E21" s="1308">
        <v>100353</v>
      </c>
      <c r="F21" s="1311"/>
      <c r="G21" s="1007"/>
      <c r="H21" s="1079"/>
      <c r="I21" s="1079"/>
      <c r="J21" s="107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</row>
    <row r="22" spans="1:49" s="1140" customFormat="1" ht="21">
      <c r="A22" s="1305" t="s">
        <v>320</v>
      </c>
      <c r="B22" s="1306" t="s">
        <v>1</v>
      </c>
      <c r="C22" s="1307">
        <v>1665800</v>
      </c>
      <c r="D22" s="1309">
        <v>555200</v>
      </c>
      <c r="E22" s="1309">
        <v>555200</v>
      </c>
      <c r="F22" s="1309">
        <v>555400</v>
      </c>
      <c r="G22" s="1007"/>
      <c r="H22" s="1079"/>
      <c r="I22" s="1079"/>
      <c r="J22" s="107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</row>
    <row r="23" spans="1:49" s="1140" customFormat="1" ht="21">
      <c r="A23" s="1305"/>
      <c r="B23" s="1306" t="s">
        <v>2</v>
      </c>
      <c r="C23" s="1307">
        <f>D23+E23+F23</f>
        <v>615300</v>
      </c>
      <c r="D23" s="1309">
        <v>369180</v>
      </c>
      <c r="E23" s="1308">
        <v>246120</v>
      </c>
      <c r="F23" s="1311"/>
      <c r="G23" s="1007"/>
      <c r="H23" s="1079"/>
      <c r="I23" s="1079"/>
      <c r="J23" s="107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</row>
    <row r="24" spans="1:49" s="1140" customFormat="1" ht="21">
      <c r="A24" s="1305" t="s">
        <v>487</v>
      </c>
      <c r="B24" s="1306" t="s">
        <v>1</v>
      </c>
      <c r="C24" s="1307">
        <v>600800</v>
      </c>
      <c r="D24" s="1309">
        <v>200400</v>
      </c>
      <c r="E24" s="1309">
        <v>200400</v>
      </c>
      <c r="F24" s="1311">
        <v>200000</v>
      </c>
      <c r="G24" s="1007"/>
      <c r="H24" s="1079"/>
      <c r="I24" s="1079"/>
      <c r="J24" s="107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</row>
    <row r="25" spans="1:49" s="1140" customFormat="1" ht="21">
      <c r="A25" s="1305"/>
      <c r="B25" s="1306" t="s">
        <v>2</v>
      </c>
      <c r="C25" s="1307">
        <f>D25+E25+F25</f>
        <v>243936</v>
      </c>
      <c r="D25" s="1309">
        <v>144144</v>
      </c>
      <c r="E25" s="1309">
        <v>99792</v>
      </c>
      <c r="F25" s="1309"/>
      <c r="G25" s="1007"/>
      <c r="H25" s="1079"/>
      <c r="I25" s="1079"/>
      <c r="J25" s="107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</row>
    <row r="26" spans="1:49" s="1140" customFormat="1" ht="21">
      <c r="A26" s="1305" t="s">
        <v>488</v>
      </c>
      <c r="B26" s="1306" t="s">
        <v>1</v>
      </c>
      <c r="C26" s="1307">
        <v>792000</v>
      </c>
      <c r="D26" s="1309">
        <v>264000</v>
      </c>
      <c r="E26" s="1308">
        <v>264000</v>
      </c>
      <c r="F26" s="1311">
        <v>264000</v>
      </c>
      <c r="G26" s="1007"/>
      <c r="H26" s="1079"/>
      <c r="I26" s="1079"/>
      <c r="J26" s="107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</row>
    <row r="27" spans="1:49" s="1140" customFormat="1" ht="21">
      <c r="A27" s="1305"/>
      <c r="B27" s="1306" t="s">
        <v>2</v>
      </c>
      <c r="C27" s="1307">
        <f>D27+E27+F27</f>
        <v>236000</v>
      </c>
      <c r="D27" s="1309">
        <v>117000</v>
      </c>
      <c r="E27" s="1309">
        <v>119000</v>
      </c>
      <c r="F27" s="1309"/>
      <c r="G27" s="1007"/>
      <c r="H27" s="1079"/>
      <c r="I27" s="1079"/>
      <c r="J27" s="107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</row>
    <row r="28" spans="1:49" s="1140" customFormat="1" ht="21">
      <c r="A28" s="1312" t="s">
        <v>214</v>
      </c>
      <c r="B28" s="1313"/>
      <c r="C28" s="1314">
        <v>465200</v>
      </c>
      <c r="D28" s="1314">
        <v>414000</v>
      </c>
      <c r="E28" s="1314">
        <v>51200</v>
      </c>
      <c r="F28" s="1314">
        <v>0</v>
      </c>
      <c r="G28" s="1007"/>
      <c r="H28" s="1079"/>
      <c r="I28" s="1079"/>
      <c r="J28" s="107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</row>
    <row r="29" spans="1:49" s="1140" customFormat="1" ht="21">
      <c r="A29" s="1305" t="s">
        <v>45</v>
      </c>
      <c r="B29" s="1315" t="s">
        <v>1</v>
      </c>
      <c r="C29" s="1316">
        <v>31200</v>
      </c>
      <c r="D29" s="1309">
        <v>0</v>
      </c>
      <c r="E29" s="1308">
        <v>31200</v>
      </c>
      <c r="F29" s="1311">
        <v>0</v>
      </c>
      <c r="G29" s="1007"/>
      <c r="H29" s="1079"/>
      <c r="I29" s="1079"/>
      <c r="J29" s="107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</row>
    <row r="30" spans="1:49" s="1140" customFormat="1" ht="21">
      <c r="A30" s="1317"/>
      <c r="B30" s="1315" t="s">
        <v>2</v>
      </c>
      <c r="C30" s="1307">
        <f>D30+E30+F30</f>
        <v>0</v>
      </c>
      <c r="D30" s="1309"/>
      <c r="E30" s="1308"/>
      <c r="F30" s="1311"/>
      <c r="G30" s="1007"/>
      <c r="H30" s="1079"/>
      <c r="I30" s="1079"/>
      <c r="J30" s="107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</row>
    <row r="31" spans="1:49" s="1140" customFormat="1" ht="21">
      <c r="A31" s="1305" t="s">
        <v>48</v>
      </c>
      <c r="B31" s="1306" t="s">
        <v>1</v>
      </c>
      <c r="C31" s="1307">
        <v>20000</v>
      </c>
      <c r="D31" s="1309">
        <v>0</v>
      </c>
      <c r="E31" s="1308">
        <v>20000</v>
      </c>
      <c r="F31" s="1311">
        <v>0</v>
      </c>
      <c r="G31" s="1007"/>
      <c r="H31" s="1079"/>
      <c r="I31" s="1079"/>
      <c r="J31" s="107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</row>
    <row r="32" spans="1:49" s="1140" customFormat="1" ht="21">
      <c r="A32" s="1318"/>
      <c r="B32" s="1306" t="s">
        <v>2</v>
      </c>
      <c r="C32" s="1307">
        <f>D32+E32+F32</f>
        <v>0</v>
      </c>
      <c r="D32" s="1309"/>
      <c r="E32" s="1308"/>
      <c r="F32" s="1311"/>
      <c r="G32" s="1007"/>
      <c r="H32" s="1079"/>
      <c r="I32" s="1079"/>
      <c r="J32" s="107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</row>
    <row r="33" spans="1:49" s="1140" customFormat="1" ht="21">
      <c r="A33" s="1305" t="s">
        <v>118</v>
      </c>
      <c r="B33" s="1306" t="s">
        <v>1</v>
      </c>
      <c r="C33" s="1307">
        <v>414000</v>
      </c>
      <c r="D33" s="1309">
        <v>414000</v>
      </c>
      <c r="E33" s="1309">
        <v>0</v>
      </c>
      <c r="F33" s="1309">
        <v>0</v>
      </c>
      <c r="G33" s="1007"/>
      <c r="H33" s="1079"/>
      <c r="I33" s="1079"/>
      <c r="J33" s="107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</row>
    <row r="34" spans="1:49" s="1140" customFormat="1" ht="21">
      <c r="A34" s="1319"/>
      <c r="B34" s="1320" t="s">
        <v>2</v>
      </c>
      <c r="C34" s="1321">
        <f>D34+E34+F34</f>
        <v>171387.09</v>
      </c>
      <c r="D34" s="1322">
        <v>102387.09</v>
      </c>
      <c r="E34" s="1323">
        <v>69000</v>
      </c>
      <c r="F34" s="1324"/>
      <c r="G34" s="1007"/>
      <c r="H34" s="1079"/>
      <c r="I34" s="1079"/>
      <c r="J34" s="107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</row>
    <row r="35" spans="1:49" s="1140" customFormat="1" ht="21">
      <c r="A35" s="1312" t="s">
        <v>215</v>
      </c>
      <c r="B35" s="1325"/>
      <c r="C35" s="1314">
        <v>1091440</v>
      </c>
      <c r="D35" s="1314">
        <v>270400</v>
      </c>
      <c r="E35" s="1314">
        <v>550940</v>
      </c>
      <c r="F35" s="1314">
        <v>270100</v>
      </c>
      <c r="G35" s="1007"/>
      <c r="H35" s="1079"/>
      <c r="I35" s="1079"/>
      <c r="J35" s="107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</row>
    <row r="36" spans="1:49" s="1140" customFormat="1" ht="21">
      <c r="A36" s="1326" t="s">
        <v>52</v>
      </c>
      <c r="B36" s="1306" t="s">
        <v>1</v>
      </c>
      <c r="C36" s="1307">
        <v>35100</v>
      </c>
      <c r="D36" s="1309">
        <v>0</v>
      </c>
      <c r="E36" s="1308">
        <v>35100</v>
      </c>
      <c r="F36" s="1311">
        <v>0</v>
      </c>
      <c r="G36" s="1007"/>
      <c r="H36" s="1079"/>
      <c r="I36" s="1079"/>
      <c r="J36" s="107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</row>
    <row r="37" spans="1:49" s="1140" customFormat="1" ht="21">
      <c r="A37" s="1318"/>
      <c r="B37" s="1306" t="s">
        <v>2</v>
      </c>
      <c r="C37" s="1307">
        <f>D37+E37+F37</f>
        <v>0</v>
      </c>
      <c r="D37" s="1309"/>
      <c r="E37" s="1309"/>
      <c r="F37" s="1311"/>
      <c r="G37" s="1007"/>
      <c r="H37" s="1079"/>
      <c r="I37" s="1079"/>
      <c r="J37" s="107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</row>
    <row r="38" spans="1:49" s="1140" customFormat="1" ht="21">
      <c r="A38" s="1305" t="s">
        <v>433</v>
      </c>
      <c r="B38" s="1306" t="s">
        <v>1</v>
      </c>
      <c r="C38" s="1307">
        <v>14000</v>
      </c>
      <c r="D38" s="1309">
        <v>0</v>
      </c>
      <c r="E38" s="1309">
        <v>14000</v>
      </c>
      <c r="F38" s="1309">
        <v>0</v>
      </c>
      <c r="G38" s="1007"/>
      <c r="H38" s="1079"/>
      <c r="I38" s="1079"/>
      <c r="J38" s="107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</row>
    <row r="39" spans="1:49" s="1140" customFormat="1" ht="21">
      <c r="A39" s="1318"/>
      <c r="B39" s="1306" t="s">
        <v>2</v>
      </c>
      <c r="C39" s="1307">
        <f>D39+E39+F39</f>
        <v>0</v>
      </c>
      <c r="D39" s="1311"/>
      <c r="E39" s="1327"/>
      <c r="F39" s="1311"/>
      <c r="G39" s="1007"/>
      <c r="H39" s="1079"/>
      <c r="I39" s="1079"/>
      <c r="J39" s="107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</row>
    <row r="40" spans="1:49" s="1140" customFormat="1" ht="21">
      <c r="A40" s="1317" t="s">
        <v>54</v>
      </c>
      <c r="B40" s="1315" t="s">
        <v>1</v>
      </c>
      <c r="C40" s="1316">
        <v>25900</v>
      </c>
      <c r="D40" s="1311">
        <v>0</v>
      </c>
      <c r="E40" s="1311">
        <v>25900</v>
      </c>
      <c r="F40" s="1311">
        <v>0</v>
      </c>
      <c r="G40" s="1007"/>
      <c r="H40" s="1079"/>
      <c r="I40" s="1079"/>
      <c r="J40" s="107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</row>
    <row r="41" spans="1:49" s="1140" customFormat="1" ht="21">
      <c r="A41" s="1318"/>
      <c r="B41" s="1306" t="s">
        <v>2</v>
      </c>
      <c r="C41" s="1307">
        <f>D41+E41+F41</f>
        <v>0</v>
      </c>
      <c r="D41" s="1311"/>
      <c r="E41" s="1327"/>
      <c r="F41" s="1311"/>
      <c r="G41" s="1007"/>
      <c r="H41" s="1079"/>
      <c r="I41" s="1079"/>
      <c r="J41" s="107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</row>
    <row r="42" spans="1:49" s="1140" customFormat="1" ht="21">
      <c r="A42" s="1305" t="s">
        <v>314</v>
      </c>
      <c r="B42" s="1306" t="s">
        <v>1</v>
      </c>
      <c r="C42" s="1316">
        <v>72000</v>
      </c>
      <c r="D42" s="1309">
        <v>0</v>
      </c>
      <c r="E42" s="1311">
        <v>72000</v>
      </c>
      <c r="F42" s="1311">
        <v>0</v>
      </c>
      <c r="G42" s="1007"/>
      <c r="H42" s="1079"/>
      <c r="I42" s="1079"/>
      <c r="J42" s="107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</row>
    <row r="43" spans="1:49" s="1140" customFormat="1" ht="21">
      <c r="A43" s="1328"/>
      <c r="B43" s="1306" t="s">
        <v>2</v>
      </c>
      <c r="C43" s="1307">
        <f>D43+E43+F43</f>
        <v>0</v>
      </c>
      <c r="D43" s="1309"/>
      <c r="E43" s="1309"/>
      <c r="F43" s="1309"/>
      <c r="G43" s="1007"/>
      <c r="H43" s="1079"/>
      <c r="I43" s="1079"/>
      <c r="J43" s="107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</row>
    <row r="44" spans="1:49" s="1140" customFormat="1" ht="21">
      <c r="A44" s="1328" t="s">
        <v>489</v>
      </c>
      <c r="B44" s="1306" t="s">
        <v>1</v>
      </c>
      <c r="C44" s="1316">
        <v>61800</v>
      </c>
      <c r="D44" s="1309">
        <v>0</v>
      </c>
      <c r="E44" s="1309">
        <v>61800</v>
      </c>
      <c r="F44" s="1309">
        <v>0</v>
      </c>
      <c r="G44" s="1007"/>
      <c r="H44" s="1079"/>
      <c r="I44" s="1079"/>
      <c r="J44" s="107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</row>
    <row r="45" spans="1:49" s="1140" customFormat="1" ht="21">
      <c r="A45" s="1329"/>
      <c r="B45" s="1315" t="s">
        <v>2</v>
      </c>
      <c r="C45" s="1307">
        <f>D45+E45+F45</f>
        <v>0</v>
      </c>
      <c r="D45" s="1309"/>
      <c r="E45" s="1309"/>
      <c r="F45" s="1309"/>
      <c r="G45" s="1007"/>
      <c r="H45" s="1079"/>
      <c r="I45" s="1079"/>
      <c r="J45" s="107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</row>
    <row r="46" spans="1:49" s="1140" customFormat="1" ht="23.25" customHeight="1">
      <c r="A46" s="1328" t="s">
        <v>490</v>
      </c>
      <c r="B46" s="1306" t="s">
        <v>1</v>
      </c>
      <c r="C46" s="1316">
        <v>17000</v>
      </c>
      <c r="D46" s="1311">
        <v>0</v>
      </c>
      <c r="E46" s="1311">
        <v>17000</v>
      </c>
      <c r="F46" s="1311">
        <v>0</v>
      </c>
      <c r="G46" s="1007"/>
      <c r="H46" s="1079"/>
      <c r="I46" s="1079"/>
      <c r="J46" s="107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</row>
    <row r="47" spans="1:49" s="1140" customFormat="1" ht="21">
      <c r="A47" s="1317"/>
      <c r="B47" s="1306" t="s">
        <v>2</v>
      </c>
      <c r="C47" s="1307">
        <f>D47+E47+F47</f>
        <v>0</v>
      </c>
      <c r="D47" s="1311"/>
      <c r="E47" s="1327"/>
      <c r="F47" s="1311"/>
      <c r="G47" s="1007"/>
      <c r="H47" s="1079"/>
      <c r="I47" s="1079"/>
      <c r="J47" s="107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</row>
    <row r="48" spans="1:49" s="1140" customFormat="1" ht="21">
      <c r="A48" s="1330" t="s">
        <v>491</v>
      </c>
      <c r="B48" s="1325" t="s">
        <v>1</v>
      </c>
      <c r="C48" s="1331">
        <v>810900</v>
      </c>
      <c r="D48" s="1332">
        <v>270400</v>
      </c>
      <c r="E48" s="1333">
        <v>270400</v>
      </c>
      <c r="F48" s="1334">
        <v>270100</v>
      </c>
      <c r="G48" s="1007"/>
      <c r="H48" s="1079"/>
      <c r="I48" s="1079"/>
      <c r="J48" s="107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</row>
    <row r="49" spans="1:49" s="1140" customFormat="1" ht="21">
      <c r="A49" s="1326"/>
      <c r="B49" s="1306" t="s">
        <v>2</v>
      </c>
      <c r="C49" s="1307">
        <f>D49+E49+F49</f>
        <v>313440</v>
      </c>
      <c r="D49" s="1335">
        <v>173696</v>
      </c>
      <c r="E49" s="1327">
        <v>139744</v>
      </c>
      <c r="F49" s="1311"/>
      <c r="G49" s="1007"/>
      <c r="H49" s="1079"/>
      <c r="I49" s="1079"/>
      <c r="J49" s="107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</row>
    <row r="50" spans="1:49" s="1140" customFormat="1" ht="26.25" customHeight="1">
      <c r="A50" s="1326" t="s">
        <v>492</v>
      </c>
      <c r="B50" s="1306" t="s">
        <v>1</v>
      </c>
      <c r="C50" s="1307">
        <v>54740</v>
      </c>
      <c r="D50" s="1304">
        <v>0</v>
      </c>
      <c r="E50" s="1309">
        <v>54740</v>
      </c>
      <c r="F50" s="1304">
        <v>0</v>
      </c>
      <c r="G50" s="1007"/>
      <c r="H50" s="1079"/>
      <c r="I50" s="1079"/>
      <c r="J50" s="107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</row>
    <row r="51" spans="1:49" s="1140" customFormat="1" ht="24.75" customHeight="1">
      <c r="A51" s="1326" t="s">
        <v>493</v>
      </c>
      <c r="B51" s="1306" t="s">
        <v>2</v>
      </c>
      <c r="C51" s="1307">
        <f>D51+E51+F51</f>
        <v>0</v>
      </c>
      <c r="D51" s="1336"/>
      <c r="E51" s="1336"/>
      <c r="F51" s="1336"/>
      <c r="G51" s="1007"/>
      <c r="H51" s="1079"/>
      <c r="I51" s="1079"/>
      <c r="J51" s="107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</row>
    <row r="52" spans="1:49" s="1140" customFormat="1" ht="26.25" customHeight="1">
      <c r="A52" s="1337" t="s">
        <v>265</v>
      </c>
      <c r="B52" s="1338" t="s">
        <v>1</v>
      </c>
      <c r="C52" s="1339">
        <v>5450300</v>
      </c>
      <c r="D52" s="1339">
        <v>1552360</v>
      </c>
      <c r="E52" s="1339">
        <v>2343560</v>
      </c>
      <c r="F52" s="1339">
        <v>1554380</v>
      </c>
      <c r="G52" s="1007"/>
      <c r="H52" s="1079"/>
      <c r="I52" s="1079"/>
      <c r="J52" s="107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</row>
    <row r="53" spans="1:49" s="1140" customFormat="1" ht="21">
      <c r="A53" s="1337"/>
      <c r="B53" s="1293" t="s">
        <v>2</v>
      </c>
      <c r="C53" s="1339">
        <f>D53+E53+F53</f>
        <v>1229241.55</v>
      </c>
      <c r="D53" s="1339">
        <f>D55+D57+D59+D61+D63+D65+D67</f>
        <v>666810.03</v>
      </c>
      <c r="E53" s="1339">
        <f>E55+E57+E59+E61+E63+E65+E67</f>
        <v>562431.52</v>
      </c>
      <c r="F53" s="1339">
        <f>F55+F57+F59+F61+F63+F65+F67</f>
        <v>0</v>
      </c>
      <c r="G53" s="1007"/>
      <c r="H53" s="1079"/>
      <c r="I53" s="1079"/>
      <c r="J53" s="107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</row>
    <row r="54" spans="1:7" s="109" customFormat="1" ht="24" customHeight="1">
      <c r="A54" s="1340" t="s">
        <v>494</v>
      </c>
      <c r="B54" s="1341" t="s">
        <v>1</v>
      </c>
      <c r="C54" s="1342">
        <v>2550000</v>
      </c>
      <c r="D54" s="1342">
        <v>850000</v>
      </c>
      <c r="E54" s="1342">
        <v>850000</v>
      </c>
      <c r="F54" s="1343">
        <v>850000</v>
      </c>
      <c r="G54" s="1007"/>
    </row>
    <row r="55" spans="1:7" s="109" customFormat="1" ht="24" customHeight="1">
      <c r="A55" s="1305"/>
      <c r="B55" s="1344" t="s">
        <v>2</v>
      </c>
      <c r="C55" s="1307">
        <f>D55+E55+F55</f>
        <v>519163.56</v>
      </c>
      <c r="D55" s="1345">
        <v>259953.76</v>
      </c>
      <c r="E55" s="1345">
        <v>259209.8</v>
      </c>
      <c r="F55" s="1261"/>
      <c r="G55" s="1007"/>
    </row>
    <row r="56" spans="1:7" s="109" customFormat="1" ht="24" customHeight="1">
      <c r="A56" s="1340" t="s">
        <v>495</v>
      </c>
      <c r="B56" s="1315" t="s">
        <v>1</v>
      </c>
      <c r="C56" s="1346">
        <v>888400</v>
      </c>
      <c r="D56" s="1336">
        <v>0</v>
      </c>
      <c r="E56" s="1342">
        <v>888400</v>
      </c>
      <c r="F56" s="1304">
        <v>0</v>
      </c>
      <c r="G56" s="1007"/>
    </row>
    <row r="57" spans="1:7" s="109" customFormat="1" ht="24" customHeight="1">
      <c r="A57" s="1340" t="s">
        <v>496</v>
      </c>
      <c r="B57" s="1315" t="s">
        <v>2</v>
      </c>
      <c r="C57" s="1307">
        <f>D57+E57+F57</f>
        <v>0</v>
      </c>
      <c r="D57" s="1347"/>
      <c r="E57" s="1347"/>
      <c r="F57" s="1261"/>
      <c r="G57" s="1007"/>
    </row>
    <row r="58" spans="1:7" s="109" customFormat="1" ht="24" customHeight="1">
      <c r="A58" s="1348" t="s">
        <v>497</v>
      </c>
      <c r="B58" s="1344" t="s">
        <v>1</v>
      </c>
      <c r="C58" s="1309">
        <v>202000</v>
      </c>
      <c r="D58" s="1342">
        <v>50400</v>
      </c>
      <c r="E58" s="1342">
        <v>101200</v>
      </c>
      <c r="F58" s="1309">
        <v>50400</v>
      </c>
      <c r="G58" s="1007"/>
    </row>
    <row r="59" spans="1:7" s="109" customFormat="1" ht="24" customHeight="1">
      <c r="A59" s="1349"/>
      <c r="B59" s="1350" t="s">
        <v>2</v>
      </c>
      <c r="C59" s="1321">
        <f>D59+E59+F59</f>
        <v>50904</v>
      </c>
      <c r="D59" s="1351">
        <v>30240</v>
      </c>
      <c r="E59" s="1351">
        <v>20664</v>
      </c>
      <c r="F59" s="1351"/>
      <c r="G59" s="1007"/>
    </row>
    <row r="60" spans="1:7" s="109" customFormat="1" ht="24" customHeight="1">
      <c r="A60" s="1340" t="s">
        <v>498</v>
      </c>
      <c r="B60" s="1325" t="s">
        <v>499</v>
      </c>
      <c r="C60" s="1342">
        <v>1037800</v>
      </c>
      <c r="D60" s="1342">
        <v>424600</v>
      </c>
      <c r="E60" s="1342">
        <v>306600</v>
      </c>
      <c r="F60" s="1342">
        <v>306600</v>
      </c>
      <c r="G60" s="1007"/>
    </row>
    <row r="61" spans="1:7" s="109" customFormat="1" ht="24" customHeight="1">
      <c r="A61" s="1348"/>
      <c r="B61" s="1306" t="s">
        <v>2</v>
      </c>
      <c r="C61" s="1307">
        <f>D61+E61+F61</f>
        <v>476848</v>
      </c>
      <c r="D61" s="1342">
        <v>218736</v>
      </c>
      <c r="E61" s="1342">
        <v>258112</v>
      </c>
      <c r="F61" s="1309"/>
      <c r="G61" s="1007"/>
    </row>
    <row r="62" spans="1:7" s="109" customFormat="1" ht="24" customHeight="1">
      <c r="A62" s="1348" t="s">
        <v>500</v>
      </c>
      <c r="B62" s="1315" t="s">
        <v>1</v>
      </c>
      <c r="C62" s="1308">
        <v>352100</v>
      </c>
      <c r="D62" s="1342">
        <v>107360</v>
      </c>
      <c r="E62" s="1342">
        <v>97360</v>
      </c>
      <c r="F62" s="1309">
        <v>147380</v>
      </c>
      <c r="G62" s="1007"/>
    </row>
    <row r="63" spans="1:7" s="109" customFormat="1" ht="24" customHeight="1">
      <c r="A63" s="1348"/>
      <c r="B63" s="1315" t="s">
        <v>2</v>
      </c>
      <c r="C63" s="1307">
        <f>D63+E63+F63</f>
        <v>62325.99</v>
      </c>
      <c r="D63" s="1352">
        <v>37880.27</v>
      </c>
      <c r="E63" s="1352">
        <v>24445.72</v>
      </c>
      <c r="F63" s="1304"/>
      <c r="G63" s="1007"/>
    </row>
    <row r="64" spans="1:7" s="109" customFormat="1" ht="24" customHeight="1">
      <c r="A64" s="1348" t="s">
        <v>501</v>
      </c>
      <c r="B64" s="1315" t="s">
        <v>1</v>
      </c>
      <c r="C64" s="1346">
        <v>400000</v>
      </c>
      <c r="D64" s="1342">
        <v>100000</v>
      </c>
      <c r="E64" s="1342">
        <v>100000</v>
      </c>
      <c r="F64" s="1309">
        <v>200000</v>
      </c>
      <c r="G64" s="1007"/>
    </row>
    <row r="65" spans="1:7" s="109" customFormat="1" ht="24" customHeight="1">
      <c r="A65" s="1348"/>
      <c r="B65" s="1315" t="s">
        <v>2</v>
      </c>
      <c r="C65" s="1307">
        <f>D65+E65+F65</f>
        <v>100000</v>
      </c>
      <c r="D65" s="1342">
        <v>100000</v>
      </c>
      <c r="E65" s="1342"/>
      <c r="F65" s="1309"/>
      <c r="G65" s="1007"/>
    </row>
    <row r="66" spans="1:7" s="109" customFormat="1" ht="24" customHeight="1">
      <c r="A66" s="1348" t="s">
        <v>502</v>
      </c>
      <c r="B66" s="1315" t="s">
        <v>1</v>
      </c>
      <c r="C66" s="1309">
        <v>20000</v>
      </c>
      <c r="D66" s="1342">
        <v>20000</v>
      </c>
      <c r="E66" s="1342">
        <v>0</v>
      </c>
      <c r="F66" s="1309">
        <v>0</v>
      </c>
      <c r="G66" s="1007"/>
    </row>
    <row r="67" spans="1:7" s="109" customFormat="1" ht="24" customHeight="1">
      <c r="A67" s="1348"/>
      <c r="B67" s="1315" t="s">
        <v>2</v>
      </c>
      <c r="C67" s="1307">
        <f>D67+E67+F67</f>
        <v>20000</v>
      </c>
      <c r="D67" s="1342">
        <v>20000</v>
      </c>
      <c r="E67" s="1342"/>
      <c r="F67" s="1309"/>
      <c r="G67" s="1007"/>
    </row>
    <row r="68" spans="1:7" s="109" customFormat="1" ht="24" customHeight="1">
      <c r="A68" s="1337" t="s">
        <v>503</v>
      </c>
      <c r="B68" s="1338" t="s">
        <v>1</v>
      </c>
      <c r="C68" s="1339">
        <v>2534000</v>
      </c>
      <c r="D68" s="1069">
        <v>828000</v>
      </c>
      <c r="E68" s="1069">
        <v>878000</v>
      </c>
      <c r="F68" s="1069">
        <v>828000</v>
      </c>
      <c r="G68" s="1007"/>
    </row>
    <row r="69" spans="1:7" s="109" customFormat="1" ht="24" customHeight="1">
      <c r="A69" s="1337"/>
      <c r="B69" s="1293" t="s">
        <v>2</v>
      </c>
      <c r="C69" s="1353">
        <f>D69+E69+F69</f>
        <v>738163.69</v>
      </c>
      <c r="D69" s="1354">
        <f>D71+D73+D75</f>
        <v>472906.93</v>
      </c>
      <c r="E69" s="1354">
        <f>E71+E73+E75</f>
        <v>265256.76</v>
      </c>
      <c r="F69" s="1354">
        <f>F71+F73+F75</f>
        <v>0</v>
      </c>
      <c r="G69" s="1007"/>
    </row>
    <row r="70" spans="1:10" ht="21">
      <c r="A70" s="1340" t="s">
        <v>504</v>
      </c>
      <c r="B70" s="825" t="s">
        <v>1</v>
      </c>
      <c r="C70" s="1342">
        <v>1134000</v>
      </c>
      <c r="D70" s="1342">
        <v>378000</v>
      </c>
      <c r="E70" s="1342">
        <v>378000</v>
      </c>
      <c r="F70" s="1309">
        <v>378000</v>
      </c>
      <c r="G70" s="1007"/>
      <c r="H70" s="119"/>
      <c r="I70" s="119"/>
      <c r="J70" s="119"/>
    </row>
    <row r="71" spans="1:10" ht="21">
      <c r="A71" s="1355"/>
      <c r="B71" s="825" t="s">
        <v>2</v>
      </c>
      <c r="C71" s="1307">
        <f>D71+E71+F71</f>
        <v>431163.69</v>
      </c>
      <c r="D71" s="1352">
        <v>257406.93</v>
      </c>
      <c r="E71" s="1352">
        <v>173756.76</v>
      </c>
      <c r="F71" s="1309"/>
      <c r="G71" s="1007"/>
      <c r="H71" s="119"/>
      <c r="I71" s="119"/>
      <c r="J71" s="119"/>
    </row>
    <row r="72" spans="1:10" ht="21">
      <c r="A72" s="1340" t="s">
        <v>505</v>
      </c>
      <c r="B72" s="825" t="s">
        <v>1</v>
      </c>
      <c r="C72" s="1346">
        <v>50000</v>
      </c>
      <c r="D72" s="1342">
        <v>0</v>
      </c>
      <c r="E72" s="1342">
        <v>50000</v>
      </c>
      <c r="F72" s="1309">
        <v>0</v>
      </c>
      <c r="G72" s="1007"/>
      <c r="H72" s="119"/>
      <c r="I72" s="119"/>
      <c r="J72" s="119"/>
    </row>
    <row r="73" spans="1:10" ht="21">
      <c r="A73" s="1340"/>
      <c r="B73" s="825" t="s">
        <v>2</v>
      </c>
      <c r="C73" s="1307">
        <f>D73+E73+F73</f>
        <v>0</v>
      </c>
      <c r="D73" s="1304"/>
      <c r="E73" s="1304"/>
      <c r="F73" s="1304"/>
      <c r="G73" s="1007"/>
      <c r="H73" s="119"/>
      <c r="I73" s="119"/>
      <c r="J73" s="119"/>
    </row>
    <row r="74" spans="1:10" ht="21">
      <c r="A74" s="1340" t="s">
        <v>506</v>
      </c>
      <c r="B74" s="825" t="s">
        <v>1</v>
      </c>
      <c r="C74" s="1346">
        <v>1350000</v>
      </c>
      <c r="D74" s="1309">
        <v>450000</v>
      </c>
      <c r="E74" s="1309">
        <v>450000</v>
      </c>
      <c r="F74" s="1309">
        <v>450000</v>
      </c>
      <c r="G74" s="1007"/>
      <c r="H74" s="119"/>
      <c r="I74" s="119"/>
      <c r="J74" s="119"/>
    </row>
    <row r="75" spans="1:10" ht="21">
      <c r="A75" s="1340" t="s">
        <v>507</v>
      </c>
      <c r="B75" s="825" t="s">
        <v>2</v>
      </c>
      <c r="C75" s="1307">
        <f>D75+E75+F75</f>
        <v>307000</v>
      </c>
      <c r="D75" s="1261">
        <v>215500</v>
      </c>
      <c r="E75" s="1261">
        <v>91500</v>
      </c>
      <c r="F75" s="1261"/>
      <c r="G75" s="1007"/>
      <c r="H75" s="119"/>
      <c r="I75" s="119"/>
      <c r="J75" s="119"/>
    </row>
    <row r="76" spans="1:10" ht="21">
      <c r="A76" s="1356" t="s">
        <v>427</v>
      </c>
      <c r="B76" s="1357" t="s">
        <v>1</v>
      </c>
      <c r="C76" s="1358">
        <v>11192940</v>
      </c>
      <c r="D76" s="1358">
        <v>3632360</v>
      </c>
      <c r="E76" s="1358">
        <v>4341300</v>
      </c>
      <c r="F76" s="1358">
        <v>3219280</v>
      </c>
      <c r="G76" s="1007"/>
      <c r="H76" s="119"/>
      <c r="I76" s="119"/>
      <c r="J76" s="119"/>
    </row>
    <row r="77" spans="1:10" ht="21">
      <c r="A77" s="1359"/>
      <c r="B77" s="1360" t="s">
        <v>2</v>
      </c>
      <c r="C77" s="1361">
        <f>C10</f>
        <v>3250527.92</v>
      </c>
      <c r="D77" s="1361">
        <f>D10</f>
        <v>1831698.1199999999</v>
      </c>
      <c r="E77" s="1361">
        <f>E10</f>
        <v>1418829.8</v>
      </c>
      <c r="F77" s="1361">
        <f>F10</f>
        <v>0</v>
      </c>
      <c r="G77" s="1007"/>
      <c r="H77" s="119"/>
      <c r="I77" s="119"/>
      <c r="J77" s="119"/>
    </row>
    <row r="78" spans="1:10" ht="21">
      <c r="A78" s="1356" t="s">
        <v>428</v>
      </c>
      <c r="B78" s="1357" t="s">
        <v>1</v>
      </c>
      <c r="C78" s="1358">
        <v>2534000</v>
      </c>
      <c r="D78" s="1358">
        <v>828000</v>
      </c>
      <c r="E78" s="1358">
        <v>878000</v>
      </c>
      <c r="F78" s="1358">
        <v>828000</v>
      </c>
      <c r="G78" s="1007"/>
      <c r="H78" s="119"/>
      <c r="I78" s="119"/>
      <c r="J78" s="119"/>
    </row>
    <row r="79" spans="1:10" ht="21">
      <c r="A79" s="1359"/>
      <c r="B79" s="1362" t="s">
        <v>2</v>
      </c>
      <c r="C79" s="1361">
        <f>D79+E79+F79</f>
        <v>738163.69</v>
      </c>
      <c r="D79" s="1363">
        <f>D69</f>
        <v>472906.93</v>
      </c>
      <c r="E79" s="1363">
        <f>E69</f>
        <v>265256.76</v>
      </c>
      <c r="F79" s="1363">
        <f>F69</f>
        <v>0</v>
      </c>
      <c r="G79" s="1007"/>
      <c r="H79" s="119"/>
      <c r="I79" s="119"/>
      <c r="J79" s="119"/>
    </row>
    <row r="80" spans="1:49" s="1045" customFormat="1" ht="21">
      <c r="A80" s="1356" t="s">
        <v>435</v>
      </c>
      <c r="B80" s="1357" t="s">
        <v>1</v>
      </c>
      <c r="C80" s="1358">
        <v>13726940</v>
      </c>
      <c r="D80" s="1358">
        <v>4460360</v>
      </c>
      <c r="E80" s="1358">
        <v>5219300</v>
      </c>
      <c r="F80" s="1358">
        <v>4047280</v>
      </c>
      <c r="G80" s="1007"/>
      <c r="H80" s="1007"/>
      <c r="I80" s="1007"/>
      <c r="J80" s="1007"/>
      <c r="K80" s="322"/>
      <c r="L80" s="322"/>
      <c r="M80" s="322"/>
      <c r="N80" s="322"/>
      <c r="O80" s="322"/>
      <c r="P80" s="322"/>
      <c r="Q80" s="322"/>
      <c r="R80" s="322"/>
      <c r="S80" s="322"/>
      <c r="T80" s="322"/>
      <c r="U80" s="322"/>
      <c r="V80" s="322"/>
      <c r="W80" s="322"/>
      <c r="X80" s="322"/>
      <c r="Y80" s="322"/>
      <c r="Z80" s="322"/>
      <c r="AA80" s="322"/>
      <c r="AB80" s="322"/>
      <c r="AC80" s="322"/>
      <c r="AD80" s="322"/>
      <c r="AE80" s="322"/>
      <c r="AF80" s="322"/>
      <c r="AG80" s="322"/>
      <c r="AH80" s="322"/>
      <c r="AI80" s="322"/>
      <c r="AJ80" s="322"/>
      <c r="AK80" s="322"/>
      <c r="AL80" s="322"/>
      <c r="AM80" s="322"/>
      <c r="AN80" s="322"/>
      <c r="AO80" s="322"/>
      <c r="AP80" s="322"/>
      <c r="AQ80" s="322"/>
      <c r="AR80" s="322"/>
      <c r="AS80" s="322"/>
      <c r="AT80" s="322"/>
      <c r="AU80" s="322"/>
      <c r="AV80" s="322"/>
      <c r="AW80" s="322"/>
    </row>
    <row r="81" spans="1:49" s="1051" customFormat="1" ht="21">
      <c r="A81" s="1359"/>
      <c r="B81" s="1360" t="s">
        <v>2</v>
      </c>
      <c r="C81" s="1274">
        <f>C77+C79</f>
        <v>3988691.61</v>
      </c>
      <c r="D81" s="1274">
        <f>D77+D79</f>
        <v>2304605.05</v>
      </c>
      <c r="E81" s="1274">
        <f>E77+E79</f>
        <v>1684086.56</v>
      </c>
      <c r="F81" s="1274">
        <f>F77+F79</f>
        <v>0</v>
      </c>
      <c r="G81" s="1007"/>
      <c r="H81" s="1007"/>
      <c r="I81" s="1007"/>
      <c r="J81" s="1007"/>
      <c r="K81" s="322"/>
      <c r="L81" s="322"/>
      <c r="M81" s="322"/>
      <c r="N81" s="322"/>
      <c r="O81" s="322"/>
      <c r="P81" s="322"/>
      <c r="Q81" s="322"/>
      <c r="R81" s="322"/>
      <c r="S81" s="322"/>
      <c r="T81" s="322"/>
      <c r="U81" s="322"/>
      <c r="V81" s="322"/>
      <c r="W81" s="322"/>
      <c r="X81" s="322"/>
      <c r="Y81" s="322"/>
      <c r="Z81" s="322"/>
      <c r="AA81" s="322"/>
      <c r="AB81" s="322"/>
      <c r="AC81" s="322"/>
      <c r="AD81" s="322"/>
      <c r="AE81" s="322"/>
      <c r="AF81" s="322"/>
      <c r="AG81" s="322"/>
      <c r="AH81" s="322"/>
      <c r="AI81" s="322"/>
      <c r="AJ81" s="322"/>
      <c r="AK81" s="322"/>
      <c r="AL81" s="322"/>
      <c r="AM81" s="322"/>
      <c r="AN81" s="322"/>
      <c r="AO81" s="322"/>
      <c r="AP81" s="322"/>
      <c r="AQ81" s="322"/>
      <c r="AR81" s="322"/>
      <c r="AS81" s="322"/>
      <c r="AT81" s="322"/>
      <c r="AU81" s="322"/>
      <c r="AV81" s="322"/>
      <c r="AW81" s="322"/>
    </row>
    <row r="82" spans="1:10" s="322" customFormat="1" ht="21">
      <c r="A82" s="1364"/>
      <c r="B82" s="1365"/>
      <c r="C82" s="1366"/>
      <c r="D82" s="1366"/>
      <c r="E82" s="1366"/>
      <c r="F82" s="1366"/>
      <c r="G82" s="1007"/>
      <c r="H82" s="1007"/>
      <c r="I82" s="1007"/>
      <c r="J82" s="1007"/>
    </row>
    <row r="83" spans="1:7" ht="21">
      <c r="A83" s="1367"/>
      <c r="B83" s="1368"/>
      <c r="C83" s="1369"/>
      <c r="D83" s="1370"/>
      <c r="E83" s="1371"/>
      <c r="F83" s="1370"/>
      <c r="G83" s="1007"/>
    </row>
    <row r="84" ht="19.5">
      <c r="G84" s="1007"/>
    </row>
    <row r="85" ht="19.5">
      <c r="G85" s="1007"/>
    </row>
  </sheetData>
  <sheetProtection/>
  <mergeCells count="4">
    <mergeCell ref="A3:F3"/>
    <mergeCell ref="A76:A77"/>
    <mergeCell ref="A78:A79"/>
    <mergeCell ref="A80:A81"/>
  </mergeCells>
  <printOptions/>
  <pageMargins left="0" right="0" top="0.196850393700787" bottom="0" header="0.31496062992126" footer="0.31496062992126"/>
  <pageSetup horizontalDpi="600" verticalDpi="600" orientation="landscape" paperSize="9" scale="80" r:id="rId1"/>
  <rowBreaks count="2" manualBreakCount="2">
    <brk id="34" max="5" man="1"/>
    <brk id="59" max="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DX65"/>
  <sheetViews>
    <sheetView tabSelected="1" view="pageBreakPreview" zoomScaleSheetLayoutView="100" zoomScalePageLayoutView="0" workbookViewId="0" topLeftCell="B45">
      <selection activeCell="P104" sqref="P104"/>
    </sheetView>
  </sheetViews>
  <sheetFormatPr defaultColWidth="9.00390625" defaultRowHeight="15"/>
  <cols>
    <col min="1" max="1" width="55.421875" style="1428" customWidth="1"/>
    <col min="2" max="2" width="20.421875" style="1259" customWidth="1"/>
    <col min="3" max="3" width="24.00390625" style="1429" customWidth="1"/>
    <col min="4" max="4" width="25.00390625" style="1374" customWidth="1"/>
    <col min="5" max="5" width="25.57421875" style="1430" customWidth="1"/>
    <col min="6" max="6" width="24.8515625" style="1374" customWidth="1"/>
    <col min="7" max="7" width="14.57421875" style="1259" customWidth="1"/>
    <col min="8" max="16384" width="9.00390625" style="1259" customWidth="1"/>
  </cols>
  <sheetData>
    <row r="1" spans="1:6" s="322" customFormat="1" ht="19.5">
      <c r="A1" s="587"/>
      <c r="B1" s="587"/>
      <c r="C1" s="1166"/>
      <c r="D1" s="1166"/>
      <c r="E1" s="1166"/>
      <c r="F1" s="1372" t="s">
        <v>416</v>
      </c>
    </row>
    <row r="2" spans="1:6" s="322" customFormat="1" ht="19.5">
      <c r="A2" s="587"/>
      <c r="B2" s="587"/>
      <c r="C2" s="1166"/>
      <c r="D2" s="1166"/>
      <c r="E2" s="1166"/>
      <c r="F2" s="1372" t="s">
        <v>268</v>
      </c>
    </row>
    <row r="3" spans="1:6" s="322" customFormat="1" ht="21">
      <c r="A3" s="593" t="s">
        <v>417</v>
      </c>
      <c r="B3" s="593"/>
      <c r="C3" s="593"/>
      <c r="D3" s="593"/>
      <c r="E3" s="593"/>
      <c r="F3" s="593"/>
    </row>
    <row r="4" spans="1:6" s="322" customFormat="1" ht="21">
      <c r="A4" s="71" t="s">
        <v>418</v>
      </c>
      <c r="B4" s="108"/>
      <c r="C4" s="1164"/>
      <c r="D4" s="1373"/>
      <c r="E4" s="1164"/>
      <c r="F4" s="1374"/>
    </row>
    <row r="5" spans="1:6" s="322" customFormat="1" ht="21">
      <c r="A5" s="70" t="s">
        <v>252</v>
      </c>
      <c r="B5" s="587"/>
      <c r="C5" s="1166"/>
      <c r="D5" s="1166"/>
      <c r="E5" s="1166"/>
      <c r="F5" s="1375"/>
    </row>
    <row r="6" spans="1:6" s="322" customFormat="1" ht="21">
      <c r="A6" s="580"/>
      <c r="B6" s="580"/>
      <c r="C6" s="1097"/>
      <c r="D6" s="1097"/>
      <c r="E6" s="1097"/>
      <c r="F6" s="1376" t="s">
        <v>38</v>
      </c>
    </row>
    <row r="7" spans="1:128" s="893" customFormat="1" ht="21">
      <c r="A7" s="583" t="s">
        <v>274</v>
      </c>
      <c r="B7" s="1013" t="s">
        <v>153</v>
      </c>
      <c r="C7" s="1377" t="s">
        <v>0</v>
      </c>
      <c r="D7" s="1378" t="s">
        <v>191</v>
      </c>
      <c r="E7" s="1378" t="s">
        <v>192</v>
      </c>
      <c r="F7" s="441" t="s">
        <v>193</v>
      </c>
      <c r="G7" s="96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22"/>
      <c r="AL7" s="322"/>
      <c r="AM7" s="322"/>
      <c r="AN7" s="322"/>
      <c r="AO7" s="322"/>
      <c r="AP7" s="322"/>
      <c r="AQ7" s="322"/>
      <c r="AR7" s="322"/>
      <c r="AS7" s="322"/>
      <c r="AT7" s="322"/>
      <c r="AU7" s="322"/>
      <c r="AV7" s="322"/>
      <c r="AW7" s="322"/>
      <c r="AX7" s="322"/>
      <c r="AY7" s="322"/>
      <c r="AZ7" s="322"/>
      <c r="BA7" s="322"/>
      <c r="BB7" s="322"/>
      <c r="BC7" s="322"/>
      <c r="BD7" s="322"/>
      <c r="BE7" s="322"/>
      <c r="BF7" s="322"/>
      <c r="BG7" s="322"/>
      <c r="BH7" s="322"/>
      <c r="BI7" s="322"/>
      <c r="BJ7" s="322"/>
      <c r="BK7" s="322"/>
      <c r="BL7" s="322"/>
      <c r="BM7" s="322"/>
      <c r="BN7" s="322"/>
      <c r="BO7" s="322"/>
      <c r="BP7" s="322"/>
      <c r="BQ7" s="322"/>
      <c r="BR7" s="322"/>
      <c r="BS7" s="322"/>
      <c r="BT7" s="322"/>
      <c r="BU7" s="322"/>
      <c r="BV7" s="322"/>
      <c r="BW7" s="322"/>
      <c r="BX7" s="322"/>
      <c r="BY7" s="322"/>
      <c r="BZ7" s="322"/>
      <c r="CA7" s="322"/>
      <c r="CB7" s="322"/>
      <c r="CC7" s="322"/>
      <c r="CD7" s="322"/>
      <c r="CE7" s="322"/>
      <c r="CF7" s="322"/>
      <c r="CG7" s="322"/>
      <c r="CH7" s="322"/>
      <c r="CI7" s="322"/>
      <c r="CJ7" s="322"/>
      <c r="CK7" s="322"/>
      <c r="CL7" s="322"/>
      <c r="CM7" s="322"/>
      <c r="CN7" s="322"/>
      <c r="CO7" s="322"/>
      <c r="CP7" s="322"/>
      <c r="CQ7" s="322"/>
      <c r="CR7" s="322"/>
      <c r="CS7" s="322"/>
      <c r="CT7" s="322"/>
      <c r="CU7" s="322"/>
      <c r="CV7" s="322"/>
      <c r="CW7" s="322"/>
      <c r="CX7" s="322"/>
      <c r="CY7" s="322"/>
      <c r="CZ7" s="322"/>
      <c r="DA7" s="322"/>
      <c r="DB7" s="322"/>
      <c r="DC7" s="322"/>
      <c r="DD7" s="322"/>
      <c r="DE7" s="322"/>
      <c r="DF7" s="322"/>
      <c r="DG7" s="322"/>
      <c r="DH7" s="322"/>
      <c r="DI7" s="322"/>
      <c r="DJ7" s="322"/>
      <c r="DK7" s="322"/>
      <c r="DL7" s="322"/>
      <c r="DM7" s="322"/>
      <c r="DN7" s="322"/>
      <c r="DO7" s="322"/>
      <c r="DP7" s="322"/>
      <c r="DQ7" s="322"/>
      <c r="DR7" s="322"/>
      <c r="DS7" s="322"/>
      <c r="DT7" s="322"/>
      <c r="DU7" s="322"/>
      <c r="DV7" s="322"/>
      <c r="DW7" s="322"/>
      <c r="DX7" s="923"/>
    </row>
    <row r="8" spans="1:128" s="895" customFormat="1" ht="21">
      <c r="A8" s="584"/>
      <c r="B8" s="1017"/>
      <c r="C8" s="1379"/>
      <c r="D8" s="753" t="s">
        <v>420</v>
      </c>
      <c r="E8" s="753" t="s">
        <v>421</v>
      </c>
      <c r="F8" s="753" t="s">
        <v>422</v>
      </c>
      <c r="G8" s="96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22"/>
      <c r="AL8" s="322"/>
      <c r="AM8" s="322"/>
      <c r="AN8" s="322"/>
      <c r="AO8" s="322"/>
      <c r="AP8" s="322"/>
      <c r="AQ8" s="322"/>
      <c r="AR8" s="322"/>
      <c r="AS8" s="322"/>
      <c r="AT8" s="322"/>
      <c r="AU8" s="322"/>
      <c r="AV8" s="322"/>
      <c r="AW8" s="322"/>
      <c r="AX8" s="322"/>
      <c r="AY8" s="322"/>
      <c r="AZ8" s="322"/>
      <c r="BA8" s="322"/>
      <c r="BB8" s="322"/>
      <c r="BC8" s="322"/>
      <c r="BD8" s="322"/>
      <c r="BE8" s="322"/>
      <c r="BF8" s="322"/>
      <c r="BG8" s="322"/>
      <c r="BH8" s="322"/>
      <c r="BI8" s="322"/>
      <c r="BJ8" s="322"/>
      <c r="BK8" s="322"/>
      <c r="BL8" s="322"/>
      <c r="BM8" s="322"/>
      <c r="BN8" s="322"/>
      <c r="BO8" s="322"/>
      <c r="BP8" s="322"/>
      <c r="BQ8" s="322"/>
      <c r="BR8" s="322"/>
      <c r="BS8" s="322"/>
      <c r="BT8" s="322"/>
      <c r="BU8" s="322"/>
      <c r="BV8" s="322"/>
      <c r="BW8" s="322"/>
      <c r="BX8" s="322"/>
      <c r="BY8" s="322"/>
      <c r="BZ8" s="322"/>
      <c r="CA8" s="322"/>
      <c r="CB8" s="322"/>
      <c r="CC8" s="322"/>
      <c r="CD8" s="322"/>
      <c r="CE8" s="322"/>
      <c r="CF8" s="322"/>
      <c r="CG8" s="322"/>
      <c r="CH8" s="322"/>
      <c r="CI8" s="322"/>
      <c r="CJ8" s="322"/>
      <c r="CK8" s="322"/>
      <c r="CL8" s="322"/>
      <c r="CM8" s="322"/>
      <c r="CN8" s="322"/>
      <c r="CO8" s="322"/>
      <c r="CP8" s="322"/>
      <c r="CQ8" s="322"/>
      <c r="CR8" s="322"/>
      <c r="CS8" s="322"/>
      <c r="CT8" s="322"/>
      <c r="CU8" s="322"/>
      <c r="CV8" s="322"/>
      <c r="CW8" s="322"/>
      <c r="CX8" s="322"/>
      <c r="CY8" s="322"/>
      <c r="CZ8" s="322"/>
      <c r="DA8" s="322"/>
      <c r="DB8" s="322"/>
      <c r="DC8" s="322"/>
      <c r="DD8" s="322"/>
      <c r="DE8" s="322"/>
      <c r="DF8" s="322"/>
      <c r="DG8" s="322"/>
      <c r="DH8" s="322"/>
      <c r="DI8" s="322"/>
      <c r="DJ8" s="322"/>
      <c r="DK8" s="322"/>
      <c r="DL8" s="322"/>
      <c r="DM8" s="322"/>
      <c r="DN8" s="322"/>
      <c r="DO8" s="322"/>
      <c r="DP8" s="322"/>
      <c r="DQ8" s="322"/>
      <c r="DR8" s="322"/>
      <c r="DS8" s="322"/>
      <c r="DT8" s="322"/>
      <c r="DU8" s="322"/>
      <c r="DV8" s="322"/>
      <c r="DW8" s="322"/>
      <c r="DX8" s="925"/>
    </row>
    <row r="9" spans="1:6" s="322" customFormat="1" ht="21">
      <c r="A9" s="1018" t="s">
        <v>423</v>
      </c>
      <c r="B9" s="866" t="s">
        <v>1</v>
      </c>
      <c r="C9" s="1380">
        <v>120400</v>
      </c>
      <c r="D9" s="1380">
        <v>10900</v>
      </c>
      <c r="E9" s="1380">
        <v>87950</v>
      </c>
      <c r="F9" s="1380">
        <v>21550</v>
      </c>
    </row>
    <row r="10" spans="1:6" s="119" customFormat="1" ht="18.75" customHeight="1">
      <c r="A10" s="814"/>
      <c r="B10" s="864" t="s">
        <v>2</v>
      </c>
      <c r="C10" s="1381">
        <f>C12</f>
        <v>4900</v>
      </c>
      <c r="D10" s="1381">
        <f>D12</f>
        <v>2200</v>
      </c>
      <c r="E10" s="1381">
        <f>E12</f>
        <v>2700</v>
      </c>
      <c r="F10" s="1381">
        <f>F12</f>
        <v>0</v>
      </c>
    </row>
    <row r="11" spans="1:7" s="322" customFormat="1" ht="21">
      <c r="A11" s="898" t="s">
        <v>508</v>
      </c>
      <c r="B11" s="864" t="s">
        <v>1</v>
      </c>
      <c r="C11" s="1381">
        <v>120400</v>
      </c>
      <c r="D11" s="1381">
        <v>10900</v>
      </c>
      <c r="E11" s="1381">
        <v>87950</v>
      </c>
      <c r="F11" s="1381">
        <v>21550</v>
      </c>
      <c r="G11" s="1004"/>
    </row>
    <row r="12" spans="1:7" s="322" customFormat="1" ht="21">
      <c r="A12" s="814"/>
      <c r="B12" s="815" t="s">
        <v>2</v>
      </c>
      <c r="C12" s="1382">
        <f>C14</f>
        <v>4900</v>
      </c>
      <c r="D12" s="1382">
        <f>D14</f>
        <v>2200</v>
      </c>
      <c r="E12" s="1382">
        <f>E14</f>
        <v>2700</v>
      </c>
      <c r="F12" s="1382">
        <f>F14</f>
        <v>0</v>
      </c>
      <c r="G12" s="1004"/>
    </row>
    <row r="13" spans="1:128" s="1386" customFormat="1" ht="21">
      <c r="A13" s="819" t="s">
        <v>212</v>
      </c>
      <c r="B13" s="815" t="s">
        <v>1</v>
      </c>
      <c r="C13" s="1383">
        <v>120400</v>
      </c>
      <c r="D13" s="1383">
        <v>10900</v>
      </c>
      <c r="E13" s="1383">
        <v>87950</v>
      </c>
      <c r="F13" s="1383">
        <v>21550</v>
      </c>
      <c r="G13" s="1384"/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  <c r="AI13" s="322"/>
      <c r="AJ13" s="322"/>
      <c r="AK13" s="322"/>
      <c r="AL13" s="322"/>
      <c r="AM13" s="322"/>
      <c r="AN13" s="322"/>
      <c r="AO13" s="322"/>
      <c r="AP13" s="322"/>
      <c r="AQ13" s="322"/>
      <c r="AR13" s="322"/>
      <c r="AS13" s="322"/>
      <c r="AT13" s="322"/>
      <c r="AU13" s="322"/>
      <c r="AV13" s="322"/>
      <c r="AW13" s="322"/>
      <c r="AX13" s="322"/>
      <c r="AY13" s="322"/>
      <c r="AZ13" s="322"/>
      <c r="BA13" s="322"/>
      <c r="BB13" s="322"/>
      <c r="BC13" s="322"/>
      <c r="BD13" s="322"/>
      <c r="BE13" s="322"/>
      <c r="BF13" s="322"/>
      <c r="BG13" s="322"/>
      <c r="BH13" s="322"/>
      <c r="BI13" s="322"/>
      <c r="BJ13" s="322"/>
      <c r="BK13" s="322"/>
      <c r="BL13" s="322"/>
      <c r="BM13" s="322"/>
      <c r="BN13" s="322"/>
      <c r="BO13" s="322"/>
      <c r="BP13" s="322"/>
      <c r="BQ13" s="322"/>
      <c r="BR13" s="322"/>
      <c r="BS13" s="322"/>
      <c r="BT13" s="322"/>
      <c r="BU13" s="322"/>
      <c r="BV13" s="322"/>
      <c r="BW13" s="322"/>
      <c r="BX13" s="322"/>
      <c r="BY13" s="322"/>
      <c r="BZ13" s="322"/>
      <c r="CA13" s="322"/>
      <c r="CB13" s="322"/>
      <c r="CC13" s="322"/>
      <c r="CD13" s="322"/>
      <c r="CE13" s="322"/>
      <c r="CF13" s="322"/>
      <c r="CG13" s="322"/>
      <c r="CH13" s="322"/>
      <c r="CI13" s="322"/>
      <c r="CJ13" s="322"/>
      <c r="CK13" s="322"/>
      <c r="CL13" s="322"/>
      <c r="CM13" s="322"/>
      <c r="CN13" s="322"/>
      <c r="CO13" s="322"/>
      <c r="CP13" s="322"/>
      <c r="CQ13" s="322"/>
      <c r="CR13" s="322"/>
      <c r="CS13" s="322"/>
      <c r="CT13" s="322"/>
      <c r="CU13" s="322"/>
      <c r="CV13" s="322"/>
      <c r="CW13" s="322"/>
      <c r="CX13" s="322"/>
      <c r="CY13" s="322"/>
      <c r="CZ13" s="322"/>
      <c r="DA13" s="322"/>
      <c r="DB13" s="322"/>
      <c r="DC13" s="322"/>
      <c r="DD13" s="322"/>
      <c r="DE13" s="322"/>
      <c r="DF13" s="322"/>
      <c r="DG13" s="322"/>
      <c r="DH13" s="322"/>
      <c r="DI13" s="322"/>
      <c r="DJ13" s="322"/>
      <c r="DK13" s="322"/>
      <c r="DL13" s="322"/>
      <c r="DM13" s="322"/>
      <c r="DN13" s="322"/>
      <c r="DO13" s="322"/>
      <c r="DP13" s="322"/>
      <c r="DQ13" s="322"/>
      <c r="DR13" s="322"/>
      <c r="DS13" s="322"/>
      <c r="DT13" s="322"/>
      <c r="DU13" s="322"/>
      <c r="DV13" s="322"/>
      <c r="DW13" s="322"/>
      <c r="DX13" s="1385"/>
    </row>
    <row r="14" spans="1:128" s="1386" customFormat="1" ht="21">
      <c r="A14" s="819"/>
      <c r="B14" s="815" t="s">
        <v>2</v>
      </c>
      <c r="C14" s="1383">
        <f>C16</f>
        <v>4900</v>
      </c>
      <c r="D14" s="1383">
        <f>D16</f>
        <v>2200</v>
      </c>
      <c r="E14" s="1383">
        <f>E16</f>
        <v>2700</v>
      </c>
      <c r="F14" s="1383">
        <f>F16</f>
        <v>0</v>
      </c>
      <c r="G14" s="1004"/>
      <c r="H14" s="322"/>
      <c r="I14" s="322"/>
      <c r="J14" s="322"/>
      <c r="K14" s="322"/>
      <c r="L14" s="322"/>
      <c r="M14" s="322"/>
      <c r="N14" s="322"/>
      <c r="O14" s="322"/>
      <c r="P14" s="322"/>
      <c r="Q14" s="322"/>
      <c r="R14" s="322"/>
      <c r="S14" s="322"/>
      <c r="T14" s="322"/>
      <c r="U14" s="322"/>
      <c r="V14" s="322"/>
      <c r="W14" s="322"/>
      <c r="X14" s="322"/>
      <c r="Y14" s="322"/>
      <c r="Z14" s="322"/>
      <c r="AA14" s="322"/>
      <c r="AB14" s="322"/>
      <c r="AC14" s="322"/>
      <c r="AD14" s="322"/>
      <c r="AE14" s="322"/>
      <c r="AF14" s="322"/>
      <c r="AG14" s="322"/>
      <c r="AH14" s="322"/>
      <c r="AI14" s="322"/>
      <c r="AJ14" s="322"/>
      <c r="AK14" s="322"/>
      <c r="AL14" s="322"/>
      <c r="AM14" s="322"/>
      <c r="AN14" s="322"/>
      <c r="AO14" s="322"/>
      <c r="AP14" s="322"/>
      <c r="AQ14" s="322"/>
      <c r="AR14" s="322"/>
      <c r="AS14" s="322"/>
      <c r="AT14" s="322"/>
      <c r="AU14" s="322"/>
      <c r="AV14" s="322"/>
      <c r="AW14" s="322"/>
      <c r="AX14" s="322"/>
      <c r="AY14" s="322"/>
      <c r="AZ14" s="322"/>
      <c r="BA14" s="322"/>
      <c r="BB14" s="322"/>
      <c r="BC14" s="322"/>
      <c r="BD14" s="322"/>
      <c r="BE14" s="322"/>
      <c r="BF14" s="322"/>
      <c r="BG14" s="322"/>
      <c r="BH14" s="322"/>
      <c r="BI14" s="322"/>
      <c r="BJ14" s="322"/>
      <c r="BK14" s="322"/>
      <c r="BL14" s="322"/>
      <c r="BM14" s="322"/>
      <c r="BN14" s="322"/>
      <c r="BO14" s="322"/>
      <c r="BP14" s="322"/>
      <c r="BQ14" s="322"/>
      <c r="BR14" s="322"/>
      <c r="BS14" s="322"/>
      <c r="BT14" s="322"/>
      <c r="BU14" s="322"/>
      <c r="BV14" s="322"/>
      <c r="BW14" s="322"/>
      <c r="BX14" s="322"/>
      <c r="BY14" s="322"/>
      <c r="BZ14" s="322"/>
      <c r="CA14" s="322"/>
      <c r="CB14" s="322"/>
      <c r="CC14" s="322"/>
      <c r="CD14" s="322"/>
      <c r="CE14" s="322"/>
      <c r="CF14" s="322"/>
      <c r="CG14" s="322"/>
      <c r="CH14" s="322"/>
      <c r="CI14" s="322"/>
      <c r="CJ14" s="322"/>
      <c r="CK14" s="322"/>
      <c r="CL14" s="322"/>
      <c r="CM14" s="322"/>
      <c r="CN14" s="322"/>
      <c r="CO14" s="322"/>
      <c r="CP14" s="322"/>
      <c r="CQ14" s="322"/>
      <c r="CR14" s="322"/>
      <c r="CS14" s="322"/>
      <c r="CT14" s="322"/>
      <c r="CU14" s="322"/>
      <c r="CV14" s="322"/>
      <c r="CW14" s="322"/>
      <c r="CX14" s="322"/>
      <c r="CY14" s="322"/>
      <c r="CZ14" s="322"/>
      <c r="DA14" s="322"/>
      <c r="DB14" s="322"/>
      <c r="DC14" s="322"/>
      <c r="DD14" s="322"/>
      <c r="DE14" s="322"/>
      <c r="DF14" s="322"/>
      <c r="DG14" s="322"/>
      <c r="DH14" s="322"/>
      <c r="DI14" s="322"/>
      <c r="DJ14" s="322"/>
      <c r="DK14" s="322"/>
      <c r="DL14" s="322"/>
      <c r="DM14" s="322"/>
      <c r="DN14" s="322"/>
      <c r="DO14" s="322"/>
      <c r="DP14" s="322"/>
      <c r="DQ14" s="322"/>
      <c r="DR14" s="322"/>
      <c r="DS14" s="322"/>
      <c r="DT14" s="322"/>
      <c r="DU14" s="322"/>
      <c r="DV14" s="322"/>
      <c r="DW14" s="322"/>
      <c r="DX14" s="1385"/>
    </row>
    <row r="15" spans="1:7" s="322" customFormat="1" ht="21">
      <c r="A15" s="814" t="s">
        <v>424</v>
      </c>
      <c r="B15" s="815" t="s">
        <v>1</v>
      </c>
      <c r="C15" s="1382">
        <v>120400</v>
      </c>
      <c r="D15" s="1382">
        <v>10900</v>
      </c>
      <c r="E15" s="1382">
        <v>87950</v>
      </c>
      <c r="F15" s="1382">
        <v>21550</v>
      </c>
      <c r="G15" s="1004"/>
    </row>
    <row r="16" spans="1:7" s="322" customFormat="1" ht="21">
      <c r="A16" s="814"/>
      <c r="B16" s="815" t="s">
        <v>2</v>
      </c>
      <c r="C16" s="1382">
        <f>D16+E16+F16</f>
        <v>4900</v>
      </c>
      <c r="D16" s="1382">
        <f>D19+D22+D24+D27+D29+D31+D33</f>
        <v>2200</v>
      </c>
      <c r="E16" s="1382">
        <f>E19+E22+E24+E27+E29+E31+E33</f>
        <v>2700</v>
      </c>
      <c r="F16" s="1382">
        <f>F19+F22+F24+F27+F29+F31+F33</f>
        <v>0</v>
      </c>
      <c r="G16" s="1004"/>
    </row>
    <row r="17" spans="1:7" s="322" customFormat="1" ht="21">
      <c r="A17" s="879" t="s">
        <v>213</v>
      </c>
      <c r="B17" s="821"/>
      <c r="C17" s="1387">
        <v>11700</v>
      </c>
      <c r="D17" s="1387">
        <v>2700</v>
      </c>
      <c r="E17" s="1387">
        <v>5400</v>
      </c>
      <c r="F17" s="1387">
        <v>3600</v>
      </c>
      <c r="G17" s="1004"/>
    </row>
    <row r="18" spans="1:7" ht="21">
      <c r="A18" s="1388" t="s">
        <v>509</v>
      </c>
      <c r="B18" s="1389" t="s">
        <v>1</v>
      </c>
      <c r="C18" s="1390">
        <v>11700</v>
      </c>
      <c r="D18" s="1391">
        <v>2700</v>
      </c>
      <c r="E18" s="1391">
        <v>5400</v>
      </c>
      <c r="F18" s="1391">
        <v>3600</v>
      </c>
      <c r="G18" s="1392"/>
    </row>
    <row r="19" spans="1:7" s="119" customFormat="1" ht="21">
      <c r="A19" s="824"/>
      <c r="B19" s="451" t="s">
        <v>2</v>
      </c>
      <c r="C19" s="1393">
        <f>D19+E19+F19</f>
        <v>2700</v>
      </c>
      <c r="D19" s="1387">
        <v>0</v>
      </c>
      <c r="E19" s="1394">
        <v>2700</v>
      </c>
      <c r="F19" s="1394"/>
      <c r="G19" s="138"/>
    </row>
    <row r="20" spans="1:7" ht="21">
      <c r="A20" s="1395" t="s">
        <v>335</v>
      </c>
      <c r="B20" s="1255"/>
      <c r="C20" s="1396">
        <v>35900</v>
      </c>
      <c r="D20" s="1397">
        <v>0</v>
      </c>
      <c r="E20" s="1396">
        <v>17950</v>
      </c>
      <c r="F20" s="1396">
        <v>17950</v>
      </c>
      <c r="G20" s="1004"/>
    </row>
    <row r="21" spans="1:7" ht="21">
      <c r="A21" s="1398" t="s">
        <v>133</v>
      </c>
      <c r="B21" s="1255" t="s">
        <v>1</v>
      </c>
      <c r="C21" s="1399">
        <v>18100</v>
      </c>
      <c r="D21" s="1400">
        <v>0</v>
      </c>
      <c r="E21" s="1391">
        <v>9050</v>
      </c>
      <c r="F21" s="1401">
        <v>9050</v>
      </c>
      <c r="G21" s="1004"/>
    </row>
    <row r="22" spans="1:7" ht="21">
      <c r="A22" s="1402"/>
      <c r="B22" s="1255" t="s">
        <v>2</v>
      </c>
      <c r="C22" s="1393">
        <f>D22+E22+F22</f>
        <v>0</v>
      </c>
      <c r="D22" s="1400"/>
      <c r="E22" s="1391"/>
      <c r="F22" s="1401"/>
      <c r="G22" s="1004"/>
    </row>
    <row r="23" spans="1:7" ht="21">
      <c r="A23" s="1398" t="s">
        <v>134</v>
      </c>
      <c r="B23" s="1255" t="s">
        <v>1</v>
      </c>
      <c r="C23" s="1399">
        <v>17800</v>
      </c>
      <c r="D23" s="1400">
        <v>0</v>
      </c>
      <c r="E23" s="1391">
        <v>8900</v>
      </c>
      <c r="F23" s="1401">
        <v>8900</v>
      </c>
      <c r="G23" s="1004"/>
    </row>
    <row r="24" spans="1:7" ht="21">
      <c r="A24" s="1402"/>
      <c r="B24" s="1255" t="s">
        <v>2</v>
      </c>
      <c r="C24" s="1393">
        <f>D24+E24+F24</f>
        <v>0</v>
      </c>
      <c r="D24" s="1394"/>
      <c r="E24" s="1391"/>
      <c r="F24" s="1401"/>
      <c r="G24" s="1004"/>
    </row>
    <row r="25" spans="1:7" ht="21">
      <c r="A25" s="1395" t="s">
        <v>215</v>
      </c>
      <c r="B25" s="1255" t="s">
        <v>1</v>
      </c>
      <c r="C25" s="1403">
        <v>72800</v>
      </c>
      <c r="D25" s="1403">
        <v>8200</v>
      </c>
      <c r="E25" s="1403">
        <v>64600</v>
      </c>
      <c r="F25" s="1404">
        <v>0</v>
      </c>
      <c r="G25" s="1004"/>
    </row>
    <row r="26" spans="1:7" ht="21">
      <c r="A26" s="1398" t="s">
        <v>136</v>
      </c>
      <c r="B26" s="1255" t="s">
        <v>1</v>
      </c>
      <c r="C26" s="1390">
        <v>24800</v>
      </c>
      <c r="D26" s="1400">
        <v>0</v>
      </c>
      <c r="E26" s="1391">
        <v>24800</v>
      </c>
      <c r="F26" s="1405">
        <v>0</v>
      </c>
      <c r="G26" s="1004"/>
    </row>
    <row r="27" spans="1:7" ht="21">
      <c r="A27" s="1402"/>
      <c r="B27" s="1255" t="s">
        <v>2</v>
      </c>
      <c r="C27" s="1393">
        <f>D27+E27+F27</f>
        <v>0</v>
      </c>
      <c r="D27" s="1400"/>
      <c r="E27" s="1391"/>
      <c r="F27" s="1405"/>
      <c r="G27" s="1004"/>
    </row>
    <row r="28" spans="1:7" ht="21">
      <c r="A28" s="1398" t="s">
        <v>446</v>
      </c>
      <c r="B28" s="1255" t="s">
        <v>1</v>
      </c>
      <c r="C28" s="1399">
        <v>33800</v>
      </c>
      <c r="D28" s="1400">
        <v>0</v>
      </c>
      <c r="E28" s="1391">
        <v>33800</v>
      </c>
      <c r="F28" s="1405">
        <v>0</v>
      </c>
      <c r="G28" s="1004"/>
    </row>
    <row r="29" spans="1:7" ht="21">
      <c r="A29" s="1402"/>
      <c r="B29" s="1255" t="s">
        <v>2</v>
      </c>
      <c r="C29" s="1393">
        <f>D29+E29+F29</f>
        <v>0</v>
      </c>
      <c r="D29" s="1394"/>
      <c r="E29" s="1391"/>
      <c r="F29" s="1405"/>
      <c r="G29" s="1004"/>
    </row>
    <row r="30" spans="1:7" ht="21">
      <c r="A30" s="1398" t="s">
        <v>138</v>
      </c>
      <c r="B30" s="1255" t="s">
        <v>1</v>
      </c>
      <c r="C30" s="1399">
        <v>12000</v>
      </c>
      <c r="D30" s="1394">
        <v>6000</v>
      </c>
      <c r="E30" s="1391">
        <v>6000</v>
      </c>
      <c r="F30" s="1405">
        <v>0</v>
      </c>
      <c r="G30" s="1004"/>
    </row>
    <row r="31" spans="1:7" ht="21">
      <c r="A31" s="1398"/>
      <c r="B31" s="1255" t="s">
        <v>2</v>
      </c>
      <c r="C31" s="1393">
        <f>D31+E31+F31</f>
        <v>0</v>
      </c>
      <c r="D31" s="1394"/>
      <c r="E31" s="1391"/>
      <c r="F31" s="1405"/>
      <c r="G31" s="1004"/>
    </row>
    <row r="32" spans="1:7" ht="21">
      <c r="A32" s="1398" t="s">
        <v>132</v>
      </c>
      <c r="B32" s="1255" t="s">
        <v>1</v>
      </c>
      <c r="C32" s="1399">
        <v>2200</v>
      </c>
      <c r="D32" s="1394">
        <v>2200</v>
      </c>
      <c r="E32" s="1406">
        <v>0</v>
      </c>
      <c r="F32" s="1405">
        <v>0</v>
      </c>
      <c r="G32" s="1004"/>
    </row>
    <row r="33" spans="1:7" ht="21">
      <c r="A33" s="1407"/>
      <c r="B33" s="889" t="s">
        <v>2</v>
      </c>
      <c r="C33" s="1408">
        <f>D33+E33+F33</f>
        <v>2200</v>
      </c>
      <c r="D33" s="1409">
        <v>2200</v>
      </c>
      <c r="E33" s="1410"/>
      <c r="F33" s="1411"/>
      <c r="G33" s="1004"/>
    </row>
    <row r="34" spans="1:7" ht="19.5" customHeight="1">
      <c r="A34" s="1268" t="s">
        <v>427</v>
      </c>
      <c r="B34" s="1412" t="s">
        <v>1</v>
      </c>
      <c r="C34" s="1413">
        <v>120400</v>
      </c>
      <c r="D34" s="1413">
        <v>10900</v>
      </c>
      <c r="E34" s="1413">
        <v>87950</v>
      </c>
      <c r="F34" s="1413">
        <v>21550</v>
      </c>
      <c r="G34" s="929"/>
    </row>
    <row r="35" spans="1:7" ht="19.5" customHeight="1">
      <c r="A35" s="1158"/>
      <c r="B35" s="1414" t="s">
        <v>2</v>
      </c>
      <c r="C35" s="1415"/>
      <c r="D35" s="1416"/>
      <c r="E35" s="1416"/>
      <c r="F35" s="1416"/>
      <c r="G35" s="929"/>
    </row>
    <row r="36" spans="1:7" ht="19.5" customHeight="1">
      <c r="A36" s="1156" t="s">
        <v>428</v>
      </c>
      <c r="B36" s="1412" t="s">
        <v>1</v>
      </c>
      <c r="C36" s="1417">
        <v>0</v>
      </c>
      <c r="D36" s="1417">
        <v>0</v>
      </c>
      <c r="E36" s="1417">
        <v>0</v>
      </c>
      <c r="F36" s="1417">
        <v>0</v>
      </c>
      <c r="G36" s="929"/>
    </row>
    <row r="37" spans="1:7" ht="19.5" customHeight="1">
      <c r="A37" s="1158"/>
      <c r="B37" s="1414" t="s">
        <v>2</v>
      </c>
      <c r="C37" s="1415"/>
      <c r="D37" s="1416"/>
      <c r="E37" s="1416"/>
      <c r="F37" s="1416"/>
      <c r="G37" s="929"/>
    </row>
    <row r="38" spans="1:128" s="1045" customFormat="1" ht="21">
      <c r="A38" s="1156" t="s">
        <v>435</v>
      </c>
      <c r="B38" s="1269" t="s">
        <v>1</v>
      </c>
      <c r="C38" s="1418">
        <v>120400</v>
      </c>
      <c r="D38" s="1418">
        <v>10900</v>
      </c>
      <c r="E38" s="1418">
        <v>87950</v>
      </c>
      <c r="F38" s="1418">
        <v>21550</v>
      </c>
      <c r="G38" s="929"/>
      <c r="H38" s="322"/>
      <c r="I38" s="322"/>
      <c r="J38" s="322"/>
      <c r="K38" s="322"/>
      <c r="L38" s="322"/>
      <c r="M38" s="322"/>
      <c r="N38" s="322"/>
      <c r="O38" s="322"/>
      <c r="P38" s="322"/>
      <c r="Q38" s="322"/>
      <c r="R38" s="322"/>
      <c r="S38" s="322"/>
      <c r="T38" s="322"/>
      <c r="U38" s="322"/>
      <c r="V38" s="322"/>
      <c r="W38" s="322"/>
      <c r="X38" s="322"/>
      <c r="Y38" s="322"/>
      <c r="Z38" s="322"/>
      <c r="AA38" s="322"/>
      <c r="AB38" s="322"/>
      <c r="AC38" s="322"/>
      <c r="AD38" s="322"/>
      <c r="AE38" s="322"/>
      <c r="AF38" s="322"/>
      <c r="AG38" s="322"/>
      <c r="AH38" s="322"/>
      <c r="AI38" s="322"/>
      <c r="AJ38" s="322"/>
      <c r="AK38" s="322"/>
      <c r="AL38" s="322"/>
      <c r="AM38" s="322"/>
      <c r="AN38" s="322"/>
      <c r="AO38" s="322"/>
      <c r="AP38" s="322"/>
      <c r="AQ38" s="322"/>
      <c r="AR38" s="322"/>
      <c r="AS38" s="322"/>
      <c r="AT38" s="322"/>
      <c r="AU38" s="322"/>
      <c r="AV38" s="322"/>
      <c r="AW38" s="322"/>
      <c r="AX38" s="322"/>
      <c r="AY38" s="322"/>
      <c r="AZ38" s="322"/>
      <c r="BA38" s="322"/>
      <c r="BB38" s="322"/>
      <c r="BC38" s="322"/>
      <c r="BD38" s="322"/>
      <c r="BE38" s="322"/>
      <c r="BF38" s="322"/>
      <c r="BG38" s="322"/>
      <c r="BH38" s="322"/>
      <c r="BI38" s="322"/>
      <c r="BJ38" s="322"/>
      <c r="BK38" s="322"/>
      <c r="BL38" s="322"/>
      <c r="BM38" s="322"/>
      <c r="BN38" s="322"/>
      <c r="BO38" s="322"/>
      <c r="BP38" s="322"/>
      <c r="BQ38" s="322"/>
      <c r="BR38" s="322"/>
      <c r="BS38" s="322"/>
      <c r="BT38" s="322"/>
      <c r="BU38" s="322"/>
      <c r="BV38" s="322"/>
      <c r="BW38" s="322"/>
      <c r="BX38" s="322"/>
      <c r="BY38" s="322"/>
      <c r="BZ38" s="322"/>
      <c r="CA38" s="322"/>
      <c r="CB38" s="322"/>
      <c r="CC38" s="322"/>
      <c r="CD38" s="322"/>
      <c r="CE38" s="322"/>
      <c r="CF38" s="322"/>
      <c r="CG38" s="322"/>
      <c r="CH38" s="322"/>
      <c r="CI38" s="322"/>
      <c r="CJ38" s="322"/>
      <c r="CK38" s="322"/>
      <c r="CL38" s="322"/>
      <c r="CM38" s="322"/>
      <c r="CN38" s="322"/>
      <c r="CO38" s="322"/>
      <c r="CP38" s="322"/>
      <c r="CQ38" s="322"/>
      <c r="CR38" s="322"/>
      <c r="CS38" s="322"/>
      <c r="CT38" s="322"/>
      <c r="CU38" s="322"/>
      <c r="CV38" s="322"/>
      <c r="CW38" s="322"/>
      <c r="CX38" s="322"/>
      <c r="CY38" s="322"/>
      <c r="CZ38" s="322"/>
      <c r="DA38" s="322"/>
      <c r="DB38" s="322"/>
      <c r="DC38" s="322"/>
      <c r="DD38" s="322"/>
      <c r="DE38" s="322"/>
      <c r="DF38" s="322"/>
      <c r="DG38" s="322"/>
      <c r="DH38" s="322"/>
      <c r="DI38" s="322"/>
      <c r="DJ38" s="322"/>
      <c r="DK38" s="322"/>
      <c r="DL38" s="322"/>
      <c r="DM38" s="322"/>
      <c r="DN38" s="322"/>
      <c r="DO38" s="322"/>
      <c r="DP38" s="322"/>
      <c r="DQ38" s="322"/>
      <c r="DR38" s="322"/>
      <c r="DS38" s="322"/>
      <c r="DT38" s="322"/>
      <c r="DU38" s="322"/>
      <c r="DV38" s="322"/>
      <c r="DW38" s="322"/>
      <c r="DX38" s="1044"/>
    </row>
    <row r="39" spans="1:128" s="1051" customFormat="1" ht="21">
      <c r="A39" s="1158"/>
      <c r="B39" s="1273" t="s">
        <v>2</v>
      </c>
      <c r="C39" s="1419"/>
      <c r="D39" s="1274"/>
      <c r="E39" s="1274"/>
      <c r="F39" s="1274"/>
      <c r="G39" s="929"/>
      <c r="H39" s="322"/>
      <c r="I39" s="322"/>
      <c r="J39" s="322"/>
      <c r="K39" s="322"/>
      <c r="L39" s="322"/>
      <c r="M39" s="322"/>
      <c r="N39" s="322"/>
      <c r="O39" s="322"/>
      <c r="P39" s="322"/>
      <c r="Q39" s="322"/>
      <c r="R39" s="322"/>
      <c r="S39" s="322"/>
      <c r="T39" s="322"/>
      <c r="U39" s="322"/>
      <c r="V39" s="322"/>
      <c r="W39" s="322"/>
      <c r="X39" s="322"/>
      <c r="Y39" s="322"/>
      <c r="Z39" s="322"/>
      <c r="AA39" s="322"/>
      <c r="AB39" s="322"/>
      <c r="AC39" s="322"/>
      <c r="AD39" s="322"/>
      <c r="AE39" s="322"/>
      <c r="AF39" s="322"/>
      <c r="AG39" s="322"/>
      <c r="AH39" s="322"/>
      <c r="AI39" s="322"/>
      <c r="AJ39" s="322"/>
      <c r="AK39" s="322"/>
      <c r="AL39" s="322"/>
      <c r="AM39" s="322"/>
      <c r="AN39" s="322"/>
      <c r="AO39" s="322"/>
      <c r="AP39" s="322"/>
      <c r="AQ39" s="322"/>
      <c r="AR39" s="322"/>
      <c r="AS39" s="322"/>
      <c r="AT39" s="322"/>
      <c r="AU39" s="322"/>
      <c r="AV39" s="322"/>
      <c r="AW39" s="322"/>
      <c r="AX39" s="322"/>
      <c r="AY39" s="322"/>
      <c r="AZ39" s="322"/>
      <c r="BA39" s="322"/>
      <c r="BB39" s="322"/>
      <c r="BC39" s="322"/>
      <c r="BD39" s="322"/>
      <c r="BE39" s="322"/>
      <c r="BF39" s="322"/>
      <c r="BG39" s="322"/>
      <c r="BH39" s="322"/>
      <c r="BI39" s="322"/>
      <c r="BJ39" s="322"/>
      <c r="BK39" s="322"/>
      <c r="BL39" s="322"/>
      <c r="BM39" s="322"/>
      <c r="BN39" s="322"/>
      <c r="BO39" s="322"/>
      <c r="BP39" s="322"/>
      <c r="BQ39" s="322"/>
      <c r="BR39" s="322"/>
      <c r="BS39" s="322"/>
      <c r="BT39" s="322"/>
      <c r="BU39" s="322"/>
      <c r="BV39" s="322"/>
      <c r="BW39" s="322"/>
      <c r="BX39" s="322"/>
      <c r="BY39" s="322"/>
      <c r="BZ39" s="322"/>
      <c r="CA39" s="322"/>
      <c r="CB39" s="322"/>
      <c r="CC39" s="322"/>
      <c r="CD39" s="322"/>
      <c r="CE39" s="322"/>
      <c r="CF39" s="322"/>
      <c r="CG39" s="322"/>
      <c r="CH39" s="322"/>
      <c r="CI39" s="322"/>
      <c r="CJ39" s="322"/>
      <c r="CK39" s="322"/>
      <c r="CL39" s="322"/>
      <c r="CM39" s="322"/>
      <c r="CN39" s="322"/>
      <c r="CO39" s="322"/>
      <c r="CP39" s="322"/>
      <c r="CQ39" s="322"/>
      <c r="CR39" s="322"/>
      <c r="CS39" s="322"/>
      <c r="CT39" s="322"/>
      <c r="CU39" s="322"/>
      <c r="CV39" s="322"/>
      <c r="CW39" s="322"/>
      <c r="CX39" s="322"/>
      <c r="CY39" s="322"/>
      <c r="CZ39" s="322"/>
      <c r="DA39" s="322"/>
      <c r="DB39" s="322"/>
      <c r="DC39" s="322"/>
      <c r="DD39" s="322"/>
      <c r="DE39" s="322"/>
      <c r="DF39" s="322"/>
      <c r="DG39" s="322"/>
      <c r="DH39" s="322"/>
      <c r="DI39" s="322"/>
      <c r="DJ39" s="322"/>
      <c r="DK39" s="322"/>
      <c r="DL39" s="322"/>
      <c r="DM39" s="322"/>
      <c r="DN39" s="322"/>
      <c r="DO39" s="322"/>
      <c r="DP39" s="322"/>
      <c r="DQ39" s="322"/>
      <c r="DR39" s="322"/>
      <c r="DS39" s="322"/>
      <c r="DT39" s="322"/>
      <c r="DU39" s="322"/>
      <c r="DV39" s="322"/>
      <c r="DW39" s="322"/>
      <c r="DX39" s="1050"/>
    </row>
    <row r="40" spans="1:7" s="322" customFormat="1" ht="21">
      <c r="A40" s="580"/>
      <c r="B40" s="580"/>
      <c r="C40" s="1420"/>
      <c r="D40" s="870"/>
      <c r="E40" s="870"/>
      <c r="F40" s="870"/>
      <c r="G40" s="929"/>
    </row>
    <row r="41" spans="1:6" ht="21">
      <c r="A41" s="1421"/>
      <c r="B41" s="22"/>
      <c r="C41" s="1422"/>
      <c r="D41" s="1423"/>
      <c r="E41" s="1424"/>
      <c r="F41" s="1423"/>
    </row>
    <row r="42" spans="1:6" ht="21">
      <c r="A42" s="1425"/>
      <c r="B42" s="22"/>
      <c r="C42" s="1422"/>
      <c r="D42" s="1423"/>
      <c r="E42" s="1424"/>
      <c r="F42" s="1423"/>
    </row>
    <row r="43" spans="1:6" ht="21">
      <c r="A43" s="1426"/>
      <c r="B43" s="22"/>
      <c r="C43" s="1422"/>
      <c r="D43" s="1423"/>
      <c r="E43" s="1424"/>
      <c r="F43" s="1423"/>
    </row>
    <row r="44" spans="1:6" ht="21">
      <c r="A44" s="1426"/>
      <c r="B44" s="22"/>
      <c r="C44" s="1422"/>
      <c r="D44" s="1423"/>
      <c r="E44" s="1424"/>
      <c r="F44" s="1423"/>
    </row>
    <row r="45" spans="1:6" ht="21">
      <c r="A45" s="1426"/>
      <c r="B45" s="22"/>
      <c r="C45" s="1422"/>
      <c r="D45" s="1423"/>
      <c r="E45" s="1424"/>
      <c r="F45" s="1423"/>
    </row>
    <row r="46" spans="1:6" ht="21">
      <c r="A46" s="1426"/>
      <c r="B46" s="22"/>
      <c r="C46" s="1422"/>
      <c r="D46" s="1423"/>
      <c r="E46" s="1424"/>
      <c r="F46" s="1423"/>
    </row>
    <row r="47" spans="1:6" ht="21">
      <c r="A47" s="1426"/>
      <c r="B47" s="22"/>
      <c r="C47" s="1422"/>
      <c r="D47" s="1423"/>
      <c r="E47" s="1424"/>
      <c r="F47" s="1423"/>
    </row>
    <row r="48" spans="1:6" ht="21">
      <c r="A48" s="1426"/>
      <c r="B48" s="22"/>
      <c r="C48" s="1422"/>
      <c r="D48" s="1423"/>
      <c r="E48" s="1424"/>
      <c r="F48" s="1423"/>
    </row>
    <row r="55" ht="19.5">
      <c r="C55" s="1427"/>
    </row>
    <row r="56" ht="19.5">
      <c r="C56" s="1427"/>
    </row>
    <row r="57" ht="19.5">
      <c r="C57" s="1427"/>
    </row>
    <row r="58" ht="19.5">
      <c r="C58" s="1427" t="s">
        <v>144</v>
      </c>
    </row>
    <row r="59" ht="19.5">
      <c r="C59" s="1427" t="s">
        <v>145</v>
      </c>
    </row>
    <row r="60" ht="19.5">
      <c r="C60" s="1427" t="s">
        <v>146</v>
      </c>
    </row>
    <row r="61" ht="19.5">
      <c r="C61" s="1427" t="s">
        <v>147</v>
      </c>
    </row>
    <row r="62" ht="19.5">
      <c r="C62" s="1427"/>
    </row>
    <row r="63" ht="19.5">
      <c r="C63" s="1427"/>
    </row>
    <row r="64" ht="19.5">
      <c r="C64" s="1427"/>
    </row>
    <row r="65" ht="19.5">
      <c r="C65" s="1427"/>
    </row>
  </sheetData>
  <sheetProtection/>
  <mergeCells count="4">
    <mergeCell ref="A3:F3"/>
    <mergeCell ref="A34:A35"/>
    <mergeCell ref="A36:A37"/>
    <mergeCell ref="A38:A39"/>
  </mergeCells>
  <printOptions/>
  <pageMargins left="0" right="0" top="0.196850393700787" bottom="0" header="0.31496062992126" footer="0.31496062992126"/>
  <pageSetup horizontalDpi="600" verticalDpi="600" orientation="landscape" paperSize="9" scale="80" r:id="rId1"/>
  <rowBreaks count="1" manualBreakCount="1">
    <brk id="3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I18" sqref="I18"/>
    </sheetView>
  </sheetViews>
  <sheetFormatPr defaultColWidth="9.140625" defaultRowHeight="15"/>
  <cols>
    <col min="1" max="1" width="30.421875" style="44" bestFit="1" customWidth="1"/>
    <col min="2" max="2" width="16.421875" style="45" bestFit="1" customWidth="1"/>
    <col min="3" max="3" width="18.00390625" style="45" bestFit="1" customWidth="1"/>
    <col min="4" max="5" width="16.421875" style="45" bestFit="1" customWidth="1"/>
    <col min="6" max="6" width="18.00390625" style="45" bestFit="1" customWidth="1"/>
    <col min="7" max="7" width="16.28125" style="45" bestFit="1" customWidth="1"/>
    <col min="8" max="8" width="16.421875" style="45" bestFit="1" customWidth="1"/>
    <col min="9" max="9" width="18.00390625" style="45" bestFit="1" customWidth="1"/>
    <col min="10" max="10" width="16.28125" style="45" bestFit="1" customWidth="1"/>
    <col min="11" max="11" width="16.421875" style="45" bestFit="1" customWidth="1"/>
    <col min="12" max="12" width="18.00390625" style="45" bestFit="1" customWidth="1"/>
    <col min="13" max="13" width="12.421875" style="45" customWidth="1"/>
    <col min="14" max="16384" width="9.140625" style="44" customWidth="1"/>
  </cols>
  <sheetData>
    <row r="1" spans="1:13" ht="21">
      <c r="A1" s="599" t="s">
        <v>91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</row>
    <row r="2" spans="1:13" ht="21">
      <c r="A2" s="599" t="s">
        <v>110</v>
      </c>
      <c r="B2" s="599"/>
      <c r="C2" s="599"/>
      <c r="D2" s="599"/>
      <c r="E2" s="599"/>
      <c r="F2" s="599"/>
      <c r="G2" s="599"/>
      <c r="H2" s="599"/>
      <c r="I2" s="599"/>
      <c r="J2" s="599"/>
      <c r="K2" s="599"/>
      <c r="L2" s="599"/>
      <c r="M2" s="599"/>
    </row>
    <row r="3" spans="1:13" ht="21">
      <c r="A3" s="600" t="s">
        <v>92</v>
      </c>
      <c r="B3" s="596" t="s">
        <v>93</v>
      </c>
      <c r="C3" s="597"/>
      <c r="D3" s="598"/>
      <c r="E3" s="596" t="s">
        <v>97</v>
      </c>
      <c r="F3" s="597"/>
      <c r="G3" s="598"/>
      <c r="H3" s="596" t="s">
        <v>112</v>
      </c>
      <c r="I3" s="597"/>
      <c r="J3" s="598"/>
      <c r="K3" s="596" t="s">
        <v>113</v>
      </c>
      <c r="L3" s="597"/>
      <c r="M3" s="598"/>
    </row>
    <row r="4" spans="1:13" ht="21">
      <c r="A4" s="601"/>
      <c r="B4" s="58" t="s">
        <v>94</v>
      </c>
      <c r="C4" s="59" t="s">
        <v>95</v>
      </c>
      <c r="D4" s="60" t="s">
        <v>96</v>
      </c>
      <c r="E4" s="58" t="s">
        <v>94</v>
      </c>
      <c r="F4" s="59" t="s">
        <v>95</v>
      </c>
      <c r="G4" s="60" t="s">
        <v>96</v>
      </c>
      <c r="H4" s="58" t="s">
        <v>94</v>
      </c>
      <c r="I4" s="59" t="s">
        <v>95</v>
      </c>
      <c r="J4" s="60" t="s">
        <v>96</v>
      </c>
      <c r="K4" s="58" t="s">
        <v>94</v>
      </c>
      <c r="L4" s="59" t="s">
        <v>95</v>
      </c>
      <c r="M4" s="60" t="s">
        <v>96</v>
      </c>
    </row>
    <row r="5" spans="1:13" ht="21">
      <c r="A5" s="54" t="s">
        <v>98</v>
      </c>
      <c r="B5" s="55">
        <v>206000</v>
      </c>
      <c r="C5" s="56">
        <v>3000</v>
      </c>
      <c r="D5" s="57">
        <f>SUM(B5-C5)</f>
        <v>203000</v>
      </c>
      <c r="E5" s="55"/>
      <c r="F5" s="56"/>
      <c r="G5" s="57"/>
      <c r="H5" s="55"/>
      <c r="I5" s="56"/>
      <c r="J5" s="57"/>
      <c r="K5" s="55"/>
      <c r="L5" s="56"/>
      <c r="M5" s="57"/>
    </row>
    <row r="6" spans="1:13" ht="21">
      <c r="A6" s="46" t="s">
        <v>99</v>
      </c>
      <c r="B6" s="50">
        <v>102900</v>
      </c>
      <c r="C6" s="52">
        <v>37900</v>
      </c>
      <c r="D6" s="47">
        <f aca="true" t="shared" si="0" ref="D6:D17">SUM(B6-C6)</f>
        <v>65000</v>
      </c>
      <c r="E6" s="50"/>
      <c r="F6" s="52"/>
      <c r="G6" s="47"/>
      <c r="H6" s="50"/>
      <c r="I6" s="52"/>
      <c r="J6" s="47"/>
      <c r="K6" s="50"/>
      <c r="L6" s="52"/>
      <c r="M6" s="47"/>
    </row>
    <row r="7" spans="1:13" ht="21">
      <c r="A7" s="46" t="s">
        <v>100</v>
      </c>
      <c r="B7" s="50">
        <v>170000</v>
      </c>
      <c r="C7" s="52">
        <v>7000</v>
      </c>
      <c r="D7" s="47">
        <f t="shared" si="0"/>
        <v>163000</v>
      </c>
      <c r="E7" s="50"/>
      <c r="F7" s="52"/>
      <c r="G7" s="47"/>
      <c r="H7" s="50"/>
      <c r="I7" s="52"/>
      <c r="J7" s="47"/>
      <c r="K7" s="50"/>
      <c r="L7" s="52"/>
      <c r="M7" s="47"/>
    </row>
    <row r="8" spans="1:13" ht="21">
      <c r="A8" s="46" t="s">
        <v>101</v>
      </c>
      <c r="B8" s="50">
        <v>49700</v>
      </c>
      <c r="C8" s="52">
        <v>10000</v>
      </c>
      <c r="D8" s="47">
        <f t="shared" si="0"/>
        <v>39700</v>
      </c>
      <c r="E8" s="50"/>
      <c r="F8" s="52"/>
      <c r="G8" s="47"/>
      <c r="H8" s="50"/>
      <c r="I8" s="52"/>
      <c r="J8" s="47"/>
      <c r="K8" s="50"/>
      <c r="L8" s="52"/>
      <c r="M8" s="47"/>
    </row>
    <row r="9" spans="1:13" ht="21">
      <c r="A9" s="46" t="s">
        <v>102</v>
      </c>
      <c r="B9" s="50">
        <v>77000</v>
      </c>
      <c r="C9" s="52">
        <v>7000</v>
      </c>
      <c r="D9" s="47">
        <f t="shared" si="0"/>
        <v>70000</v>
      </c>
      <c r="E9" s="50">
        <v>749000</v>
      </c>
      <c r="F9" s="52">
        <v>710000</v>
      </c>
      <c r="G9" s="47">
        <f>SUM(E9-F9)</f>
        <v>39000</v>
      </c>
      <c r="H9" s="50"/>
      <c r="I9" s="52"/>
      <c r="J9" s="47"/>
      <c r="K9" s="50"/>
      <c r="L9" s="52"/>
      <c r="M9" s="47"/>
    </row>
    <row r="10" spans="1:13" ht="21">
      <c r="A10" s="46" t="s">
        <v>103</v>
      </c>
      <c r="B10" s="50">
        <v>49000</v>
      </c>
      <c r="C10" s="52">
        <v>4000</v>
      </c>
      <c r="D10" s="47">
        <f t="shared" si="0"/>
        <v>45000</v>
      </c>
      <c r="E10" s="50"/>
      <c r="F10" s="52"/>
      <c r="G10" s="47"/>
      <c r="H10" s="50"/>
      <c r="I10" s="52"/>
      <c r="J10" s="47"/>
      <c r="K10" s="50"/>
      <c r="L10" s="52"/>
      <c r="M10" s="47"/>
    </row>
    <row r="11" spans="1:13" ht="21">
      <c r="A11" s="46" t="s">
        <v>104</v>
      </c>
      <c r="B11" s="50">
        <v>67300</v>
      </c>
      <c r="C11" s="52">
        <v>3300</v>
      </c>
      <c r="D11" s="47">
        <f t="shared" si="0"/>
        <v>64000</v>
      </c>
      <c r="E11" s="50"/>
      <c r="F11" s="52"/>
      <c r="G11" s="47"/>
      <c r="H11" s="50"/>
      <c r="I11" s="52"/>
      <c r="J11" s="47"/>
      <c r="K11" s="50"/>
      <c r="L11" s="52"/>
      <c r="M11" s="47"/>
    </row>
    <row r="12" spans="1:13" ht="21">
      <c r="A12" s="46" t="s">
        <v>105</v>
      </c>
      <c r="B12" s="50">
        <v>0</v>
      </c>
      <c r="C12" s="52">
        <v>0</v>
      </c>
      <c r="D12" s="47">
        <f t="shared" si="0"/>
        <v>0</v>
      </c>
      <c r="E12" s="50">
        <v>174500</v>
      </c>
      <c r="F12" s="52">
        <v>174500</v>
      </c>
      <c r="G12" s="47">
        <f>SUM(E12-F12)</f>
        <v>0</v>
      </c>
      <c r="H12" s="50">
        <v>8000</v>
      </c>
      <c r="I12" s="52">
        <v>8000</v>
      </c>
      <c r="J12" s="47">
        <f>SUM(H12-I12)</f>
        <v>0</v>
      </c>
      <c r="K12" s="50">
        <v>4800</v>
      </c>
      <c r="L12" s="52">
        <v>4800</v>
      </c>
      <c r="M12" s="47">
        <f>SUM(K12-L12)</f>
        <v>0</v>
      </c>
    </row>
    <row r="13" spans="1:13" ht="21">
      <c r="A13" s="46" t="s">
        <v>106</v>
      </c>
      <c r="B13" s="50">
        <v>0</v>
      </c>
      <c r="C13" s="52">
        <v>0</v>
      </c>
      <c r="D13" s="47">
        <f t="shared" si="0"/>
        <v>0</v>
      </c>
      <c r="E13" s="50">
        <v>495200</v>
      </c>
      <c r="F13" s="52">
        <v>470000</v>
      </c>
      <c r="G13" s="47">
        <f>SUM(E13-F13)</f>
        <v>25200</v>
      </c>
      <c r="H13" s="50"/>
      <c r="I13" s="52"/>
      <c r="J13" s="47"/>
      <c r="K13" s="50"/>
      <c r="L13" s="52"/>
      <c r="M13" s="47"/>
    </row>
    <row r="14" spans="1:13" ht="21">
      <c r="A14" s="46" t="s">
        <v>107</v>
      </c>
      <c r="B14" s="50">
        <v>141100</v>
      </c>
      <c r="C14" s="52">
        <v>1100</v>
      </c>
      <c r="D14" s="47">
        <f t="shared" si="0"/>
        <v>140000</v>
      </c>
      <c r="E14" s="50"/>
      <c r="F14" s="52"/>
      <c r="G14" s="47"/>
      <c r="H14" s="50"/>
      <c r="I14" s="52"/>
      <c r="J14" s="47"/>
      <c r="K14" s="50"/>
      <c r="L14" s="52"/>
      <c r="M14" s="47"/>
    </row>
    <row r="15" spans="1:13" ht="21">
      <c r="A15" s="46" t="s">
        <v>108</v>
      </c>
      <c r="B15" s="50">
        <v>32600</v>
      </c>
      <c r="C15" s="52">
        <v>2600</v>
      </c>
      <c r="D15" s="47">
        <f t="shared" si="0"/>
        <v>30000</v>
      </c>
      <c r="E15" s="50"/>
      <c r="F15" s="52"/>
      <c r="G15" s="47"/>
      <c r="H15" s="50"/>
      <c r="I15" s="52"/>
      <c r="J15" s="47"/>
      <c r="K15" s="50"/>
      <c r="L15" s="52"/>
      <c r="M15" s="47"/>
    </row>
    <row r="16" spans="1:13" ht="21">
      <c r="A16" s="46" t="s">
        <v>109</v>
      </c>
      <c r="B16" s="50">
        <v>75000</v>
      </c>
      <c r="C16" s="52">
        <v>4000</v>
      </c>
      <c r="D16" s="47">
        <f t="shared" si="0"/>
        <v>71000</v>
      </c>
      <c r="E16" s="50"/>
      <c r="F16" s="52"/>
      <c r="G16" s="47"/>
      <c r="H16" s="50"/>
      <c r="I16" s="52"/>
      <c r="J16" s="47"/>
      <c r="K16" s="50"/>
      <c r="L16" s="52"/>
      <c r="M16" s="47"/>
    </row>
    <row r="17" spans="1:13" ht="21">
      <c r="A17" s="48" t="s">
        <v>111</v>
      </c>
      <c r="B17" s="51">
        <v>20000</v>
      </c>
      <c r="C17" s="53">
        <v>4000</v>
      </c>
      <c r="D17" s="49">
        <f t="shared" si="0"/>
        <v>16000</v>
      </c>
      <c r="E17" s="51"/>
      <c r="F17" s="53"/>
      <c r="G17" s="49"/>
      <c r="H17" s="51"/>
      <c r="I17" s="53"/>
      <c r="J17" s="49"/>
      <c r="K17" s="51"/>
      <c r="L17" s="53"/>
      <c r="M17" s="49"/>
    </row>
  </sheetData>
  <sheetProtection/>
  <mergeCells count="7">
    <mergeCell ref="B3:D3"/>
    <mergeCell ref="H3:J3"/>
    <mergeCell ref="E3:G3"/>
    <mergeCell ref="K3:M3"/>
    <mergeCell ref="A1:M1"/>
    <mergeCell ref="A2:M2"/>
    <mergeCell ref="A3:A4"/>
  </mergeCells>
  <printOptions/>
  <pageMargins left="0.1968503937007874" right="0.07874015748031496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DX55"/>
  <sheetViews>
    <sheetView tabSelected="1" view="pageBreakPreview" zoomScaleSheetLayoutView="100" zoomScalePageLayoutView="0" workbookViewId="0" topLeftCell="D10">
      <selection activeCell="P104" sqref="P104"/>
    </sheetView>
  </sheetViews>
  <sheetFormatPr defaultColWidth="9.00390625" defaultRowHeight="15"/>
  <cols>
    <col min="1" max="1" width="55.421875" style="1428" customWidth="1"/>
    <col min="2" max="2" width="20.421875" style="1259" customWidth="1"/>
    <col min="3" max="3" width="24.00390625" style="1429" customWidth="1"/>
    <col min="4" max="4" width="25.00390625" style="1374" customWidth="1"/>
    <col min="5" max="5" width="25.57421875" style="1430" customWidth="1"/>
    <col min="6" max="6" width="24.8515625" style="1374" customWidth="1"/>
    <col min="7" max="7" width="14.57421875" style="1259" customWidth="1"/>
    <col min="8" max="16384" width="9.00390625" style="1259" customWidth="1"/>
  </cols>
  <sheetData>
    <row r="1" spans="1:6" s="322" customFormat="1" ht="19.5">
      <c r="A1" s="587"/>
      <c r="B1" s="587"/>
      <c r="C1" s="1166"/>
      <c r="D1" s="1166"/>
      <c r="E1" s="1166"/>
      <c r="F1" s="1372" t="s">
        <v>416</v>
      </c>
    </row>
    <row r="2" spans="1:6" s="322" customFormat="1" ht="19.5">
      <c r="A2" s="587"/>
      <c r="B2" s="587"/>
      <c r="C2" s="1166"/>
      <c r="D2" s="1166"/>
      <c r="E2" s="1166"/>
      <c r="F2" s="1372" t="s">
        <v>268</v>
      </c>
    </row>
    <row r="3" spans="1:6" s="322" customFormat="1" ht="21">
      <c r="A3" s="593" t="s">
        <v>417</v>
      </c>
      <c r="B3" s="593"/>
      <c r="C3" s="593"/>
      <c r="D3" s="593"/>
      <c r="E3" s="593"/>
      <c r="F3" s="593"/>
    </row>
    <row r="4" spans="1:6" s="322" customFormat="1" ht="21">
      <c r="A4" s="71" t="s">
        <v>418</v>
      </c>
      <c r="B4" s="108"/>
      <c r="C4" s="1164"/>
      <c r="D4" s="1373"/>
      <c r="E4" s="1164"/>
      <c r="F4" s="1374"/>
    </row>
    <row r="5" spans="1:6" s="322" customFormat="1" ht="21">
      <c r="A5" s="70" t="s">
        <v>252</v>
      </c>
      <c r="B5" s="587"/>
      <c r="C5" s="1166"/>
      <c r="D5" s="1166"/>
      <c r="E5" s="1166"/>
      <c r="F5" s="1375"/>
    </row>
    <row r="6" spans="1:6" s="322" customFormat="1" ht="21" customHeight="1">
      <c r="A6" s="580"/>
      <c r="B6" s="580"/>
      <c r="C6" s="1097"/>
      <c r="D6" s="1097"/>
      <c r="E6" s="1097"/>
      <c r="F6" s="1376" t="s">
        <v>38</v>
      </c>
    </row>
    <row r="7" spans="1:128" s="893" customFormat="1" ht="21">
      <c r="A7" s="583" t="s">
        <v>274</v>
      </c>
      <c r="B7" s="1013" t="s">
        <v>153</v>
      </c>
      <c r="C7" s="1377" t="s">
        <v>0</v>
      </c>
      <c r="D7" s="1378" t="s">
        <v>191</v>
      </c>
      <c r="E7" s="1378" t="s">
        <v>192</v>
      </c>
      <c r="F7" s="441" t="s">
        <v>193</v>
      </c>
      <c r="G7" s="96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22"/>
      <c r="AL7" s="322"/>
      <c r="AM7" s="322"/>
      <c r="AN7" s="322"/>
      <c r="AO7" s="322"/>
      <c r="AP7" s="322"/>
      <c r="AQ7" s="322"/>
      <c r="AR7" s="322"/>
      <c r="AS7" s="322"/>
      <c r="AT7" s="322"/>
      <c r="AU7" s="322"/>
      <c r="AV7" s="322"/>
      <c r="AW7" s="322"/>
      <c r="AX7" s="322"/>
      <c r="AY7" s="322"/>
      <c r="AZ7" s="322"/>
      <c r="BA7" s="322"/>
      <c r="BB7" s="322"/>
      <c r="BC7" s="322"/>
      <c r="BD7" s="322"/>
      <c r="BE7" s="322"/>
      <c r="BF7" s="322"/>
      <c r="BG7" s="322"/>
      <c r="BH7" s="322"/>
      <c r="BI7" s="322"/>
      <c r="BJ7" s="322"/>
      <c r="BK7" s="322"/>
      <c r="BL7" s="322"/>
      <c r="BM7" s="322"/>
      <c r="BN7" s="322"/>
      <c r="BO7" s="322"/>
      <c r="BP7" s="322"/>
      <c r="BQ7" s="322"/>
      <c r="BR7" s="322"/>
      <c r="BS7" s="322"/>
      <c r="BT7" s="322"/>
      <c r="BU7" s="322"/>
      <c r="BV7" s="322"/>
      <c r="BW7" s="322"/>
      <c r="BX7" s="322"/>
      <c r="BY7" s="322"/>
      <c r="BZ7" s="322"/>
      <c r="CA7" s="322"/>
      <c r="CB7" s="322"/>
      <c r="CC7" s="322"/>
      <c r="CD7" s="322"/>
      <c r="CE7" s="322"/>
      <c r="CF7" s="322"/>
      <c r="CG7" s="322"/>
      <c r="CH7" s="322"/>
      <c r="CI7" s="322"/>
      <c r="CJ7" s="322"/>
      <c r="CK7" s="322"/>
      <c r="CL7" s="322"/>
      <c r="CM7" s="322"/>
      <c r="CN7" s="322"/>
      <c r="CO7" s="322"/>
      <c r="CP7" s="322"/>
      <c r="CQ7" s="322"/>
      <c r="CR7" s="322"/>
      <c r="CS7" s="322"/>
      <c r="CT7" s="322"/>
      <c r="CU7" s="322"/>
      <c r="CV7" s="322"/>
      <c r="CW7" s="322"/>
      <c r="CX7" s="322"/>
      <c r="CY7" s="322"/>
      <c r="CZ7" s="322"/>
      <c r="DA7" s="322"/>
      <c r="DB7" s="322"/>
      <c r="DC7" s="322"/>
      <c r="DD7" s="322"/>
      <c r="DE7" s="322"/>
      <c r="DF7" s="322"/>
      <c r="DG7" s="322"/>
      <c r="DH7" s="322"/>
      <c r="DI7" s="322"/>
      <c r="DJ7" s="322"/>
      <c r="DK7" s="322"/>
      <c r="DL7" s="322"/>
      <c r="DM7" s="322"/>
      <c r="DN7" s="322"/>
      <c r="DO7" s="322"/>
      <c r="DP7" s="322"/>
      <c r="DQ7" s="322"/>
      <c r="DR7" s="322"/>
      <c r="DS7" s="322"/>
      <c r="DT7" s="322"/>
      <c r="DU7" s="322"/>
      <c r="DV7" s="322"/>
      <c r="DW7" s="322"/>
      <c r="DX7" s="923"/>
    </row>
    <row r="8" spans="1:128" s="895" customFormat="1" ht="21">
      <c r="A8" s="584"/>
      <c r="B8" s="1017"/>
      <c r="C8" s="1379"/>
      <c r="D8" s="753" t="s">
        <v>420</v>
      </c>
      <c r="E8" s="753" t="s">
        <v>421</v>
      </c>
      <c r="F8" s="753" t="s">
        <v>422</v>
      </c>
      <c r="G8" s="96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22"/>
      <c r="AL8" s="322"/>
      <c r="AM8" s="322"/>
      <c r="AN8" s="322"/>
      <c r="AO8" s="322"/>
      <c r="AP8" s="322"/>
      <c r="AQ8" s="322"/>
      <c r="AR8" s="322"/>
      <c r="AS8" s="322"/>
      <c r="AT8" s="322"/>
      <c r="AU8" s="322"/>
      <c r="AV8" s="322"/>
      <c r="AW8" s="322"/>
      <c r="AX8" s="322"/>
      <c r="AY8" s="322"/>
      <c r="AZ8" s="322"/>
      <c r="BA8" s="322"/>
      <c r="BB8" s="322"/>
      <c r="BC8" s="322"/>
      <c r="BD8" s="322"/>
      <c r="BE8" s="322"/>
      <c r="BF8" s="322"/>
      <c r="BG8" s="322"/>
      <c r="BH8" s="322"/>
      <c r="BI8" s="322"/>
      <c r="BJ8" s="322"/>
      <c r="BK8" s="322"/>
      <c r="BL8" s="322"/>
      <c r="BM8" s="322"/>
      <c r="BN8" s="322"/>
      <c r="BO8" s="322"/>
      <c r="BP8" s="322"/>
      <c r="BQ8" s="322"/>
      <c r="BR8" s="322"/>
      <c r="BS8" s="322"/>
      <c r="BT8" s="322"/>
      <c r="BU8" s="322"/>
      <c r="BV8" s="322"/>
      <c r="BW8" s="322"/>
      <c r="BX8" s="322"/>
      <c r="BY8" s="322"/>
      <c r="BZ8" s="322"/>
      <c r="CA8" s="322"/>
      <c r="CB8" s="322"/>
      <c r="CC8" s="322"/>
      <c r="CD8" s="322"/>
      <c r="CE8" s="322"/>
      <c r="CF8" s="322"/>
      <c r="CG8" s="322"/>
      <c r="CH8" s="322"/>
      <c r="CI8" s="322"/>
      <c r="CJ8" s="322"/>
      <c r="CK8" s="322"/>
      <c r="CL8" s="322"/>
      <c r="CM8" s="322"/>
      <c r="CN8" s="322"/>
      <c r="CO8" s="322"/>
      <c r="CP8" s="322"/>
      <c r="CQ8" s="322"/>
      <c r="CR8" s="322"/>
      <c r="CS8" s="322"/>
      <c r="CT8" s="322"/>
      <c r="CU8" s="322"/>
      <c r="CV8" s="322"/>
      <c r="CW8" s="322"/>
      <c r="CX8" s="322"/>
      <c r="CY8" s="322"/>
      <c r="CZ8" s="322"/>
      <c r="DA8" s="322"/>
      <c r="DB8" s="322"/>
      <c r="DC8" s="322"/>
      <c r="DD8" s="322"/>
      <c r="DE8" s="322"/>
      <c r="DF8" s="322"/>
      <c r="DG8" s="322"/>
      <c r="DH8" s="322"/>
      <c r="DI8" s="322"/>
      <c r="DJ8" s="322"/>
      <c r="DK8" s="322"/>
      <c r="DL8" s="322"/>
      <c r="DM8" s="322"/>
      <c r="DN8" s="322"/>
      <c r="DO8" s="322"/>
      <c r="DP8" s="322"/>
      <c r="DQ8" s="322"/>
      <c r="DR8" s="322"/>
      <c r="DS8" s="322"/>
      <c r="DT8" s="322"/>
      <c r="DU8" s="322"/>
      <c r="DV8" s="322"/>
      <c r="DW8" s="322"/>
      <c r="DX8" s="925"/>
    </row>
    <row r="9" spans="1:6" s="322" customFormat="1" ht="21">
      <c r="A9" s="1018" t="s">
        <v>423</v>
      </c>
      <c r="B9" s="866" t="s">
        <v>1</v>
      </c>
      <c r="C9" s="1380">
        <v>303000</v>
      </c>
      <c r="D9" s="1380">
        <v>235180</v>
      </c>
      <c r="E9" s="1380">
        <v>40320</v>
      </c>
      <c r="F9" s="1380">
        <v>27500</v>
      </c>
    </row>
    <row r="10" spans="1:6" s="119" customFormat="1" ht="18.75" customHeight="1">
      <c r="A10" s="814"/>
      <c r="B10" s="864" t="s">
        <v>2</v>
      </c>
      <c r="C10" s="1381">
        <f>C12</f>
        <v>112080</v>
      </c>
      <c r="D10" s="1381">
        <f>D12</f>
        <v>58000</v>
      </c>
      <c r="E10" s="1381">
        <f>E12</f>
        <v>54080</v>
      </c>
      <c r="F10" s="1381">
        <f>F12</f>
        <v>0</v>
      </c>
    </row>
    <row r="11" spans="1:7" s="322" customFormat="1" ht="21">
      <c r="A11" s="898" t="s">
        <v>510</v>
      </c>
      <c r="B11" s="864" t="s">
        <v>1</v>
      </c>
      <c r="C11" s="1381">
        <v>303000</v>
      </c>
      <c r="D11" s="1381">
        <v>235180</v>
      </c>
      <c r="E11" s="1381">
        <v>40320</v>
      </c>
      <c r="F11" s="1381">
        <v>27500</v>
      </c>
      <c r="G11" s="1004"/>
    </row>
    <row r="12" spans="1:7" s="322" customFormat="1" ht="21">
      <c r="A12" s="814"/>
      <c r="B12" s="815" t="s">
        <v>2</v>
      </c>
      <c r="C12" s="1382">
        <f>D12+E12+F12</f>
        <v>112080</v>
      </c>
      <c r="D12" s="1383">
        <f>D14+D21</f>
        <v>58000</v>
      </c>
      <c r="E12" s="1383">
        <f>E14+E21</f>
        <v>54080</v>
      </c>
      <c r="F12" s="1383">
        <f>F14+F21</f>
        <v>0</v>
      </c>
      <c r="G12" s="1004"/>
    </row>
    <row r="13" spans="1:128" s="1386" customFormat="1" ht="21">
      <c r="A13" s="819" t="s">
        <v>212</v>
      </c>
      <c r="B13" s="815" t="s">
        <v>1</v>
      </c>
      <c r="C13" s="1383">
        <v>216000</v>
      </c>
      <c r="D13" s="1383">
        <v>216000</v>
      </c>
      <c r="E13" s="1083">
        <v>0</v>
      </c>
      <c r="F13" s="1083">
        <v>0</v>
      </c>
      <c r="G13" s="1004"/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  <c r="AI13" s="322"/>
      <c r="AJ13" s="322"/>
      <c r="AK13" s="322"/>
      <c r="AL13" s="322"/>
      <c r="AM13" s="322"/>
      <c r="AN13" s="322"/>
      <c r="AO13" s="322"/>
      <c r="AP13" s="322"/>
      <c r="AQ13" s="322"/>
      <c r="AR13" s="322"/>
      <c r="AS13" s="322"/>
      <c r="AT13" s="322"/>
      <c r="AU13" s="322"/>
      <c r="AV13" s="322"/>
      <c r="AW13" s="322"/>
      <c r="AX13" s="322"/>
      <c r="AY13" s="322"/>
      <c r="AZ13" s="322"/>
      <c r="BA13" s="322"/>
      <c r="BB13" s="322"/>
      <c r="BC13" s="322"/>
      <c r="BD13" s="322"/>
      <c r="BE13" s="322"/>
      <c r="BF13" s="322"/>
      <c r="BG13" s="322"/>
      <c r="BH13" s="322"/>
      <c r="BI13" s="322"/>
      <c r="BJ13" s="322"/>
      <c r="BK13" s="322"/>
      <c r="BL13" s="322"/>
      <c r="BM13" s="322"/>
      <c r="BN13" s="322"/>
      <c r="BO13" s="322"/>
      <c r="BP13" s="322"/>
      <c r="BQ13" s="322"/>
      <c r="BR13" s="322"/>
      <c r="BS13" s="322"/>
      <c r="BT13" s="322"/>
      <c r="BU13" s="322"/>
      <c r="BV13" s="322"/>
      <c r="BW13" s="322"/>
      <c r="BX13" s="322"/>
      <c r="BY13" s="322"/>
      <c r="BZ13" s="322"/>
      <c r="CA13" s="322"/>
      <c r="CB13" s="322"/>
      <c r="CC13" s="322"/>
      <c r="CD13" s="322"/>
      <c r="CE13" s="322"/>
      <c r="CF13" s="322"/>
      <c r="CG13" s="322"/>
      <c r="CH13" s="322"/>
      <c r="CI13" s="322"/>
      <c r="CJ13" s="322"/>
      <c r="CK13" s="322"/>
      <c r="CL13" s="322"/>
      <c r="CM13" s="322"/>
      <c r="CN13" s="322"/>
      <c r="CO13" s="322"/>
      <c r="CP13" s="322"/>
      <c r="CQ13" s="322"/>
      <c r="CR13" s="322"/>
      <c r="CS13" s="322"/>
      <c r="CT13" s="322"/>
      <c r="CU13" s="322"/>
      <c r="CV13" s="322"/>
      <c r="CW13" s="322"/>
      <c r="CX13" s="322"/>
      <c r="CY13" s="322"/>
      <c r="CZ13" s="322"/>
      <c r="DA13" s="322"/>
      <c r="DB13" s="322"/>
      <c r="DC13" s="322"/>
      <c r="DD13" s="322"/>
      <c r="DE13" s="322"/>
      <c r="DF13" s="322"/>
      <c r="DG13" s="322"/>
      <c r="DH13" s="322"/>
      <c r="DI13" s="322"/>
      <c r="DJ13" s="322"/>
      <c r="DK13" s="322"/>
      <c r="DL13" s="322"/>
      <c r="DM13" s="322"/>
      <c r="DN13" s="322"/>
      <c r="DO13" s="322"/>
      <c r="DP13" s="322"/>
      <c r="DQ13" s="322"/>
      <c r="DR13" s="322"/>
      <c r="DS13" s="322"/>
      <c r="DT13" s="322"/>
      <c r="DU13" s="322"/>
      <c r="DV13" s="322"/>
      <c r="DW13" s="322"/>
      <c r="DX13" s="1385"/>
    </row>
    <row r="14" spans="1:128" s="1386" customFormat="1" ht="21">
      <c r="A14" s="819"/>
      <c r="B14" s="815" t="s">
        <v>2</v>
      </c>
      <c r="C14" s="1383">
        <f>C16</f>
        <v>90000</v>
      </c>
      <c r="D14" s="1383">
        <f>D16</f>
        <v>54000</v>
      </c>
      <c r="E14" s="1383">
        <f>E16</f>
        <v>36000</v>
      </c>
      <c r="F14" s="1383">
        <f>F16</f>
        <v>0</v>
      </c>
      <c r="G14" s="1004"/>
      <c r="H14" s="322"/>
      <c r="I14" s="322"/>
      <c r="J14" s="322"/>
      <c r="K14" s="322"/>
      <c r="L14" s="322"/>
      <c r="M14" s="322"/>
      <c r="N14" s="322"/>
      <c r="O14" s="322"/>
      <c r="P14" s="322"/>
      <c r="Q14" s="322"/>
      <c r="R14" s="322"/>
      <c r="S14" s="322"/>
      <c r="T14" s="322"/>
      <c r="U14" s="322"/>
      <c r="V14" s="322"/>
      <c r="W14" s="322"/>
      <c r="X14" s="322"/>
      <c r="Y14" s="322"/>
      <c r="Z14" s="322"/>
      <c r="AA14" s="322"/>
      <c r="AB14" s="322"/>
      <c r="AC14" s="322"/>
      <c r="AD14" s="322"/>
      <c r="AE14" s="322"/>
      <c r="AF14" s="322"/>
      <c r="AG14" s="322"/>
      <c r="AH14" s="322"/>
      <c r="AI14" s="322"/>
      <c r="AJ14" s="322"/>
      <c r="AK14" s="322"/>
      <c r="AL14" s="322"/>
      <c r="AM14" s="322"/>
      <c r="AN14" s="322"/>
      <c r="AO14" s="322"/>
      <c r="AP14" s="322"/>
      <c r="AQ14" s="322"/>
      <c r="AR14" s="322"/>
      <c r="AS14" s="322"/>
      <c r="AT14" s="322"/>
      <c r="AU14" s="322"/>
      <c r="AV14" s="322"/>
      <c r="AW14" s="322"/>
      <c r="AX14" s="322"/>
      <c r="AY14" s="322"/>
      <c r="AZ14" s="322"/>
      <c r="BA14" s="322"/>
      <c r="BB14" s="322"/>
      <c r="BC14" s="322"/>
      <c r="BD14" s="322"/>
      <c r="BE14" s="322"/>
      <c r="BF14" s="322"/>
      <c r="BG14" s="322"/>
      <c r="BH14" s="322"/>
      <c r="BI14" s="322"/>
      <c r="BJ14" s="322"/>
      <c r="BK14" s="322"/>
      <c r="BL14" s="322"/>
      <c r="BM14" s="322"/>
      <c r="BN14" s="322"/>
      <c r="BO14" s="322"/>
      <c r="BP14" s="322"/>
      <c r="BQ14" s="322"/>
      <c r="BR14" s="322"/>
      <c r="BS14" s="322"/>
      <c r="BT14" s="322"/>
      <c r="BU14" s="322"/>
      <c r="BV14" s="322"/>
      <c r="BW14" s="322"/>
      <c r="BX14" s="322"/>
      <c r="BY14" s="322"/>
      <c r="BZ14" s="322"/>
      <c r="CA14" s="322"/>
      <c r="CB14" s="322"/>
      <c r="CC14" s="322"/>
      <c r="CD14" s="322"/>
      <c r="CE14" s="322"/>
      <c r="CF14" s="322"/>
      <c r="CG14" s="322"/>
      <c r="CH14" s="322"/>
      <c r="CI14" s="322"/>
      <c r="CJ14" s="322"/>
      <c r="CK14" s="322"/>
      <c r="CL14" s="322"/>
      <c r="CM14" s="322"/>
      <c r="CN14" s="322"/>
      <c r="CO14" s="322"/>
      <c r="CP14" s="322"/>
      <c r="CQ14" s="322"/>
      <c r="CR14" s="322"/>
      <c r="CS14" s="322"/>
      <c r="CT14" s="322"/>
      <c r="CU14" s="322"/>
      <c r="CV14" s="322"/>
      <c r="CW14" s="322"/>
      <c r="CX14" s="322"/>
      <c r="CY14" s="322"/>
      <c r="CZ14" s="322"/>
      <c r="DA14" s="322"/>
      <c r="DB14" s="322"/>
      <c r="DC14" s="322"/>
      <c r="DD14" s="322"/>
      <c r="DE14" s="322"/>
      <c r="DF14" s="322"/>
      <c r="DG14" s="322"/>
      <c r="DH14" s="322"/>
      <c r="DI14" s="322"/>
      <c r="DJ14" s="322"/>
      <c r="DK14" s="322"/>
      <c r="DL14" s="322"/>
      <c r="DM14" s="322"/>
      <c r="DN14" s="322"/>
      <c r="DO14" s="322"/>
      <c r="DP14" s="322"/>
      <c r="DQ14" s="322"/>
      <c r="DR14" s="322"/>
      <c r="DS14" s="322"/>
      <c r="DT14" s="322"/>
      <c r="DU14" s="322"/>
      <c r="DV14" s="322"/>
      <c r="DW14" s="322"/>
      <c r="DX14" s="1385"/>
    </row>
    <row r="15" spans="1:7" s="322" customFormat="1" ht="21">
      <c r="A15" s="814" t="s">
        <v>424</v>
      </c>
      <c r="B15" s="815" t="s">
        <v>1</v>
      </c>
      <c r="C15" s="1382">
        <v>216000</v>
      </c>
      <c r="D15" s="1382">
        <v>216000</v>
      </c>
      <c r="E15" s="1082">
        <v>0</v>
      </c>
      <c r="F15" s="1082">
        <v>0</v>
      </c>
      <c r="G15" s="1004"/>
    </row>
    <row r="16" spans="1:7" s="322" customFormat="1" ht="21">
      <c r="A16" s="814"/>
      <c r="B16" s="815" t="s">
        <v>2</v>
      </c>
      <c r="C16" s="1382">
        <f>D16+E16+F16</f>
        <v>90000</v>
      </c>
      <c r="D16" s="1382">
        <f>D19</f>
        <v>54000</v>
      </c>
      <c r="E16" s="1382">
        <f>E19</f>
        <v>36000</v>
      </c>
      <c r="F16" s="1382">
        <f>F19</f>
        <v>0</v>
      </c>
      <c r="G16" s="1004"/>
    </row>
    <row r="17" spans="1:7" ht="21">
      <c r="A17" s="1395" t="s">
        <v>335</v>
      </c>
      <c r="B17" s="1255"/>
      <c r="C17" s="1403">
        <v>216000</v>
      </c>
      <c r="D17" s="1431">
        <v>216000</v>
      </c>
      <c r="E17" s="1432">
        <v>0</v>
      </c>
      <c r="F17" s="1432">
        <v>0</v>
      </c>
      <c r="G17" s="1004"/>
    </row>
    <row r="18" spans="1:7" ht="21">
      <c r="A18" s="1398" t="s">
        <v>118</v>
      </c>
      <c r="B18" s="887" t="s">
        <v>1</v>
      </c>
      <c r="C18" s="1390">
        <v>216000</v>
      </c>
      <c r="D18" s="1391">
        <v>216000</v>
      </c>
      <c r="E18" s="1432">
        <v>0</v>
      </c>
      <c r="F18" s="1433">
        <v>0</v>
      </c>
      <c r="G18" s="1434"/>
    </row>
    <row r="19" spans="1:7" ht="21">
      <c r="A19" s="1402"/>
      <c r="B19" s="887" t="s">
        <v>2</v>
      </c>
      <c r="C19" s="1403">
        <f>D19+E19+F19</f>
        <v>90000</v>
      </c>
      <c r="D19" s="1394">
        <v>54000</v>
      </c>
      <c r="E19" s="1406">
        <v>36000</v>
      </c>
      <c r="F19" s="1405"/>
      <c r="G19" s="1004"/>
    </row>
    <row r="20" spans="1:7" s="322" customFormat="1" ht="21">
      <c r="A20" s="1435" t="s">
        <v>265</v>
      </c>
      <c r="B20" s="815"/>
      <c r="C20" s="1383">
        <v>87000</v>
      </c>
      <c r="D20" s="1383">
        <v>19180</v>
      </c>
      <c r="E20" s="1383">
        <v>40320</v>
      </c>
      <c r="F20" s="1383">
        <v>27500</v>
      </c>
      <c r="G20" s="1004"/>
    </row>
    <row r="21" spans="1:7" s="322" customFormat="1" ht="21">
      <c r="A21" s="1436"/>
      <c r="B21" s="815"/>
      <c r="C21" s="1383">
        <f>D21+E21+F21</f>
        <v>22080</v>
      </c>
      <c r="D21" s="1383">
        <f>D23</f>
        <v>4000</v>
      </c>
      <c r="E21" s="1383">
        <f>E23</f>
        <v>18080</v>
      </c>
      <c r="F21" s="1383">
        <f>F23</f>
        <v>0</v>
      </c>
      <c r="G21" s="1004"/>
    </row>
    <row r="22" spans="1:7" ht="21" customHeight="1">
      <c r="A22" s="1398" t="s">
        <v>511</v>
      </c>
      <c r="B22" s="887" t="s">
        <v>1</v>
      </c>
      <c r="C22" s="1391">
        <v>87000</v>
      </c>
      <c r="D22" s="1394">
        <v>19180</v>
      </c>
      <c r="E22" s="1394">
        <v>40320</v>
      </c>
      <c r="F22" s="1394">
        <v>27500</v>
      </c>
      <c r="G22" s="1004"/>
    </row>
    <row r="23" spans="1:7" ht="21" customHeight="1">
      <c r="A23" s="1398"/>
      <c r="B23" s="887" t="s">
        <v>2</v>
      </c>
      <c r="C23" s="1391">
        <f>D23+E23+F23</f>
        <v>22080</v>
      </c>
      <c r="D23" s="1394">
        <v>4000</v>
      </c>
      <c r="E23" s="1394">
        <v>18080</v>
      </c>
      <c r="F23" s="1394"/>
      <c r="G23" s="1004"/>
    </row>
    <row r="24" spans="1:7" ht="19.5" customHeight="1">
      <c r="A24" s="605" t="s">
        <v>427</v>
      </c>
      <c r="B24" s="1437" t="s">
        <v>1</v>
      </c>
      <c r="C24" s="1438">
        <v>303000</v>
      </c>
      <c r="D24" s="1438">
        <v>235180</v>
      </c>
      <c r="E24" s="1438">
        <v>40320</v>
      </c>
      <c r="F24" s="1438">
        <v>27500</v>
      </c>
      <c r="G24" s="929"/>
    </row>
    <row r="25" spans="1:7" ht="19.5" customHeight="1">
      <c r="A25" s="606"/>
      <c r="B25" s="1439" t="s">
        <v>2</v>
      </c>
      <c r="C25" s="1440">
        <f>C10</f>
        <v>112080</v>
      </c>
      <c r="D25" s="1440">
        <f>D10</f>
        <v>58000</v>
      </c>
      <c r="E25" s="1440">
        <f>E10</f>
        <v>54080</v>
      </c>
      <c r="F25" s="1440">
        <f>F10</f>
        <v>0</v>
      </c>
      <c r="G25" s="929"/>
    </row>
    <row r="26" spans="1:7" ht="19.5" customHeight="1">
      <c r="A26" s="581" t="s">
        <v>428</v>
      </c>
      <c r="B26" s="1441" t="s">
        <v>1</v>
      </c>
      <c r="C26" s="1442">
        <v>0</v>
      </c>
      <c r="D26" s="1442">
        <v>0</v>
      </c>
      <c r="E26" s="1442">
        <v>0</v>
      </c>
      <c r="F26" s="1442">
        <v>0</v>
      </c>
      <c r="G26" s="929"/>
    </row>
    <row r="27" spans="1:7" ht="19.5" customHeight="1">
      <c r="A27" s="582"/>
      <c r="B27" s="1439" t="s">
        <v>2</v>
      </c>
      <c r="C27" s="1440"/>
      <c r="D27" s="1443"/>
      <c r="E27" s="1443"/>
      <c r="F27" s="1443"/>
      <c r="G27" s="929"/>
    </row>
    <row r="28" spans="1:128" s="1045" customFormat="1" ht="21">
      <c r="A28" s="605" t="s">
        <v>435</v>
      </c>
      <c r="B28" s="1444" t="s">
        <v>1</v>
      </c>
      <c r="C28" s="1445">
        <v>303000</v>
      </c>
      <c r="D28" s="1445">
        <v>235180</v>
      </c>
      <c r="E28" s="1445">
        <v>40320</v>
      </c>
      <c r="F28" s="1445">
        <v>27500</v>
      </c>
      <c r="G28" s="929"/>
      <c r="H28" s="322"/>
      <c r="I28" s="322"/>
      <c r="J28" s="322"/>
      <c r="K28" s="322"/>
      <c r="L28" s="322"/>
      <c r="M28" s="322"/>
      <c r="N28" s="322"/>
      <c r="O28" s="322"/>
      <c r="P28" s="322"/>
      <c r="Q28" s="322"/>
      <c r="R28" s="322"/>
      <c r="S28" s="322"/>
      <c r="T28" s="322"/>
      <c r="U28" s="322"/>
      <c r="V28" s="322"/>
      <c r="W28" s="322"/>
      <c r="X28" s="322"/>
      <c r="Y28" s="322"/>
      <c r="Z28" s="322"/>
      <c r="AA28" s="322"/>
      <c r="AB28" s="322"/>
      <c r="AC28" s="322"/>
      <c r="AD28" s="322"/>
      <c r="AE28" s="322"/>
      <c r="AF28" s="322"/>
      <c r="AG28" s="322"/>
      <c r="AH28" s="322"/>
      <c r="AI28" s="322"/>
      <c r="AJ28" s="322"/>
      <c r="AK28" s="322"/>
      <c r="AL28" s="322"/>
      <c r="AM28" s="322"/>
      <c r="AN28" s="322"/>
      <c r="AO28" s="322"/>
      <c r="AP28" s="322"/>
      <c r="AQ28" s="322"/>
      <c r="AR28" s="322"/>
      <c r="AS28" s="322"/>
      <c r="AT28" s="322"/>
      <c r="AU28" s="322"/>
      <c r="AV28" s="322"/>
      <c r="AW28" s="322"/>
      <c r="AX28" s="322"/>
      <c r="AY28" s="322"/>
      <c r="AZ28" s="322"/>
      <c r="BA28" s="322"/>
      <c r="BB28" s="322"/>
      <c r="BC28" s="322"/>
      <c r="BD28" s="322"/>
      <c r="BE28" s="322"/>
      <c r="BF28" s="322"/>
      <c r="BG28" s="322"/>
      <c r="BH28" s="322"/>
      <c r="BI28" s="322"/>
      <c r="BJ28" s="322"/>
      <c r="BK28" s="322"/>
      <c r="BL28" s="322"/>
      <c r="BM28" s="322"/>
      <c r="BN28" s="322"/>
      <c r="BO28" s="322"/>
      <c r="BP28" s="322"/>
      <c r="BQ28" s="322"/>
      <c r="BR28" s="322"/>
      <c r="BS28" s="322"/>
      <c r="BT28" s="322"/>
      <c r="BU28" s="322"/>
      <c r="BV28" s="322"/>
      <c r="BW28" s="322"/>
      <c r="BX28" s="322"/>
      <c r="BY28" s="322"/>
      <c r="BZ28" s="322"/>
      <c r="CA28" s="322"/>
      <c r="CB28" s="322"/>
      <c r="CC28" s="322"/>
      <c r="CD28" s="322"/>
      <c r="CE28" s="322"/>
      <c r="CF28" s="322"/>
      <c r="CG28" s="322"/>
      <c r="CH28" s="322"/>
      <c r="CI28" s="322"/>
      <c r="CJ28" s="322"/>
      <c r="CK28" s="322"/>
      <c r="CL28" s="322"/>
      <c r="CM28" s="322"/>
      <c r="CN28" s="322"/>
      <c r="CO28" s="322"/>
      <c r="CP28" s="322"/>
      <c r="CQ28" s="322"/>
      <c r="CR28" s="322"/>
      <c r="CS28" s="322"/>
      <c r="CT28" s="322"/>
      <c r="CU28" s="322"/>
      <c r="CV28" s="322"/>
      <c r="CW28" s="322"/>
      <c r="CX28" s="322"/>
      <c r="CY28" s="322"/>
      <c r="CZ28" s="322"/>
      <c r="DA28" s="322"/>
      <c r="DB28" s="322"/>
      <c r="DC28" s="322"/>
      <c r="DD28" s="322"/>
      <c r="DE28" s="322"/>
      <c r="DF28" s="322"/>
      <c r="DG28" s="322"/>
      <c r="DH28" s="322"/>
      <c r="DI28" s="322"/>
      <c r="DJ28" s="322"/>
      <c r="DK28" s="322"/>
      <c r="DL28" s="322"/>
      <c r="DM28" s="322"/>
      <c r="DN28" s="322"/>
      <c r="DO28" s="322"/>
      <c r="DP28" s="322"/>
      <c r="DQ28" s="322"/>
      <c r="DR28" s="322"/>
      <c r="DS28" s="322"/>
      <c r="DT28" s="322"/>
      <c r="DU28" s="322"/>
      <c r="DV28" s="322"/>
      <c r="DW28" s="322"/>
      <c r="DX28" s="1044"/>
    </row>
    <row r="29" spans="1:128" s="1051" customFormat="1" ht="21">
      <c r="A29" s="606"/>
      <c r="B29" s="1446" t="s">
        <v>2</v>
      </c>
      <c r="C29" s="1447">
        <f>C25</f>
        <v>112080</v>
      </c>
      <c r="D29" s="1447">
        <f>D25</f>
        <v>58000</v>
      </c>
      <c r="E29" s="1447">
        <f>E25</f>
        <v>54080</v>
      </c>
      <c r="F29" s="1447">
        <f>F25</f>
        <v>0</v>
      </c>
      <c r="G29" s="929"/>
      <c r="H29" s="322"/>
      <c r="I29" s="322"/>
      <c r="J29" s="322"/>
      <c r="K29" s="322"/>
      <c r="L29" s="322"/>
      <c r="M29" s="322"/>
      <c r="N29" s="322"/>
      <c r="O29" s="322"/>
      <c r="P29" s="322"/>
      <c r="Q29" s="322"/>
      <c r="R29" s="322"/>
      <c r="S29" s="322"/>
      <c r="T29" s="322"/>
      <c r="U29" s="322"/>
      <c r="V29" s="322"/>
      <c r="W29" s="322"/>
      <c r="X29" s="322"/>
      <c r="Y29" s="322"/>
      <c r="Z29" s="322"/>
      <c r="AA29" s="322"/>
      <c r="AB29" s="322"/>
      <c r="AC29" s="322"/>
      <c r="AD29" s="322"/>
      <c r="AE29" s="322"/>
      <c r="AF29" s="322"/>
      <c r="AG29" s="322"/>
      <c r="AH29" s="322"/>
      <c r="AI29" s="322"/>
      <c r="AJ29" s="322"/>
      <c r="AK29" s="322"/>
      <c r="AL29" s="322"/>
      <c r="AM29" s="322"/>
      <c r="AN29" s="322"/>
      <c r="AO29" s="322"/>
      <c r="AP29" s="322"/>
      <c r="AQ29" s="322"/>
      <c r="AR29" s="322"/>
      <c r="AS29" s="322"/>
      <c r="AT29" s="322"/>
      <c r="AU29" s="322"/>
      <c r="AV29" s="322"/>
      <c r="AW29" s="322"/>
      <c r="AX29" s="322"/>
      <c r="AY29" s="322"/>
      <c r="AZ29" s="322"/>
      <c r="BA29" s="322"/>
      <c r="BB29" s="322"/>
      <c r="BC29" s="322"/>
      <c r="BD29" s="322"/>
      <c r="BE29" s="322"/>
      <c r="BF29" s="322"/>
      <c r="BG29" s="322"/>
      <c r="BH29" s="322"/>
      <c r="BI29" s="322"/>
      <c r="BJ29" s="322"/>
      <c r="BK29" s="322"/>
      <c r="BL29" s="322"/>
      <c r="BM29" s="322"/>
      <c r="BN29" s="322"/>
      <c r="BO29" s="322"/>
      <c r="BP29" s="322"/>
      <c r="BQ29" s="322"/>
      <c r="BR29" s="322"/>
      <c r="BS29" s="322"/>
      <c r="BT29" s="322"/>
      <c r="BU29" s="322"/>
      <c r="BV29" s="322"/>
      <c r="BW29" s="322"/>
      <c r="BX29" s="322"/>
      <c r="BY29" s="322"/>
      <c r="BZ29" s="322"/>
      <c r="CA29" s="322"/>
      <c r="CB29" s="322"/>
      <c r="CC29" s="322"/>
      <c r="CD29" s="322"/>
      <c r="CE29" s="322"/>
      <c r="CF29" s="322"/>
      <c r="CG29" s="322"/>
      <c r="CH29" s="322"/>
      <c r="CI29" s="322"/>
      <c r="CJ29" s="322"/>
      <c r="CK29" s="322"/>
      <c r="CL29" s="322"/>
      <c r="CM29" s="322"/>
      <c r="CN29" s="322"/>
      <c r="CO29" s="322"/>
      <c r="CP29" s="322"/>
      <c r="CQ29" s="322"/>
      <c r="CR29" s="322"/>
      <c r="CS29" s="322"/>
      <c r="CT29" s="322"/>
      <c r="CU29" s="322"/>
      <c r="CV29" s="322"/>
      <c r="CW29" s="322"/>
      <c r="CX29" s="322"/>
      <c r="CY29" s="322"/>
      <c r="CZ29" s="322"/>
      <c r="DA29" s="322"/>
      <c r="DB29" s="322"/>
      <c r="DC29" s="322"/>
      <c r="DD29" s="322"/>
      <c r="DE29" s="322"/>
      <c r="DF29" s="322"/>
      <c r="DG29" s="322"/>
      <c r="DH29" s="322"/>
      <c r="DI29" s="322"/>
      <c r="DJ29" s="322"/>
      <c r="DK29" s="322"/>
      <c r="DL29" s="322"/>
      <c r="DM29" s="322"/>
      <c r="DN29" s="322"/>
      <c r="DO29" s="322"/>
      <c r="DP29" s="322"/>
      <c r="DQ29" s="322"/>
      <c r="DR29" s="322"/>
      <c r="DS29" s="322"/>
      <c r="DT29" s="322"/>
      <c r="DU29" s="322"/>
      <c r="DV29" s="322"/>
      <c r="DW29" s="322"/>
      <c r="DX29" s="1050"/>
    </row>
    <row r="30" spans="1:7" s="322" customFormat="1" ht="21">
      <c r="A30" s="580"/>
      <c r="B30" s="580"/>
      <c r="C30" s="1420"/>
      <c r="D30" s="870"/>
      <c r="E30" s="870"/>
      <c r="F30" s="870"/>
      <c r="G30" s="929"/>
    </row>
    <row r="31" spans="1:7" s="322" customFormat="1" ht="21">
      <c r="A31" s="580"/>
      <c r="B31" s="580"/>
      <c r="C31" s="1420"/>
      <c r="D31" s="870"/>
      <c r="E31" s="870"/>
      <c r="F31" s="870"/>
      <c r="G31" s="929"/>
    </row>
    <row r="32" spans="1:6" ht="21">
      <c r="A32" s="1425"/>
      <c r="B32" s="22"/>
      <c r="C32" s="1422"/>
      <c r="D32" s="1423"/>
      <c r="E32" s="1424"/>
      <c r="F32" s="1423"/>
    </row>
    <row r="45" ht="19.5">
      <c r="C45" s="1427"/>
    </row>
    <row r="46" ht="19.5">
      <c r="C46" s="1427"/>
    </row>
    <row r="47" ht="19.5">
      <c r="C47" s="1427"/>
    </row>
    <row r="48" ht="19.5">
      <c r="C48" s="1427" t="s">
        <v>144</v>
      </c>
    </row>
    <row r="49" ht="19.5">
      <c r="C49" s="1427" t="s">
        <v>145</v>
      </c>
    </row>
    <row r="50" ht="19.5">
      <c r="C50" s="1427" t="s">
        <v>146</v>
      </c>
    </row>
    <row r="51" ht="19.5">
      <c r="C51" s="1427" t="s">
        <v>147</v>
      </c>
    </row>
    <row r="52" ht="19.5">
      <c r="C52" s="1427"/>
    </row>
    <row r="53" ht="19.5">
      <c r="C53" s="1427"/>
    </row>
    <row r="54" ht="19.5">
      <c r="C54" s="1427"/>
    </row>
    <row r="55" ht="19.5">
      <c r="C55" s="1427"/>
    </row>
  </sheetData>
  <sheetProtection/>
  <mergeCells count="3">
    <mergeCell ref="A3:F3"/>
    <mergeCell ref="A24:A25"/>
    <mergeCell ref="A28:A29"/>
  </mergeCells>
  <printOptions/>
  <pageMargins left="0" right="0" top="0.196850393700787" bottom="0" header="0.31496062992126" footer="0.31496062992126"/>
  <pageSetup horizontalDpi="600" verticalDpi="600" orientation="landscape" paperSize="9" scale="8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DX72"/>
  <sheetViews>
    <sheetView tabSelected="1" view="pageBreakPreview" zoomScaleSheetLayoutView="100" zoomScalePageLayoutView="0" workbookViewId="0" topLeftCell="A26">
      <selection activeCell="P104" sqref="P104"/>
    </sheetView>
  </sheetViews>
  <sheetFormatPr defaultColWidth="9.00390625" defaultRowHeight="15"/>
  <cols>
    <col min="1" max="1" width="55.421875" style="1428" customWidth="1"/>
    <col min="2" max="2" width="20.421875" style="1259" customWidth="1"/>
    <col min="3" max="3" width="24.00390625" style="1429" customWidth="1"/>
    <col min="4" max="4" width="25.00390625" style="1374" customWidth="1"/>
    <col min="5" max="5" width="25.57421875" style="1430" customWidth="1"/>
    <col min="6" max="6" width="24.8515625" style="1374" customWidth="1"/>
    <col min="7" max="7" width="14.57421875" style="1259" customWidth="1"/>
    <col min="8" max="16384" width="9.00390625" style="1259" customWidth="1"/>
  </cols>
  <sheetData>
    <row r="1" spans="1:6" s="322" customFormat="1" ht="19.5">
      <c r="A1" s="587"/>
      <c r="B1" s="587"/>
      <c r="C1" s="1166"/>
      <c r="D1" s="1166"/>
      <c r="E1" s="1166"/>
      <c r="F1" s="1372" t="s">
        <v>416</v>
      </c>
    </row>
    <row r="2" spans="1:6" s="322" customFormat="1" ht="19.5">
      <c r="A2" s="587"/>
      <c r="B2" s="587"/>
      <c r="C2" s="1166"/>
      <c r="D2" s="1166"/>
      <c r="E2" s="1166"/>
      <c r="F2" s="1372" t="s">
        <v>268</v>
      </c>
    </row>
    <row r="3" spans="1:6" s="322" customFormat="1" ht="19.5">
      <c r="A3" s="646" t="s">
        <v>417</v>
      </c>
      <c r="B3" s="646"/>
      <c r="C3" s="646"/>
      <c r="D3" s="646"/>
      <c r="E3" s="646"/>
      <c r="F3" s="646"/>
    </row>
    <row r="4" spans="1:6" s="322" customFormat="1" ht="19.5">
      <c r="A4" s="108" t="s">
        <v>418</v>
      </c>
      <c r="B4" s="108"/>
      <c r="C4" s="1164"/>
      <c r="D4" s="1373"/>
      <c r="E4" s="1164"/>
      <c r="F4" s="1374"/>
    </row>
    <row r="5" spans="1:6" s="322" customFormat="1" ht="19.5">
      <c r="A5" s="110" t="s">
        <v>252</v>
      </c>
      <c r="B5" s="587"/>
      <c r="C5" s="1166"/>
      <c r="D5" s="1166"/>
      <c r="E5" s="1166"/>
      <c r="F5" s="1375"/>
    </row>
    <row r="6" spans="1:6" s="322" customFormat="1" ht="21">
      <c r="A6" s="580"/>
      <c r="B6" s="580"/>
      <c r="C6" s="1097"/>
      <c r="D6" s="1097"/>
      <c r="E6" s="1097"/>
      <c r="F6" s="1376" t="s">
        <v>38</v>
      </c>
    </row>
    <row r="7" spans="1:128" s="893" customFormat="1" ht="21">
      <c r="A7" s="583" t="s">
        <v>274</v>
      </c>
      <c r="B7" s="1013" t="s">
        <v>153</v>
      </c>
      <c r="C7" s="1377" t="s">
        <v>0</v>
      </c>
      <c r="D7" s="1378" t="s">
        <v>191</v>
      </c>
      <c r="E7" s="1378" t="s">
        <v>192</v>
      </c>
      <c r="F7" s="441" t="s">
        <v>193</v>
      </c>
      <c r="G7" s="96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22"/>
      <c r="AL7" s="322"/>
      <c r="AM7" s="322"/>
      <c r="AN7" s="322"/>
      <c r="AO7" s="322"/>
      <c r="AP7" s="322"/>
      <c r="AQ7" s="322"/>
      <c r="AR7" s="322"/>
      <c r="AS7" s="322"/>
      <c r="AT7" s="322"/>
      <c r="AU7" s="322"/>
      <c r="AV7" s="322"/>
      <c r="AW7" s="322"/>
      <c r="AX7" s="322"/>
      <c r="AY7" s="322"/>
      <c r="AZ7" s="322"/>
      <c r="BA7" s="322"/>
      <c r="BB7" s="322"/>
      <c r="BC7" s="322"/>
      <c r="BD7" s="322"/>
      <c r="BE7" s="322"/>
      <c r="BF7" s="322"/>
      <c r="BG7" s="322"/>
      <c r="BH7" s="322"/>
      <c r="BI7" s="322"/>
      <c r="BJ7" s="322"/>
      <c r="BK7" s="322"/>
      <c r="BL7" s="322"/>
      <c r="BM7" s="322"/>
      <c r="BN7" s="322"/>
      <c r="BO7" s="322"/>
      <c r="BP7" s="322"/>
      <c r="BQ7" s="322"/>
      <c r="BR7" s="322"/>
      <c r="BS7" s="322"/>
      <c r="BT7" s="322"/>
      <c r="BU7" s="322"/>
      <c r="BV7" s="322"/>
      <c r="BW7" s="322"/>
      <c r="BX7" s="322"/>
      <c r="BY7" s="322"/>
      <c r="BZ7" s="322"/>
      <c r="CA7" s="322"/>
      <c r="CB7" s="322"/>
      <c r="CC7" s="322"/>
      <c r="CD7" s="322"/>
      <c r="CE7" s="322"/>
      <c r="CF7" s="322"/>
      <c r="CG7" s="322"/>
      <c r="CH7" s="322"/>
      <c r="CI7" s="322"/>
      <c r="CJ7" s="322"/>
      <c r="CK7" s="322"/>
      <c r="CL7" s="322"/>
      <c r="CM7" s="322"/>
      <c r="CN7" s="322"/>
      <c r="CO7" s="322"/>
      <c r="CP7" s="322"/>
      <c r="CQ7" s="322"/>
      <c r="CR7" s="322"/>
      <c r="CS7" s="322"/>
      <c r="CT7" s="322"/>
      <c r="CU7" s="322"/>
      <c r="CV7" s="322"/>
      <c r="CW7" s="322"/>
      <c r="CX7" s="322"/>
      <c r="CY7" s="322"/>
      <c r="CZ7" s="322"/>
      <c r="DA7" s="322"/>
      <c r="DB7" s="322"/>
      <c r="DC7" s="322"/>
      <c r="DD7" s="322"/>
      <c r="DE7" s="322"/>
      <c r="DF7" s="322"/>
      <c r="DG7" s="322"/>
      <c r="DH7" s="322"/>
      <c r="DI7" s="322"/>
      <c r="DJ7" s="322"/>
      <c r="DK7" s="322"/>
      <c r="DL7" s="322"/>
      <c r="DM7" s="322"/>
      <c r="DN7" s="322"/>
      <c r="DO7" s="322"/>
      <c r="DP7" s="322"/>
      <c r="DQ7" s="322"/>
      <c r="DR7" s="322"/>
      <c r="DS7" s="322"/>
      <c r="DT7" s="322"/>
      <c r="DU7" s="322"/>
      <c r="DV7" s="322"/>
      <c r="DW7" s="322"/>
      <c r="DX7" s="923"/>
    </row>
    <row r="8" spans="1:128" s="895" customFormat="1" ht="21">
      <c r="A8" s="584"/>
      <c r="B8" s="1017"/>
      <c r="C8" s="1379"/>
      <c r="D8" s="753" t="s">
        <v>420</v>
      </c>
      <c r="E8" s="753" t="s">
        <v>421</v>
      </c>
      <c r="F8" s="753" t="s">
        <v>422</v>
      </c>
      <c r="G8" s="96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22"/>
      <c r="AL8" s="322"/>
      <c r="AM8" s="322"/>
      <c r="AN8" s="322"/>
      <c r="AO8" s="322"/>
      <c r="AP8" s="322"/>
      <c r="AQ8" s="322"/>
      <c r="AR8" s="322"/>
      <c r="AS8" s="322"/>
      <c r="AT8" s="322"/>
      <c r="AU8" s="322"/>
      <c r="AV8" s="322"/>
      <c r="AW8" s="322"/>
      <c r="AX8" s="322"/>
      <c r="AY8" s="322"/>
      <c r="AZ8" s="322"/>
      <c r="BA8" s="322"/>
      <c r="BB8" s="322"/>
      <c r="BC8" s="322"/>
      <c r="BD8" s="322"/>
      <c r="BE8" s="322"/>
      <c r="BF8" s="322"/>
      <c r="BG8" s="322"/>
      <c r="BH8" s="322"/>
      <c r="BI8" s="322"/>
      <c r="BJ8" s="322"/>
      <c r="BK8" s="322"/>
      <c r="BL8" s="322"/>
      <c r="BM8" s="322"/>
      <c r="BN8" s="322"/>
      <c r="BO8" s="322"/>
      <c r="BP8" s="322"/>
      <c r="BQ8" s="322"/>
      <c r="BR8" s="322"/>
      <c r="BS8" s="322"/>
      <c r="BT8" s="322"/>
      <c r="BU8" s="322"/>
      <c r="BV8" s="322"/>
      <c r="BW8" s="322"/>
      <c r="BX8" s="322"/>
      <c r="BY8" s="322"/>
      <c r="BZ8" s="322"/>
      <c r="CA8" s="322"/>
      <c r="CB8" s="322"/>
      <c r="CC8" s="322"/>
      <c r="CD8" s="322"/>
      <c r="CE8" s="322"/>
      <c r="CF8" s="322"/>
      <c r="CG8" s="322"/>
      <c r="CH8" s="322"/>
      <c r="CI8" s="322"/>
      <c r="CJ8" s="322"/>
      <c r="CK8" s="322"/>
      <c r="CL8" s="322"/>
      <c r="CM8" s="322"/>
      <c r="CN8" s="322"/>
      <c r="CO8" s="322"/>
      <c r="CP8" s="322"/>
      <c r="CQ8" s="322"/>
      <c r="CR8" s="322"/>
      <c r="CS8" s="322"/>
      <c r="CT8" s="322"/>
      <c r="CU8" s="322"/>
      <c r="CV8" s="322"/>
      <c r="CW8" s="322"/>
      <c r="CX8" s="322"/>
      <c r="CY8" s="322"/>
      <c r="CZ8" s="322"/>
      <c r="DA8" s="322"/>
      <c r="DB8" s="322"/>
      <c r="DC8" s="322"/>
      <c r="DD8" s="322"/>
      <c r="DE8" s="322"/>
      <c r="DF8" s="322"/>
      <c r="DG8" s="322"/>
      <c r="DH8" s="322"/>
      <c r="DI8" s="322"/>
      <c r="DJ8" s="322"/>
      <c r="DK8" s="322"/>
      <c r="DL8" s="322"/>
      <c r="DM8" s="322"/>
      <c r="DN8" s="322"/>
      <c r="DO8" s="322"/>
      <c r="DP8" s="322"/>
      <c r="DQ8" s="322"/>
      <c r="DR8" s="322"/>
      <c r="DS8" s="322"/>
      <c r="DT8" s="322"/>
      <c r="DU8" s="322"/>
      <c r="DV8" s="322"/>
      <c r="DW8" s="322"/>
      <c r="DX8" s="925"/>
    </row>
    <row r="9" spans="1:6" s="322" customFormat="1" ht="21">
      <c r="A9" s="1018" t="s">
        <v>423</v>
      </c>
      <c r="B9" s="866" t="s">
        <v>1</v>
      </c>
      <c r="C9" s="1380">
        <v>6695100</v>
      </c>
      <c r="D9" s="1380">
        <v>6512000</v>
      </c>
      <c r="E9" s="1380">
        <v>174050</v>
      </c>
      <c r="F9" s="1380">
        <v>9050</v>
      </c>
    </row>
    <row r="10" spans="1:6" s="119" customFormat="1" ht="18.75" customHeight="1">
      <c r="A10" s="1448"/>
      <c r="B10" s="1449" t="s">
        <v>2</v>
      </c>
      <c r="C10" s="1450">
        <f>C12</f>
        <v>4659825</v>
      </c>
      <c r="D10" s="1450">
        <f>D12</f>
        <v>18225</v>
      </c>
      <c r="E10" s="1450">
        <f>E12</f>
        <v>4641600</v>
      </c>
      <c r="F10" s="1450">
        <f>F12</f>
        <v>0</v>
      </c>
    </row>
    <row r="11" spans="1:7" s="322" customFormat="1" ht="21">
      <c r="A11" s="814" t="s">
        <v>512</v>
      </c>
      <c r="B11" s="815" t="s">
        <v>1</v>
      </c>
      <c r="C11" s="1382">
        <v>6695100</v>
      </c>
      <c r="D11" s="1382">
        <v>6512000</v>
      </c>
      <c r="E11" s="1382">
        <v>174050</v>
      </c>
      <c r="F11" s="1382">
        <v>9050</v>
      </c>
      <c r="G11" s="1004"/>
    </row>
    <row r="12" spans="1:7" s="322" customFormat="1" ht="21">
      <c r="A12" s="814"/>
      <c r="B12" s="815" t="s">
        <v>2</v>
      </c>
      <c r="C12" s="1382">
        <f>D12+E12+F12</f>
        <v>4659825</v>
      </c>
      <c r="D12" s="1383">
        <f>D14+D29</f>
        <v>18225</v>
      </c>
      <c r="E12" s="1383">
        <f>E14+E29</f>
        <v>4641600</v>
      </c>
      <c r="F12" s="1383">
        <f>F14+F29</f>
        <v>0</v>
      </c>
      <c r="G12" s="1004"/>
    </row>
    <row r="13" spans="1:7" s="119" customFormat="1" ht="21.75" customHeight="1">
      <c r="A13" s="814" t="s">
        <v>212</v>
      </c>
      <c r="B13" s="815" t="s">
        <v>1</v>
      </c>
      <c r="C13" s="1382">
        <v>52900</v>
      </c>
      <c r="D13" s="1382">
        <v>28800</v>
      </c>
      <c r="E13" s="1382">
        <v>15050</v>
      </c>
      <c r="F13" s="1382">
        <v>9050</v>
      </c>
      <c r="G13" s="1004"/>
    </row>
    <row r="14" spans="1:7" s="119" customFormat="1" ht="21.75" customHeight="1">
      <c r="A14" s="814"/>
      <c r="B14" s="815" t="s">
        <v>2</v>
      </c>
      <c r="C14" s="1382">
        <f>C16</f>
        <v>18225</v>
      </c>
      <c r="D14" s="1382">
        <f>D16</f>
        <v>18225</v>
      </c>
      <c r="E14" s="1382">
        <f>E16</f>
        <v>0</v>
      </c>
      <c r="F14" s="1382">
        <f>F16</f>
        <v>0</v>
      </c>
      <c r="G14" s="1004"/>
    </row>
    <row r="15" spans="1:7" s="119" customFormat="1" ht="21.75" customHeight="1">
      <c r="A15" s="814" t="s">
        <v>424</v>
      </c>
      <c r="B15" s="815" t="s">
        <v>1</v>
      </c>
      <c r="C15" s="1382">
        <v>52900</v>
      </c>
      <c r="D15" s="1382">
        <v>28800</v>
      </c>
      <c r="E15" s="1382">
        <v>15050</v>
      </c>
      <c r="F15" s="1382">
        <v>9050</v>
      </c>
      <c r="G15" s="1004"/>
    </row>
    <row r="16" spans="1:7" s="119" customFormat="1" ht="21.75" customHeight="1">
      <c r="A16" s="1451"/>
      <c r="B16" s="815" t="s">
        <v>2</v>
      </c>
      <c r="C16" s="1382">
        <f>D16+E16+F16</f>
        <v>18225</v>
      </c>
      <c r="D16" s="1452">
        <f>D19+D22+D25+D27</f>
        <v>18225</v>
      </c>
      <c r="E16" s="1452">
        <f>E19+E22+E25+E27</f>
        <v>0</v>
      </c>
      <c r="F16" s="1452">
        <f>F19+F22+F25+F27</f>
        <v>0</v>
      </c>
      <c r="G16" s="1004"/>
    </row>
    <row r="17" spans="1:7" s="119" customFormat="1" ht="21.75" customHeight="1">
      <c r="A17" s="879" t="s">
        <v>213</v>
      </c>
      <c r="B17" s="821"/>
      <c r="C17" s="1387">
        <v>14000</v>
      </c>
      <c r="D17" s="1387">
        <v>14000</v>
      </c>
      <c r="E17" s="1453">
        <v>0</v>
      </c>
      <c r="F17" s="1453">
        <v>0</v>
      </c>
      <c r="G17" s="1004"/>
    </row>
    <row r="18" spans="1:7" s="119" customFormat="1" ht="21.75" customHeight="1">
      <c r="A18" s="475" t="s">
        <v>513</v>
      </c>
      <c r="B18" s="825" t="s">
        <v>1</v>
      </c>
      <c r="C18" s="1454">
        <v>14000</v>
      </c>
      <c r="D18" s="1401">
        <v>14000</v>
      </c>
      <c r="E18" s="1455">
        <v>0</v>
      </c>
      <c r="F18" s="1455">
        <v>0</v>
      </c>
      <c r="G18" s="1004"/>
    </row>
    <row r="19" spans="1:7" s="119" customFormat="1" ht="21.75" customHeight="1">
      <c r="A19" s="475"/>
      <c r="B19" s="825" t="s">
        <v>2</v>
      </c>
      <c r="C19" s="1454">
        <f>D19+E19+F19</f>
        <v>9425</v>
      </c>
      <c r="D19" s="1401">
        <v>9425</v>
      </c>
      <c r="E19" s="1401"/>
      <c r="F19" s="1401"/>
      <c r="G19" s="1004"/>
    </row>
    <row r="20" spans="1:7" s="119" customFormat="1" ht="21.75" customHeight="1">
      <c r="A20" s="1395" t="s">
        <v>214</v>
      </c>
      <c r="B20" s="825"/>
      <c r="C20" s="1456">
        <v>18100</v>
      </c>
      <c r="D20" s="1457">
        <v>0</v>
      </c>
      <c r="E20" s="1455">
        <v>9050</v>
      </c>
      <c r="F20" s="1455">
        <v>9050</v>
      </c>
      <c r="G20" s="1004"/>
    </row>
    <row r="21" spans="1:7" s="119" customFormat="1" ht="21.75" customHeight="1">
      <c r="A21" s="1398" t="s">
        <v>45</v>
      </c>
      <c r="B21" s="825" t="s">
        <v>1</v>
      </c>
      <c r="C21" s="1454">
        <v>18100</v>
      </c>
      <c r="D21" s="1401">
        <v>0</v>
      </c>
      <c r="E21" s="1401">
        <v>9050</v>
      </c>
      <c r="F21" s="1401">
        <v>9050</v>
      </c>
      <c r="G21" s="1004"/>
    </row>
    <row r="22" spans="1:7" s="119" customFormat="1" ht="21.75" customHeight="1">
      <c r="A22" s="1398"/>
      <c r="B22" s="825" t="s">
        <v>2</v>
      </c>
      <c r="C22" s="1454">
        <f>D22+E22+F22</f>
        <v>0</v>
      </c>
      <c r="D22" s="1455"/>
      <c r="E22" s="1455"/>
      <c r="F22" s="1455"/>
      <c r="G22" s="1004"/>
    </row>
    <row r="23" spans="1:7" s="119" customFormat="1" ht="21.75" customHeight="1">
      <c r="A23" s="1395" t="s">
        <v>215</v>
      </c>
      <c r="B23" s="825"/>
      <c r="C23" s="1456">
        <v>20800</v>
      </c>
      <c r="D23" s="1455">
        <v>14800</v>
      </c>
      <c r="E23" s="1455">
        <v>6000</v>
      </c>
      <c r="F23" s="1457">
        <v>0</v>
      </c>
      <c r="G23" s="1004"/>
    </row>
    <row r="24" spans="1:7" s="119" customFormat="1" ht="21.75" customHeight="1">
      <c r="A24" s="1398" t="s">
        <v>54</v>
      </c>
      <c r="B24" s="825" t="s">
        <v>1</v>
      </c>
      <c r="C24" s="1454">
        <v>12000</v>
      </c>
      <c r="D24" s="1458">
        <v>6000</v>
      </c>
      <c r="E24" s="1401">
        <v>6000</v>
      </c>
      <c r="F24" s="1405">
        <v>0</v>
      </c>
      <c r="G24" s="1004"/>
    </row>
    <row r="25" spans="1:7" s="119" customFormat="1" ht="21.75" customHeight="1">
      <c r="A25" s="1398"/>
      <c r="B25" s="825" t="s">
        <v>2</v>
      </c>
      <c r="C25" s="1454">
        <f>D25+E25+F25</f>
        <v>0</v>
      </c>
      <c r="D25" s="1455"/>
      <c r="E25" s="1455"/>
      <c r="F25" s="1457"/>
      <c r="G25" s="1004"/>
    </row>
    <row r="26" spans="1:7" s="119" customFormat="1" ht="21.75" customHeight="1">
      <c r="A26" s="1398" t="s">
        <v>132</v>
      </c>
      <c r="B26" s="825" t="s">
        <v>1</v>
      </c>
      <c r="C26" s="1454">
        <v>8800</v>
      </c>
      <c r="D26" s="1401">
        <v>8800</v>
      </c>
      <c r="E26" s="1457">
        <v>0</v>
      </c>
      <c r="F26" s="1457">
        <v>0</v>
      </c>
      <c r="G26" s="1004"/>
    </row>
    <row r="27" spans="1:7" s="119" customFormat="1" ht="21.75" customHeight="1">
      <c r="A27" s="1398"/>
      <c r="B27" s="821" t="s">
        <v>2</v>
      </c>
      <c r="C27" s="1454">
        <f>D27+E27+F27</f>
        <v>8800</v>
      </c>
      <c r="D27" s="1401">
        <v>8800</v>
      </c>
      <c r="E27" s="1401"/>
      <c r="F27" s="1457"/>
      <c r="G27" s="1004"/>
    </row>
    <row r="28" spans="1:7" s="322" customFormat="1" ht="21">
      <c r="A28" s="898" t="s">
        <v>271</v>
      </c>
      <c r="B28" s="864" t="s">
        <v>1</v>
      </c>
      <c r="C28" s="1459">
        <v>6642200</v>
      </c>
      <c r="D28" s="1459">
        <v>6483200</v>
      </c>
      <c r="E28" s="1459">
        <v>159000</v>
      </c>
      <c r="F28" s="1460">
        <v>0</v>
      </c>
      <c r="G28" s="929"/>
    </row>
    <row r="29" spans="1:7" s="322" customFormat="1" ht="21">
      <c r="A29" s="814"/>
      <c r="B29" s="815" t="s">
        <v>2</v>
      </c>
      <c r="C29" s="1383">
        <f>D29+E29+F29</f>
        <v>4641600</v>
      </c>
      <c r="D29" s="1383">
        <f>D31+D33+D35</f>
        <v>0</v>
      </c>
      <c r="E29" s="1383">
        <f>E31+E33+E35</f>
        <v>4641600</v>
      </c>
      <c r="F29" s="1383">
        <f>F31+F33+F35</f>
        <v>0</v>
      </c>
      <c r="G29" s="929"/>
    </row>
    <row r="30" spans="1:7" ht="21.75" customHeight="1">
      <c r="A30" s="1461" t="s">
        <v>514</v>
      </c>
      <c r="B30" s="1462" t="s">
        <v>1</v>
      </c>
      <c r="C30" s="1390">
        <v>1865400</v>
      </c>
      <c r="D30" s="1394">
        <v>1836000</v>
      </c>
      <c r="E30" s="1394">
        <v>29400</v>
      </c>
      <c r="F30" s="1400">
        <v>0</v>
      </c>
      <c r="G30" s="929"/>
    </row>
    <row r="31" spans="1:7" ht="20.25" customHeight="1">
      <c r="A31" s="1461"/>
      <c r="B31" s="1462" t="s">
        <v>2</v>
      </c>
      <c r="C31" s="1454">
        <f>D31+E31+F31</f>
        <v>0</v>
      </c>
      <c r="D31" s="1387"/>
      <c r="E31" s="1387"/>
      <c r="F31" s="1453"/>
      <c r="G31" s="929"/>
    </row>
    <row r="32" spans="1:7" ht="23.25" customHeight="1">
      <c r="A32" s="1461" t="s">
        <v>515</v>
      </c>
      <c r="B32" s="1462" t="s">
        <v>1</v>
      </c>
      <c r="C32" s="1390">
        <v>2314800</v>
      </c>
      <c r="D32" s="1463">
        <v>2250000</v>
      </c>
      <c r="E32" s="1463">
        <v>64800</v>
      </c>
      <c r="F32" s="1464">
        <v>0</v>
      </c>
      <c r="G32" s="929"/>
    </row>
    <row r="33" spans="1:7" ht="24.75" customHeight="1">
      <c r="A33" s="1465" t="s">
        <v>516</v>
      </c>
      <c r="B33" s="1466" t="s">
        <v>2</v>
      </c>
      <c r="C33" s="1467">
        <f>D33+E33+F33</f>
        <v>2246400</v>
      </c>
      <c r="D33" s="1409">
        <v>0</v>
      </c>
      <c r="E33" s="1409">
        <v>2246400</v>
      </c>
      <c r="F33" s="1468"/>
      <c r="G33" s="929"/>
    </row>
    <row r="34" spans="1:7" ht="24.75" customHeight="1">
      <c r="A34" s="1469" t="s">
        <v>517</v>
      </c>
      <c r="B34" s="1470" t="s">
        <v>1</v>
      </c>
      <c r="C34" s="1471">
        <v>2462000</v>
      </c>
      <c r="D34" s="1472">
        <v>2397200</v>
      </c>
      <c r="E34" s="1472">
        <v>64800</v>
      </c>
      <c r="F34" s="1473">
        <v>0</v>
      </c>
      <c r="G34" s="929"/>
    </row>
    <row r="35" spans="1:7" ht="23.25" customHeight="1">
      <c r="A35" s="1474" t="s">
        <v>516</v>
      </c>
      <c r="B35" s="1462" t="s">
        <v>2</v>
      </c>
      <c r="C35" s="1454">
        <f>D35+E35+F35</f>
        <v>2395200</v>
      </c>
      <c r="D35" s="1475">
        <v>0</v>
      </c>
      <c r="E35" s="1476">
        <v>2395200</v>
      </c>
      <c r="F35" s="1475"/>
      <c r="G35" s="929"/>
    </row>
    <row r="36" spans="1:7" ht="23.25" customHeight="1">
      <c r="A36" s="1436" t="s">
        <v>503</v>
      </c>
      <c r="B36" s="1477" t="s">
        <v>1</v>
      </c>
      <c r="C36" s="1478">
        <v>180900</v>
      </c>
      <c r="D36" s="1478">
        <v>52640</v>
      </c>
      <c r="E36" s="1478">
        <v>67460</v>
      </c>
      <c r="F36" s="1478">
        <v>60800</v>
      </c>
      <c r="G36" s="929"/>
    </row>
    <row r="37" spans="1:7" ht="21.75" customHeight="1">
      <c r="A37" s="1436"/>
      <c r="B37" s="1477" t="s">
        <v>2</v>
      </c>
      <c r="C37" s="1478">
        <f>D37+E37+F37</f>
        <v>52640</v>
      </c>
      <c r="D37" s="1479">
        <f>D39</f>
        <v>0</v>
      </c>
      <c r="E37" s="1479">
        <f>E39</f>
        <v>52640</v>
      </c>
      <c r="F37" s="1479">
        <f>F39</f>
        <v>0</v>
      </c>
      <c r="G37" s="929"/>
    </row>
    <row r="38" spans="1:7" ht="22.5" customHeight="1">
      <c r="A38" s="1461" t="s">
        <v>518</v>
      </c>
      <c r="B38" s="1480" t="s">
        <v>1</v>
      </c>
      <c r="C38" s="1481">
        <v>180900</v>
      </c>
      <c r="D38" s="1476">
        <v>52640</v>
      </c>
      <c r="E38" s="1476">
        <v>67460</v>
      </c>
      <c r="F38" s="1476">
        <v>60800</v>
      </c>
      <c r="G38" s="929"/>
    </row>
    <row r="39" spans="1:7" ht="21.75" customHeight="1">
      <c r="A39" s="1461" t="s">
        <v>519</v>
      </c>
      <c r="B39" s="1462" t="s">
        <v>2</v>
      </c>
      <c r="C39" s="1454">
        <f>D39+E39+F39</f>
        <v>52640</v>
      </c>
      <c r="D39" s="1394">
        <v>0</v>
      </c>
      <c r="E39" s="1394">
        <v>52640</v>
      </c>
      <c r="F39" s="1394"/>
      <c r="G39" s="929"/>
    </row>
    <row r="40" spans="1:7" ht="21.75" customHeight="1">
      <c r="A40" s="1482"/>
      <c r="B40" s="1483"/>
      <c r="C40" s="1484"/>
      <c r="D40" s="1485"/>
      <c r="E40" s="1485"/>
      <c r="F40" s="1485"/>
      <c r="G40" s="929"/>
    </row>
    <row r="41" spans="1:7" ht="19.5" customHeight="1">
      <c r="A41" s="1156" t="s">
        <v>427</v>
      </c>
      <c r="B41" s="1486" t="s">
        <v>1</v>
      </c>
      <c r="C41" s="1487">
        <v>6695100</v>
      </c>
      <c r="D41" s="1487">
        <v>6512000</v>
      </c>
      <c r="E41" s="1487">
        <v>174050</v>
      </c>
      <c r="F41" s="1487">
        <v>9050</v>
      </c>
      <c r="G41" s="929"/>
    </row>
    <row r="42" spans="1:7" ht="19.5" customHeight="1">
      <c r="A42" s="1158"/>
      <c r="B42" s="1414" t="s">
        <v>2</v>
      </c>
      <c r="C42" s="1415">
        <f>C10</f>
        <v>4659825</v>
      </c>
      <c r="D42" s="1415">
        <f>D10</f>
        <v>18225</v>
      </c>
      <c r="E42" s="1415">
        <f>E10</f>
        <v>4641600</v>
      </c>
      <c r="F42" s="1415">
        <f>F10</f>
        <v>0</v>
      </c>
      <c r="G42" s="929"/>
    </row>
    <row r="43" spans="1:7" ht="19.5" customHeight="1">
      <c r="A43" s="1156" t="s">
        <v>428</v>
      </c>
      <c r="B43" s="1412" t="s">
        <v>1</v>
      </c>
      <c r="C43" s="1413">
        <v>180900</v>
      </c>
      <c r="D43" s="1417">
        <v>52640</v>
      </c>
      <c r="E43" s="1413">
        <v>67460</v>
      </c>
      <c r="F43" s="1417">
        <v>60800</v>
      </c>
      <c r="G43" s="929"/>
    </row>
    <row r="44" spans="1:7" ht="19.5" customHeight="1">
      <c r="A44" s="1158"/>
      <c r="B44" s="1414" t="s">
        <v>2</v>
      </c>
      <c r="C44" s="1415">
        <f>C37</f>
        <v>52640</v>
      </c>
      <c r="D44" s="1415">
        <f>D37</f>
        <v>0</v>
      </c>
      <c r="E44" s="1415">
        <f>E37</f>
        <v>52640</v>
      </c>
      <c r="F44" s="1415">
        <f>F37</f>
        <v>0</v>
      </c>
      <c r="G44" s="929"/>
    </row>
    <row r="45" spans="1:128" s="1045" customFormat="1" ht="21">
      <c r="A45" s="1156" t="s">
        <v>435</v>
      </c>
      <c r="B45" s="1269" t="s">
        <v>1</v>
      </c>
      <c r="C45" s="1418">
        <v>6876000</v>
      </c>
      <c r="D45" s="1418">
        <v>6564640</v>
      </c>
      <c r="E45" s="1418">
        <v>241510</v>
      </c>
      <c r="F45" s="1418">
        <v>69850</v>
      </c>
      <c r="G45" s="929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322"/>
      <c r="AA45" s="322"/>
      <c r="AB45" s="322"/>
      <c r="AC45" s="322"/>
      <c r="AD45" s="322"/>
      <c r="AE45" s="322"/>
      <c r="AF45" s="322"/>
      <c r="AG45" s="322"/>
      <c r="AH45" s="322"/>
      <c r="AI45" s="322"/>
      <c r="AJ45" s="322"/>
      <c r="AK45" s="322"/>
      <c r="AL45" s="322"/>
      <c r="AM45" s="322"/>
      <c r="AN45" s="322"/>
      <c r="AO45" s="322"/>
      <c r="AP45" s="322"/>
      <c r="AQ45" s="322"/>
      <c r="AR45" s="322"/>
      <c r="AS45" s="322"/>
      <c r="AT45" s="322"/>
      <c r="AU45" s="322"/>
      <c r="AV45" s="322"/>
      <c r="AW45" s="322"/>
      <c r="AX45" s="322"/>
      <c r="AY45" s="322"/>
      <c r="AZ45" s="322"/>
      <c r="BA45" s="322"/>
      <c r="BB45" s="322"/>
      <c r="BC45" s="322"/>
      <c r="BD45" s="322"/>
      <c r="BE45" s="322"/>
      <c r="BF45" s="322"/>
      <c r="BG45" s="322"/>
      <c r="BH45" s="322"/>
      <c r="BI45" s="322"/>
      <c r="BJ45" s="322"/>
      <c r="BK45" s="322"/>
      <c r="BL45" s="322"/>
      <c r="BM45" s="322"/>
      <c r="BN45" s="322"/>
      <c r="BO45" s="322"/>
      <c r="BP45" s="322"/>
      <c r="BQ45" s="322"/>
      <c r="BR45" s="322"/>
      <c r="BS45" s="322"/>
      <c r="BT45" s="322"/>
      <c r="BU45" s="322"/>
      <c r="BV45" s="322"/>
      <c r="BW45" s="322"/>
      <c r="BX45" s="322"/>
      <c r="BY45" s="322"/>
      <c r="BZ45" s="322"/>
      <c r="CA45" s="322"/>
      <c r="CB45" s="322"/>
      <c r="CC45" s="322"/>
      <c r="CD45" s="322"/>
      <c r="CE45" s="322"/>
      <c r="CF45" s="322"/>
      <c r="CG45" s="322"/>
      <c r="CH45" s="322"/>
      <c r="CI45" s="322"/>
      <c r="CJ45" s="322"/>
      <c r="CK45" s="322"/>
      <c r="CL45" s="322"/>
      <c r="CM45" s="322"/>
      <c r="CN45" s="322"/>
      <c r="CO45" s="322"/>
      <c r="CP45" s="322"/>
      <c r="CQ45" s="322"/>
      <c r="CR45" s="322"/>
      <c r="CS45" s="322"/>
      <c r="CT45" s="322"/>
      <c r="CU45" s="322"/>
      <c r="CV45" s="322"/>
      <c r="CW45" s="322"/>
      <c r="CX45" s="322"/>
      <c r="CY45" s="322"/>
      <c r="CZ45" s="322"/>
      <c r="DA45" s="322"/>
      <c r="DB45" s="322"/>
      <c r="DC45" s="322"/>
      <c r="DD45" s="322"/>
      <c r="DE45" s="322"/>
      <c r="DF45" s="322"/>
      <c r="DG45" s="322"/>
      <c r="DH45" s="322"/>
      <c r="DI45" s="322"/>
      <c r="DJ45" s="322"/>
      <c r="DK45" s="322"/>
      <c r="DL45" s="322"/>
      <c r="DM45" s="322"/>
      <c r="DN45" s="322"/>
      <c r="DO45" s="322"/>
      <c r="DP45" s="322"/>
      <c r="DQ45" s="322"/>
      <c r="DR45" s="322"/>
      <c r="DS45" s="322"/>
      <c r="DT45" s="322"/>
      <c r="DU45" s="322"/>
      <c r="DV45" s="322"/>
      <c r="DW45" s="322"/>
      <c r="DX45" s="1044"/>
    </row>
    <row r="46" spans="1:128" s="1051" customFormat="1" ht="21">
      <c r="A46" s="1158"/>
      <c r="B46" s="1273" t="s">
        <v>2</v>
      </c>
      <c r="C46" s="1419">
        <f>C42+C44</f>
        <v>4712465</v>
      </c>
      <c r="D46" s="1419">
        <f>D42+D44</f>
        <v>18225</v>
      </c>
      <c r="E46" s="1419">
        <f>E42+E44</f>
        <v>4694240</v>
      </c>
      <c r="F46" s="1419">
        <f>F42+F44</f>
        <v>0</v>
      </c>
      <c r="G46" s="929"/>
      <c r="H46" s="322"/>
      <c r="I46" s="322"/>
      <c r="J46" s="322"/>
      <c r="K46" s="322"/>
      <c r="L46" s="322"/>
      <c r="M46" s="322"/>
      <c r="N46" s="322"/>
      <c r="O46" s="322"/>
      <c r="P46" s="322"/>
      <c r="Q46" s="322"/>
      <c r="R46" s="322"/>
      <c r="S46" s="322"/>
      <c r="T46" s="322"/>
      <c r="U46" s="322"/>
      <c r="V46" s="322"/>
      <c r="W46" s="322"/>
      <c r="X46" s="322"/>
      <c r="Y46" s="322"/>
      <c r="Z46" s="322"/>
      <c r="AA46" s="322"/>
      <c r="AB46" s="322"/>
      <c r="AC46" s="322"/>
      <c r="AD46" s="322"/>
      <c r="AE46" s="322"/>
      <c r="AF46" s="322"/>
      <c r="AG46" s="322"/>
      <c r="AH46" s="322"/>
      <c r="AI46" s="322"/>
      <c r="AJ46" s="322"/>
      <c r="AK46" s="322"/>
      <c r="AL46" s="322"/>
      <c r="AM46" s="322"/>
      <c r="AN46" s="322"/>
      <c r="AO46" s="322"/>
      <c r="AP46" s="322"/>
      <c r="AQ46" s="322"/>
      <c r="AR46" s="322"/>
      <c r="AS46" s="322"/>
      <c r="AT46" s="322"/>
      <c r="AU46" s="322"/>
      <c r="AV46" s="322"/>
      <c r="AW46" s="322"/>
      <c r="AX46" s="322"/>
      <c r="AY46" s="322"/>
      <c r="AZ46" s="322"/>
      <c r="BA46" s="322"/>
      <c r="BB46" s="322"/>
      <c r="BC46" s="322"/>
      <c r="BD46" s="322"/>
      <c r="BE46" s="322"/>
      <c r="BF46" s="322"/>
      <c r="BG46" s="322"/>
      <c r="BH46" s="322"/>
      <c r="BI46" s="322"/>
      <c r="BJ46" s="322"/>
      <c r="BK46" s="322"/>
      <c r="BL46" s="322"/>
      <c r="BM46" s="322"/>
      <c r="BN46" s="322"/>
      <c r="BO46" s="322"/>
      <c r="BP46" s="322"/>
      <c r="BQ46" s="322"/>
      <c r="BR46" s="322"/>
      <c r="BS46" s="322"/>
      <c r="BT46" s="322"/>
      <c r="BU46" s="322"/>
      <c r="BV46" s="322"/>
      <c r="BW46" s="322"/>
      <c r="BX46" s="322"/>
      <c r="BY46" s="322"/>
      <c r="BZ46" s="322"/>
      <c r="CA46" s="322"/>
      <c r="CB46" s="322"/>
      <c r="CC46" s="322"/>
      <c r="CD46" s="322"/>
      <c r="CE46" s="322"/>
      <c r="CF46" s="322"/>
      <c r="CG46" s="322"/>
      <c r="CH46" s="322"/>
      <c r="CI46" s="322"/>
      <c r="CJ46" s="322"/>
      <c r="CK46" s="322"/>
      <c r="CL46" s="322"/>
      <c r="CM46" s="322"/>
      <c r="CN46" s="322"/>
      <c r="CO46" s="322"/>
      <c r="CP46" s="322"/>
      <c r="CQ46" s="322"/>
      <c r="CR46" s="322"/>
      <c r="CS46" s="322"/>
      <c r="CT46" s="322"/>
      <c r="CU46" s="322"/>
      <c r="CV46" s="322"/>
      <c r="CW46" s="322"/>
      <c r="CX46" s="322"/>
      <c r="CY46" s="322"/>
      <c r="CZ46" s="322"/>
      <c r="DA46" s="322"/>
      <c r="DB46" s="322"/>
      <c r="DC46" s="322"/>
      <c r="DD46" s="322"/>
      <c r="DE46" s="322"/>
      <c r="DF46" s="322"/>
      <c r="DG46" s="322"/>
      <c r="DH46" s="322"/>
      <c r="DI46" s="322"/>
      <c r="DJ46" s="322"/>
      <c r="DK46" s="322"/>
      <c r="DL46" s="322"/>
      <c r="DM46" s="322"/>
      <c r="DN46" s="322"/>
      <c r="DO46" s="322"/>
      <c r="DP46" s="322"/>
      <c r="DQ46" s="322"/>
      <c r="DR46" s="322"/>
      <c r="DS46" s="322"/>
      <c r="DT46" s="322"/>
      <c r="DU46" s="322"/>
      <c r="DV46" s="322"/>
      <c r="DW46" s="322"/>
      <c r="DX46" s="1050"/>
    </row>
    <row r="47" spans="1:7" s="322" customFormat="1" ht="21">
      <c r="A47" s="580"/>
      <c r="B47" s="580"/>
      <c r="C47" s="1420"/>
      <c r="D47" s="870"/>
      <c r="E47" s="870"/>
      <c r="F47" s="870"/>
      <c r="G47" s="929"/>
    </row>
    <row r="48" spans="1:7" s="322" customFormat="1" ht="21">
      <c r="A48" s="580"/>
      <c r="B48" s="580"/>
      <c r="C48" s="1420"/>
      <c r="D48" s="870"/>
      <c r="E48" s="870"/>
      <c r="F48" s="870"/>
      <c r="G48" s="929"/>
    </row>
    <row r="49" spans="1:6" ht="21">
      <c r="A49" s="1425"/>
      <c r="B49" s="22"/>
      <c r="C49" s="1422"/>
      <c r="D49" s="1423"/>
      <c r="E49" s="1424"/>
      <c r="F49" s="1423"/>
    </row>
    <row r="62" ht="19.5">
      <c r="C62" s="1427"/>
    </row>
    <row r="63" ht="19.5">
      <c r="C63" s="1427"/>
    </row>
    <row r="64" ht="19.5">
      <c r="C64" s="1427"/>
    </row>
    <row r="65" ht="19.5">
      <c r="C65" s="1427" t="s">
        <v>144</v>
      </c>
    </row>
    <row r="66" ht="19.5">
      <c r="C66" s="1427" t="s">
        <v>145</v>
      </c>
    </row>
    <row r="67" ht="19.5">
      <c r="C67" s="1427" t="s">
        <v>146</v>
      </c>
    </row>
    <row r="68" ht="19.5">
      <c r="C68" s="1427" t="s">
        <v>147</v>
      </c>
    </row>
    <row r="69" ht="19.5">
      <c r="C69" s="1427"/>
    </row>
    <row r="70" ht="19.5">
      <c r="C70" s="1427"/>
    </row>
    <row r="71" ht="19.5">
      <c r="C71" s="1427"/>
    </row>
    <row r="72" ht="19.5">
      <c r="C72" s="1427"/>
    </row>
  </sheetData>
  <sheetProtection/>
  <mergeCells count="4">
    <mergeCell ref="A3:F3"/>
    <mergeCell ref="A41:A42"/>
    <mergeCell ref="A43:A44"/>
    <mergeCell ref="A45:A46"/>
  </mergeCells>
  <printOptions/>
  <pageMargins left="0" right="0" top="0.196850393700787" bottom="0" header="0.31496062992126" footer="0.31496062992126"/>
  <pageSetup horizontalDpi="600" verticalDpi="600" orientation="landscape" paperSize="9" scale="80" r:id="rId1"/>
  <rowBreaks count="1" manualBreakCount="1">
    <brk id="33" max="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HK80"/>
  <sheetViews>
    <sheetView tabSelected="1" view="pageBreakPreview" zoomScaleSheetLayoutView="100" zoomScalePageLayoutView="0" workbookViewId="0" topLeftCell="B19">
      <selection activeCell="P104" sqref="P104"/>
    </sheetView>
  </sheetViews>
  <sheetFormatPr defaultColWidth="9.00390625" defaultRowHeight="15"/>
  <cols>
    <col min="1" max="1" width="55.421875" style="1504" customWidth="1"/>
    <col min="2" max="2" width="20.421875" style="97" customWidth="1"/>
    <col min="3" max="3" width="24.00390625" style="1527" customWidth="1"/>
    <col min="4" max="4" width="25.00390625" style="1527" customWidth="1"/>
    <col min="5" max="5" width="25.57421875" style="1527" customWidth="1"/>
    <col min="6" max="6" width="24.8515625" style="97" customWidth="1"/>
    <col min="7" max="7" width="16.28125" style="1504" customWidth="1"/>
    <col min="8" max="16384" width="9.00390625" style="1504" customWidth="1"/>
  </cols>
  <sheetData>
    <row r="1" spans="1:6" s="161" customFormat="1" ht="19.5">
      <c r="A1" s="587"/>
      <c r="B1" s="1488"/>
      <c r="C1" s="1166"/>
      <c r="D1" s="1166"/>
      <c r="E1" s="1166"/>
      <c r="F1" s="1372" t="s">
        <v>416</v>
      </c>
    </row>
    <row r="2" spans="1:6" s="161" customFormat="1" ht="19.5">
      <c r="A2" s="587"/>
      <c r="B2" s="1488"/>
      <c r="C2" s="1166"/>
      <c r="D2" s="1166"/>
      <c r="E2" s="1166"/>
      <c r="F2" s="1372" t="s">
        <v>268</v>
      </c>
    </row>
    <row r="3" spans="1:6" s="161" customFormat="1" ht="21">
      <c r="A3" s="593" t="s">
        <v>417</v>
      </c>
      <c r="B3" s="593"/>
      <c r="C3" s="593"/>
      <c r="D3" s="593"/>
      <c r="E3" s="593"/>
      <c r="F3" s="593"/>
    </row>
    <row r="4" spans="1:6" s="161" customFormat="1" ht="21">
      <c r="A4" s="71" t="s">
        <v>418</v>
      </c>
      <c r="B4" s="1373"/>
      <c r="C4" s="1164"/>
      <c r="D4" s="1373"/>
      <c r="E4" s="1164"/>
      <c r="F4" s="1374"/>
    </row>
    <row r="5" spans="1:6" s="161" customFormat="1" ht="21">
      <c r="A5" s="70" t="s">
        <v>520</v>
      </c>
      <c r="B5" s="1488"/>
      <c r="C5" s="1166"/>
      <c r="D5" s="1166"/>
      <c r="E5" s="1166"/>
      <c r="F5" s="1375"/>
    </row>
    <row r="6" spans="1:6" s="161" customFormat="1" ht="21">
      <c r="A6" s="580"/>
      <c r="B6" s="1489"/>
      <c r="C6" s="1097"/>
      <c r="D6" s="1097"/>
      <c r="E6" s="1097"/>
      <c r="F6" s="1376" t="s">
        <v>38</v>
      </c>
    </row>
    <row r="7" spans="1:219" s="893" customFormat="1" ht="21">
      <c r="A7" s="583" t="s">
        <v>274</v>
      </c>
      <c r="B7" s="1490" t="s">
        <v>153</v>
      </c>
      <c r="C7" s="1377" t="s">
        <v>0</v>
      </c>
      <c r="D7" s="1378" t="s">
        <v>191</v>
      </c>
      <c r="E7" s="1378" t="s">
        <v>192</v>
      </c>
      <c r="F7" s="1377" t="s">
        <v>193</v>
      </c>
      <c r="G7" s="96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22"/>
      <c r="AL7" s="322"/>
      <c r="AM7" s="322"/>
      <c r="AN7" s="322"/>
      <c r="AO7" s="322"/>
      <c r="AP7" s="322"/>
      <c r="AQ7" s="322"/>
      <c r="AR7" s="322"/>
      <c r="AS7" s="322"/>
      <c r="AT7" s="322"/>
      <c r="AU7" s="322"/>
      <c r="AV7" s="322"/>
      <c r="AW7" s="322"/>
      <c r="AX7" s="322"/>
      <c r="AY7" s="322"/>
      <c r="AZ7" s="322"/>
      <c r="BA7" s="322"/>
      <c r="BB7" s="322"/>
      <c r="BC7" s="322"/>
      <c r="BD7" s="322"/>
      <c r="BE7" s="322"/>
      <c r="BF7" s="322"/>
      <c r="BG7" s="322"/>
      <c r="BH7" s="322"/>
      <c r="BI7" s="322"/>
      <c r="BJ7" s="322"/>
      <c r="BK7" s="322"/>
      <c r="BL7" s="322"/>
      <c r="BM7" s="322"/>
      <c r="BN7" s="322"/>
      <c r="BO7" s="322"/>
      <c r="BP7" s="322"/>
      <c r="BQ7" s="322"/>
      <c r="BR7" s="322"/>
      <c r="BS7" s="322"/>
      <c r="BT7" s="322"/>
      <c r="BU7" s="322"/>
      <c r="BV7" s="322"/>
      <c r="BW7" s="322"/>
      <c r="BX7" s="322"/>
      <c r="BY7" s="322"/>
      <c r="BZ7" s="322"/>
      <c r="CA7" s="322"/>
      <c r="CB7" s="322"/>
      <c r="CC7" s="322"/>
      <c r="CD7" s="322"/>
      <c r="CE7" s="322"/>
      <c r="CF7" s="322"/>
      <c r="CG7" s="322"/>
      <c r="CH7" s="322"/>
      <c r="CI7" s="322"/>
      <c r="CJ7" s="322"/>
      <c r="CK7" s="322"/>
      <c r="CL7" s="322"/>
      <c r="CM7" s="322"/>
      <c r="CN7" s="322"/>
      <c r="CO7" s="322"/>
      <c r="CP7" s="322"/>
      <c r="CQ7" s="322"/>
      <c r="CR7" s="322"/>
      <c r="CS7" s="322"/>
      <c r="CT7" s="322"/>
      <c r="CU7" s="322"/>
      <c r="CV7" s="322"/>
      <c r="CW7" s="322"/>
      <c r="CX7" s="322"/>
      <c r="CY7" s="322"/>
      <c r="CZ7" s="322"/>
      <c r="DA7" s="322"/>
      <c r="DB7" s="322"/>
      <c r="DC7" s="322"/>
      <c r="DD7" s="322"/>
      <c r="DE7" s="322"/>
      <c r="DF7" s="322"/>
      <c r="DG7" s="322"/>
      <c r="DH7" s="322"/>
      <c r="DI7" s="322"/>
      <c r="DJ7" s="322"/>
      <c r="DK7" s="322"/>
      <c r="DL7" s="322"/>
      <c r="DM7" s="322"/>
      <c r="DN7" s="322"/>
      <c r="DO7" s="322"/>
      <c r="DP7" s="322"/>
      <c r="DQ7" s="322"/>
      <c r="DR7" s="322"/>
      <c r="DS7" s="322"/>
      <c r="DT7" s="322"/>
      <c r="DU7" s="322"/>
      <c r="DV7" s="322"/>
      <c r="DW7" s="322"/>
      <c r="DX7" s="322"/>
      <c r="DY7" s="322"/>
      <c r="DZ7" s="322"/>
      <c r="EA7" s="322"/>
      <c r="EB7" s="322"/>
      <c r="EC7" s="322"/>
      <c r="ED7" s="322"/>
      <c r="EE7" s="322"/>
      <c r="EF7" s="322"/>
      <c r="EG7" s="322"/>
      <c r="EH7" s="322"/>
      <c r="EI7" s="322"/>
      <c r="EJ7" s="322"/>
      <c r="EK7" s="322"/>
      <c r="EL7" s="322"/>
      <c r="EM7" s="322"/>
      <c r="EN7" s="322"/>
      <c r="EO7" s="322"/>
      <c r="EP7" s="322"/>
      <c r="EQ7" s="322"/>
      <c r="ER7" s="322"/>
      <c r="ES7" s="322"/>
      <c r="ET7" s="322"/>
      <c r="EU7" s="322"/>
      <c r="EV7" s="322"/>
      <c r="EW7" s="322"/>
      <c r="EX7" s="322"/>
      <c r="EY7" s="322"/>
      <c r="EZ7" s="322"/>
      <c r="FA7" s="322"/>
      <c r="FB7" s="322"/>
      <c r="FC7" s="322"/>
      <c r="FD7" s="322"/>
      <c r="FE7" s="322"/>
      <c r="FF7" s="322"/>
      <c r="FG7" s="322"/>
      <c r="FH7" s="322"/>
      <c r="FI7" s="322"/>
      <c r="FJ7" s="322"/>
      <c r="FK7" s="322"/>
      <c r="FL7" s="322"/>
      <c r="FM7" s="322"/>
      <c r="FN7" s="322"/>
      <c r="FO7" s="322"/>
      <c r="FP7" s="322"/>
      <c r="FQ7" s="322"/>
      <c r="FR7" s="322"/>
      <c r="FS7" s="322"/>
      <c r="FT7" s="322"/>
      <c r="FU7" s="322"/>
      <c r="FV7" s="322"/>
      <c r="FW7" s="322"/>
      <c r="FX7" s="322"/>
      <c r="FY7" s="322"/>
      <c r="FZ7" s="322"/>
      <c r="GA7" s="322"/>
      <c r="GB7" s="322"/>
      <c r="GC7" s="322"/>
      <c r="GD7" s="322"/>
      <c r="GE7" s="322"/>
      <c r="GF7" s="322"/>
      <c r="GG7" s="322"/>
      <c r="GH7" s="322"/>
      <c r="GI7" s="322"/>
      <c r="GJ7" s="322"/>
      <c r="GK7" s="322"/>
      <c r="GL7" s="322"/>
      <c r="GM7" s="322"/>
      <c r="GN7" s="322"/>
      <c r="GO7" s="322"/>
      <c r="GP7" s="322"/>
      <c r="GQ7" s="322"/>
      <c r="GR7" s="322"/>
      <c r="GS7" s="322"/>
      <c r="GT7" s="322"/>
      <c r="GU7" s="322"/>
      <c r="GV7" s="322"/>
      <c r="GW7" s="322"/>
      <c r="GX7" s="322"/>
      <c r="GY7" s="322"/>
      <c r="GZ7" s="322"/>
      <c r="HA7" s="322"/>
      <c r="HB7" s="322"/>
      <c r="HC7" s="322"/>
      <c r="HD7" s="322"/>
      <c r="HE7" s="322"/>
      <c r="HF7" s="322"/>
      <c r="HG7" s="322"/>
      <c r="HH7" s="322"/>
      <c r="HI7" s="322"/>
      <c r="HJ7" s="322"/>
      <c r="HK7" s="923"/>
    </row>
    <row r="8" spans="1:219" s="895" customFormat="1" ht="21">
      <c r="A8" s="584"/>
      <c r="B8" s="1491"/>
      <c r="C8" s="1379"/>
      <c r="D8" s="753" t="s">
        <v>420</v>
      </c>
      <c r="E8" s="753" t="s">
        <v>421</v>
      </c>
      <c r="F8" s="753" t="s">
        <v>422</v>
      </c>
      <c r="G8" s="96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22"/>
      <c r="AL8" s="322"/>
      <c r="AM8" s="322"/>
      <c r="AN8" s="322"/>
      <c r="AO8" s="322"/>
      <c r="AP8" s="322"/>
      <c r="AQ8" s="322"/>
      <c r="AR8" s="322"/>
      <c r="AS8" s="322"/>
      <c r="AT8" s="322"/>
      <c r="AU8" s="322"/>
      <c r="AV8" s="322"/>
      <c r="AW8" s="322"/>
      <c r="AX8" s="322"/>
      <c r="AY8" s="322"/>
      <c r="AZ8" s="322"/>
      <c r="BA8" s="322"/>
      <c r="BB8" s="322"/>
      <c r="BC8" s="322"/>
      <c r="BD8" s="322"/>
      <c r="BE8" s="322"/>
      <c r="BF8" s="322"/>
      <c r="BG8" s="322"/>
      <c r="BH8" s="322"/>
      <c r="BI8" s="322"/>
      <c r="BJ8" s="322"/>
      <c r="BK8" s="322"/>
      <c r="BL8" s="322"/>
      <c r="BM8" s="322"/>
      <c r="BN8" s="322"/>
      <c r="BO8" s="322"/>
      <c r="BP8" s="322"/>
      <c r="BQ8" s="322"/>
      <c r="BR8" s="322"/>
      <c r="BS8" s="322"/>
      <c r="BT8" s="322"/>
      <c r="BU8" s="322"/>
      <c r="BV8" s="322"/>
      <c r="BW8" s="322"/>
      <c r="BX8" s="322"/>
      <c r="BY8" s="322"/>
      <c r="BZ8" s="322"/>
      <c r="CA8" s="322"/>
      <c r="CB8" s="322"/>
      <c r="CC8" s="322"/>
      <c r="CD8" s="322"/>
      <c r="CE8" s="322"/>
      <c r="CF8" s="322"/>
      <c r="CG8" s="322"/>
      <c r="CH8" s="322"/>
      <c r="CI8" s="322"/>
      <c r="CJ8" s="322"/>
      <c r="CK8" s="322"/>
      <c r="CL8" s="322"/>
      <c r="CM8" s="322"/>
      <c r="CN8" s="322"/>
      <c r="CO8" s="322"/>
      <c r="CP8" s="322"/>
      <c r="CQ8" s="322"/>
      <c r="CR8" s="322"/>
      <c r="CS8" s="322"/>
      <c r="CT8" s="322"/>
      <c r="CU8" s="322"/>
      <c r="CV8" s="322"/>
      <c r="CW8" s="322"/>
      <c r="CX8" s="322"/>
      <c r="CY8" s="322"/>
      <c r="CZ8" s="322"/>
      <c r="DA8" s="322"/>
      <c r="DB8" s="322"/>
      <c r="DC8" s="322"/>
      <c r="DD8" s="322"/>
      <c r="DE8" s="322"/>
      <c r="DF8" s="322"/>
      <c r="DG8" s="322"/>
      <c r="DH8" s="322"/>
      <c r="DI8" s="322"/>
      <c r="DJ8" s="322"/>
      <c r="DK8" s="322"/>
      <c r="DL8" s="322"/>
      <c r="DM8" s="322"/>
      <c r="DN8" s="322"/>
      <c r="DO8" s="322"/>
      <c r="DP8" s="322"/>
      <c r="DQ8" s="322"/>
      <c r="DR8" s="322"/>
      <c r="DS8" s="322"/>
      <c r="DT8" s="322"/>
      <c r="DU8" s="322"/>
      <c r="DV8" s="322"/>
      <c r="DW8" s="322"/>
      <c r="DX8" s="322"/>
      <c r="DY8" s="322"/>
      <c r="DZ8" s="322"/>
      <c r="EA8" s="322"/>
      <c r="EB8" s="322"/>
      <c r="EC8" s="322"/>
      <c r="ED8" s="322"/>
      <c r="EE8" s="322"/>
      <c r="EF8" s="322"/>
      <c r="EG8" s="322"/>
      <c r="EH8" s="322"/>
      <c r="EI8" s="322"/>
      <c r="EJ8" s="322"/>
      <c r="EK8" s="322"/>
      <c r="EL8" s="322"/>
      <c r="EM8" s="322"/>
      <c r="EN8" s="322"/>
      <c r="EO8" s="322"/>
      <c r="EP8" s="322"/>
      <c r="EQ8" s="322"/>
      <c r="ER8" s="322"/>
      <c r="ES8" s="322"/>
      <c r="ET8" s="322"/>
      <c r="EU8" s="322"/>
      <c r="EV8" s="322"/>
      <c r="EW8" s="322"/>
      <c r="EX8" s="322"/>
      <c r="EY8" s="322"/>
      <c r="EZ8" s="322"/>
      <c r="FA8" s="322"/>
      <c r="FB8" s="322"/>
      <c r="FC8" s="322"/>
      <c r="FD8" s="322"/>
      <c r="FE8" s="322"/>
      <c r="FF8" s="322"/>
      <c r="FG8" s="322"/>
      <c r="FH8" s="322"/>
      <c r="FI8" s="322"/>
      <c r="FJ8" s="322"/>
      <c r="FK8" s="322"/>
      <c r="FL8" s="322"/>
      <c r="FM8" s="322"/>
      <c r="FN8" s="322"/>
      <c r="FO8" s="322"/>
      <c r="FP8" s="322"/>
      <c r="FQ8" s="322"/>
      <c r="FR8" s="322"/>
      <c r="FS8" s="322"/>
      <c r="FT8" s="322"/>
      <c r="FU8" s="322"/>
      <c r="FV8" s="322"/>
      <c r="FW8" s="322"/>
      <c r="FX8" s="322"/>
      <c r="FY8" s="322"/>
      <c r="FZ8" s="322"/>
      <c r="GA8" s="322"/>
      <c r="GB8" s="322"/>
      <c r="GC8" s="322"/>
      <c r="GD8" s="322"/>
      <c r="GE8" s="322"/>
      <c r="GF8" s="322"/>
      <c r="GG8" s="322"/>
      <c r="GH8" s="322"/>
      <c r="GI8" s="322"/>
      <c r="GJ8" s="322"/>
      <c r="GK8" s="322"/>
      <c r="GL8" s="322"/>
      <c r="GM8" s="322"/>
      <c r="GN8" s="322"/>
      <c r="GO8" s="322"/>
      <c r="GP8" s="322"/>
      <c r="GQ8" s="322"/>
      <c r="GR8" s="322"/>
      <c r="GS8" s="322"/>
      <c r="GT8" s="322"/>
      <c r="GU8" s="322"/>
      <c r="GV8" s="322"/>
      <c r="GW8" s="322"/>
      <c r="GX8" s="322"/>
      <c r="GY8" s="322"/>
      <c r="GZ8" s="322"/>
      <c r="HA8" s="322"/>
      <c r="HB8" s="322"/>
      <c r="HC8" s="322"/>
      <c r="HD8" s="322"/>
      <c r="HE8" s="322"/>
      <c r="HF8" s="322"/>
      <c r="HG8" s="322"/>
      <c r="HH8" s="322"/>
      <c r="HI8" s="322"/>
      <c r="HJ8" s="322"/>
      <c r="HK8" s="925"/>
    </row>
    <row r="9" spans="1:218" s="1493" customFormat="1" ht="21">
      <c r="A9" s="1018" t="s">
        <v>423</v>
      </c>
      <c r="B9" s="1081" t="s">
        <v>1</v>
      </c>
      <c r="C9" s="1380">
        <v>4735300</v>
      </c>
      <c r="D9" s="1380">
        <v>4333400</v>
      </c>
      <c r="E9" s="1380">
        <v>245900</v>
      </c>
      <c r="F9" s="1380">
        <v>156000</v>
      </c>
      <c r="G9" s="1492"/>
      <c r="H9" s="1492"/>
      <c r="I9" s="1492"/>
      <c r="J9" s="1492"/>
      <c r="K9" s="1492"/>
      <c r="L9" s="1492"/>
      <c r="M9" s="1492"/>
      <c r="N9" s="1492"/>
      <c r="O9" s="1492"/>
      <c r="P9" s="1492"/>
      <c r="Q9" s="1492"/>
      <c r="R9" s="1492"/>
      <c r="S9" s="1492"/>
      <c r="T9" s="1492"/>
      <c r="U9" s="1492"/>
      <c r="V9" s="1492"/>
      <c r="W9" s="1492"/>
      <c r="X9" s="1492"/>
      <c r="Y9" s="1492"/>
      <c r="Z9" s="1492"/>
      <c r="AA9" s="1492"/>
      <c r="AB9" s="1492"/>
      <c r="AC9" s="1492"/>
      <c r="AD9" s="1492"/>
      <c r="AE9" s="1492"/>
      <c r="AF9" s="1492"/>
      <c r="AG9" s="1492"/>
      <c r="AH9" s="1492"/>
      <c r="AI9" s="1492"/>
      <c r="AJ9" s="1492"/>
      <c r="AK9" s="1492"/>
      <c r="AL9" s="1492"/>
      <c r="AM9" s="1492"/>
      <c r="AN9" s="1492"/>
      <c r="AO9" s="1492"/>
      <c r="AP9" s="1492"/>
      <c r="AQ9" s="1492"/>
      <c r="AR9" s="1492"/>
      <c r="AS9" s="1492"/>
      <c r="AT9" s="1492"/>
      <c r="AU9" s="1492"/>
      <c r="AV9" s="1492"/>
      <c r="AW9" s="1492"/>
      <c r="AX9" s="1492"/>
      <c r="AY9" s="1492"/>
      <c r="AZ9" s="1492"/>
      <c r="BA9" s="1492"/>
      <c r="BB9" s="1492"/>
      <c r="BC9" s="1492"/>
      <c r="BD9" s="1492"/>
      <c r="BE9" s="1492"/>
      <c r="BF9" s="1492"/>
      <c r="BG9" s="1492"/>
      <c r="BH9" s="1492"/>
      <c r="BI9" s="1492"/>
      <c r="BJ9" s="1492"/>
      <c r="BK9" s="1492"/>
      <c r="BL9" s="1492"/>
      <c r="BM9" s="1492"/>
      <c r="BN9" s="1492"/>
      <c r="BO9" s="1492"/>
      <c r="BP9" s="1492"/>
      <c r="BQ9" s="1492"/>
      <c r="BR9" s="1492"/>
      <c r="BS9" s="1492"/>
      <c r="BT9" s="1492"/>
      <c r="BU9" s="1492"/>
      <c r="BV9" s="1492"/>
      <c r="BW9" s="1492"/>
      <c r="BX9" s="1492"/>
      <c r="BY9" s="1492"/>
      <c r="BZ9" s="1492"/>
      <c r="CA9" s="1492"/>
      <c r="CB9" s="1492"/>
      <c r="CC9" s="1492"/>
      <c r="CD9" s="1492"/>
      <c r="CE9" s="1492"/>
      <c r="CF9" s="1492"/>
      <c r="CG9" s="1492"/>
      <c r="CH9" s="1492"/>
      <c r="CI9" s="1492"/>
      <c r="CJ9" s="1492"/>
      <c r="CK9" s="1492"/>
      <c r="CL9" s="1492"/>
      <c r="CM9" s="1492"/>
      <c r="CN9" s="1492"/>
      <c r="CO9" s="1492"/>
      <c r="CP9" s="1492"/>
      <c r="CQ9" s="1492"/>
      <c r="CR9" s="1492"/>
      <c r="CS9" s="1492"/>
      <c r="CT9" s="1492"/>
      <c r="CU9" s="1492"/>
      <c r="CV9" s="1492"/>
      <c r="CW9" s="1492"/>
      <c r="CX9" s="1492"/>
      <c r="CY9" s="1492"/>
      <c r="CZ9" s="1492"/>
      <c r="DA9" s="1492"/>
      <c r="DB9" s="1492"/>
      <c r="DC9" s="1492"/>
      <c r="DD9" s="1492"/>
      <c r="DE9" s="1492"/>
      <c r="DF9" s="1492"/>
      <c r="DG9" s="1492"/>
      <c r="DH9" s="1492"/>
      <c r="DI9" s="1492"/>
      <c r="DJ9" s="1492"/>
      <c r="DK9" s="1492"/>
      <c r="DL9" s="1492"/>
      <c r="DM9" s="1492"/>
      <c r="DN9" s="1492"/>
      <c r="DO9" s="1492"/>
      <c r="DP9" s="1492"/>
      <c r="DQ9" s="1492"/>
      <c r="DR9" s="1492"/>
      <c r="DS9" s="1492"/>
      <c r="DT9" s="1492"/>
      <c r="DU9" s="1492"/>
      <c r="DV9" s="1492"/>
      <c r="DW9" s="1492"/>
      <c r="DX9" s="1492"/>
      <c r="DY9" s="1492"/>
      <c r="DZ9" s="1492"/>
      <c r="EA9" s="1492"/>
      <c r="EB9" s="1492"/>
      <c r="EC9" s="1492"/>
      <c r="ED9" s="1492"/>
      <c r="EE9" s="1492"/>
      <c r="EF9" s="1492"/>
      <c r="EG9" s="1492"/>
      <c r="EH9" s="1492"/>
      <c r="EI9" s="1492"/>
      <c r="EJ9" s="1492"/>
      <c r="EK9" s="1492"/>
      <c r="EL9" s="1492"/>
      <c r="EM9" s="1492"/>
      <c r="EN9" s="1492"/>
      <c r="EO9" s="1492"/>
      <c r="EP9" s="1492"/>
      <c r="EQ9" s="1492"/>
      <c r="ER9" s="1492"/>
      <c r="ES9" s="1492"/>
      <c r="ET9" s="1492"/>
      <c r="EU9" s="1492"/>
      <c r="EV9" s="1492"/>
      <c r="EW9" s="1492"/>
      <c r="EX9" s="1492"/>
      <c r="EY9" s="1492"/>
      <c r="EZ9" s="1492"/>
      <c r="FA9" s="1492"/>
      <c r="FB9" s="1492"/>
      <c r="FC9" s="1492"/>
      <c r="FD9" s="1492"/>
      <c r="FE9" s="1492"/>
      <c r="FF9" s="1492"/>
      <c r="FG9" s="1492"/>
      <c r="FH9" s="1492"/>
      <c r="FI9" s="1492"/>
      <c r="FJ9" s="1492"/>
      <c r="FK9" s="1492"/>
      <c r="FL9" s="1492"/>
      <c r="FM9" s="1492"/>
      <c r="FN9" s="1492"/>
      <c r="FO9" s="1492"/>
      <c r="FP9" s="1492"/>
      <c r="FQ9" s="1492"/>
      <c r="FR9" s="1492"/>
      <c r="FS9" s="1492"/>
      <c r="FT9" s="1492"/>
      <c r="FU9" s="1492"/>
      <c r="FV9" s="1492"/>
      <c r="FW9" s="1492"/>
      <c r="FX9" s="1492"/>
      <c r="FY9" s="1492"/>
      <c r="FZ9" s="1492"/>
      <c r="GA9" s="1492"/>
      <c r="GB9" s="1492"/>
      <c r="GC9" s="1492"/>
      <c r="GD9" s="1492"/>
      <c r="GE9" s="1492"/>
      <c r="GF9" s="1492"/>
      <c r="GG9" s="1492"/>
      <c r="GH9" s="1492"/>
      <c r="GI9" s="1492"/>
      <c r="GJ9" s="1492"/>
      <c r="GK9" s="1492"/>
      <c r="GL9" s="1492"/>
      <c r="GM9" s="1492"/>
      <c r="GN9" s="1492"/>
      <c r="GO9" s="1492"/>
      <c r="GP9" s="1492"/>
      <c r="GQ9" s="1492"/>
      <c r="GR9" s="1492"/>
      <c r="GS9" s="1492"/>
      <c r="GT9" s="1492"/>
      <c r="GU9" s="1492"/>
      <c r="GV9" s="1492"/>
      <c r="GW9" s="1492"/>
      <c r="GX9" s="1492"/>
      <c r="GY9" s="1492"/>
      <c r="GZ9" s="1492"/>
      <c r="HA9" s="1492"/>
      <c r="HB9" s="1492"/>
      <c r="HC9" s="1492"/>
      <c r="HD9" s="1492"/>
      <c r="HE9" s="1492"/>
      <c r="HF9" s="1492"/>
      <c r="HG9" s="1492"/>
      <c r="HH9" s="1492"/>
      <c r="HI9" s="1492"/>
      <c r="HJ9" s="1492"/>
    </row>
    <row r="10" spans="1:218" s="1494" customFormat="1" ht="18.75" customHeight="1">
      <c r="A10" s="1131"/>
      <c r="B10" s="1082" t="s">
        <v>2</v>
      </c>
      <c r="C10" s="1023">
        <f>C12</f>
        <v>1942160</v>
      </c>
      <c r="D10" s="1023">
        <f>D12</f>
        <v>722260</v>
      </c>
      <c r="E10" s="1023">
        <f>E12</f>
        <v>1219900</v>
      </c>
      <c r="F10" s="1023">
        <f>F12</f>
        <v>0</v>
      </c>
      <c r="G10" s="978"/>
      <c r="H10" s="978"/>
      <c r="I10" s="978"/>
      <c r="J10" s="978"/>
      <c r="K10" s="978"/>
      <c r="L10" s="978"/>
      <c r="M10" s="978"/>
      <c r="N10" s="978"/>
      <c r="O10" s="978"/>
      <c r="P10" s="978"/>
      <c r="Q10" s="978"/>
      <c r="R10" s="978"/>
      <c r="S10" s="978"/>
      <c r="T10" s="978"/>
      <c r="U10" s="978"/>
      <c r="V10" s="978"/>
      <c r="W10" s="978"/>
      <c r="X10" s="978"/>
      <c r="Y10" s="978"/>
      <c r="Z10" s="978"/>
      <c r="AA10" s="978"/>
      <c r="AB10" s="978"/>
      <c r="AC10" s="978"/>
      <c r="AD10" s="978"/>
      <c r="AE10" s="978"/>
      <c r="AF10" s="978"/>
      <c r="AG10" s="978"/>
      <c r="AH10" s="978"/>
      <c r="AI10" s="978"/>
      <c r="AJ10" s="978"/>
      <c r="AK10" s="978"/>
      <c r="AL10" s="978"/>
      <c r="AM10" s="978"/>
      <c r="AN10" s="978"/>
      <c r="AO10" s="978"/>
      <c r="AP10" s="978"/>
      <c r="AQ10" s="978"/>
      <c r="AR10" s="978"/>
      <c r="AS10" s="978"/>
      <c r="AT10" s="978"/>
      <c r="AU10" s="978"/>
      <c r="AV10" s="978"/>
      <c r="AW10" s="978"/>
      <c r="AX10" s="978"/>
      <c r="AY10" s="978"/>
      <c r="AZ10" s="978"/>
      <c r="BA10" s="978"/>
      <c r="BB10" s="978"/>
      <c r="BC10" s="978"/>
      <c r="BD10" s="978"/>
      <c r="BE10" s="978"/>
      <c r="BF10" s="978"/>
      <c r="BG10" s="978"/>
      <c r="BH10" s="978"/>
      <c r="BI10" s="978"/>
      <c r="BJ10" s="978"/>
      <c r="BK10" s="978"/>
      <c r="BL10" s="978"/>
      <c r="BM10" s="978"/>
      <c r="BN10" s="978"/>
      <c r="BO10" s="978"/>
      <c r="BP10" s="978"/>
      <c r="BQ10" s="978"/>
      <c r="BR10" s="978"/>
      <c r="BS10" s="978"/>
      <c r="BT10" s="978"/>
      <c r="BU10" s="978"/>
      <c r="BV10" s="978"/>
      <c r="BW10" s="978"/>
      <c r="BX10" s="978"/>
      <c r="BY10" s="978"/>
      <c r="BZ10" s="978"/>
      <c r="CA10" s="978"/>
      <c r="CB10" s="978"/>
      <c r="CC10" s="978"/>
      <c r="CD10" s="978"/>
      <c r="CE10" s="978"/>
      <c r="CF10" s="978"/>
      <c r="CG10" s="978"/>
      <c r="CH10" s="978"/>
      <c r="CI10" s="978"/>
      <c r="CJ10" s="978"/>
      <c r="CK10" s="978"/>
      <c r="CL10" s="978"/>
      <c r="CM10" s="978"/>
      <c r="CN10" s="978"/>
      <c r="CO10" s="978"/>
      <c r="CP10" s="978"/>
      <c r="CQ10" s="978"/>
      <c r="CR10" s="978"/>
      <c r="CS10" s="978"/>
      <c r="CT10" s="978"/>
      <c r="CU10" s="978"/>
      <c r="CV10" s="978"/>
      <c r="CW10" s="978"/>
      <c r="CX10" s="978"/>
      <c r="CY10" s="978"/>
      <c r="CZ10" s="978"/>
      <c r="DA10" s="978"/>
      <c r="DB10" s="978"/>
      <c r="DC10" s="978"/>
      <c r="DD10" s="978"/>
      <c r="DE10" s="978"/>
      <c r="DF10" s="978"/>
      <c r="DG10" s="978"/>
      <c r="DH10" s="978"/>
      <c r="DI10" s="978"/>
      <c r="DJ10" s="978"/>
      <c r="DK10" s="978"/>
      <c r="DL10" s="978"/>
      <c r="DM10" s="978"/>
      <c r="DN10" s="978"/>
      <c r="DO10" s="978"/>
      <c r="DP10" s="978"/>
      <c r="DQ10" s="978"/>
      <c r="DR10" s="978"/>
      <c r="DS10" s="978"/>
      <c r="DT10" s="978"/>
      <c r="DU10" s="978"/>
      <c r="DV10" s="978"/>
      <c r="DW10" s="978"/>
      <c r="DX10" s="978"/>
      <c r="DY10" s="978"/>
      <c r="DZ10" s="978"/>
      <c r="EA10" s="978"/>
      <c r="EB10" s="978"/>
      <c r="EC10" s="978"/>
      <c r="ED10" s="978"/>
      <c r="EE10" s="978"/>
      <c r="EF10" s="978"/>
      <c r="EG10" s="978"/>
      <c r="EH10" s="978"/>
      <c r="EI10" s="978"/>
      <c r="EJ10" s="978"/>
      <c r="EK10" s="978"/>
      <c r="EL10" s="978"/>
      <c r="EM10" s="978"/>
      <c r="EN10" s="978"/>
      <c r="EO10" s="978"/>
      <c r="EP10" s="978"/>
      <c r="EQ10" s="978"/>
      <c r="ER10" s="978"/>
      <c r="ES10" s="978"/>
      <c r="ET10" s="978"/>
      <c r="EU10" s="978"/>
      <c r="EV10" s="978"/>
      <c r="EW10" s="978"/>
      <c r="EX10" s="978"/>
      <c r="EY10" s="978"/>
      <c r="EZ10" s="978"/>
      <c r="FA10" s="978"/>
      <c r="FB10" s="978"/>
      <c r="FC10" s="978"/>
      <c r="FD10" s="978"/>
      <c r="FE10" s="978"/>
      <c r="FF10" s="978"/>
      <c r="FG10" s="978"/>
      <c r="FH10" s="978"/>
      <c r="FI10" s="978"/>
      <c r="FJ10" s="978"/>
      <c r="FK10" s="978"/>
      <c r="FL10" s="978"/>
      <c r="FM10" s="978"/>
      <c r="FN10" s="978"/>
      <c r="FO10" s="978"/>
      <c r="FP10" s="978"/>
      <c r="FQ10" s="978"/>
      <c r="FR10" s="978"/>
      <c r="FS10" s="978"/>
      <c r="FT10" s="978"/>
      <c r="FU10" s="978"/>
      <c r="FV10" s="978"/>
      <c r="FW10" s="978"/>
      <c r="FX10" s="978"/>
      <c r="FY10" s="978"/>
      <c r="FZ10" s="978"/>
      <c r="GA10" s="978"/>
      <c r="GB10" s="978"/>
      <c r="GC10" s="978"/>
      <c r="GD10" s="978"/>
      <c r="GE10" s="978"/>
      <c r="GF10" s="978"/>
      <c r="GG10" s="978"/>
      <c r="GH10" s="978"/>
      <c r="GI10" s="978"/>
      <c r="GJ10" s="978"/>
      <c r="GK10" s="978"/>
      <c r="GL10" s="978"/>
      <c r="GM10" s="978"/>
      <c r="GN10" s="978"/>
      <c r="GO10" s="978"/>
      <c r="GP10" s="978"/>
      <c r="GQ10" s="978"/>
      <c r="GR10" s="978"/>
      <c r="GS10" s="978"/>
      <c r="GT10" s="978"/>
      <c r="GU10" s="978"/>
      <c r="GV10" s="978"/>
      <c r="GW10" s="978"/>
      <c r="GX10" s="978"/>
      <c r="GY10" s="978"/>
      <c r="GZ10" s="978"/>
      <c r="HA10" s="978"/>
      <c r="HB10" s="978"/>
      <c r="HC10" s="978"/>
      <c r="HD10" s="978"/>
      <c r="HE10" s="978"/>
      <c r="HF10" s="978"/>
      <c r="HG10" s="978"/>
      <c r="HH10" s="978"/>
      <c r="HI10" s="978"/>
      <c r="HJ10" s="978"/>
    </row>
    <row r="11" spans="1:218" s="1496" customFormat="1" ht="21">
      <c r="A11" s="814" t="s">
        <v>521</v>
      </c>
      <c r="B11" s="1082" t="s">
        <v>1</v>
      </c>
      <c r="C11" s="1382">
        <v>4735300</v>
      </c>
      <c r="D11" s="1382">
        <v>4333400</v>
      </c>
      <c r="E11" s="1382">
        <v>245900</v>
      </c>
      <c r="F11" s="1382">
        <v>156000</v>
      </c>
      <c r="G11" s="1495"/>
      <c r="H11" s="1492"/>
      <c r="I11" s="1492"/>
      <c r="J11" s="1492"/>
      <c r="K11" s="1492"/>
      <c r="L11" s="1492"/>
      <c r="M11" s="1492"/>
      <c r="N11" s="1492"/>
      <c r="O11" s="1492"/>
      <c r="P11" s="1492"/>
      <c r="Q11" s="1492"/>
      <c r="R11" s="1492"/>
      <c r="S11" s="1492"/>
      <c r="T11" s="1492"/>
      <c r="U11" s="1492"/>
      <c r="V11" s="1492"/>
      <c r="W11" s="1492"/>
      <c r="X11" s="1492"/>
      <c r="Y11" s="1492"/>
      <c r="Z11" s="1492"/>
      <c r="AA11" s="1492"/>
      <c r="AB11" s="1492"/>
      <c r="AC11" s="1492"/>
      <c r="AD11" s="1492"/>
      <c r="AE11" s="1492"/>
      <c r="AF11" s="1492"/>
      <c r="AG11" s="1492"/>
      <c r="AH11" s="1492"/>
      <c r="AI11" s="1492"/>
      <c r="AJ11" s="1492"/>
      <c r="AK11" s="1492"/>
      <c r="AL11" s="1492"/>
      <c r="AM11" s="1492"/>
      <c r="AN11" s="1492"/>
      <c r="AO11" s="1492"/>
      <c r="AP11" s="1492"/>
      <c r="AQ11" s="1492"/>
      <c r="AR11" s="1492"/>
      <c r="AS11" s="1492"/>
      <c r="AT11" s="1492"/>
      <c r="AU11" s="1492"/>
      <c r="AV11" s="1492"/>
      <c r="AW11" s="1492"/>
      <c r="AX11" s="1492"/>
      <c r="AY11" s="1492"/>
      <c r="AZ11" s="1492"/>
      <c r="BA11" s="1492"/>
      <c r="BB11" s="1492"/>
      <c r="BC11" s="1492"/>
      <c r="BD11" s="1492"/>
      <c r="BE11" s="1492"/>
      <c r="BF11" s="1492"/>
      <c r="BG11" s="1492"/>
      <c r="BH11" s="1492"/>
      <c r="BI11" s="1492"/>
      <c r="BJ11" s="1492"/>
      <c r="BK11" s="1492"/>
      <c r="BL11" s="1492"/>
      <c r="BM11" s="1492"/>
      <c r="BN11" s="1492"/>
      <c r="BO11" s="1492"/>
      <c r="BP11" s="1492"/>
      <c r="BQ11" s="1492"/>
      <c r="BR11" s="1492"/>
      <c r="BS11" s="1492"/>
      <c r="BT11" s="1492"/>
      <c r="BU11" s="1492"/>
      <c r="BV11" s="1492"/>
      <c r="BW11" s="1492"/>
      <c r="BX11" s="1492"/>
      <c r="BY11" s="1492"/>
      <c r="BZ11" s="1492"/>
      <c r="CA11" s="1492"/>
      <c r="CB11" s="1492"/>
      <c r="CC11" s="1492"/>
      <c r="CD11" s="1492"/>
      <c r="CE11" s="1492"/>
      <c r="CF11" s="1492"/>
      <c r="CG11" s="1492"/>
      <c r="CH11" s="1492"/>
      <c r="CI11" s="1492"/>
      <c r="CJ11" s="1492"/>
      <c r="CK11" s="1492"/>
      <c r="CL11" s="1492"/>
      <c r="CM11" s="1492"/>
      <c r="CN11" s="1492"/>
      <c r="CO11" s="1492"/>
      <c r="CP11" s="1492"/>
      <c r="CQ11" s="1492"/>
      <c r="CR11" s="1492"/>
      <c r="CS11" s="1492"/>
      <c r="CT11" s="1492"/>
      <c r="CU11" s="1492"/>
      <c r="CV11" s="1492"/>
      <c r="CW11" s="1492"/>
      <c r="CX11" s="1492"/>
      <c r="CY11" s="1492"/>
      <c r="CZ11" s="1492"/>
      <c r="DA11" s="1492"/>
      <c r="DB11" s="1492"/>
      <c r="DC11" s="1492"/>
      <c r="DD11" s="1492"/>
      <c r="DE11" s="1492"/>
      <c r="DF11" s="1492"/>
      <c r="DG11" s="1492"/>
      <c r="DH11" s="1492"/>
      <c r="DI11" s="1492"/>
      <c r="DJ11" s="1492"/>
      <c r="DK11" s="1492"/>
      <c r="DL11" s="1492"/>
      <c r="DM11" s="1492"/>
      <c r="DN11" s="1492"/>
      <c r="DO11" s="1492"/>
      <c r="DP11" s="1492"/>
      <c r="DQ11" s="1492"/>
      <c r="DR11" s="1492"/>
      <c r="DS11" s="1492"/>
      <c r="DT11" s="1492"/>
      <c r="DU11" s="1492"/>
      <c r="DV11" s="1492"/>
      <c r="DW11" s="1492"/>
      <c r="DX11" s="1492"/>
      <c r="DY11" s="1492"/>
      <c r="DZ11" s="1492"/>
      <c r="EA11" s="1492"/>
      <c r="EB11" s="1492"/>
      <c r="EC11" s="1492"/>
      <c r="ED11" s="1492"/>
      <c r="EE11" s="1492"/>
      <c r="EF11" s="1492"/>
      <c r="EG11" s="1492"/>
      <c r="EH11" s="1492"/>
      <c r="EI11" s="1492"/>
      <c r="EJ11" s="1492"/>
      <c r="EK11" s="1492"/>
      <c r="EL11" s="1492"/>
      <c r="EM11" s="1492"/>
      <c r="EN11" s="1492"/>
      <c r="EO11" s="1492"/>
      <c r="EP11" s="1492"/>
      <c r="EQ11" s="1492"/>
      <c r="ER11" s="1492"/>
      <c r="ES11" s="1492"/>
      <c r="ET11" s="1492"/>
      <c r="EU11" s="1492"/>
      <c r="EV11" s="1492"/>
      <c r="EW11" s="1492"/>
      <c r="EX11" s="1492"/>
      <c r="EY11" s="1492"/>
      <c r="EZ11" s="1492"/>
      <c r="FA11" s="1492"/>
      <c r="FB11" s="1492"/>
      <c r="FC11" s="1492"/>
      <c r="FD11" s="1492"/>
      <c r="FE11" s="1492"/>
      <c r="FF11" s="1492"/>
      <c r="FG11" s="1492"/>
      <c r="FH11" s="1492"/>
      <c r="FI11" s="1492"/>
      <c r="FJ11" s="1492"/>
      <c r="FK11" s="1492"/>
      <c r="FL11" s="1492"/>
      <c r="FM11" s="1492"/>
      <c r="FN11" s="1492"/>
      <c r="FO11" s="1492"/>
      <c r="FP11" s="1492"/>
      <c r="FQ11" s="1492"/>
      <c r="FR11" s="1492"/>
      <c r="FS11" s="1492"/>
      <c r="FT11" s="1492"/>
      <c r="FU11" s="1492"/>
      <c r="FV11" s="1492"/>
      <c r="FW11" s="1492"/>
      <c r="FX11" s="1492"/>
      <c r="FY11" s="1492"/>
      <c r="FZ11" s="1492"/>
      <c r="GA11" s="1492"/>
      <c r="GB11" s="1492"/>
      <c r="GC11" s="1492"/>
      <c r="GD11" s="1492"/>
      <c r="GE11" s="1492"/>
      <c r="GF11" s="1492"/>
      <c r="GG11" s="1492"/>
      <c r="GH11" s="1492"/>
      <c r="GI11" s="1492"/>
      <c r="GJ11" s="1492"/>
      <c r="GK11" s="1492"/>
      <c r="GL11" s="1492"/>
      <c r="GM11" s="1492"/>
      <c r="GN11" s="1492"/>
      <c r="GO11" s="1492"/>
      <c r="GP11" s="1492"/>
      <c r="GQ11" s="1492"/>
      <c r="GR11" s="1492"/>
      <c r="GS11" s="1492"/>
      <c r="GT11" s="1492"/>
      <c r="GU11" s="1492"/>
      <c r="GV11" s="1492"/>
      <c r="GW11" s="1492"/>
      <c r="GX11" s="1492"/>
      <c r="GY11" s="1492"/>
      <c r="GZ11" s="1492"/>
      <c r="HA11" s="1492"/>
      <c r="HB11" s="1492"/>
      <c r="HC11" s="1492"/>
      <c r="HD11" s="1492"/>
      <c r="HE11" s="1492"/>
      <c r="HF11" s="1492"/>
      <c r="HG11" s="1492"/>
      <c r="HH11" s="1492"/>
      <c r="HI11" s="1492"/>
      <c r="HJ11" s="1492"/>
    </row>
    <row r="12" spans="1:218" s="1496" customFormat="1" ht="21">
      <c r="A12" s="814"/>
      <c r="B12" s="1082" t="s">
        <v>2</v>
      </c>
      <c r="C12" s="1382">
        <f>C14</f>
        <v>1942160</v>
      </c>
      <c r="D12" s="1382">
        <f>D14</f>
        <v>722260</v>
      </c>
      <c r="E12" s="1382">
        <f>E14</f>
        <v>1219900</v>
      </c>
      <c r="F12" s="1382">
        <f>F14</f>
        <v>0</v>
      </c>
      <c r="G12" s="1495"/>
      <c r="H12" s="1492"/>
      <c r="I12" s="1492"/>
      <c r="J12" s="1492"/>
      <c r="K12" s="1492"/>
      <c r="L12" s="1492"/>
      <c r="M12" s="1492"/>
      <c r="N12" s="1492"/>
      <c r="O12" s="1492"/>
      <c r="P12" s="1492"/>
      <c r="Q12" s="1492"/>
      <c r="R12" s="1492"/>
      <c r="S12" s="1492"/>
      <c r="T12" s="1492"/>
      <c r="U12" s="1492"/>
      <c r="V12" s="1492"/>
      <c r="W12" s="1492"/>
      <c r="X12" s="1492"/>
      <c r="Y12" s="1492"/>
      <c r="Z12" s="1492"/>
      <c r="AA12" s="1492"/>
      <c r="AB12" s="1492"/>
      <c r="AC12" s="1492"/>
      <c r="AD12" s="1492"/>
      <c r="AE12" s="1492"/>
      <c r="AF12" s="1492"/>
      <c r="AG12" s="1492"/>
      <c r="AH12" s="1492"/>
      <c r="AI12" s="1492"/>
      <c r="AJ12" s="1492"/>
      <c r="AK12" s="1492"/>
      <c r="AL12" s="1492"/>
      <c r="AM12" s="1492"/>
      <c r="AN12" s="1492"/>
      <c r="AO12" s="1492"/>
      <c r="AP12" s="1492"/>
      <c r="AQ12" s="1492"/>
      <c r="AR12" s="1492"/>
      <c r="AS12" s="1492"/>
      <c r="AT12" s="1492"/>
      <c r="AU12" s="1492"/>
      <c r="AV12" s="1492"/>
      <c r="AW12" s="1492"/>
      <c r="AX12" s="1492"/>
      <c r="AY12" s="1492"/>
      <c r="AZ12" s="1492"/>
      <c r="BA12" s="1492"/>
      <c r="BB12" s="1492"/>
      <c r="BC12" s="1492"/>
      <c r="BD12" s="1492"/>
      <c r="BE12" s="1492"/>
      <c r="BF12" s="1492"/>
      <c r="BG12" s="1492"/>
      <c r="BH12" s="1492"/>
      <c r="BI12" s="1492"/>
      <c r="BJ12" s="1492"/>
      <c r="BK12" s="1492"/>
      <c r="BL12" s="1492"/>
      <c r="BM12" s="1492"/>
      <c r="BN12" s="1492"/>
      <c r="BO12" s="1492"/>
      <c r="BP12" s="1492"/>
      <c r="BQ12" s="1492"/>
      <c r="BR12" s="1492"/>
      <c r="BS12" s="1492"/>
      <c r="BT12" s="1492"/>
      <c r="BU12" s="1492"/>
      <c r="BV12" s="1492"/>
      <c r="BW12" s="1492"/>
      <c r="BX12" s="1492"/>
      <c r="BY12" s="1492"/>
      <c r="BZ12" s="1492"/>
      <c r="CA12" s="1492"/>
      <c r="CB12" s="1492"/>
      <c r="CC12" s="1492"/>
      <c r="CD12" s="1492"/>
      <c r="CE12" s="1492"/>
      <c r="CF12" s="1492"/>
      <c r="CG12" s="1492"/>
      <c r="CH12" s="1492"/>
      <c r="CI12" s="1492"/>
      <c r="CJ12" s="1492"/>
      <c r="CK12" s="1492"/>
      <c r="CL12" s="1492"/>
      <c r="CM12" s="1492"/>
      <c r="CN12" s="1492"/>
      <c r="CO12" s="1492"/>
      <c r="CP12" s="1492"/>
      <c r="CQ12" s="1492"/>
      <c r="CR12" s="1492"/>
      <c r="CS12" s="1492"/>
      <c r="CT12" s="1492"/>
      <c r="CU12" s="1492"/>
      <c r="CV12" s="1492"/>
      <c r="CW12" s="1492"/>
      <c r="CX12" s="1492"/>
      <c r="CY12" s="1492"/>
      <c r="CZ12" s="1492"/>
      <c r="DA12" s="1492"/>
      <c r="DB12" s="1492"/>
      <c r="DC12" s="1492"/>
      <c r="DD12" s="1492"/>
      <c r="DE12" s="1492"/>
      <c r="DF12" s="1492"/>
      <c r="DG12" s="1492"/>
      <c r="DH12" s="1492"/>
      <c r="DI12" s="1492"/>
      <c r="DJ12" s="1492"/>
      <c r="DK12" s="1492"/>
      <c r="DL12" s="1492"/>
      <c r="DM12" s="1492"/>
      <c r="DN12" s="1492"/>
      <c r="DO12" s="1492"/>
      <c r="DP12" s="1492"/>
      <c r="DQ12" s="1492"/>
      <c r="DR12" s="1492"/>
      <c r="DS12" s="1492"/>
      <c r="DT12" s="1492"/>
      <c r="DU12" s="1492"/>
      <c r="DV12" s="1492"/>
      <c r="DW12" s="1492"/>
      <c r="DX12" s="1492"/>
      <c r="DY12" s="1492"/>
      <c r="DZ12" s="1492"/>
      <c r="EA12" s="1492"/>
      <c r="EB12" s="1492"/>
      <c r="EC12" s="1492"/>
      <c r="ED12" s="1492"/>
      <c r="EE12" s="1492"/>
      <c r="EF12" s="1492"/>
      <c r="EG12" s="1492"/>
      <c r="EH12" s="1492"/>
      <c r="EI12" s="1492"/>
      <c r="EJ12" s="1492"/>
      <c r="EK12" s="1492"/>
      <c r="EL12" s="1492"/>
      <c r="EM12" s="1492"/>
      <c r="EN12" s="1492"/>
      <c r="EO12" s="1492"/>
      <c r="EP12" s="1492"/>
      <c r="EQ12" s="1492"/>
      <c r="ER12" s="1492"/>
      <c r="ES12" s="1492"/>
      <c r="ET12" s="1492"/>
      <c r="EU12" s="1492"/>
      <c r="EV12" s="1492"/>
      <c r="EW12" s="1492"/>
      <c r="EX12" s="1492"/>
      <c r="EY12" s="1492"/>
      <c r="EZ12" s="1492"/>
      <c r="FA12" s="1492"/>
      <c r="FB12" s="1492"/>
      <c r="FC12" s="1492"/>
      <c r="FD12" s="1492"/>
      <c r="FE12" s="1492"/>
      <c r="FF12" s="1492"/>
      <c r="FG12" s="1492"/>
      <c r="FH12" s="1492"/>
      <c r="FI12" s="1492"/>
      <c r="FJ12" s="1492"/>
      <c r="FK12" s="1492"/>
      <c r="FL12" s="1492"/>
      <c r="FM12" s="1492"/>
      <c r="FN12" s="1492"/>
      <c r="FO12" s="1492"/>
      <c r="FP12" s="1492"/>
      <c r="FQ12" s="1492"/>
      <c r="FR12" s="1492"/>
      <c r="FS12" s="1492"/>
      <c r="FT12" s="1492"/>
      <c r="FU12" s="1492"/>
      <c r="FV12" s="1492"/>
      <c r="FW12" s="1492"/>
      <c r="FX12" s="1492"/>
      <c r="FY12" s="1492"/>
      <c r="FZ12" s="1492"/>
      <c r="GA12" s="1492"/>
      <c r="GB12" s="1492"/>
      <c r="GC12" s="1492"/>
      <c r="GD12" s="1492"/>
      <c r="GE12" s="1492"/>
      <c r="GF12" s="1492"/>
      <c r="GG12" s="1492"/>
      <c r="GH12" s="1492"/>
      <c r="GI12" s="1492"/>
      <c r="GJ12" s="1492"/>
      <c r="GK12" s="1492"/>
      <c r="GL12" s="1492"/>
      <c r="GM12" s="1492"/>
      <c r="GN12" s="1492"/>
      <c r="GO12" s="1492"/>
      <c r="GP12" s="1492"/>
      <c r="GQ12" s="1492"/>
      <c r="GR12" s="1492"/>
      <c r="GS12" s="1492"/>
      <c r="GT12" s="1492"/>
      <c r="GU12" s="1492"/>
      <c r="GV12" s="1492"/>
      <c r="GW12" s="1492"/>
      <c r="GX12" s="1492"/>
      <c r="GY12" s="1492"/>
      <c r="GZ12" s="1492"/>
      <c r="HA12" s="1492"/>
      <c r="HB12" s="1492"/>
      <c r="HC12" s="1492"/>
      <c r="HD12" s="1492"/>
      <c r="HE12" s="1492"/>
      <c r="HF12" s="1492"/>
      <c r="HG12" s="1492"/>
      <c r="HH12" s="1492"/>
      <c r="HI12" s="1492"/>
      <c r="HJ12" s="1492"/>
    </row>
    <row r="13" spans="1:219" s="1498" customFormat="1" ht="21">
      <c r="A13" s="819" t="s">
        <v>212</v>
      </c>
      <c r="B13" s="1082" t="s">
        <v>1</v>
      </c>
      <c r="C13" s="1383">
        <v>4735300</v>
      </c>
      <c r="D13" s="1383">
        <v>4333400</v>
      </c>
      <c r="E13" s="1383">
        <v>245900</v>
      </c>
      <c r="F13" s="1383">
        <v>156000</v>
      </c>
      <c r="G13" s="1495"/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  <c r="AI13" s="322"/>
      <c r="AJ13" s="322"/>
      <c r="AK13" s="322"/>
      <c r="AL13" s="322"/>
      <c r="AM13" s="322"/>
      <c r="AN13" s="322"/>
      <c r="AO13" s="322"/>
      <c r="AP13" s="322"/>
      <c r="AQ13" s="322"/>
      <c r="AR13" s="322"/>
      <c r="AS13" s="322"/>
      <c r="AT13" s="322"/>
      <c r="AU13" s="322"/>
      <c r="AV13" s="322"/>
      <c r="AW13" s="322"/>
      <c r="AX13" s="322"/>
      <c r="AY13" s="322"/>
      <c r="AZ13" s="322"/>
      <c r="BA13" s="322"/>
      <c r="BB13" s="322"/>
      <c r="BC13" s="322"/>
      <c r="BD13" s="322"/>
      <c r="BE13" s="322"/>
      <c r="BF13" s="322"/>
      <c r="BG13" s="322"/>
      <c r="BH13" s="322"/>
      <c r="BI13" s="322"/>
      <c r="BJ13" s="322"/>
      <c r="BK13" s="322"/>
      <c r="BL13" s="322"/>
      <c r="BM13" s="322"/>
      <c r="BN13" s="322"/>
      <c r="BO13" s="322"/>
      <c r="BP13" s="322"/>
      <c r="BQ13" s="322"/>
      <c r="BR13" s="322"/>
      <c r="BS13" s="322"/>
      <c r="BT13" s="322"/>
      <c r="BU13" s="322"/>
      <c r="BV13" s="322"/>
      <c r="BW13" s="322"/>
      <c r="BX13" s="322"/>
      <c r="BY13" s="322"/>
      <c r="BZ13" s="322"/>
      <c r="CA13" s="322"/>
      <c r="CB13" s="322"/>
      <c r="CC13" s="322"/>
      <c r="CD13" s="322"/>
      <c r="CE13" s="322"/>
      <c r="CF13" s="322"/>
      <c r="CG13" s="322"/>
      <c r="CH13" s="322"/>
      <c r="CI13" s="322"/>
      <c r="CJ13" s="322"/>
      <c r="CK13" s="322"/>
      <c r="CL13" s="322"/>
      <c r="CM13" s="322"/>
      <c r="CN13" s="322"/>
      <c r="CO13" s="322"/>
      <c r="CP13" s="322"/>
      <c r="CQ13" s="322"/>
      <c r="CR13" s="322"/>
      <c r="CS13" s="322"/>
      <c r="CT13" s="322"/>
      <c r="CU13" s="322"/>
      <c r="CV13" s="322"/>
      <c r="CW13" s="322"/>
      <c r="CX13" s="322"/>
      <c r="CY13" s="322"/>
      <c r="CZ13" s="322"/>
      <c r="DA13" s="322"/>
      <c r="DB13" s="322"/>
      <c r="DC13" s="322"/>
      <c r="DD13" s="322"/>
      <c r="DE13" s="322"/>
      <c r="DF13" s="322"/>
      <c r="DG13" s="322"/>
      <c r="DH13" s="322"/>
      <c r="DI13" s="322"/>
      <c r="DJ13" s="322"/>
      <c r="DK13" s="322"/>
      <c r="DL13" s="322"/>
      <c r="DM13" s="322"/>
      <c r="DN13" s="322"/>
      <c r="DO13" s="322"/>
      <c r="DP13" s="322"/>
      <c r="DQ13" s="322"/>
      <c r="DR13" s="322"/>
      <c r="DS13" s="322"/>
      <c r="DT13" s="322"/>
      <c r="DU13" s="322"/>
      <c r="DV13" s="322"/>
      <c r="DW13" s="322"/>
      <c r="DX13" s="322"/>
      <c r="DY13" s="322"/>
      <c r="DZ13" s="322"/>
      <c r="EA13" s="322"/>
      <c r="EB13" s="322"/>
      <c r="EC13" s="322"/>
      <c r="ED13" s="322"/>
      <c r="EE13" s="322"/>
      <c r="EF13" s="322"/>
      <c r="EG13" s="322"/>
      <c r="EH13" s="322"/>
      <c r="EI13" s="322"/>
      <c r="EJ13" s="322"/>
      <c r="EK13" s="322"/>
      <c r="EL13" s="322"/>
      <c r="EM13" s="322"/>
      <c r="EN13" s="322"/>
      <c r="EO13" s="322"/>
      <c r="EP13" s="322"/>
      <c r="EQ13" s="322"/>
      <c r="ER13" s="322"/>
      <c r="ES13" s="322"/>
      <c r="ET13" s="322"/>
      <c r="EU13" s="322"/>
      <c r="EV13" s="322"/>
      <c r="EW13" s="322"/>
      <c r="EX13" s="322"/>
      <c r="EY13" s="322"/>
      <c r="EZ13" s="322"/>
      <c r="FA13" s="322"/>
      <c r="FB13" s="322"/>
      <c r="FC13" s="322"/>
      <c r="FD13" s="322"/>
      <c r="FE13" s="322"/>
      <c r="FF13" s="322"/>
      <c r="FG13" s="322"/>
      <c r="FH13" s="322"/>
      <c r="FI13" s="322"/>
      <c r="FJ13" s="322"/>
      <c r="FK13" s="322"/>
      <c r="FL13" s="322"/>
      <c r="FM13" s="322"/>
      <c r="FN13" s="322"/>
      <c r="FO13" s="322"/>
      <c r="FP13" s="322"/>
      <c r="FQ13" s="322"/>
      <c r="FR13" s="322"/>
      <c r="FS13" s="322"/>
      <c r="FT13" s="322"/>
      <c r="FU13" s="322"/>
      <c r="FV13" s="322"/>
      <c r="FW13" s="322"/>
      <c r="FX13" s="322"/>
      <c r="FY13" s="322"/>
      <c r="FZ13" s="322"/>
      <c r="GA13" s="322"/>
      <c r="GB13" s="322"/>
      <c r="GC13" s="322"/>
      <c r="GD13" s="322"/>
      <c r="GE13" s="322"/>
      <c r="GF13" s="322"/>
      <c r="GG13" s="322"/>
      <c r="GH13" s="322"/>
      <c r="GI13" s="322"/>
      <c r="GJ13" s="322"/>
      <c r="GK13" s="322"/>
      <c r="GL13" s="322"/>
      <c r="GM13" s="322"/>
      <c r="GN13" s="322"/>
      <c r="GO13" s="322"/>
      <c r="GP13" s="322"/>
      <c r="GQ13" s="322"/>
      <c r="GR13" s="322"/>
      <c r="GS13" s="322"/>
      <c r="GT13" s="322"/>
      <c r="GU13" s="322"/>
      <c r="GV13" s="322"/>
      <c r="GW13" s="322"/>
      <c r="GX13" s="322"/>
      <c r="GY13" s="322"/>
      <c r="GZ13" s="322"/>
      <c r="HA13" s="322"/>
      <c r="HB13" s="322"/>
      <c r="HC13" s="322"/>
      <c r="HD13" s="322"/>
      <c r="HE13" s="322"/>
      <c r="HF13" s="322"/>
      <c r="HG13" s="322"/>
      <c r="HH13" s="322"/>
      <c r="HI13" s="322"/>
      <c r="HJ13" s="322"/>
      <c r="HK13" s="1497"/>
    </row>
    <row r="14" spans="1:219" s="1498" customFormat="1" ht="21">
      <c r="A14" s="819"/>
      <c r="B14" s="1082" t="s">
        <v>2</v>
      </c>
      <c r="C14" s="1383">
        <f>C16</f>
        <v>1942160</v>
      </c>
      <c r="D14" s="1383">
        <f>D16</f>
        <v>722260</v>
      </c>
      <c r="E14" s="1383">
        <f>E16</f>
        <v>1219900</v>
      </c>
      <c r="F14" s="1383">
        <f>F16</f>
        <v>0</v>
      </c>
      <c r="G14" s="1495"/>
      <c r="H14" s="322"/>
      <c r="I14" s="322"/>
      <c r="J14" s="322"/>
      <c r="K14" s="322"/>
      <c r="L14" s="322"/>
      <c r="M14" s="322"/>
      <c r="N14" s="322"/>
      <c r="O14" s="322"/>
      <c r="P14" s="322"/>
      <c r="Q14" s="322"/>
      <c r="R14" s="322"/>
      <c r="S14" s="322"/>
      <c r="T14" s="322"/>
      <c r="U14" s="322"/>
      <c r="V14" s="322"/>
      <c r="W14" s="322"/>
      <c r="X14" s="322"/>
      <c r="Y14" s="322"/>
      <c r="Z14" s="322"/>
      <c r="AA14" s="322"/>
      <c r="AB14" s="322"/>
      <c r="AC14" s="322"/>
      <c r="AD14" s="322"/>
      <c r="AE14" s="322"/>
      <c r="AF14" s="322"/>
      <c r="AG14" s="322"/>
      <c r="AH14" s="322"/>
      <c r="AI14" s="322"/>
      <c r="AJ14" s="322"/>
      <c r="AK14" s="322"/>
      <c r="AL14" s="322"/>
      <c r="AM14" s="322"/>
      <c r="AN14" s="322"/>
      <c r="AO14" s="322"/>
      <c r="AP14" s="322"/>
      <c r="AQ14" s="322"/>
      <c r="AR14" s="322"/>
      <c r="AS14" s="322"/>
      <c r="AT14" s="322"/>
      <c r="AU14" s="322"/>
      <c r="AV14" s="322"/>
      <c r="AW14" s="322"/>
      <c r="AX14" s="322"/>
      <c r="AY14" s="322"/>
      <c r="AZ14" s="322"/>
      <c r="BA14" s="322"/>
      <c r="BB14" s="322"/>
      <c r="BC14" s="322"/>
      <c r="BD14" s="322"/>
      <c r="BE14" s="322"/>
      <c r="BF14" s="322"/>
      <c r="BG14" s="322"/>
      <c r="BH14" s="322"/>
      <c r="BI14" s="322"/>
      <c r="BJ14" s="322"/>
      <c r="BK14" s="322"/>
      <c r="BL14" s="322"/>
      <c r="BM14" s="322"/>
      <c r="BN14" s="322"/>
      <c r="BO14" s="322"/>
      <c r="BP14" s="322"/>
      <c r="BQ14" s="322"/>
      <c r="BR14" s="322"/>
      <c r="BS14" s="322"/>
      <c r="BT14" s="322"/>
      <c r="BU14" s="322"/>
      <c r="BV14" s="322"/>
      <c r="BW14" s="322"/>
      <c r="BX14" s="322"/>
      <c r="BY14" s="322"/>
      <c r="BZ14" s="322"/>
      <c r="CA14" s="322"/>
      <c r="CB14" s="322"/>
      <c r="CC14" s="322"/>
      <c r="CD14" s="322"/>
      <c r="CE14" s="322"/>
      <c r="CF14" s="322"/>
      <c r="CG14" s="322"/>
      <c r="CH14" s="322"/>
      <c r="CI14" s="322"/>
      <c r="CJ14" s="322"/>
      <c r="CK14" s="322"/>
      <c r="CL14" s="322"/>
      <c r="CM14" s="322"/>
      <c r="CN14" s="322"/>
      <c r="CO14" s="322"/>
      <c r="CP14" s="322"/>
      <c r="CQ14" s="322"/>
      <c r="CR14" s="322"/>
      <c r="CS14" s="322"/>
      <c r="CT14" s="322"/>
      <c r="CU14" s="322"/>
      <c r="CV14" s="322"/>
      <c r="CW14" s="322"/>
      <c r="CX14" s="322"/>
      <c r="CY14" s="322"/>
      <c r="CZ14" s="322"/>
      <c r="DA14" s="322"/>
      <c r="DB14" s="322"/>
      <c r="DC14" s="322"/>
      <c r="DD14" s="322"/>
      <c r="DE14" s="322"/>
      <c r="DF14" s="322"/>
      <c r="DG14" s="322"/>
      <c r="DH14" s="322"/>
      <c r="DI14" s="322"/>
      <c r="DJ14" s="322"/>
      <c r="DK14" s="322"/>
      <c r="DL14" s="322"/>
      <c r="DM14" s="322"/>
      <c r="DN14" s="322"/>
      <c r="DO14" s="322"/>
      <c r="DP14" s="322"/>
      <c r="DQ14" s="322"/>
      <c r="DR14" s="322"/>
      <c r="DS14" s="322"/>
      <c r="DT14" s="322"/>
      <c r="DU14" s="322"/>
      <c r="DV14" s="322"/>
      <c r="DW14" s="322"/>
      <c r="DX14" s="322"/>
      <c r="DY14" s="322"/>
      <c r="DZ14" s="322"/>
      <c r="EA14" s="322"/>
      <c r="EB14" s="322"/>
      <c r="EC14" s="322"/>
      <c r="ED14" s="322"/>
      <c r="EE14" s="322"/>
      <c r="EF14" s="322"/>
      <c r="EG14" s="322"/>
      <c r="EH14" s="322"/>
      <c r="EI14" s="322"/>
      <c r="EJ14" s="322"/>
      <c r="EK14" s="322"/>
      <c r="EL14" s="322"/>
      <c r="EM14" s="322"/>
      <c r="EN14" s="322"/>
      <c r="EO14" s="322"/>
      <c r="EP14" s="322"/>
      <c r="EQ14" s="322"/>
      <c r="ER14" s="322"/>
      <c r="ES14" s="322"/>
      <c r="ET14" s="322"/>
      <c r="EU14" s="322"/>
      <c r="EV14" s="322"/>
      <c r="EW14" s="322"/>
      <c r="EX14" s="322"/>
      <c r="EY14" s="322"/>
      <c r="EZ14" s="322"/>
      <c r="FA14" s="322"/>
      <c r="FB14" s="322"/>
      <c r="FC14" s="322"/>
      <c r="FD14" s="322"/>
      <c r="FE14" s="322"/>
      <c r="FF14" s="322"/>
      <c r="FG14" s="322"/>
      <c r="FH14" s="322"/>
      <c r="FI14" s="322"/>
      <c r="FJ14" s="322"/>
      <c r="FK14" s="322"/>
      <c r="FL14" s="322"/>
      <c r="FM14" s="322"/>
      <c r="FN14" s="322"/>
      <c r="FO14" s="322"/>
      <c r="FP14" s="322"/>
      <c r="FQ14" s="322"/>
      <c r="FR14" s="322"/>
      <c r="FS14" s="322"/>
      <c r="FT14" s="322"/>
      <c r="FU14" s="322"/>
      <c r="FV14" s="322"/>
      <c r="FW14" s="322"/>
      <c r="FX14" s="322"/>
      <c r="FY14" s="322"/>
      <c r="FZ14" s="322"/>
      <c r="GA14" s="322"/>
      <c r="GB14" s="322"/>
      <c r="GC14" s="322"/>
      <c r="GD14" s="322"/>
      <c r="GE14" s="322"/>
      <c r="GF14" s="322"/>
      <c r="GG14" s="322"/>
      <c r="GH14" s="322"/>
      <c r="GI14" s="322"/>
      <c r="GJ14" s="322"/>
      <c r="GK14" s="322"/>
      <c r="GL14" s="322"/>
      <c r="GM14" s="322"/>
      <c r="GN14" s="322"/>
      <c r="GO14" s="322"/>
      <c r="GP14" s="322"/>
      <c r="GQ14" s="322"/>
      <c r="GR14" s="322"/>
      <c r="GS14" s="322"/>
      <c r="GT14" s="322"/>
      <c r="GU14" s="322"/>
      <c r="GV14" s="322"/>
      <c r="GW14" s="322"/>
      <c r="GX14" s="322"/>
      <c r="GY14" s="322"/>
      <c r="GZ14" s="322"/>
      <c r="HA14" s="322"/>
      <c r="HB14" s="322"/>
      <c r="HC14" s="322"/>
      <c r="HD14" s="322"/>
      <c r="HE14" s="322"/>
      <c r="HF14" s="322"/>
      <c r="HG14" s="322"/>
      <c r="HH14" s="322"/>
      <c r="HI14" s="322"/>
      <c r="HJ14" s="322"/>
      <c r="HK14" s="1497"/>
    </row>
    <row r="15" spans="1:218" s="1499" customFormat="1" ht="21">
      <c r="A15" s="814" t="s">
        <v>424</v>
      </c>
      <c r="B15" s="1082" t="s">
        <v>1</v>
      </c>
      <c r="C15" s="1382">
        <v>4735300</v>
      </c>
      <c r="D15" s="1382">
        <v>4333400</v>
      </c>
      <c r="E15" s="1382">
        <v>245900</v>
      </c>
      <c r="F15" s="1382">
        <v>156000</v>
      </c>
      <c r="G15" s="1495"/>
      <c r="H15" s="322"/>
      <c r="I15" s="322"/>
      <c r="J15" s="322"/>
      <c r="K15" s="322"/>
      <c r="L15" s="322"/>
      <c r="M15" s="322"/>
      <c r="N15" s="322"/>
      <c r="O15" s="322"/>
      <c r="P15" s="322"/>
      <c r="Q15" s="322"/>
      <c r="R15" s="322"/>
      <c r="S15" s="322"/>
      <c r="T15" s="322"/>
      <c r="U15" s="322"/>
      <c r="V15" s="322"/>
      <c r="W15" s="322"/>
      <c r="X15" s="322"/>
      <c r="Y15" s="322"/>
      <c r="Z15" s="322"/>
      <c r="AA15" s="322"/>
      <c r="AB15" s="322"/>
      <c r="AC15" s="322"/>
      <c r="AD15" s="322"/>
      <c r="AE15" s="322"/>
      <c r="AF15" s="322"/>
      <c r="AG15" s="322"/>
      <c r="AH15" s="322"/>
      <c r="AI15" s="322"/>
      <c r="AJ15" s="322"/>
      <c r="AK15" s="322"/>
      <c r="AL15" s="322"/>
      <c r="AM15" s="322"/>
      <c r="AN15" s="322"/>
      <c r="AO15" s="322"/>
      <c r="AP15" s="322"/>
      <c r="AQ15" s="322"/>
      <c r="AR15" s="322"/>
      <c r="AS15" s="322"/>
      <c r="AT15" s="322"/>
      <c r="AU15" s="322"/>
      <c r="AV15" s="322"/>
      <c r="AW15" s="322"/>
      <c r="AX15" s="322"/>
      <c r="AY15" s="322"/>
      <c r="AZ15" s="322"/>
      <c r="BA15" s="322"/>
      <c r="BB15" s="322"/>
      <c r="BC15" s="322"/>
      <c r="BD15" s="322"/>
      <c r="BE15" s="322"/>
      <c r="BF15" s="322"/>
      <c r="BG15" s="322"/>
      <c r="BH15" s="322"/>
      <c r="BI15" s="322"/>
      <c r="BJ15" s="322"/>
      <c r="BK15" s="322"/>
      <c r="BL15" s="322"/>
      <c r="BM15" s="322"/>
      <c r="BN15" s="322"/>
      <c r="BO15" s="322"/>
      <c r="BP15" s="322"/>
      <c r="BQ15" s="322"/>
      <c r="BR15" s="322"/>
      <c r="BS15" s="322"/>
      <c r="BT15" s="322"/>
      <c r="BU15" s="322"/>
      <c r="BV15" s="322"/>
      <c r="BW15" s="322"/>
      <c r="BX15" s="322"/>
      <c r="BY15" s="322"/>
      <c r="BZ15" s="322"/>
      <c r="CA15" s="322"/>
      <c r="CB15" s="322"/>
      <c r="CC15" s="322"/>
      <c r="CD15" s="322"/>
      <c r="CE15" s="322"/>
      <c r="CF15" s="322"/>
      <c r="CG15" s="322"/>
      <c r="CH15" s="322"/>
      <c r="CI15" s="322"/>
      <c r="CJ15" s="322"/>
      <c r="CK15" s="322"/>
      <c r="CL15" s="322"/>
      <c r="CM15" s="322"/>
      <c r="CN15" s="322"/>
      <c r="CO15" s="322"/>
      <c r="CP15" s="322"/>
      <c r="CQ15" s="322"/>
      <c r="CR15" s="322"/>
      <c r="CS15" s="322"/>
      <c r="CT15" s="322"/>
      <c r="CU15" s="322"/>
      <c r="CV15" s="322"/>
      <c r="CW15" s="322"/>
      <c r="CX15" s="322"/>
      <c r="CY15" s="322"/>
      <c r="CZ15" s="322"/>
      <c r="DA15" s="322"/>
      <c r="DB15" s="322"/>
      <c r="DC15" s="322"/>
      <c r="DD15" s="322"/>
      <c r="DE15" s="322"/>
      <c r="DF15" s="322"/>
      <c r="DG15" s="322"/>
      <c r="DH15" s="322"/>
      <c r="DI15" s="322"/>
      <c r="DJ15" s="322"/>
      <c r="DK15" s="322"/>
      <c r="DL15" s="322"/>
      <c r="DM15" s="322"/>
      <c r="DN15" s="322"/>
      <c r="DO15" s="322"/>
      <c r="DP15" s="322"/>
      <c r="DQ15" s="322"/>
      <c r="DR15" s="322"/>
      <c r="DS15" s="322"/>
      <c r="DT15" s="322"/>
      <c r="DU15" s="322"/>
      <c r="DV15" s="322"/>
      <c r="DW15" s="322"/>
      <c r="DX15" s="322"/>
      <c r="DY15" s="322"/>
      <c r="DZ15" s="322"/>
      <c r="EA15" s="322"/>
      <c r="EB15" s="322"/>
      <c r="EC15" s="322"/>
      <c r="ED15" s="322"/>
      <c r="EE15" s="322"/>
      <c r="EF15" s="322"/>
      <c r="EG15" s="322"/>
      <c r="EH15" s="322"/>
      <c r="EI15" s="322"/>
      <c r="EJ15" s="322"/>
      <c r="EK15" s="322"/>
      <c r="EL15" s="322"/>
      <c r="EM15" s="322"/>
      <c r="EN15" s="322"/>
      <c r="EO15" s="322"/>
      <c r="EP15" s="322"/>
      <c r="EQ15" s="322"/>
      <c r="ER15" s="322"/>
      <c r="ES15" s="322"/>
      <c r="ET15" s="322"/>
      <c r="EU15" s="322"/>
      <c r="EV15" s="322"/>
      <c r="EW15" s="322"/>
      <c r="EX15" s="322"/>
      <c r="EY15" s="322"/>
      <c r="EZ15" s="322"/>
      <c r="FA15" s="322"/>
      <c r="FB15" s="322"/>
      <c r="FC15" s="322"/>
      <c r="FD15" s="322"/>
      <c r="FE15" s="322"/>
      <c r="FF15" s="322"/>
      <c r="FG15" s="322"/>
      <c r="FH15" s="322"/>
      <c r="FI15" s="322"/>
      <c r="FJ15" s="322"/>
      <c r="FK15" s="322"/>
      <c r="FL15" s="322"/>
      <c r="FM15" s="322"/>
      <c r="FN15" s="322"/>
      <c r="FO15" s="322"/>
      <c r="FP15" s="322"/>
      <c r="FQ15" s="322"/>
      <c r="FR15" s="322"/>
      <c r="FS15" s="322"/>
      <c r="FT15" s="322"/>
      <c r="FU15" s="322"/>
      <c r="FV15" s="322"/>
      <c r="FW15" s="322"/>
      <c r="FX15" s="322"/>
      <c r="FY15" s="322"/>
      <c r="FZ15" s="322"/>
      <c r="GA15" s="322"/>
      <c r="GB15" s="322"/>
      <c r="GC15" s="322"/>
      <c r="GD15" s="322"/>
      <c r="GE15" s="322"/>
      <c r="GF15" s="322"/>
      <c r="GG15" s="322"/>
      <c r="GH15" s="322"/>
      <c r="GI15" s="322"/>
      <c r="GJ15" s="322"/>
      <c r="GK15" s="322"/>
      <c r="GL15" s="322"/>
      <c r="GM15" s="322"/>
      <c r="GN15" s="322"/>
      <c r="GO15" s="322"/>
      <c r="GP15" s="322"/>
      <c r="GQ15" s="322"/>
      <c r="GR15" s="322"/>
      <c r="GS15" s="322"/>
      <c r="GT15" s="322"/>
      <c r="GU15" s="322"/>
      <c r="GV15" s="322"/>
      <c r="GW15" s="322"/>
      <c r="GX15" s="322"/>
      <c r="GY15" s="322"/>
      <c r="GZ15" s="322"/>
      <c r="HA15" s="322"/>
      <c r="HB15" s="322"/>
      <c r="HC15" s="322"/>
      <c r="HD15" s="322"/>
      <c r="HE15" s="322"/>
      <c r="HF15" s="322"/>
      <c r="HG15" s="322"/>
      <c r="HH15" s="322"/>
      <c r="HI15" s="322"/>
      <c r="HJ15" s="322"/>
    </row>
    <row r="16" spans="1:218" s="1499" customFormat="1" ht="21">
      <c r="A16" s="814"/>
      <c r="B16" s="1082" t="s">
        <v>2</v>
      </c>
      <c r="C16" s="1382">
        <f>D16+E16+F16</f>
        <v>1942160</v>
      </c>
      <c r="D16" s="1382">
        <f>D19+D22+D24+D26+D29+D33+D35+D37</f>
        <v>722260</v>
      </c>
      <c r="E16" s="1382">
        <f>E19+E22+E24+E26+E29+E33+E35+E37</f>
        <v>1219900</v>
      </c>
      <c r="F16" s="1382">
        <f>F19+F22+F24+F26+F29+F33+F35+F37</f>
        <v>0</v>
      </c>
      <c r="G16" s="1495"/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2"/>
      <c r="Y16" s="322"/>
      <c r="Z16" s="322"/>
      <c r="AA16" s="322"/>
      <c r="AB16" s="322"/>
      <c r="AC16" s="322"/>
      <c r="AD16" s="322"/>
      <c r="AE16" s="322"/>
      <c r="AF16" s="322"/>
      <c r="AG16" s="322"/>
      <c r="AH16" s="322"/>
      <c r="AI16" s="322"/>
      <c r="AJ16" s="322"/>
      <c r="AK16" s="322"/>
      <c r="AL16" s="322"/>
      <c r="AM16" s="322"/>
      <c r="AN16" s="322"/>
      <c r="AO16" s="322"/>
      <c r="AP16" s="322"/>
      <c r="AQ16" s="322"/>
      <c r="AR16" s="322"/>
      <c r="AS16" s="322"/>
      <c r="AT16" s="322"/>
      <c r="AU16" s="322"/>
      <c r="AV16" s="322"/>
      <c r="AW16" s="322"/>
      <c r="AX16" s="322"/>
      <c r="AY16" s="322"/>
      <c r="AZ16" s="322"/>
      <c r="BA16" s="322"/>
      <c r="BB16" s="322"/>
      <c r="BC16" s="322"/>
      <c r="BD16" s="322"/>
      <c r="BE16" s="322"/>
      <c r="BF16" s="322"/>
      <c r="BG16" s="322"/>
      <c r="BH16" s="322"/>
      <c r="BI16" s="322"/>
      <c r="BJ16" s="322"/>
      <c r="BK16" s="322"/>
      <c r="BL16" s="322"/>
      <c r="BM16" s="322"/>
      <c r="BN16" s="322"/>
      <c r="BO16" s="322"/>
      <c r="BP16" s="322"/>
      <c r="BQ16" s="322"/>
      <c r="BR16" s="322"/>
      <c r="BS16" s="322"/>
      <c r="BT16" s="322"/>
      <c r="BU16" s="322"/>
      <c r="BV16" s="322"/>
      <c r="BW16" s="322"/>
      <c r="BX16" s="322"/>
      <c r="BY16" s="322"/>
      <c r="BZ16" s="322"/>
      <c r="CA16" s="322"/>
      <c r="CB16" s="322"/>
      <c r="CC16" s="322"/>
      <c r="CD16" s="322"/>
      <c r="CE16" s="322"/>
      <c r="CF16" s="322"/>
      <c r="CG16" s="322"/>
      <c r="CH16" s="322"/>
      <c r="CI16" s="322"/>
      <c r="CJ16" s="322"/>
      <c r="CK16" s="322"/>
      <c r="CL16" s="322"/>
      <c r="CM16" s="322"/>
      <c r="CN16" s="322"/>
      <c r="CO16" s="322"/>
      <c r="CP16" s="322"/>
      <c r="CQ16" s="322"/>
      <c r="CR16" s="322"/>
      <c r="CS16" s="322"/>
      <c r="CT16" s="322"/>
      <c r="CU16" s="322"/>
      <c r="CV16" s="322"/>
      <c r="CW16" s="322"/>
      <c r="CX16" s="322"/>
      <c r="CY16" s="322"/>
      <c r="CZ16" s="322"/>
      <c r="DA16" s="322"/>
      <c r="DB16" s="322"/>
      <c r="DC16" s="322"/>
      <c r="DD16" s="322"/>
      <c r="DE16" s="322"/>
      <c r="DF16" s="322"/>
      <c r="DG16" s="322"/>
      <c r="DH16" s="322"/>
      <c r="DI16" s="322"/>
      <c r="DJ16" s="322"/>
      <c r="DK16" s="322"/>
      <c r="DL16" s="322"/>
      <c r="DM16" s="322"/>
      <c r="DN16" s="322"/>
      <c r="DO16" s="322"/>
      <c r="DP16" s="322"/>
      <c r="DQ16" s="322"/>
      <c r="DR16" s="322"/>
      <c r="DS16" s="322"/>
      <c r="DT16" s="322"/>
      <c r="DU16" s="322"/>
      <c r="DV16" s="322"/>
      <c r="DW16" s="322"/>
      <c r="DX16" s="322"/>
      <c r="DY16" s="322"/>
      <c r="DZ16" s="322"/>
      <c r="EA16" s="322"/>
      <c r="EB16" s="322"/>
      <c r="EC16" s="322"/>
      <c r="ED16" s="322"/>
      <c r="EE16" s="322"/>
      <c r="EF16" s="322"/>
      <c r="EG16" s="322"/>
      <c r="EH16" s="322"/>
      <c r="EI16" s="322"/>
      <c r="EJ16" s="322"/>
      <c r="EK16" s="322"/>
      <c r="EL16" s="322"/>
      <c r="EM16" s="322"/>
      <c r="EN16" s="322"/>
      <c r="EO16" s="322"/>
      <c r="EP16" s="322"/>
      <c r="EQ16" s="322"/>
      <c r="ER16" s="322"/>
      <c r="ES16" s="322"/>
      <c r="ET16" s="322"/>
      <c r="EU16" s="322"/>
      <c r="EV16" s="322"/>
      <c r="EW16" s="322"/>
      <c r="EX16" s="322"/>
      <c r="EY16" s="322"/>
      <c r="EZ16" s="322"/>
      <c r="FA16" s="322"/>
      <c r="FB16" s="322"/>
      <c r="FC16" s="322"/>
      <c r="FD16" s="322"/>
      <c r="FE16" s="322"/>
      <c r="FF16" s="322"/>
      <c r="FG16" s="322"/>
      <c r="FH16" s="322"/>
      <c r="FI16" s="322"/>
      <c r="FJ16" s="322"/>
      <c r="FK16" s="322"/>
      <c r="FL16" s="322"/>
      <c r="FM16" s="322"/>
      <c r="FN16" s="322"/>
      <c r="FO16" s="322"/>
      <c r="FP16" s="322"/>
      <c r="FQ16" s="322"/>
      <c r="FR16" s="322"/>
      <c r="FS16" s="322"/>
      <c r="FT16" s="322"/>
      <c r="FU16" s="322"/>
      <c r="FV16" s="322"/>
      <c r="FW16" s="322"/>
      <c r="FX16" s="322"/>
      <c r="FY16" s="322"/>
      <c r="FZ16" s="322"/>
      <c r="GA16" s="322"/>
      <c r="GB16" s="322"/>
      <c r="GC16" s="322"/>
      <c r="GD16" s="322"/>
      <c r="GE16" s="322"/>
      <c r="GF16" s="322"/>
      <c r="GG16" s="322"/>
      <c r="GH16" s="322"/>
      <c r="GI16" s="322"/>
      <c r="GJ16" s="322"/>
      <c r="GK16" s="322"/>
      <c r="GL16" s="322"/>
      <c r="GM16" s="322"/>
      <c r="GN16" s="322"/>
      <c r="GO16" s="322"/>
      <c r="GP16" s="322"/>
      <c r="GQ16" s="322"/>
      <c r="GR16" s="322"/>
      <c r="GS16" s="322"/>
      <c r="GT16" s="322"/>
      <c r="GU16" s="322"/>
      <c r="GV16" s="322"/>
      <c r="GW16" s="322"/>
      <c r="GX16" s="322"/>
      <c r="GY16" s="322"/>
      <c r="GZ16" s="322"/>
      <c r="HA16" s="322"/>
      <c r="HB16" s="322"/>
      <c r="HC16" s="322"/>
      <c r="HD16" s="322"/>
      <c r="HE16" s="322"/>
      <c r="HF16" s="322"/>
      <c r="HG16" s="322"/>
      <c r="HH16" s="322"/>
      <c r="HI16" s="322"/>
      <c r="HJ16" s="322"/>
    </row>
    <row r="17" spans="1:218" s="1501" customFormat="1" ht="21">
      <c r="A17" s="1395" t="s">
        <v>522</v>
      </c>
      <c r="B17" s="1432"/>
      <c r="C17" s="1431">
        <v>326000</v>
      </c>
      <c r="D17" s="1431">
        <v>7000</v>
      </c>
      <c r="E17" s="1431">
        <v>163000</v>
      </c>
      <c r="F17" s="1431">
        <v>156000</v>
      </c>
      <c r="G17" s="1495"/>
      <c r="H17" s="1500"/>
      <c r="I17" s="1500"/>
      <c r="J17" s="1500"/>
      <c r="K17" s="1500"/>
      <c r="L17" s="1500"/>
      <c r="M17" s="1500"/>
      <c r="N17" s="1500"/>
      <c r="O17" s="1500"/>
      <c r="P17" s="1500"/>
      <c r="Q17" s="1500"/>
      <c r="R17" s="1500"/>
      <c r="S17" s="1500"/>
      <c r="T17" s="1500"/>
      <c r="U17" s="1500"/>
      <c r="V17" s="1500"/>
      <c r="W17" s="1500"/>
      <c r="X17" s="1500"/>
      <c r="Y17" s="1500"/>
      <c r="Z17" s="1500"/>
      <c r="AA17" s="1500"/>
      <c r="AB17" s="1500"/>
      <c r="AC17" s="1500"/>
      <c r="AD17" s="1500"/>
      <c r="AE17" s="1500"/>
      <c r="AF17" s="1500"/>
      <c r="AG17" s="1500"/>
      <c r="AH17" s="1500"/>
      <c r="AI17" s="1500"/>
      <c r="AJ17" s="1500"/>
      <c r="AK17" s="1500"/>
      <c r="AL17" s="1500"/>
      <c r="AM17" s="1500"/>
      <c r="AN17" s="1500"/>
      <c r="AO17" s="1500"/>
      <c r="AP17" s="1500"/>
      <c r="AQ17" s="1500"/>
      <c r="AR17" s="1500"/>
      <c r="AS17" s="1500"/>
      <c r="AT17" s="1500"/>
      <c r="AU17" s="1500"/>
      <c r="AV17" s="1500"/>
      <c r="AW17" s="1500"/>
      <c r="AX17" s="1500"/>
      <c r="AY17" s="1500"/>
      <c r="AZ17" s="1500"/>
      <c r="BA17" s="1500"/>
      <c r="BB17" s="1500"/>
      <c r="BC17" s="1500"/>
      <c r="BD17" s="1500"/>
      <c r="BE17" s="1500"/>
      <c r="BF17" s="1500"/>
      <c r="BG17" s="1500"/>
      <c r="BH17" s="1500"/>
      <c r="BI17" s="1500"/>
      <c r="BJ17" s="1500"/>
      <c r="BK17" s="1500"/>
      <c r="BL17" s="1500"/>
      <c r="BM17" s="1500"/>
      <c r="BN17" s="1500"/>
      <c r="BO17" s="1500"/>
      <c r="BP17" s="1500"/>
      <c r="BQ17" s="1500"/>
      <c r="BR17" s="1500"/>
      <c r="BS17" s="1500"/>
      <c r="BT17" s="1500"/>
      <c r="BU17" s="1500"/>
      <c r="BV17" s="1500"/>
      <c r="BW17" s="1500"/>
      <c r="BX17" s="1500"/>
      <c r="BY17" s="1500"/>
      <c r="BZ17" s="1500"/>
      <c r="CA17" s="1500"/>
      <c r="CB17" s="1500"/>
      <c r="CC17" s="1500"/>
      <c r="CD17" s="1500"/>
      <c r="CE17" s="1500"/>
      <c r="CF17" s="1500"/>
      <c r="CG17" s="1500"/>
      <c r="CH17" s="1500"/>
      <c r="CI17" s="1500"/>
      <c r="CJ17" s="1500"/>
      <c r="CK17" s="1500"/>
      <c r="CL17" s="1500"/>
      <c r="CM17" s="1500"/>
      <c r="CN17" s="1500"/>
      <c r="CO17" s="1500"/>
      <c r="CP17" s="1500"/>
      <c r="CQ17" s="1500"/>
      <c r="CR17" s="1500"/>
      <c r="CS17" s="1500"/>
      <c r="CT17" s="1500"/>
      <c r="CU17" s="1500"/>
      <c r="CV17" s="1500"/>
      <c r="CW17" s="1500"/>
      <c r="CX17" s="1500"/>
      <c r="CY17" s="1500"/>
      <c r="CZ17" s="1500"/>
      <c r="DA17" s="1500"/>
      <c r="DB17" s="1500"/>
      <c r="DC17" s="1500"/>
      <c r="DD17" s="1500"/>
      <c r="DE17" s="1500"/>
      <c r="DF17" s="1500"/>
      <c r="DG17" s="1500"/>
      <c r="DH17" s="1500"/>
      <c r="DI17" s="1500"/>
      <c r="DJ17" s="1500"/>
      <c r="DK17" s="1500"/>
      <c r="DL17" s="1500"/>
      <c r="DM17" s="1500"/>
      <c r="DN17" s="1500"/>
      <c r="DO17" s="1500"/>
      <c r="DP17" s="1500"/>
      <c r="DQ17" s="1500"/>
      <c r="DR17" s="1500"/>
      <c r="DS17" s="1500"/>
      <c r="DT17" s="1500"/>
      <c r="DU17" s="1500"/>
      <c r="DV17" s="1500"/>
      <c r="DW17" s="1500"/>
      <c r="DX17" s="1500"/>
      <c r="DY17" s="1500"/>
      <c r="DZ17" s="1500"/>
      <c r="EA17" s="1500"/>
      <c r="EB17" s="1500"/>
      <c r="EC17" s="1500"/>
      <c r="ED17" s="1500"/>
      <c r="EE17" s="1500"/>
      <c r="EF17" s="1500"/>
      <c r="EG17" s="1500"/>
      <c r="EH17" s="1500"/>
      <c r="EI17" s="1500"/>
      <c r="EJ17" s="1500"/>
      <c r="EK17" s="1500"/>
      <c r="EL17" s="1500"/>
      <c r="EM17" s="1500"/>
      <c r="EN17" s="1500"/>
      <c r="EO17" s="1500"/>
      <c r="EP17" s="1500"/>
      <c r="EQ17" s="1500"/>
      <c r="ER17" s="1500"/>
      <c r="ES17" s="1500"/>
      <c r="ET17" s="1500"/>
      <c r="EU17" s="1500"/>
      <c r="EV17" s="1500"/>
      <c r="EW17" s="1500"/>
      <c r="EX17" s="1500"/>
      <c r="EY17" s="1500"/>
      <c r="EZ17" s="1500"/>
      <c r="FA17" s="1500"/>
      <c r="FB17" s="1500"/>
      <c r="FC17" s="1500"/>
      <c r="FD17" s="1500"/>
      <c r="FE17" s="1500"/>
      <c r="FF17" s="1500"/>
      <c r="FG17" s="1500"/>
      <c r="FH17" s="1500"/>
      <c r="FI17" s="1500"/>
      <c r="FJ17" s="1500"/>
      <c r="FK17" s="1500"/>
      <c r="FL17" s="1500"/>
      <c r="FM17" s="1500"/>
      <c r="FN17" s="1500"/>
      <c r="FO17" s="1500"/>
      <c r="FP17" s="1500"/>
      <c r="FQ17" s="1500"/>
      <c r="FR17" s="1500"/>
      <c r="FS17" s="1500"/>
      <c r="FT17" s="1500"/>
      <c r="FU17" s="1500"/>
      <c r="FV17" s="1500"/>
      <c r="FW17" s="1500"/>
      <c r="FX17" s="1500"/>
      <c r="FY17" s="1500"/>
      <c r="FZ17" s="1500"/>
      <c r="GA17" s="1500"/>
      <c r="GB17" s="1500"/>
      <c r="GC17" s="1500"/>
      <c r="GD17" s="1500"/>
      <c r="GE17" s="1500"/>
      <c r="GF17" s="1500"/>
      <c r="GG17" s="1500"/>
      <c r="GH17" s="1500"/>
      <c r="GI17" s="1500"/>
      <c r="GJ17" s="1500"/>
      <c r="GK17" s="1500"/>
      <c r="GL17" s="1500"/>
      <c r="GM17" s="1500"/>
      <c r="GN17" s="1500"/>
      <c r="GO17" s="1500"/>
      <c r="GP17" s="1500"/>
      <c r="GQ17" s="1500"/>
      <c r="GR17" s="1500"/>
      <c r="GS17" s="1500"/>
      <c r="GT17" s="1500"/>
      <c r="GU17" s="1500"/>
      <c r="GV17" s="1500"/>
      <c r="GW17" s="1500"/>
      <c r="GX17" s="1500"/>
      <c r="GY17" s="1500"/>
      <c r="GZ17" s="1500"/>
      <c r="HA17" s="1500"/>
      <c r="HB17" s="1500"/>
      <c r="HC17" s="1500"/>
      <c r="HD17" s="1500"/>
      <c r="HE17" s="1500"/>
      <c r="HF17" s="1500"/>
      <c r="HG17" s="1500"/>
      <c r="HH17" s="1500"/>
      <c r="HI17" s="1500"/>
      <c r="HJ17" s="1500"/>
    </row>
    <row r="18" spans="1:8" s="69" customFormat="1" ht="21">
      <c r="A18" s="1254" t="s">
        <v>43</v>
      </c>
      <c r="B18" s="1453" t="s">
        <v>1</v>
      </c>
      <c r="C18" s="1391">
        <v>326000</v>
      </c>
      <c r="D18" s="1394">
        <v>7000</v>
      </c>
      <c r="E18" s="1391">
        <v>163000</v>
      </c>
      <c r="F18" s="1394">
        <v>156000</v>
      </c>
      <c r="G18" s="1495"/>
      <c r="H18" s="1502"/>
    </row>
    <row r="19" spans="1:218" s="1505" customFormat="1" ht="21">
      <c r="A19" s="1263"/>
      <c r="B19" s="1503" t="s">
        <v>2</v>
      </c>
      <c r="C19" s="1394">
        <f>D19+E19+F19</f>
        <v>117700</v>
      </c>
      <c r="D19" s="1394">
        <v>7000</v>
      </c>
      <c r="E19" s="1391">
        <v>110700</v>
      </c>
      <c r="F19" s="1394"/>
      <c r="G19" s="1495"/>
      <c r="H19" s="1504"/>
      <c r="I19" s="1504"/>
      <c r="J19" s="1504"/>
      <c r="K19" s="1504"/>
      <c r="L19" s="1504"/>
      <c r="M19" s="1504"/>
      <c r="N19" s="1504"/>
      <c r="O19" s="1504"/>
      <c r="P19" s="1504"/>
      <c r="Q19" s="1504"/>
      <c r="R19" s="1504"/>
      <c r="S19" s="1504"/>
      <c r="T19" s="1504"/>
      <c r="U19" s="1504"/>
      <c r="V19" s="1504"/>
      <c r="W19" s="1504"/>
      <c r="X19" s="1504"/>
      <c r="Y19" s="1504"/>
      <c r="Z19" s="1504"/>
      <c r="AA19" s="1504"/>
      <c r="AB19" s="1504"/>
      <c r="AC19" s="1504"/>
      <c r="AD19" s="1504"/>
      <c r="AE19" s="1504"/>
      <c r="AF19" s="1504"/>
      <c r="AG19" s="1504"/>
      <c r="AH19" s="1504"/>
      <c r="AI19" s="1504"/>
      <c r="AJ19" s="1504"/>
      <c r="AK19" s="1504"/>
      <c r="AL19" s="1504"/>
      <c r="AM19" s="1504"/>
      <c r="AN19" s="1504"/>
      <c r="AO19" s="1504"/>
      <c r="AP19" s="1504"/>
      <c r="AQ19" s="1504"/>
      <c r="AR19" s="1504"/>
      <c r="AS19" s="1504"/>
      <c r="AT19" s="1504"/>
      <c r="AU19" s="1504"/>
      <c r="AV19" s="1504"/>
      <c r="AW19" s="1504"/>
      <c r="AX19" s="1504"/>
      <c r="AY19" s="1504"/>
      <c r="AZ19" s="1504"/>
      <c r="BA19" s="1504"/>
      <c r="BB19" s="1504"/>
      <c r="BC19" s="1504"/>
      <c r="BD19" s="1504"/>
      <c r="BE19" s="1504"/>
      <c r="BF19" s="1504"/>
      <c r="BG19" s="1504"/>
      <c r="BH19" s="1504"/>
      <c r="BI19" s="1504"/>
      <c r="BJ19" s="1504"/>
      <c r="BK19" s="1504"/>
      <c r="BL19" s="1504"/>
      <c r="BM19" s="1504"/>
      <c r="BN19" s="1504"/>
      <c r="BO19" s="1504"/>
      <c r="BP19" s="1504"/>
      <c r="BQ19" s="1504"/>
      <c r="BR19" s="1504"/>
      <c r="BS19" s="1504"/>
      <c r="BT19" s="1504"/>
      <c r="BU19" s="1504"/>
      <c r="BV19" s="1504"/>
      <c r="BW19" s="1504"/>
      <c r="BX19" s="1504"/>
      <c r="BY19" s="1504"/>
      <c r="BZ19" s="1504"/>
      <c r="CA19" s="1504"/>
      <c r="CB19" s="1504"/>
      <c r="CC19" s="1504"/>
      <c r="CD19" s="1504"/>
      <c r="CE19" s="1504"/>
      <c r="CF19" s="1504"/>
      <c r="CG19" s="1504"/>
      <c r="CH19" s="1504"/>
      <c r="CI19" s="1504"/>
      <c r="CJ19" s="1504"/>
      <c r="CK19" s="1504"/>
      <c r="CL19" s="1504"/>
      <c r="CM19" s="1504"/>
      <c r="CN19" s="1504"/>
      <c r="CO19" s="1504"/>
      <c r="CP19" s="1504"/>
      <c r="CQ19" s="1504"/>
      <c r="CR19" s="1504"/>
      <c r="CS19" s="1504"/>
      <c r="CT19" s="1504"/>
      <c r="CU19" s="1504"/>
      <c r="CV19" s="1504"/>
      <c r="CW19" s="1504"/>
      <c r="CX19" s="1504"/>
      <c r="CY19" s="1504"/>
      <c r="CZ19" s="1504"/>
      <c r="DA19" s="1504"/>
      <c r="DB19" s="1504"/>
      <c r="DC19" s="1504"/>
      <c r="DD19" s="1504"/>
      <c r="DE19" s="1504"/>
      <c r="DF19" s="1504"/>
      <c r="DG19" s="1504"/>
      <c r="DH19" s="1504"/>
      <c r="DI19" s="1504"/>
      <c r="DJ19" s="1504"/>
      <c r="DK19" s="1504"/>
      <c r="DL19" s="1504"/>
      <c r="DM19" s="1504"/>
      <c r="DN19" s="1504"/>
      <c r="DO19" s="1504"/>
      <c r="DP19" s="1504"/>
      <c r="DQ19" s="1504"/>
      <c r="DR19" s="1504"/>
      <c r="DS19" s="1504"/>
      <c r="DT19" s="1504"/>
      <c r="DU19" s="1504"/>
      <c r="DV19" s="1504"/>
      <c r="DW19" s="1504"/>
      <c r="DX19" s="1504"/>
      <c r="DY19" s="1504"/>
      <c r="DZ19" s="1504"/>
      <c r="EA19" s="1504"/>
      <c r="EB19" s="1504"/>
      <c r="EC19" s="1504"/>
      <c r="ED19" s="1504"/>
      <c r="EE19" s="1504"/>
      <c r="EF19" s="1504"/>
      <c r="EG19" s="1504"/>
      <c r="EH19" s="1504"/>
      <c r="EI19" s="1504"/>
      <c r="EJ19" s="1504"/>
      <c r="EK19" s="1504"/>
      <c r="EL19" s="1504"/>
      <c r="EM19" s="1504"/>
      <c r="EN19" s="1504"/>
      <c r="EO19" s="1504"/>
      <c r="EP19" s="1504"/>
      <c r="EQ19" s="1504"/>
      <c r="ER19" s="1504"/>
      <c r="ES19" s="1504"/>
      <c r="ET19" s="1504"/>
      <c r="EU19" s="1504"/>
      <c r="EV19" s="1504"/>
      <c r="EW19" s="1504"/>
      <c r="EX19" s="1504"/>
      <c r="EY19" s="1504"/>
      <c r="EZ19" s="1504"/>
      <c r="FA19" s="1504"/>
      <c r="FB19" s="1504"/>
      <c r="FC19" s="1504"/>
      <c r="FD19" s="1504"/>
      <c r="FE19" s="1504"/>
      <c r="FF19" s="1504"/>
      <c r="FG19" s="1504"/>
      <c r="FH19" s="1504"/>
      <c r="FI19" s="1504"/>
      <c r="FJ19" s="1504"/>
      <c r="FK19" s="1504"/>
      <c r="FL19" s="1504"/>
      <c r="FM19" s="1504"/>
      <c r="FN19" s="1504"/>
      <c r="FO19" s="1504"/>
      <c r="FP19" s="1504"/>
      <c r="FQ19" s="1504"/>
      <c r="FR19" s="1504"/>
      <c r="FS19" s="1504"/>
      <c r="FT19" s="1504"/>
      <c r="FU19" s="1504"/>
      <c r="FV19" s="1504"/>
      <c r="FW19" s="1504"/>
      <c r="FX19" s="1504"/>
      <c r="FY19" s="1504"/>
      <c r="FZ19" s="1504"/>
      <c r="GA19" s="1504"/>
      <c r="GB19" s="1504"/>
      <c r="GC19" s="1504"/>
      <c r="GD19" s="1504"/>
      <c r="GE19" s="1504"/>
      <c r="GF19" s="1504"/>
      <c r="GG19" s="1504"/>
      <c r="GH19" s="1504"/>
      <c r="GI19" s="1504"/>
      <c r="GJ19" s="1504"/>
      <c r="GK19" s="1504"/>
      <c r="GL19" s="1504"/>
      <c r="GM19" s="1504"/>
      <c r="GN19" s="1504"/>
      <c r="GO19" s="1504"/>
      <c r="GP19" s="1504"/>
      <c r="GQ19" s="1504"/>
      <c r="GR19" s="1504"/>
      <c r="GS19" s="1504"/>
      <c r="GT19" s="1504"/>
      <c r="GU19" s="1504"/>
      <c r="GV19" s="1504"/>
      <c r="GW19" s="1504"/>
      <c r="GX19" s="1504"/>
      <c r="GY19" s="1504"/>
      <c r="GZ19" s="1504"/>
      <c r="HA19" s="1504"/>
      <c r="HB19" s="1504"/>
      <c r="HC19" s="1504"/>
      <c r="HD19" s="1504"/>
      <c r="HE19" s="1504"/>
      <c r="HF19" s="1504"/>
      <c r="HG19" s="1504"/>
      <c r="HH19" s="1504"/>
      <c r="HI19" s="1504"/>
      <c r="HJ19" s="1504"/>
    </row>
    <row r="20" spans="1:218" s="1508" customFormat="1" ht="21">
      <c r="A20" s="1506" t="s">
        <v>214</v>
      </c>
      <c r="B20" s="1507"/>
      <c r="C20" s="1387">
        <v>4322600</v>
      </c>
      <c r="D20" s="1387">
        <v>4299800</v>
      </c>
      <c r="E20" s="1387">
        <v>22800</v>
      </c>
      <c r="F20" s="1387">
        <v>0</v>
      </c>
      <c r="G20" s="1495"/>
      <c r="H20" s="587"/>
      <c r="I20" s="587"/>
      <c r="J20" s="587"/>
      <c r="K20" s="587"/>
      <c r="L20" s="587"/>
      <c r="M20" s="587"/>
      <c r="N20" s="587"/>
      <c r="O20" s="587"/>
      <c r="P20" s="587"/>
      <c r="Q20" s="587"/>
      <c r="R20" s="587"/>
      <c r="S20" s="587"/>
      <c r="T20" s="587"/>
      <c r="U20" s="587"/>
      <c r="V20" s="587"/>
      <c r="W20" s="587"/>
      <c r="X20" s="587"/>
      <c r="Y20" s="587"/>
      <c r="Z20" s="587"/>
      <c r="AA20" s="587"/>
      <c r="AB20" s="587"/>
      <c r="AC20" s="587"/>
      <c r="AD20" s="587"/>
      <c r="AE20" s="587"/>
      <c r="AF20" s="587"/>
      <c r="AG20" s="587"/>
      <c r="AH20" s="587"/>
      <c r="AI20" s="587"/>
      <c r="AJ20" s="587"/>
      <c r="AK20" s="587"/>
      <c r="AL20" s="587"/>
      <c r="AM20" s="587"/>
      <c r="AN20" s="587"/>
      <c r="AO20" s="587"/>
      <c r="AP20" s="587"/>
      <c r="AQ20" s="587"/>
      <c r="AR20" s="587"/>
      <c r="AS20" s="587"/>
      <c r="AT20" s="587"/>
      <c r="AU20" s="587"/>
      <c r="AV20" s="587"/>
      <c r="AW20" s="587"/>
      <c r="AX20" s="587"/>
      <c r="AY20" s="587"/>
      <c r="AZ20" s="587"/>
      <c r="BA20" s="587"/>
      <c r="BB20" s="587"/>
      <c r="BC20" s="587"/>
      <c r="BD20" s="587"/>
      <c r="BE20" s="587"/>
      <c r="BF20" s="587"/>
      <c r="BG20" s="587"/>
      <c r="BH20" s="587"/>
      <c r="BI20" s="587"/>
      <c r="BJ20" s="587"/>
      <c r="BK20" s="587"/>
      <c r="BL20" s="587"/>
      <c r="BM20" s="587"/>
      <c r="BN20" s="587"/>
      <c r="BO20" s="587"/>
      <c r="BP20" s="587"/>
      <c r="BQ20" s="587"/>
      <c r="BR20" s="587"/>
      <c r="BS20" s="587"/>
      <c r="BT20" s="587"/>
      <c r="BU20" s="587"/>
      <c r="BV20" s="587"/>
      <c r="BW20" s="587"/>
      <c r="BX20" s="587"/>
      <c r="BY20" s="587"/>
      <c r="BZ20" s="587"/>
      <c r="CA20" s="587"/>
      <c r="CB20" s="587"/>
      <c r="CC20" s="587"/>
      <c r="CD20" s="587"/>
      <c r="CE20" s="587"/>
      <c r="CF20" s="587"/>
      <c r="CG20" s="587"/>
      <c r="CH20" s="587"/>
      <c r="CI20" s="587"/>
      <c r="CJ20" s="587"/>
      <c r="CK20" s="587"/>
      <c r="CL20" s="587"/>
      <c r="CM20" s="587"/>
      <c r="CN20" s="587"/>
      <c r="CO20" s="587"/>
      <c r="CP20" s="587"/>
      <c r="CQ20" s="587"/>
      <c r="CR20" s="587"/>
      <c r="CS20" s="587"/>
      <c r="CT20" s="587"/>
      <c r="CU20" s="587"/>
      <c r="CV20" s="587"/>
      <c r="CW20" s="587"/>
      <c r="CX20" s="587"/>
      <c r="CY20" s="587"/>
      <c r="CZ20" s="587"/>
      <c r="DA20" s="587"/>
      <c r="DB20" s="587"/>
      <c r="DC20" s="587"/>
      <c r="DD20" s="587"/>
      <c r="DE20" s="587"/>
      <c r="DF20" s="587"/>
      <c r="DG20" s="587"/>
      <c r="DH20" s="587"/>
      <c r="DI20" s="587"/>
      <c r="DJ20" s="587"/>
      <c r="DK20" s="587"/>
      <c r="DL20" s="587"/>
      <c r="DM20" s="587"/>
      <c r="DN20" s="587"/>
      <c r="DO20" s="587"/>
      <c r="DP20" s="587"/>
      <c r="DQ20" s="587"/>
      <c r="DR20" s="587"/>
      <c r="DS20" s="587"/>
      <c r="DT20" s="587"/>
      <c r="DU20" s="587"/>
      <c r="DV20" s="587"/>
      <c r="DW20" s="587"/>
      <c r="DX20" s="587"/>
      <c r="DY20" s="587"/>
      <c r="DZ20" s="587"/>
      <c r="EA20" s="587"/>
      <c r="EB20" s="587"/>
      <c r="EC20" s="587"/>
      <c r="ED20" s="587"/>
      <c r="EE20" s="587"/>
      <c r="EF20" s="587"/>
      <c r="EG20" s="587"/>
      <c r="EH20" s="587"/>
      <c r="EI20" s="587"/>
      <c r="EJ20" s="587"/>
      <c r="EK20" s="587"/>
      <c r="EL20" s="587"/>
      <c r="EM20" s="587"/>
      <c r="EN20" s="587"/>
      <c r="EO20" s="587"/>
      <c r="EP20" s="587"/>
      <c r="EQ20" s="587"/>
      <c r="ER20" s="587"/>
      <c r="ES20" s="587"/>
      <c r="ET20" s="587"/>
      <c r="EU20" s="587"/>
      <c r="EV20" s="587"/>
      <c r="EW20" s="587"/>
      <c r="EX20" s="587"/>
      <c r="EY20" s="587"/>
      <c r="EZ20" s="587"/>
      <c r="FA20" s="587"/>
      <c r="FB20" s="587"/>
      <c r="FC20" s="587"/>
      <c r="FD20" s="587"/>
      <c r="FE20" s="587"/>
      <c r="FF20" s="587"/>
      <c r="FG20" s="587"/>
      <c r="FH20" s="587"/>
      <c r="FI20" s="587"/>
      <c r="FJ20" s="587"/>
      <c r="FK20" s="587"/>
      <c r="FL20" s="587"/>
      <c r="FM20" s="587"/>
      <c r="FN20" s="587"/>
      <c r="FO20" s="587"/>
      <c r="FP20" s="587"/>
      <c r="FQ20" s="587"/>
      <c r="FR20" s="587"/>
      <c r="FS20" s="587"/>
      <c r="FT20" s="587"/>
      <c r="FU20" s="587"/>
      <c r="FV20" s="587"/>
      <c r="FW20" s="587"/>
      <c r="FX20" s="587"/>
      <c r="FY20" s="587"/>
      <c r="FZ20" s="587"/>
      <c r="GA20" s="587"/>
      <c r="GB20" s="587"/>
      <c r="GC20" s="587"/>
      <c r="GD20" s="587"/>
      <c r="GE20" s="587"/>
      <c r="GF20" s="587"/>
      <c r="GG20" s="587"/>
      <c r="GH20" s="587"/>
      <c r="GI20" s="587"/>
      <c r="GJ20" s="587"/>
      <c r="GK20" s="587"/>
      <c r="GL20" s="587"/>
      <c r="GM20" s="587"/>
      <c r="GN20" s="587"/>
      <c r="GO20" s="587"/>
      <c r="GP20" s="587"/>
      <c r="GQ20" s="587"/>
      <c r="GR20" s="587"/>
      <c r="GS20" s="587"/>
      <c r="GT20" s="587"/>
      <c r="GU20" s="587"/>
      <c r="GV20" s="587"/>
      <c r="GW20" s="587"/>
      <c r="GX20" s="587"/>
      <c r="GY20" s="587"/>
      <c r="GZ20" s="587"/>
      <c r="HA20" s="587"/>
      <c r="HB20" s="587"/>
      <c r="HC20" s="587"/>
      <c r="HD20" s="587"/>
      <c r="HE20" s="587"/>
      <c r="HF20" s="587"/>
      <c r="HG20" s="587"/>
      <c r="HH20" s="587"/>
      <c r="HI20" s="587"/>
      <c r="HJ20" s="587"/>
    </row>
    <row r="21" spans="1:8" s="69" customFormat="1" ht="21">
      <c r="A21" s="475" t="s">
        <v>45</v>
      </c>
      <c r="B21" s="1453" t="s">
        <v>1</v>
      </c>
      <c r="C21" s="1394">
        <v>36200</v>
      </c>
      <c r="D21" s="1394">
        <v>36200</v>
      </c>
      <c r="E21" s="1432">
        <v>0</v>
      </c>
      <c r="F21" s="1453">
        <v>0</v>
      </c>
      <c r="G21" s="1495"/>
      <c r="H21" s="1502"/>
    </row>
    <row r="22" spans="1:8" s="69" customFormat="1" ht="21">
      <c r="A22" s="475"/>
      <c r="B22" s="1453" t="s">
        <v>2</v>
      </c>
      <c r="C22" s="1394">
        <f>D22+E22+F22</f>
        <v>0</v>
      </c>
      <c r="D22" s="1387">
        <v>0</v>
      </c>
      <c r="E22" s="1431"/>
      <c r="F22" s="1387"/>
      <c r="G22" s="1495"/>
      <c r="H22" s="1502"/>
    </row>
    <row r="23" spans="1:8" s="69" customFormat="1" ht="21">
      <c r="A23" s="475" t="s">
        <v>48</v>
      </c>
      <c r="B23" s="1453" t="s">
        <v>1</v>
      </c>
      <c r="C23" s="1394">
        <v>22800</v>
      </c>
      <c r="D23" s="1394">
        <v>0</v>
      </c>
      <c r="E23" s="1391">
        <v>22800</v>
      </c>
      <c r="F23" s="1453">
        <v>0</v>
      </c>
      <c r="G23" s="1495"/>
      <c r="H23" s="1502"/>
    </row>
    <row r="24" spans="1:8" s="69" customFormat="1" ht="21">
      <c r="A24" s="475"/>
      <c r="B24" s="1453" t="s">
        <v>2</v>
      </c>
      <c r="C24" s="1394">
        <f>D24+E24+F24</f>
        <v>0</v>
      </c>
      <c r="D24" s="1394"/>
      <c r="E24" s="1391"/>
      <c r="F24" s="1453"/>
      <c r="G24" s="1495"/>
      <c r="H24" s="1502"/>
    </row>
    <row r="25" spans="1:8" s="69" customFormat="1" ht="21">
      <c r="A25" s="475" t="s">
        <v>523</v>
      </c>
      <c r="B25" s="1453" t="s">
        <v>1</v>
      </c>
      <c r="C25" s="1394">
        <v>4263600</v>
      </c>
      <c r="D25" s="1394">
        <v>4263600</v>
      </c>
      <c r="E25" s="1406">
        <v>0</v>
      </c>
      <c r="F25" s="1453">
        <v>0</v>
      </c>
      <c r="G25" s="1495"/>
      <c r="H25" s="1502"/>
    </row>
    <row r="26" spans="1:8" s="69" customFormat="1" ht="21">
      <c r="A26" s="475" t="s">
        <v>524</v>
      </c>
      <c r="B26" s="1453" t="s">
        <v>2</v>
      </c>
      <c r="C26" s="1394">
        <f>D26+E26+F26</f>
        <v>1776500</v>
      </c>
      <c r="D26" s="1394">
        <v>710600</v>
      </c>
      <c r="E26" s="1391">
        <v>1065900</v>
      </c>
      <c r="F26" s="1400"/>
      <c r="G26" s="1495"/>
      <c r="H26" s="1502"/>
    </row>
    <row r="27" spans="1:218" s="1505" customFormat="1" ht="21">
      <c r="A27" s="1509" t="s">
        <v>215</v>
      </c>
      <c r="B27" s="1510"/>
      <c r="C27" s="1511">
        <v>86700</v>
      </c>
      <c r="D27" s="1511">
        <v>26600</v>
      </c>
      <c r="E27" s="1511">
        <v>60100</v>
      </c>
      <c r="F27" s="1345">
        <v>0</v>
      </c>
      <c r="G27" s="1495"/>
      <c r="H27" s="1504"/>
      <c r="I27" s="1504"/>
      <c r="J27" s="1504"/>
      <c r="K27" s="1504"/>
      <c r="L27" s="1504"/>
      <c r="M27" s="1504"/>
      <c r="N27" s="1504"/>
      <c r="O27" s="1504"/>
      <c r="P27" s="1504"/>
      <c r="Q27" s="1504"/>
      <c r="R27" s="1504"/>
      <c r="S27" s="1504"/>
      <c r="T27" s="1504"/>
      <c r="U27" s="1504"/>
      <c r="V27" s="1504"/>
      <c r="W27" s="1504"/>
      <c r="X27" s="1504"/>
      <c r="Y27" s="1504"/>
      <c r="Z27" s="1504"/>
      <c r="AA27" s="1504"/>
      <c r="AB27" s="1504"/>
      <c r="AC27" s="1504"/>
      <c r="AD27" s="1504"/>
      <c r="AE27" s="1504"/>
      <c r="AF27" s="1504"/>
      <c r="AG27" s="1504"/>
      <c r="AH27" s="1504"/>
      <c r="AI27" s="1504"/>
      <c r="AJ27" s="1504"/>
      <c r="AK27" s="1504"/>
      <c r="AL27" s="1504"/>
      <c r="AM27" s="1504"/>
      <c r="AN27" s="1504"/>
      <c r="AO27" s="1504"/>
      <c r="AP27" s="1504"/>
      <c r="AQ27" s="1504"/>
      <c r="AR27" s="1504"/>
      <c r="AS27" s="1504"/>
      <c r="AT27" s="1504"/>
      <c r="AU27" s="1504"/>
      <c r="AV27" s="1504"/>
      <c r="AW27" s="1504"/>
      <c r="AX27" s="1504"/>
      <c r="AY27" s="1504"/>
      <c r="AZ27" s="1504"/>
      <c r="BA27" s="1504"/>
      <c r="BB27" s="1504"/>
      <c r="BC27" s="1504"/>
      <c r="BD27" s="1504"/>
      <c r="BE27" s="1504"/>
      <c r="BF27" s="1504"/>
      <c r="BG27" s="1504"/>
      <c r="BH27" s="1504"/>
      <c r="BI27" s="1504"/>
      <c r="BJ27" s="1504"/>
      <c r="BK27" s="1504"/>
      <c r="BL27" s="1504"/>
      <c r="BM27" s="1504"/>
      <c r="BN27" s="1504"/>
      <c r="BO27" s="1504"/>
      <c r="BP27" s="1504"/>
      <c r="BQ27" s="1504"/>
      <c r="BR27" s="1504"/>
      <c r="BS27" s="1504"/>
      <c r="BT27" s="1504"/>
      <c r="BU27" s="1504"/>
      <c r="BV27" s="1504"/>
      <c r="BW27" s="1504"/>
      <c r="BX27" s="1504"/>
      <c r="BY27" s="1504"/>
      <c r="BZ27" s="1504"/>
      <c r="CA27" s="1504"/>
      <c r="CB27" s="1504"/>
      <c r="CC27" s="1504"/>
      <c r="CD27" s="1504"/>
      <c r="CE27" s="1504"/>
      <c r="CF27" s="1504"/>
      <c r="CG27" s="1504"/>
      <c r="CH27" s="1504"/>
      <c r="CI27" s="1504"/>
      <c r="CJ27" s="1504"/>
      <c r="CK27" s="1504"/>
      <c r="CL27" s="1504"/>
      <c r="CM27" s="1504"/>
      <c r="CN27" s="1504"/>
      <c r="CO27" s="1504"/>
      <c r="CP27" s="1504"/>
      <c r="CQ27" s="1504"/>
      <c r="CR27" s="1504"/>
      <c r="CS27" s="1504"/>
      <c r="CT27" s="1504"/>
      <c r="CU27" s="1504"/>
      <c r="CV27" s="1504"/>
      <c r="CW27" s="1504"/>
      <c r="CX27" s="1504"/>
      <c r="CY27" s="1504"/>
      <c r="CZ27" s="1504"/>
      <c r="DA27" s="1504"/>
      <c r="DB27" s="1504"/>
      <c r="DC27" s="1504"/>
      <c r="DD27" s="1504"/>
      <c r="DE27" s="1504"/>
      <c r="DF27" s="1504"/>
      <c r="DG27" s="1504"/>
      <c r="DH27" s="1504"/>
      <c r="DI27" s="1504"/>
      <c r="DJ27" s="1504"/>
      <c r="DK27" s="1504"/>
      <c r="DL27" s="1504"/>
      <c r="DM27" s="1504"/>
      <c r="DN27" s="1504"/>
      <c r="DO27" s="1504"/>
      <c r="DP27" s="1504"/>
      <c r="DQ27" s="1504"/>
      <c r="DR27" s="1504"/>
      <c r="DS27" s="1504"/>
      <c r="DT27" s="1504"/>
      <c r="DU27" s="1504"/>
      <c r="DV27" s="1504"/>
      <c r="DW27" s="1504"/>
      <c r="DX27" s="1504"/>
      <c r="DY27" s="1504"/>
      <c r="DZ27" s="1504"/>
      <c r="EA27" s="1504"/>
      <c r="EB27" s="1504"/>
      <c r="EC27" s="1504"/>
      <c r="ED27" s="1504"/>
      <c r="EE27" s="1504"/>
      <c r="EF27" s="1504"/>
      <c r="EG27" s="1504"/>
      <c r="EH27" s="1504"/>
      <c r="EI27" s="1504"/>
      <c r="EJ27" s="1504"/>
      <c r="EK27" s="1504"/>
      <c r="EL27" s="1504"/>
      <c r="EM27" s="1504"/>
      <c r="EN27" s="1504"/>
      <c r="EO27" s="1504"/>
      <c r="EP27" s="1504"/>
      <c r="EQ27" s="1504"/>
      <c r="ER27" s="1504"/>
      <c r="ES27" s="1504"/>
      <c r="ET27" s="1504"/>
      <c r="EU27" s="1504"/>
      <c r="EV27" s="1504"/>
      <c r="EW27" s="1504"/>
      <c r="EX27" s="1504"/>
      <c r="EY27" s="1504"/>
      <c r="EZ27" s="1504"/>
      <c r="FA27" s="1504"/>
      <c r="FB27" s="1504"/>
      <c r="FC27" s="1504"/>
      <c r="FD27" s="1504"/>
      <c r="FE27" s="1504"/>
      <c r="FF27" s="1504"/>
      <c r="FG27" s="1504"/>
      <c r="FH27" s="1504"/>
      <c r="FI27" s="1504"/>
      <c r="FJ27" s="1504"/>
      <c r="FK27" s="1504"/>
      <c r="FL27" s="1504"/>
      <c r="FM27" s="1504"/>
      <c r="FN27" s="1504"/>
      <c r="FO27" s="1504"/>
      <c r="FP27" s="1504"/>
      <c r="FQ27" s="1504"/>
      <c r="FR27" s="1504"/>
      <c r="FS27" s="1504"/>
      <c r="FT27" s="1504"/>
      <c r="FU27" s="1504"/>
      <c r="FV27" s="1504"/>
      <c r="FW27" s="1504"/>
      <c r="FX27" s="1504"/>
      <c r="FY27" s="1504"/>
      <c r="FZ27" s="1504"/>
      <c r="GA27" s="1504"/>
      <c r="GB27" s="1504"/>
      <c r="GC27" s="1504"/>
      <c r="GD27" s="1504"/>
      <c r="GE27" s="1504"/>
      <c r="GF27" s="1504"/>
      <c r="GG27" s="1504"/>
      <c r="GH27" s="1504"/>
      <c r="GI27" s="1504"/>
      <c r="GJ27" s="1504"/>
      <c r="GK27" s="1504"/>
      <c r="GL27" s="1504"/>
      <c r="GM27" s="1504"/>
      <c r="GN27" s="1504"/>
      <c r="GO27" s="1504"/>
      <c r="GP27" s="1504"/>
      <c r="GQ27" s="1504"/>
      <c r="GR27" s="1504"/>
      <c r="GS27" s="1504"/>
      <c r="GT27" s="1504"/>
      <c r="GU27" s="1504"/>
      <c r="GV27" s="1504"/>
      <c r="GW27" s="1504"/>
      <c r="GX27" s="1504"/>
      <c r="GY27" s="1504"/>
      <c r="GZ27" s="1504"/>
      <c r="HA27" s="1504"/>
      <c r="HB27" s="1504"/>
      <c r="HC27" s="1504"/>
      <c r="HD27" s="1504"/>
      <c r="HE27" s="1504"/>
      <c r="HF27" s="1504"/>
      <c r="HG27" s="1504"/>
      <c r="HH27" s="1504"/>
      <c r="HI27" s="1504"/>
      <c r="HJ27" s="1504"/>
    </row>
    <row r="28" spans="1:8" s="69" customFormat="1" ht="21">
      <c r="A28" s="475" t="s">
        <v>52</v>
      </c>
      <c r="B28" s="1453" t="s">
        <v>1</v>
      </c>
      <c r="C28" s="1394">
        <v>43300</v>
      </c>
      <c r="D28" s="1400">
        <v>0</v>
      </c>
      <c r="E28" s="1391">
        <v>43300</v>
      </c>
      <c r="F28" s="1453">
        <v>0</v>
      </c>
      <c r="G28" s="1495"/>
      <c r="H28" s="1502"/>
    </row>
    <row r="29" spans="1:8" s="69" customFormat="1" ht="21">
      <c r="A29" s="475"/>
      <c r="B29" s="1453" t="s">
        <v>2</v>
      </c>
      <c r="C29" s="1394">
        <f>D29+E29+F29</f>
        <v>43300</v>
      </c>
      <c r="D29" s="1400"/>
      <c r="E29" s="1391">
        <v>43300</v>
      </c>
      <c r="F29" s="1453"/>
      <c r="G29" s="1495"/>
      <c r="H29" s="1502"/>
    </row>
    <row r="30" spans="1:8" s="69" customFormat="1" ht="21" hidden="1">
      <c r="A30" s="475" t="s">
        <v>525</v>
      </c>
      <c r="B30" s="1453" t="s">
        <v>1</v>
      </c>
      <c r="C30" s="1394"/>
      <c r="D30" s="1400"/>
      <c r="E30" s="1391"/>
      <c r="F30" s="1453"/>
      <c r="G30" s="1495"/>
      <c r="H30" s="1502"/>
    </row>
    <row r="31" spans="1:8" s="69" customFormat="1" ht="21" hidden="1">
      <c r="A31" s="475"/>
      <c r="B31" s="1453" t="s">
        <v>2</v>
      </c>
      <c r="C31" s="1394"/>
      <c r="D31" s="1400"/>
      <c r="E31" s="1391"/>
      <c r="F31" s="1453"/>
      <c r="G31" s="1495"/>
      <c r="H31" s="1502"/>
    </row>
    <row r="32" spans="1:8" s="69" customFormat="1" ht="21">
      <c r="A32" s="475" t="s">
        <v>433</v>
      </c>
      <c r="B32" s="1453" t="s">
        <v>1</v>
      </c>
      <c r="C32" s="1394">
        <v>16800</v>
      </c>
      <c r="D32" s="1400">
        <v>0</v>
      </c>
      <c r="E32" s="1391">
        <v>16800</v>
      </c>
      <c r="F32" s="1453">
        <v>0</v>
      </c>
      <c r="G32" s="1495"/>
      <c r="H32" s="1502"/>
    </row>
    <row r="33" spans="1:8" s="69" customFormat="1" ht="21">
      <c r="A33" s="475"/>
      <c r="B33" s="1453" t="s">
        <v>2</v>
      </c>
      <c r="C33" s="1394">
        <f>D33+E33+F33</f>
        <v>0</v>
      </c>
      <c r="D33" s="1394"/>
      <c r="E33" s="1391"/>
      <c r="F33" s="1453"/>
      <c r="G33" s="1495"/>
      <c r="H33" s="1502"/>
    </row>
    <row r="34" spans="1:8" s="69" customFormat="1" ht="21">
      <c r="A34" s="1254" t="s">
        <v>54</v>
      </c>
      <c r="B34" s="1453" t="s">
        <v>1</v>
      </c>
      <c r="C34" s="1391">
        <v>24000</v>
      </c>
      <c r="D34" s="1394">
        <v>24000</v>
      </c>
      <c r="E34" s="1406">
        <v>0</v>
      </c>
      <c r="F34" s="1453">
        <v>0</v>
      </c>
      <c r="G34" s="1495"/>
      <c r="H34" s="1502"/>
    </row>
    <row r="35" spans="1:8" s="69" customFormat="1" ht="21">
      <c r="A35" s="1512"/>
      <c r="B35" s="1513" t="s">
        <v>2</v>
      </c>
      <c r="C35" s="1409">
        <f>D35+E35+F35</f>
        <v>2060</v>
      </c>
      <c r="D35" s="1409">
        <v>2060</v>
      </c>
      <c r="E35" s="1410"/>
      <c r="F35" s="1514"/>
      <c r="G35" s="1495"/>
      <c r="H35" s="1502"/>
    </row>
    <row r="36" spans="1:8" s="69" customFormat="1" ht="21">
      <c r="A36" s="1515" t="s">
        <v>132</v>
      </c>
      <c r="B36" s="1516" t="s">
        <v>1</v>
      </c>
      <c r="C36" s="1517">
        <v>2600</v>
      </c>
      <c r="D36" s="1472">
        <v>2600</v>
      </c>
      <c r="E36" s="1517">
        <v>0</v>
      </c>
      <c r="F36" s="1518">
        <v>0</v>
      </c>
      <c r="G36" s="1495"/>
      <c r="H36" s="1502"/>
    </row>
    <row r="37" spans="1:8" s="69" customFormat="1" ht="21">
      <c r="A37" s="1254"/>
      <c r="B37" s="1453" t="s">
        <v>2</v>
      </c>
      <c r="C37" s="1394">
        <f>D37+E37+F37</f>
        <v>2600</v>
      </c>
      <c r="D37" s="1394">
        <v>2600</v>
      </c>
      <c r="E37" s="1391"/>
      <c r="F37" s="1394"/>
      <c r="G37" s="1495"/>
      <c r="H37" s="1502"/>
    </row>
    <row r="38" spans="1:218" s="1521" customFormat="1" ht="21">
      <c r="A38" s="1268" t="s">
        <v>427</v>
      </c>
      <c r="B38" s="1519" t="s">
        <v>1</v>
      </c>
      <c r="C38" s="1520">
        <v>4735300</v>
      </c>
      <c r="D38" s="1520">
        <v>4333400</v>
      </c>
      <c r="E38" s="1520">
        <v>245900</v>
      </c>
      <c r="F38" s="1520">
        <v>156000</v>
      </c>
      <c r="G38" s="1004"/>
      <c r="H38" s="1504"/>
      <c r="I38" s="1504"/>
      <c r="J38" s="1504"/>
      <c r="K38" s="1504"/>
      <c r="L38" s="1504"/>
      <c r="M38" s="1504"/>
      <c r="N38" s="1504"/>
      <c r="O38" s="1504"/>
      <c r="P38" s="1504"/>
      <c r="Q38" s="1504"/>
      <c r="R38" s="1504"/>
      <c r="S38" s="1504"/>
      <c r="T38" s="1504"/>
      <c r="U38" s="1504"/>
      <c r="V38" s="1504"/>
      <c r="W38" s="1504"/>
      <c r="X38" s="1504"/>
      <c r="Y38" s="1504"/>
      <c r="Z38" s="1504"/>
      <c r="AA38" s="1504"/>
      <c r="AB38" s="1504"/>
      <c r="AC38" s="1504"/>
      <c r="AD38" s="1504"/>
      <c r="AE38" s="1504"/>
      <c r="AF38" s="1504"/>
      <c r="AG38" s="1504"/>
      <c r="AH38" s="1504"/>
      <c r="AI38" s="1504"/>
      <c r="AJ38" s="1504"/>
      <c r="AK38" s="1504"/>
      <c r="AL38" s="1504"/>
      <c r="AM38" s="1504"/>
      <c r="AN38" s="1504"/>
      <c r="AO38" s="1504"/>
      <c r="AP38" s="1504"/>
      <c r="AQ38" s="1504"/>
      <c r="AR38" s="1504"/>
      <c r="AS38" s="1504"/>
      <c r="AT38" s="1504"/>
      <c r="AU38" s="1504"/>
      <c r="AV38" s="1504"/>
      <c r="AW38" s="1504"/>
      <c r="AX38" s="1504"/>
      <c r="AY38" s="1504"/>
      <c r="AZ38" s="1504"/>
      <c r="BA38" s="1504"/>
      <c r="BB38" s="1504"/>
      <c r="BC38" s="1504"/>
      <c r="BD38" s="1504"/>
      <c r="BE38" s="1504"/>
      <c r="BF38" s="1504"/>
      <c r="BG38" s="1504"/>
      <c r="BH38" s="1504"/>
      <c r="BI38" s="1504"/>
      <c r="BJ38" s="1504"/>
      <c r="BK38" s="1504"/>
      <c r="BL38" s="1504"/>
      <c r="BM38" s="1504"/>
      <c r="BN38" s="1504"/>
      <c r="BO38" s="1504"/>
      <c r="BP38" s="1504"/>
      <c r="BQ38" s="1504"/>
      <c r="BR38" s="1504"/>
      <c r="BS38" s="1504"/>
      <c r="BT38" s="1504"/>
      <c r="BU38" s="1504"/>
      <c r="BV38" s="1504"/>
      <c r="BW38" s="1504"/>
      <c r="BX38" s="1504"/>
      <c r="BY38" s="1504"/>
      <c r="BZ38" s="1504"/>
      <c r="CA38" s="1504"/>
      <c r="CB38" s="1504"/>
      <c r="CC38" s="1504"/>
      <c r="CD38" s="1504"/>
      <c r="CE38" s="1504"/>
      <c r="CF38" s="1504"/>
      <c r="CG38" s="1504"/>
      <c r="CH38" s="1504"/>
      <c r="CI38" s="1504"/>
      <c r="CJ38" s="1504"/>
      <c r="CK38" s="1504"/>
      <c r="CL38" s="1504"/>
      <c r="CM38" s="1504"/>
      <c r="CN38" s="1504"/>
      <c r="CO38" s="1504"/>
      <c r="CP38" s="1504"/>
      <c r="CQ38" s="1504"/>
      <c r="CR38" s="1504"/>
      <c r="CS38" s="1504"/>
      <c r="CT38" s="1504"/>
      <c r="CU38" s="1504"/>
      <c r="CV38" s="1504"/>
      <c r="CW38" s="1504"/>
      <c r="CX38" s="1504"/>
      <c r="CY38" s="1504"/>
      <c r="CZ38" s="1504"/>
      <c r="DA38" s="1504"/>
      <c r="DB38" s="1504"/>
      <c r="DC38" s="1504"/>
      <c r="DD38" s="1504"/>
      <c r="DE38" s="1504"/>
      <c r="DF38" s="1504"/>
      <c r="DG38" s="1504"/>
      <c r="DH38" s="1504"/>
      <c r="DI38" s="1504"/>
      <c r="DJ38" s="1504"/>
      <c r="DK38" s="1504"/>
      <c r="DL38" s="1504"/>
      <c r="DM38" s="1504"/>
      <c r="DN38" s="1504"/>
      <c r="DO38" s="1504"/>
      <c r="DP38" s="1504"/>
      <c r="DQ38" s="1504"/>
      <c r="DR38" s="1504"/>
      <c r="DS38" s="1504"/>
      <c r="DT38" s="1504"/>
      <c r="DU38" s="1504"/>
      <c r="DV38" s="1504"/>
      <c r="DW38" s="1504"/>
      <c r="DX38" s="1504"/>
      <c r="DY38" s="1504"/>
      <c r="DZ38" s="1504"/>
      <c r="EA38" s="1504"/>
      <c r="EB38" s="1504"/>
      <c r="EC38" s="1504"/>
      <c r="ED38" s="1504"/>
      <c r="EE38" s="1504"/>
      <c r="EF38" s="1504"/>
      <c r="EG38" s="1504"/>
      <c r="EH38" s="1504"/>
      <c r="EI38" s="1504"/>
      <c r="EJ38" s="1504"/>
      <c r="EK38" s="1504"/>
      <c r="EL38" s="1504"/>
      <c r="EM38" s="1504"/>
      <c r="EN38" s="1504"/>
      <c r="EO38" s="1504"/>
      <c r="EP38" s="1504"/>
      <c r="EQ38" s="1504"/>
      <c r="ER38" s="1504"/>
      <c r="ES38" s="1504"/>
      <c r="ET38" s="1504"/>
      <c r="EU38" s="1504"/>
      <c r="EV38" s="1504"/>
      <c r="EW38" s="1504"/>
      <c r="EX38" s="1504"/>
      <c r="EY38" s="1504"/>
      <c r="EZ38" s="1504"/>
      <c r="FA38" s="1504"/>
      <c r="FB38" s="1504"/>
      <c r="FC38" s="1504"/>
      <c r="FD38" s="1504"/>
      <c r="FE38" s="1504"/>
      <c r="FF38" s="1504"/>
      <c r="FG38" s="1504"/>
      <c r="FH38" s="1504"/>
      <c r="FI38" s="1504"/>
      <c r="FJ38" s="1504"/>
      <c r="FK38" s="1504"/>
      <c r="FL38" s="1504"/>
      <c r="FM38" s="1504"/>
      <c r="FN38" s="1504"/>
      <c r="FO38" s="1504"/>
      <c r="FP38" s="1504"/>
      <c r="FQ38" s="1504"/>
      <c r="FR38" s="1504"/>
      <c r="FS38" s="1504"/>
      <c r="FT38" s="1504"/>
      <c r="FU38" s="1504"/>
      <c r="FV38" s="1504"/>
      <c r="FW38" s="1504"/>
      <c r="FX38" s="1504"/>
      <c r="FY38" s="1504"/>
      <c r="FZ38" s="1504"/>
      <c r="GA38" s="1504"/>
      <c r="GB38" s="1504"/>
      <c r="GC38" s="1504"/>
      <c r="GD38" s="1504"/>
      <c r="GE38" s="1504"/>
      <c r="GF38" s="1504"/>
      <c r="GG38" s="1504"/>
      <c r="GH38" s="1504"/>
      <c r="GI38" s="1504"/>
      <c r="GJ38" s="1504"/>
      <c r="GK38" s="1504"/>
      <c r="GL38" s="1504"/>
      <c r="GM38" s="1504"/>
      <c r="GN38" s="1504"/>
      <c r="GO38" s="1504"/>
      <c r="GP38" s="1504"/>
      <c r="GQ38" s="1504"/>
      <c r="GR38" s="1504"/>
      <c r="GS38" s="1504"/>
      <c r="GT38" s="1504"/>
      <c r="GU38" s="1504"/>
      <c r="GV38" s="1504"/>
      <c r="GW38" s="1504"/>
      <c r="GX38" s="1504"/>
      <c r="GY38" s="1504"/>
      <c r="GZ38" s="1504"/>
      <c r="HA38" s="1504"/>
      <c r="HB38" s="1504"/>
      <c r="HC38" s="1504"/>
      <c r="HD38" s="1504"/>
      <c r="HE38" s="1504"/>
      <c r="HF38" s="1504"/>
      <c r="HG38" s="1504"/>
      <c r="HH38" s="1504"/>
      <c r="HI38" s="1504"/>
      <c r="HJ38" s="1504"/>
    </row>
    <row r="39" spans="1:218" s="1521" customFormat="1" ht="21">
      <c r="A39" s="1158"/>
      <c r="B39" s="1522" t="s">
        <v>2</v>
      </c>
      <c r="C39" s="1416">
        <f>C10</f>
        <v>1942160</v>
      </c>
      <c r="D39" s="1416">
        <f>D10</f>
        <v>722260</v>
      </c>
      <c r="E39" s="1416">
        <f>E10</f>
        <v>1219900</v>
      </c>
      <c r="F39" s="1416">
        <f>F10</f>
        <v>0</v>
      </c>
      <c r="G39" s="1004"/>
      <c r="H39" s="1504"/>
      <c r="I39" s="1504"/>
      <c r="J39" s="1504"/>
      <c r="K39" s="1504"/>
      <c r="L39" s="1504"/>
      <c r="M39" s="1504"/>
      <c r="N39" s="1504"/>
      <c r="O39" s="1504"/>
      <c r="P39" s="1504"/>
      <c r="Q39" s="1504"/>
      <c r="R39" s="1504"/>
      <c r="S39" s="1504"/>
      <c r="T39" s="1504"/>
      <c r="U39" s="1504"/>
      <c r="V39" s="1504"/>
      <c r="W39" s="1504"/>
      <c r="X39" s="1504"/>
      <c r="Y39" s="1504"/>
      <c r="Z39" s="1504"/>
      <c r="AA39" s="1504"/>
      <c r="AB39" s="1504"/>
      <c r="AC39" s="1504"/>
      <c r="AD39" s="1504"/>
      <c r="AE39" s="1504"/>
      <c r="AF39" s="1504"/>
      <c r="AG39" s="1504"/>
      <c r="AH39" s="1504"/>
      <c r="AI39" s="1504"/>
      <c r="AJ39" s="1504"/>
      <c r="AK39" s="1504"/>
      <c r="AL39" s="1504"/>
      <c r="AM39" s="1504"/>
      <c r="AN39" s="1504"/>
      <c r="AO39" s="1504"/>
      <c r="AP39" s="1504"/>
      <c r="AQ39" s="1504"/>
      <c r="AR39" s="1504"/>
      <c r="AS39" s="1504"/>
      <c r="AT39" s="1504"/>
      <c r="AU39" s="1504"/>
      <c r="AV39" s="1504"/>
      <c r="AW39" s="1504"/>
      <c r="AX39" s="1504"/>
      <c r="AY39" s="1504"/>
      <c r="AZ39" s="1504"/>
      <c r="BA39" s="1504"/>
      <c r="BB39" s="1504"/>
      <c r="BC39" s="1504"/>
      <c r="BD39" s="1504"/>
      <c r="BE39" s="1504"/>
      <c r="BF39" s="1504"/>
      <c r="BG39" s="1504"/>
      <c r="BH39" s="1504"/>
      <c r="BI39" s="1504"/>
      <c r="BJ39" s="1504"/>
      <c r="BK39" s="1504"/>
      <c r="BL39" s="1504"/>
      <c r="BM39" s="1504"/>
      <c r="BN39" s="1504"/>
      <c r="BO39" s="1504"/>
      <c r="BP39" s="1504"/>
      <c r="BQ39" s="1504"/>
      <c r="BR39" s="1504"/>
      <c r="BS39" s="1504"/>
      <c r="BT39" s="1504"/>
      <c r="BU39" s="1504"/>
      <c r="BV39" s="1504"/>
      <c r="BW39" s="1504"/>
      <c r="BX39" s="1504"/>
      <c r="BY39" s="1504"/>
      <c r="BZ39" s="1504"/>
      <c r="CA39" s="1504"/>
      <c r="CB39" s="1504"/>
      <c r="CC39" s="1504"/>
      <c r="CD39" s="1504"/>
      <c r="CE39" s="1504"/>
      <c r="CF39" s="1504"/>
      <c r="CG39" s="1504"/>
      <c r="CH39" s="1504"/>
      <c r="CI39" s="1504"/>
      <c r="CJ39" s="1504"/>
      <c r="CK39" s="1504"/>
      <c r="CL39" s="1504"/>
      <c r="CM39" s="1504"/>
      <c r="CN39" s="1504"/>
      <c r="CO39" s="1504"/>
      <c r="CP39" s="1504"/>
      <c r="CQ39" s="1504"/>
      <c r="CR39" s="1504"/>
      <c r="CS39" s="1504"/>
      <c r="CT39" s="1504"/>
      <c r="CU39" s="1504"/>
      <c r="CV39" s="1504"/>
      <c r="CW39" s="1504"/>
      <c r="CX39" s="1504"/>
      <c r="CY39" s="1504"/>
      <c r="CZ39" s="1504"/>
      <c r="DA39" s="1504"/>
      <c r="DB39" s="1504"/>
      <c r="DC39" s="1504"/>
      <c r="DD39" s="1504"/>
      <c r="DE39" s="1504"/>
      <c r="DF39" s="1504"/>
      <c r="DG39" s="1504"/>
      <c r="DH39" s="1504"/>
      <c r="DI39" s="1504"/>
      <c r="DJ39" s="1504"/>
      <c r="DK39" s="1504"/>
      <c r="DL39" s="1504"/>
      <c r="DM39" s="1504"/>
      <c r="DN39" s="1504"/>
      <c r="DO39" s="1504"/>
      <c r="DP39" s="1504"/>
      <c r="DQ39" s="1504"/>
      <c r="DR39" s="1504"/>
      <c r="DS39" s="1504"/>
      <c r="DT39" s="1504"/>
      <c r="DU39" s="1504"/>
      <c r="DV39" s="1504"/>
      <c r="DW39" s="1504"/>
      <c r="DX39" s="1504"/>
      <c r="DY39" s="1504"/>
      <c r="DZ39" s="1504"/>
      <c r="EA39" s="1504"/>
      <c r="EB39" s="1504"/>
      <c r="EC39" s="1504"/>
      <c r="ED39" s="1504"/>
      <c r="EE39" s="1504"/>
      <c r="EF39" s="1504"/>
      <c r="EG39" s="1504"/>
      <c r="EH39" s="1504"/>
      <c r="EI39" s="1504"/>
      <c r="EJ39" s="1504"/>
      <c r="EK39" s="1504"/>
      <c r="EL39" s="1504"/>
      <c r="EM39" s="1504"/>
      <c r="EN39" s="1504"/>
      <c r="EO39" s="1504"/>
      <c r="EP39" s="1504"/>
      <c r="EQ39" s="1504"/>
      <c r="ER39" s="1504"/>
      <c r="ES39" s="1504"/>
      <c r="ET39" s="1504"/>
      <c r="EU39" s="1504"/>
      <c r="EV39" s="1504"/>
      <c r="EW39" s="1504"/>
      <c r="EX39" s="1504"/>
      <c r="EY39" s="1504"/>
      <c r="EZ39" s="1504"/>
      <c r="FA39" s="1504"/>
      <c r="FB39" s="1504"/>
      <c r="FC39" s="1504"/>
      <c r="FD39" s="1504"/>
      <c r="FE39" s="1504"/>
      <c r="FF39" s="1504"/>
      <c r="FG39" s="1504"/>
      <c r="FH39" s="1504"/>
      <c r="FI39" s="1504"/>
      <c r="FJ39" s="1504"/>
      <c r="FK39" s="1504"/>
      <c r="FL39" s="1504"/>
      <c r="FM39" s="1504"/>
      <c r="FN39" s="1504"/>
      <c r="FO39" s="1504"/>
      <c r="FP39" s="1504"/>
      <c r="FQ39" s="1504"/>
      <c r="FR39" s="1504"/>
      <c r="FS39" s="1504"/>
      <c r="FT39" s="1504"/>
      <c r="FU39" s="1504"/>
      <c r="FV39" s="1504"/>
      <c r="FW39" s="1504"/>
      <c r="FX39" s="1504"/>
      <c r="FY39" s="1504"/>
      <c r="FZ39" s="1504"/>
      <c r="GA39" s="1504"/>
      <c r="GB39" s="1504"/>
      <c r="GC39" s="1504"/>
      <c r="GD39" s="1504"/>
      <c r="GE39" s="1504"/>
      <c r="GF39" s="1504"/>
      <c r="GG39" s="1504"/>
      <c r="GH39" s="1504"/>
      <c r="GI39" s="1504"/>
      <c r="GJ39" s="1504"/>
      <c r="GK39" s="1504"/>
      <c r="GL39" s="1504"/>
      <c r="GM39" s="1504"/>
      <c r="GN39" s="1504"/>
      <c r="GO39" s="1504"/>
      <c r="GP39" s="1504"/>
      <c r="GQ39" s="1504"/>
      <c r="GR39" s="1504"/>
      <c r="GS39" s="1504"/>
      <c r="GT39" s="1504"/>
      <c r="GU39" s="1504"/>
      <c r="GV39" s="1504"/>
      <c r="GW39" s="1504"/>
      <c r="GX39" s="1504"/>
      <c r="GY39" s="1504"/>
      <c r="GZ39" s="1504"/>
      <c r="HA39" s="1504"/>
      <c r="HB39" s="1504"/>
      <c r="HC39" s="1504"/>
      <c r="HD39" s="1504"/>
      <c r="HE39" s="1504"/>
      <c r="HF39" s="1504"/>
      <c r="HG39" s="1504"/>
      <c r="HH39" s="1504"/>
      <c r="HI39" s="1504"/>
      <c r="HJ39" s="1504"/>
    </row>
    <row r="40" spans="1:218" s="1521" customFormat="1" ht="21">
      <c r="A40" s="1156" t="s">
        <v>428</v>
      </c>
      <c r="B40" s="1519" t="s">
        <v>1</v>
      </c>
      <c r="C40" s="1520">
        <v>0</v>
      </c>
      <c r="D40" s="1520">
        <v>0</v>
      </c>
      <c r="E40" s="1520">
        <v>0</v>
      </c>
      <c r="F40" s="1520">
        <v>0</v>
      </c>
      <c r="G40" s="1004"/>
      <c r="H40" s="1504"/>
      <c r="I40" s="1504"/>
      <c r="J40" s="1504"/>
      <c r="K40" s="1504"/>
      <c r="L40" s="1504"/>
      <c r="M40" s="1504"/>
      <c r="N40" s="1504"/>
      <c r="O40" s="1504"/>
      <c r="P40" s="1504"/>
      <c r="Q40" s="1504"/>
      <c r="R40" s="1504"/>
      <c r="S40" s="1504"/>
      <c r="T40" s="1504"/>
      <c r="U40" s="1504"/>
      <c r="V40" s="1504"/>
      <c r="W40" s="1504"/>
      <c r="X40" s="1504"/>
      <c r="Y40" s="1504"/>
      <c r="Z40" s="1504"/>
      <c r="AA40" s="1504"/>
      <c r="AB40" s="1504"/>
      <c r="AC40" s="1504"/>
      <c r="AD40" s="1504"/>
      <c r="AE40" s="1504"/>
      <c r="AF40" s="1504"/>
      <c r="AG40" s="1504"/>
      <c r="AH40" s="1504"/>
      <c r="AI40" s="1504"/>
      <c r="AJ40" s="1504"/>
      <c r="AK40" s="1504"/>
      <c r="AL40" s="1504"/>
      <c r="AM40" s="1504"/>
      <c r="AN40" s="1504"/>
      <c r="AO40" s="1504"/>
      <c r="AP40" s="1504"/>
      <c r="AQ40" s="1504"/>
      <c r="AR40" s="1504"/>
      <c r="AS40" s="1504"/>
      <c r="AT40" s="1504"/>
      <c r="AU40" s="1504"/>
      <c r="AV40" s="1504"/>
      <c r="AW40" s="1504"/>
      <c r="AX40" s="1504"/>
      <c r="AY40" s="1504"/>
      <c r="AZ40" s="1504"/>
      <c r="BA40" s="1504"/>
      <c r="BB40" s="1504"/>
      <c r="BC40" s="1504"/>
      <c r="BD40" s="1504"/>
      <c r="BE40" s="1504"/>
      <c r="BF40" s="1504"/>
      <c r="BG40" s="1504"/>
      <c r="BH40" s="1504"/>
      <c r="BI40" s="1504"/>
      <c r="BJ40" s="1504"/>
      <c r="BK40" s="1504"/>
      <c r="BL40" s="1504"/>
      <c r="BM40" s="1504"/>
      <c r="BN40" s="1504"/>
      <c r="BO40" s="1504"/>
      <c r="BP40" s="1504"/>
      <c r="BQ40" s="1504"/>
      <c r="BR40" s="1504"/>
      <c r="BS40" s="1504"/>
      <c r="BT40" s="1504"/>
      <c r="BU40" s="1504"/>
      <c r="BV40" s="1504"/>
      <c r="BW40" s="1504"/>
      <c r="BX40" s="1504"/>
      <c r="BY40" s="1504"/>
      <c r="BZ40" s="1504"/>
      <c r="CA40" s="1504"/>
      <c r="CB40" s="1504"/>
      <c r="CC40" s="1504"/>
      <c r="CD40" s="1504"/>
      <c r="CE40" s="1504"/>
      <c r="CF40" s="1504"/>
      <c r="CG40" s="1504"/>
      <c r="CH40" s="1504"/>
      <c r="CI40" s="1504"/>
      <c r="CJ40" s="1504"/>
      <c r="CK40" s="1504"/>
      <c r="CL40" s="1504"/>
      <c r="CM40" s="1504"/>
      <c r="CN40" s="1504"/>
      <c r="CO40" s="1504"/>
      <c r="CP40" s="1504"/>
      <c r="CQ40" s="1504"/>
      <c r="CR40" s="1504"/>
      <c r="CS40" s="1504"/>
      <c r="CT40" s="1504"/>
      <c r="CU40" s="1504"/>
      <c r="CV40" s="1504"/>
      <c r="CW40" s="1504"/>
      <c r="CX40" s="1504"/>
      <c r="CY40" s="1504"/>
      <c r="CZ40" s="1504"/>
      <c r="DA40" s="1504"/>
      <c r="DB40" s="1504"/>
      <c r="DC40" s="1504"/>
      <c r="DD40" s="1504"/>
      <c r="DE40" s="1504"/>
      <c r="DF40" s="1504"/>
      <c r="DG40" s="1504"/>
      <c r="DH40" s="1504"/>
      <c r="DI40" s="1504"/>
      <c r="DJ40" s="1504"/>
      <c r="DK40" s="1504"/>
      <c r="DL40" s="1504"/>
      <c r="DM40" s="1504"/>
      <c r="DN40" s="1504"/>
      <c r="DO40" s="1504"/>
      <c r="DP40" s="1504"/>
      <c r="DQ40" s="1504"/>
      <c r="DR40" s="1504"/>
      <c r="DS40" s="1504"/>
      <c r="DT40" s="1504"/>
      <c r="DU40" s="1504"/>
      <c r="DV40" s="1504"/>
      <c r="DW40" s="1504"/>
      <c r="DX40" s="1504"/>
      <c r="DY40" s="1504"/>
      <c r="DZ40" s="1504"/>
      <c r="EA40" s="1504"/>
      <c r="EB40" s="1504"/>
      <c r="EC40" s="1504"/>
      <c r="ED40" s="1504"/>
      <c r="EE40" s="1504"/>
      <c r="EF40" s="1504"/>
      <c r="EG40" s="1504"/>
      <c r="EH40" s="1504"/>
      <c r="EI40" s="1504"/>
      <c r="EJ40" s="1504"/>
      <c r="EK40" s="1504"/>
      <c r="EL40" s="1504"/>
      <c r="EM40" s="1504"/>
      <c r="EN40" s="1504"/>
      <c r="EO40" s="1504"/>
      <c r="EP40" s="1504"/>
      <c r="EQ40" s="1504"/>
      <c r="ER40" s="1504"/>
      <c r="ES40" s="1504"/>
      <c r="ET40" s="1504"/>
      <c r="EU40" s="1504"/>
      <c r="EV40" s="1504"/>
      <c r="EW40" s="1504"/>
      <c r="EX40" s="1504"/>
      <c r="EY40" s="1504"/>
      <c r="EZ40" s="1504"/>
      <c r="FA40" s="1504"/>
      <c r="FB40" s="1504"/>
      <c r="FC40" s="1504"/>
      <c r="FD40" s="1504"/>
      <c r="FE40" s="1504"/>
      <c r="FF40" s="1504"/>
      <c r="FG40" s="1504"/>
      <c r="FH40" s="1504"/>
      <c r="FI40" s="1504"/>
      <c r="FJ40" s="1504"/>
      <c r="FK40" s="1504"/>
      <c r="FL40" s="1504"/>
      <c r="FM40" s="1504"/>
      <c r="FN40" s="1504"/>
      <c r="FO40" s="1504"/>
      <c r="FP40" s="1504"/>
      <c r="FQ40" s="1504"/>
      <c r="FR40" s="1504"/>
      <c r="FS40" s="1504"/>
      <c r="FT40" s="1504"/>
      <c r="FU40" s="1504"/>
      <c r="FV40" s="1504"/>
      <c r="FW40" s="1504"/>
      <c r="FX40" s="1504"/>
      <c r="FY40" s="1504"/>
      <c r="FZ40" s="1504"/>
      <c r="GA40" s="1504"/>
      <c r="GB40" s="1504"/>
      <c r="GC40" s="1504"/>
      <c r="GD40" s="1504"/>
      <c r="GE40" s="1504"/>
      <c r="GF40" s="1504"/>
      <c r="GG40" s="1504"/>
      <c r="GH40" s="1504"/>
      <c r="GI40" s="1504"/>
      <c r="GJ40" s="1504"/>
      <c r="GK40" s="1504"/>
      <c r="GL40" s="1504"/>
      <c r="GM40" s="1504"/>
      <c r="GN40" s="1504"/>
      <c r="GO40" s="1504"/>
      <c r="GP40" s="1504"/>
      <c r="GQ40" s="1504"/>
      <c r="GR40" s="1504"/>
      <c r="GS40" s="1504"/>
      <c r="GT40" s="1504"/>
      <c r="GU40" s="1504"/>
      <c r="GV40" s="1504"/>
      <c r="GW40" s="1504"/>
      <c r="GX40" s="1504"/>
      <c r="GY40" s="1504"/>
      <c r="GZ40" s="1504"/>
      <c r="HA40" s="1504"/>
      <c r="HB40" s="1504"/>
      <c r="HC40" s="1504"/>
      <c r="HD40" s="1504"/>
      <c r="HE40" s="1504"/>
      <c r="HF40" s="1504"/>
      <c r="HG40" s="1504"/>
      <c r="HH40" s="1504"/>
      <c r="HI40" s="1504"/>
      <c r="HJ40" s="1504"/>
    </row>
    <row r="41" spans="1:218" s="1521" customFormat="1" ht="21">
      <c r="A41" s="1158"/>
      <c r="B41" s="1522" t="s">
        <v>2</v>
      </c>
      <c r="C41" s="1416"/>
      <c r="D41" s="1416"/>
      <c r="E41" s="1415"/>
      <c r="F41" s="1416"/>
      <c r="G41" s="1004"/>
      <c r="H41" s="1504"/>
      <c r="I41" s="1504"/>
      <c r="J41" s="1504"/>
      <c r="K41" s="1504"/>
      <c r="L41" s="1504"/>
      <c r="M41" s="1504"/>
      <c r="N41" s="1504"/>
      <c r="O41" s="1504"/>
      <c r="P41" s="1504"/>
      <c r="Q41" s="1504"/>
      <c r="R41" s="1504"/>
      <c r="S41" s="1504"/>
      <c r="T41" s="1504"/>
      <c r="U41" s="1504"/>
      <c r="V41" s="1504"/>
      <c r="W41" s="1504"/>
      <c r="X41" s="1504"/>
      <c r="Y41" s="1504"/>
      <c r="Z41" s="1504"/>
      <c r="AA41" s="1504"/>
      <c r="AB41" s="1504"/>
      <c r="AC41" s="1504"/>
      <c r="AD41" s="1504"/>
      <c r="AE41" s="1504"/>
      <c r="AF41" s="1504"/>
      <c r="AG41" s="1504"/>
      <c r="AH41" s="1504"/>
      <c r="AI41" s="1504"/>
      <c r="AJ41" s="1504"/>
      <c r="AK41" s="1504"/>
      <c r="AL41" s="1504"/>
      <c r="AM41" s="1504"/>
      <c r="AN41" s="1504"/>
      <c r="AO41" s="1504"/>
      <c r="AP41" s="1504"/>
      <c r="AQ41" s="1504"/>
      <c r="AR41" s="1504"/>
      <c r="AS41" s="1504"/>
      <c r="AT41" s="1504"/>
      <c r="AU41" s="1504"/>
      <c r="AV41" s="1504"/>
      <c r="AW41" s="1504"/>
      <c r="AX41" s="1504"/>
      <c r="AY41" s="1504"/>
      <c r="AZ41" s="1504"/>
      <c r="BA41" s="1504"/>
      <c r="BB41" s="1504"/>
      <c r="BC41" s="1504"/>
      <c r="BD41" s="1504"/>
      <c r="BE41" s="1504"/>
      <c r="BF41" s="1504"/>
      <c r="BG41" s="1504"/>
      <c r="BH41" s="1504"/>
      <c r="BI41" s="1504"/>
      <c r="BJ41" s="1504"/>
      <c r="BK41" s="1504"/>
      <c r="BL41" s="1504"/>
      <c r="BM41" s="1504"/>
      <c r="BN41" s="1504"/>
      <c r="BO41" s="1504"/>
      <c r="BP41" s="1504"/>
      <c r="BQ41" s="1504"/>
      <c r="BR41" s="1504"/>
      <c r="BS41" s="1504"/>
      <c r="BT41" s="1504"/>
      <c r="BU41" s="1504"/>
      <c r="BV41" s="1504"/>
      <c r="BW41" s="1504"/>
      <c r="BX41" s="1504"/>
      <c r="BY41" s="1504"/>
      <c r="BZ41" s="1504"/>
      <c r="CA41" s="1504"/>
      <c r="CB41" s="1504"/>
      <c r="CC41" s="1504"/>
      <c r="CD41" s="1504"/>
      <c r="CE41" s="1504"/>
      <c r="CF41" s="1504"/>
      <c r="CG41" s="1504"/>
      <c r="CH41" s="1504"/>
      <c r="CI41" s="1504"/>
      <c r="CJ41" s="1504"/>
      <c r="CK41" s="1504"/>
      <c r="CL41" s="1504"/>
      <c r="CM41" s="1504"/>
      <c r="CN41" s="1504"/>
      <c r="CO41" s="1504"/>
      <c r="CP41" s="1504"/>
      <c r="CQ41" s="1504"/>
      <c r="CR41" s="1504"/>
      <c r="CS41" s="1504"/>
      <c r="CT41" s="1504"/>
      <c r="CU41" s="1504"/>
      <c r="CV41" s="1504"/>
      <c r="CW41" s="1504"/>
      <c r="CX41" s="1504"/>
      <c r="CY41" s="1504"/>
      <c r="CZ41" s="1504"/>
      <c r="DA41" s="1504"/>
      <c r="DB41" s="1504"/>
      <c r="DC41" s="1504"/>
      <c r="DD41" s="1504"/>
      <c r="DE41" s="1504"/>
      <c r="DF41" s="1504"/>
      <c r="DG41" s="1504"/>
      <c r="DH41" s="1504"/>
      <c r="DI41" s="1504"/>
      <c r="DJ41" s="1504"/>
      <c r="DK41" s="1504"/>
      <c r="DL41" s="1504"/>
      <c r="DM41" s="1504"/>
      <c r="DN41" s="1504"/>
      <c r="DO41" s="1504"/>
      <c r="DP41" s="1504"/>
      <c r="DQ41" s="1504"/>
      <c r="DR41" s="1504"/>
      <c r="DS41" s="1504"/>
      <c r="DT41" s="1504"/>
      <c r="DU41" s="1504"/>
      <c r="DV41" s="1504"/>
      <c r="DW41" s="1504"/>
      <c r="DX41" s="1504"/>
      <c r="DY41" s="1504"/>
      <c r="DZ41" s="1504"/>
      <c r="EA41" s="1504"/>
      <c r="EB41" s="1504"/>
      <c r="EC41" s="1504"/>
      <c r="ED41" s="1504"/>
      <c r="EE41" s="1504"/>
      <c r="EF41" s="1504"/>
      <c r="EG41" s="1504"/>
      <c r="EH41" s="1504"/>
      <c r="EI41" s="1504"/>
      <c r="EJ41" s="1504"/>
      <c r="EK41" s="1504"/>
      <c r="EL41" s="1504"/>
      <c r="EM41" s="1504"/>
      <c r="EN41" s="1504"/>
      <c r="EO41" s="1504"/>
      <c r="EP41" s="1504"/>
      <c r="EQ41" s="1504"/>
      <c r="ER41" s="1504"/>
      <c r="ES41" s="1504"/>
      <c r="ET41" s="1504"/>
      <c r="EU41" s="1504"/>
      <c r="EV41" s="1504"/>
      <c r="EW41" s="1504"/>
      <c r="EX41" s="1504"/>
      <c r="EY41" s="1504"/>
      <c r="EZ41" s="1504"/>
      <c r="FA41" s="1504"/>
      <c r="FB41" s="1504"/>
      <c r="FC41" s="1504"/>
      <c r="FD41" s="1504"/>
      <c r="FE41" s="1504"/>
      <c r="FF41" s="1504"/>
      <c r="FG41" s="1504"/>
      <c r="FH41" s="1504"/>
      <c r="FI41" s="1504"/>
      <c r="FJ41" s="1504"/>
      <c r="FK41" s="1504"/>
      <c r="FL41" s="1504"/>
      <c r="FM41" s="1504"/>
      <c r="FN41" s="1504"/>
      <c r="FO41" s="1504"/>
      <c r="FP41" s="1504"/>
      <c r="FQ41" s="1504"/>
      <c r="FR41" s="1504"/>
      <c r="FS41" s="1504"/>
      <c r="FT41" s="1504"/>
      <c r="FU41" s="1504"/>
      <c r="FV41" s="1504"/>
      <c r="FW41" s="1504"/>
      <c r="FX41" s="1504"/>
      <c r="FY41" s="1504"/>
      <c r="FZ41" s="1504"/>
      <c r="GA41" s="1504"/>
      <c r="GB41" s="1504"/>
      <c r="GC41" s="1504"/>
      <c r="GD41" s="1504"/>
      <c r="GE41" s="1504"/>
      <c r="GF41" s="1504"/>
      <c r="GG41" s="1504"/>
      <c r="GH41" s="1504"/>
      <c r="GI41" s="1504"/>
      <c r="GJ41" s="1504"/>
      <c r="GK41" s="1504"/>
      <c r="GL41" s="1504"/>
      <c r="GM41" s="1504"/>
      <c r="GN41" s="1504"/>
      <c r="GO41" s="1504"/>
      <c r="GP41" s="1504"/>
      <c r="GQ41" s="1504"/>
      <c r="GR41" s="1504"/>
      <c r="GS41" s="1504"/>
      <c r="GT41" s="1504"/>
      <c r="GU41" s="1504"/>
      <c r="GV41" s="1504"/>
      <c r="GW41" s="1504"/>
      <c r="GX41" s="1504"/>
      <c r="GY41" s="1504"/>
      <c r="GZ41" s="1504"/>
      <c r="HA41" s="1504"/>
      <c r="HB41" s="1504"/>
      <c r="HC41" s="1504"/>
      <c r="HD41" s="1504"/>
      <c r="HE41" s="1504"/>
      <c r="HF41" s="1504"/>
      <c r="HG41" s="1504"/>
      <c r="HH41" s="1504"/>
      <c r="HI41" s="1504"/>
      <c r="HJ41" s="1504"/>
    </row>
    <row r="42" spans="1:219" s="1524" customFormat="1" ht="21">
      <c r="A42" s="1156" t="s">
        <v>435</v>
      </c>
      <c r="B42" s="1519" t="s">
        <v>1</v>
      </c>
      <c r="C42" s="1418">
        <v>4735300</v>
      </c>
      <c r="D42" s="1418">
        <v>4333400</v>
      </c>
      <c r="E42" s="1418">
        <v>245900</v>
      </c>
      <c r="F42" s="1418">
        <v>156000</v>
      </c>
      <c r="G42" s="1004"/>
      <c r="H42" s="322"/>
      <c r="I42" s="322"/>
      <c r="J42" s="322"/>
      <c r="K42" s="322"/>
      <c r="L42" s="322"/>
      <c r="M42" s="322"/>
      <c r="N42" s="322"/>
      <c r="O42" s="322"/>
      <c r="P42" s="322"/>
      <c r="Q42" s="322"/>
      <c r="R42" s="322"/>
      <c r="S42" s="322"/>
      <c r="T42" s="322"/>
      <c r="U42" s="322"/>
      <c r="V42" s="322"/>
      <c r="W42" s="322"/>
      <c r="X42" s="322"/>
      <c r="Y42" s="322"/>
      <c r="Z42" s="322"/>
      <c r="AA42" s="322"/>
      <c r="AB42" s="322"/>
      <c r="AC42" s="322"/>
      <c r="AD42" s="322"/>
      <c r="AE42" s="322"/>
      <c r="AF42" s="322"/>
      <c r="AG42" s="322"/>
      <c r="AH42" s="322"/>
      <c r="AI42" s="322"/>
      <c r="AJ42" s="322"/>
      <c r="AK42" s="322"/>
      <c r="AL42" s="322"/>
      <c r="AM42" s="322"/>
      <c r="AN42" s="322"/>
      <c r="AO42" s="322"/>
      <c r="AP42" s="322"/>
      <c r="AQ42" s="322"/>
      <c r="AR42" s="322"/>
      <c r="AS42" s="322"/>
      <c r="AT42" s="322"/>
      <c r="AU42" s="322"/>
      <c r="AV42" s="322"/>
      <c r="AW42" s="322"/>
      <c r="AX42" s="322"/>
      <c r="AY42" s="322"/>
      <c r="AZ42" s="322"/>
      <c r="BA42" s="322"/>
      <c r="BB42" s="322"/>
      <c r="BC42" s="322"/>
      <c r="BD42" s="322"/>
      <c r="BE42" s="322"/>
      <c r="BF42" s="322"/>
      <c r="BG42" s="322"/>
      <c r="BH42" s="322"/>
      <c r="BI42" s="322"/>
      <c r="BJ42" s="322"/>
      <c r="BK42" s="322"/>
      <c r="BL42" s="322"/>
      <c r="BM42" s="322"/>
      <c r="BN42" s="322"/>
      <c r="BO42" s="322"/>
      <c r="BP42" s="322"/>
      <c r="BQ42" s="322"/>
      <c r="BR42" s="322"/>
      <c r="BS42" s="322"/>
      <c r="BT42" s="322"/>
      <c r="BU42" s="322"/>
      <c r="BV42" s="322"/>
      <c r="BW42" s="322"/>
      <c r="BX42" s="322"/>
      <c r="BY42" s="322"/>
      <c r="BZ42" s="322"/>
      <c r="CA42" s="322"/>
      <c r="CB42" s="322"/>
      <c r="CC42" s="322"/>
      <c r="CD42" s="322"/>
      <c r="CE42" s="322"/>
      <c r="CF42" s="322"/>
      <c r="CG42" s="322"/>
      <c r="CH42" s="322"/>
      <c r="CI42" s="322"/>
      <c r="CJ42" s="322"/>
      <c r="CK42" s="322"/>
      <c r="CL42" s="322"/>
      <c r="CM42" s="322"/>
      <c r="CN42" s="322"/>
      <c r="CO42" s="322"/>
      <c r="CP42" s="322"/>
      <c r="CQ42" s="322"/>
      <c r="CR42" s="322"/>
      <c r="CS42" s="322"/>
      <c r="CT42" s="322"/>
      <c r="CU42" s="322"/>
      <c r="CV42" s="322"/>
      <c r="CW42" s="322"/>
      <c r="CX42" s="322"/>
      <c r="CY42" s="322"/>
      <c r="CZ42" s="322"/>
      <c r="DA42" s="322"/>
      <c r="DB42" s="322"/>
      <c r="DC42" s="322"/>
      <c r="DD42" s="322"/>
      <c r="DE42" s="322"/>
      <c r="DF42" s="322"/>
      <c r="DG42" s="322"/>
      <c r="DH42" s="322"/>
      <c r="DI42" s="322"/>
      <c r="DJ42" s="322"/>
      <c r="DK42" s="322"/>
      <c r="DL42" s="322"/>
      <c r="DM42" s="322"/>
      <c r="DN42" s="322"/>
      <c r="DO42" s="322"/>
      <c r="DP42" s="322"/>
      <c r="DQ42" s="322"/>
      <c r="DR42" s="322"/>
      <c r="DS42" s="322"/>
      <c r="DT42" s="322"/>
      <c r="DU42" s="322"/>
      <c r="DV42" s="322"/>
      <c r="DW42" s="322"/>
      <c r="DX42" s="322"/>
      <c r="DY42" s="322"/>
      <c r="DZ42" s="322"/>
      <c r="EA42" s="322"/>
      <c r="EB42" s="322"/>
      <c r="EC42" s="322"/>
      <c r="ED42" s="322"/>
      <c r="EE42" s="322"/>
      <c r="EF42" s="322"/>
      <c r="EG42" s="322"/>
      <c r="EH42" s="322"/>
      <c r="EI42" s="322"/>
      <c r="EJ42" s="322"/>
      <c r="EK42" s="322"/>
      <c r="EL42" s="322"/>
      <c r="EM42" s="322"/>
      <c r="EN42" s="322"/>
      <c r="EO42" s="322"/>
      <c r="EP42" s="322"/>
      <c r="EQ42" s="322"/>
      <c r="ER42" s="322"/>
      <c r="ES42" s="322"/>
      <c r="ET42" s="322"/>
      <c r="EU42" s="322"/>
      <c r="EV42" s="322"/>
      <c r="EW42" s="322"/>
      <c r="EX42" s="322"/>
      <c r="EY42" s="322"/>
      <c r="EZ42" s="322"/>
      <c r="FA42" s="322"/>
      <c r="FB42" s="322"/>
      <c r="FC42" s="322"/>
      <c r="FD42" s="322"/>
      <c r="FE42" s="322"/>
      <c r="FF42" s="322"/>
      <c r="FG42" s="322"/>
      <c r="FH42" s="322"/>
      <c r="FI42" s="322"/>
      <c r="FJ42" s="322"/>
      <c r="FK42" s="322"/>
      <c r="FL42" s="322"/>
      <c r="FM42" s="322"/>
      <c r="FN42" s="322"/>
      <c r="FO42" s="322"/>
      <c r="FP42" s="322"/>
      <c r="FQ42" s="322"/>
      <c r="FR42" s="322"/>
      <c r="FS42" s="322"/>
      <c r="FT42" s="322"/>
      <c r="FU42" s="322"/>
      <c r="FV42" s="322"/>
      <c r="FW42" s="322"/>
      <c r="FX42" s="322"/>
      <c r="FY42" s="322"/>
      <c r="FZ42" s="322"/>
      <c r="GA42" s="322"/>
      <c r="GB42" s="322"/>
      <c r="GC42" s="322"/>
      <c r="GD42" s="322"/>
      <c r="GE42" s="322"/>
      <c r="GF42" s="322"/>
      <c r="GG42" s="322"/>
      <c r="GH42" s="322"/>
      <c r="GI42" s="322"/>
      <c r="GJ42" s="322"/>
      <c r="GK42" s="322"/>
      <c r="GL42" s="322"/>
      <c r="GM42" s="322"/>
      <c r="GN42" s="322"/>
      <c r="GO42" s="322"/>
      <c r="GP42" s="322"/>
      <c r="GQ42" s="322"/>
      <c r="GR42" s="322"/>
      <c r="GS42" s="322"/>
      <c r="GT42" s="322"/>
      <c r="GU42" s="322"/>
      <c r="GV42" s="322"/>
      <c r="GW42" s="322"/>
      <c r="GX42" s="322"/>
      <c r="GY42" s="322"/>
      <c r="GZ42" s="322"/>
      <c r="HA42" s="322"/>
      <c r="HB42" s="322"/>
      <c r="HC42" s="322"/>
      <c r="HD42" s="322"/>
      <c r="HE42" s="322"/>
      <c r="HF42" s="322"/>
      <c r="HG42" s="322"/>
      <c r="HH42" s="322"/>
      <c r="HI42" s="322"/>
      <c r="HJ42" s="322"/>
      <c r="HK42" s="1523"/>
    </row>
    <row r="43" spans="1:219" s="1135" customFormat="1" ht="18.75" customHeight="1">
      <c r="A43" s="1158"/>
      <c r="B43" s="1522" t="s">
        <v>2</v>
      </c>
      <c r="C43" s="1415">
        <f>C39</f>
        <v>1942160</v>
      </c>
      <c r="D43" s="1415">
        <f>D39</f>
        <v>722260</v>
      </c>
      <c r="E43" s="1415">
        <f>E39</f>
        <v>1219900</v>
      </c>
      <c r="F43" s="1415">
        <f>F39</f>
        <v>0</v>
      </c>
      <c r="G43" s="1004"/>
      <c r="H43" s="322"/>
      <c r="I43" s="322"/>
      <c r="J43" s="322"/>
      <c r="K43" s="322"/>
      <c r="L43" s="322"/>
      <c r="M43" s="322"/>
      <c r="N43" s="322"/>
      <c r="O43" s="322"/>
      <c r="P43" s="322"/>
      <c r="Q43" s="322"/>
      <c r="R43" s="322"/>
      <c r="S43" s="322"/>
      <c r="T43" s="322"/>
      <c r="U43" s="322"/>
      <c r="V43" s="322"/>
      <c r="W43" s="322"/>
      <c r="X43" s="322"/>
      <c r="Y43" s="322"/>
      <c r="Z43" s="322"/>
      <c r="AA43" s="322"/>
      <c r="AB43" s="322"/>
      <c r="AC43" s="322"/>
      <c r="AD43" s="322"/>
      <c r="AE43" s="322"/>
      <c r="AF43" s="322"/>
      <c r="AG43" s="322"/>
      <c r="AH43" s="322"/>
      <c r="AI43" s="322"/>
      <c r="AJ43" s="322"/>
      <c r="AK43" s="322"/>
      <c r="AL43" s="322"/>
      <c r="AM43" s="322"/>
      <c r="AN43" s="322"/>
      <c r="AO43" s="322"/>
      <c r="AP43" s="322"/>
      <c r="AQ43" s="322"/>
      <c r="AR43" s="322"/>
      <c r="AS43" s="322"/>
      <c r="AT43" s="322"/>
      <c r="AU43" s="322"/>
      <c r="AV43" s="322"/>
      <c r="AW43" s="322"/>
      <c r="AX43" s="322"/>
      <c r="AY43" s="322"/>
      <c r="AZ43" s="322"/>
      <c r="BA43" s="322"/>
      <c r="BB43" s="322"/>
      <c r="BC43" s="322"/>
      <c r="BD43" s="322"/>
      <c r="BE43" s="322"/>
      <c r="BF43" s="322"/>
      <c r="BG43" s="322"/>
      <c r="BH43" s="322"/>
      <c r="BI43" s="322"/>
      <c r="BJ43" s="322"/>
      <c r="BK43" s="322"/>
      <c r="BL43" s="322"/>
      <c r="BM43" s="322"/>
      <c r="BN43" s="322"/>
      <c r="BO43" s="322"/>
      <c r="BP43" s="322"/>
      <c r="BQ43" s="322"/>
      <c r="BR43" s="322"/>
      <c r="BS43" s="322"/>
      <c r="BT43" s="322"/>
      <c r="BU43" s="322"/>
      <c r="BV43" s="322"/>
      <c r="BW43" s="322"/>
      <c r="BX43" s="322"/>
      <c r="BY43" s="322"/>
      <c r="BZ43" s="322"/>
      <c r="CA43" s="322"/>
      <c r="CB43" s="322"/>
      <c r="CC43" s="322"/>
      <c r="CD43" s="322"/>
      <c r="CE43" s="322"/>
      <c r="CF43" s="322"/>
      <c r="CG43" s="322"/>
      <c r="CH43" s="322"/>
      <c r="CI43" s="322"/>
      <c r="CJ43" s="322"/>
      <c r="CK43" s="322"/>
      <c r="CL43" s="322"/>
      <c r="CM43" s="322"/>
      <c r="CN43" s="322"/>
      <c r="CO43" s="322"/>
      <c r="CP43" s="322"/>
      <c r="CQ43" s="322"/>
      <c r="CR43" s="322"/>
      <c r="CS43" s="322"/>
      <c r="CT43" s="322"/>
      <c r="CU43" s="322"/>
      <c r="CV43" s="322"/>
      <c r="CW43" s="322"/>
      <c r="CX43" s="322"/>
      <c r="CY43" s="322"/>
      <c r="CZ43" s="322"/>
      <c r="DA43" s="322"/>
      <c r="DB43" s="322"/>
      <c r="DC43" s="322"/>
      <c r="DD43" s="322"/>
      <c r="DE43" s="322"/>
      <c r="DF43" s="322"/>
      <c r="DG43" s="322"/>
      <c r="DH43" s="322"/>
      <c r="DI43" s="322"/>
      <c r="DJ43" s="322"/>
      <c r="DK43" s="322"/>
      <c r="DL43" s="322"/>
      <c r="DM43" s="322"/>
      <c r="DN43" s="322"/>
      <c r="DO43" s="322"/>
      <c r="DP43" s="322"/>
      <c r="DQ43" s="322"/>
      <c r="DR43" s="322"/>
      <c r="DS43" s="322"/>
      <c r="DT43" s="322"/>
      <c r="DU43" s="322"/>
      <c r="DV43" s="322"/>
      <c r="DW43" s="322"/>
      <c r="DX43" s="322"/>
      <c r="DY43" s="322"/>
      <c r="DZ43" s="322"/>
      <c r="EA43" s="322"/>
      <c r="EB43" s="322"/>
      <c r="EC43" s="322"/>
      <c r="ED43" s="322"/>
      <c r="EE43" s="322"/>
      <c r="EF43" s="322"/>
      <c r="EG43" s="322"/>
      <c r="EH43" s="322"/>
      <c r="EI43" s="322"/>
      <c r="EJ43" s="322"/>
      <c r="EK43" s="322"/>
      <c r="EL43" s="322"/>
      <c r="EM43" s="322"/>
      <c r="EN43" s="322"/>
      <c r="EO43" s="322"/>
      <c r="EP43" s="322"/>
      <c r="EQ43" s="322"/>
      <c r="ER43" s="322"/>
      <c r="ES43" s="322"/>
      <c r="ET43" s="322"/>
      <c r="EU43" s="322"/>
      <c r="EV43" s="322"/>
      <c r="EW43" s="322"/>
      <c r="EX43" s="322"/>
      <c r="EY43" s="322"/>
      <c r="EZ43" s="322"/>
      <c r="FA43" s="322"/>
      <c r="FB43" s="322"/>
      <c r="FC43" s="322"/>
      <c r="FD43" s="322"/>
      <c r="FE43" s="322"/>
      <c r="FF43" s="322"/>
      <c r="FG43" s="322"/>
      <c r="FH43" s="322"/>
      <c r="FI43" s="322"/>
      <c r="FJ43" s="322"/>
      <c r="FK43" s="322"/>
      <c r="FL43" s="322"/>
      <c r="FM43" s="322"/>
      <c r="FN43" s="322"/>
      <c r="FO43" s="322"/>
      <c r="FP43" s="322"/>
      <c r="FQ43" s="322"/>
      <c r="FR43" s="322"/>
      <c r="FS43" s="322"/>
      <c r="FT43" s="322"/>
      <c r="FU43" s="322"/>
      <c r="FV43" s="322"/>
      <c r="FW43" s="322"/>
      <c r="FX43" s="322"/>
      <c r="FY43" s="322"/>
      <c r="FZ43" s="322"/>
      <c r="GA43" s="322"/>
      <c r="GB43" s="322"/>
      <c r="GC43" s="322"/>
      <c r="GD43" s="322"/>
      <c r="GE43" s="322"/>
      <c r="GF43" s="322"/>
      <c r="GG43" s="322"/>
      <c r="GH43" s="322"/>
      <c r="GI43" s="322"/>
      <c r="GJ43" s="322"/>
      <c r="GK43" s="322"/>
      <c r="GL43" s="322"/>
      <c r="GM43" s="322"/>
      <c r="GN43" s="322"/>
      <c r="GO43" s="322"/>
      <c r="GP43" s="322"/>
      <c r="GQ43" s="322"/>
      <c r="GR43" s="322"/>
      <c r="GS43" s="322"/>
      <c r="GT43" s="322"/>
      <c r="GU43" s="322"/>
      <c r="GV43" s="322"/>
      <c r="GW43" s="322"/>
      <c r="GX43" s="322"/>
      <c r="GY43" s="322"/>
      <c r="GZ43" s="322"/>
      <c r="HA43" s="322"/>
      <c r="HB43" s="322"/>
      <c r="HC43" s="322"/>
      <c r="HD43" s="322"/>
      <c r="HE43" s="322"/>
      <c r="HF43" s="322"/>
      <c r="HG43" s="322"/>
      <c r="HH43" s="322"/>
      <c r="HI43" s="322"/>
      <c r="HJ43" s="322"/>
      <c r="HK43" s="1134"/>
    </row>
    <row r="44" spans="1:218" s="1526" customFormat="1" ht="19.5">
      <c r="A44" s="1504"/>
      <c r="B44" s="1525"/>
      <c r="C44" s="1525"/>
      <c r="D44" s="1525"/>
      <c r="E44" s="1525"/>
      <c r="F44" s="1525"/>
      <c r="G44" s="1004"/>
      <c r="H44" s="1504"/>
      <c r="I44" s="1504"/>
      <c r="J44" s="1504"/>
      <c r="K44" s="1504"/>
      <c r="L44" s="1504"/>
      <c r="M44" s="1504"/>
      <c r="N44" s="1504"/>
      <c r="O44" s="1504"/>
      <c r="P44" s="1504"/>
      <c r="Q44" s="1504"/>
      <c r="R44" s="1504"/>
      <c r="S44" s="1504"/>
      <c r="T44" s="1504"/>
      <c r="U44" s="1504"/>
      <c r="V44" s="1504"/>
      <c r="W44" s="1504"/>
      <c r="X44" s="1504"/>
      <c r="Y44" s="1504"/>
      <c r="Z44" s="1504"/>
      <c r="AA44" s="1504"/>
      <c r="AB44" s="1504"/>
      <c r="AC44" s="1504"/>
      <c r="AD44" s="1504"/>
      <c r="AE44" s="1504"/>
      <c r="AF44" s="1504"/>
      <c r="AG44" s="1504"/>
      <c r="AH44" s="1504"/>
      <c r="AI44" s="1504"/>
      <c r="AJ44" s="1504"/>
      <c r="AK44" s="1504"/>
      <c r="AL44" s="1504"/>
      <c r="AM44" s="1504"/>
      <c r="AN44" s="1504"/>
      <c r="AO44" s="1504"/>
      <c r="AP44" s="1504"/>
      <c r="AQ44" s="1504"/>
      <c r="AR44" s="1504"/>
      <c r="AS44" s="1504"/>
      <c r="AT44" s="1504"/>
      <c r="AU44" s="1504"/>
      <c r="AV44" s="1504"/>
      <c r="AW44" s="1504"/>
      <c r="AX44" s="1504"/>
      <c r="AY44" s="1504"/>
      <c r="AZ44" s="1504"/>
      <c r="BA44" s="1504"/>
      <c r="BB44" s="1504"/>
      <c r="BC44" s="1504"/>
      <c r="BD44" s="1504"/>
      <c r="BE44" s="1504"/>
      <c r="BF44" s="1504"/>
      <c r="BG44" s="1504"/>
      <c r="BH44" s="1504"/>
      <c r="BI44" s="1504"/>
      <c r="BJ44" s="1504"/>
      <c r="BK44" s="1504"/>
      <c r="BL44" s="1504"/>
      <c r="BM44" s="1504"/>
      <c r="BN44" s="1504"/>
      <c r="BO44" s="1504"/>
      <c r="BP44" s="1504"/>
      <c r="BQ44" s="1504"/>
      <c r="BR44" s="1504"/>
      <c r="BS44" s="1504"/>
      <c r="BT44" s="1504"/>
      <c r="BU44" s="1504"/>
      <c r="BV44" s="1504"/>
      <c r="BW44" s="1504"/>
      <c r="BX44" s="1504"/>
      <c r="BY44" s="1504"/>
      <c r="BZ44" s="1504"/>
      <c r="CA44" s="1504"/>
      <c r="CB44" s="1504"/>
      <c r="CC44" s="1504"/>
      <c r="CD44" s="1504"/>
      <c r="CE44" s="1504"/>
      <c r="CF44" s="1504"/>
      <c r="CG44" s="1504"/>
      <c r="CH44" s="1504"/>
      <c r="CI44" s="1504"/>
      <c r="CJ44" s="1504"/>
      <c r="CK44" s="1504"/>
      <c r="CL44" s="1504"/>
      <c r="CM44" s="1504"/>
      <c r="CN44" s="1504"/>
      <c r="CO44" s="1504"/>
      <c r="CP44" s="1504"/>
      <c r="CQ44" s="1504"/>
      <c r="CR44" s="1504"/>
      <c r="CS44" s="1504"/>
      <c r="CT44" s="1504"/>
      <c r="CU44" s="1504"/>
      <c r="CV44" s="1504"/>
      <c r="CW44" s="1504"/>
      <c r="CX44" s="1504"/>
      <c r="CY44" s="1504"/>
      <c r="CZ44" s="1504"/>
      <c r="DA44" s="1504"/>
      <c r="DB44" s="1504"/>
      <c r="DC44" s="1504"/>
      <c r="DD44" s="1504"/>
      <c r="DE44" s="1504"/>
      <c r="DF44" s="1504"/>
      <c r="DG44" s="1504"/>
      <c r="DH44" s="1504"/>
      <c r="DI44" s="1504"/>
      <c r="DJ44" s="1504"/>
      <c r="DK44" s="1504"/>
      <c r="DL44" s="1504"/>
      <c r="DM44" s="1504"/>
      <c r="DN44" s="1504"/>
      <c r="DO44" s="1504"/>
      <c r="DP44" s="1504"/>
      <c r="DQ44" s="1504"/>
      <c r="DR44" s="1504"/>
      <c r="DS44" s="1504"/>
      <c r="DT44" s="1504"/>
      <c r="DU44" s="1504"/>
      <c r="DV44" s="1504"/>
      <c r="DW44" s="1504"/>
      <c r="DX44" s="1504"/>
      <c r="DY44" s="1504"/>
      <c r="DZ44" s="1504"/>
      <c r="EA44" s="1504"/>
      <c r="EB44" s="1504"/>
      <c r="EC44" s="1504"/>
      <c r="ED44" s="1504"/>
      <c r="EE44" s="1504"/>
      <c r="EF44" s="1504"/>
      <c r="EG44" s="1504"/>
      <c r="EH44" s="1504"/>
      <c r="EI44" s="1504"/>
      <c r="EJ44" s="1504"/>
      <c r="EK44" s="1504"/>
      <c r="EL44" s="1504"/>
      <c r="EM44" s="1504"/>
      <c r="EN44" s="1504"/>
      <c r="EO44" s="1504"/>
      <c r="EP44" s="1504"/>
      <c r="EQ44" s="1504"/>
      <c r="ER44" s="1504"/>
      <c r="ES44" s="1504"/>
      <c r="ET44" s="1504"/>
      <c r="EU44" s="1504"/>
      <c r="EV44" s="1504"/>
      <c r="EW44" s="1504"/>
      <c r="EX44" s="1504"/>
      <c r="EY44" s="1504"/>
      <c r="EZ44" s="1504"/>
      <c r="FA44" s="1504"/>
      <c r="FB44" s="1504"/>
      <c r="FC44" s="1504"/>
      <c r="FD44" s="1504"/>
      <c r="FE44" s="1504"/>
      <c r="FF44" s="1504"/>
      <c r="FG44" s="1504"/>
      <c r="FH44" s="1504"/>
      <c r="FI44" s="1504"/>
      <c r="FJ44" s="1504"/>
      <c r="FK44" s="1504"/>
      <c r="FL44" s="1504"/>
      <c r="FM44" s="1504"/>
      <c r="FN44" s="1504"/>
      <c r="FO44" s="1504"/>
      <c r="FP44" s="1504"/>
      <c r="FQ44" s="1504"/>
      <c r="FR44" s="1504"/>
      <c r="FS44" s="1504"/>
      <c r="FT44" s="1504"/>
      <c r="FU44" s="1504"/>
      <c r="FV44" s="1504"/>
      <c r="FW44" s="1504"/>
      <c r="FX44" s="1504"/>
      <c r="FY44" s="1504"/>
      <c r="FZ44" s="1504"/>
      <c r="GA44" s="1504"/>
      <c r="GB44" s="1504"/>
      <c r="GC44" s="1504"/>
      <c r="GD44" s="1504"/>
      <c r="GE44" s="1504"/>
      <c r="GF44" s="1504"/>
      <c r="GG44" s="1504"/>
      <c r="GH44" s="1504"/>
      <c r="GI44" s="1504"/>
      <c r="GJ44" s="1504"/>
      <c r="GK44" s="1504"/>
      <c r="GL44" s="1504"/>
      <c r="GM44" s="1504"/>
      <c r="GN44" s="1504"/>
      <c r="GO44" s="1504"/>
      <c r="GP44" s="1504"/>
      <c r="GQ44" s="1504"/>
      <c r="GR44" s="1504"/>
      <c r="GS44" s="1504"/>
      <c r="GT44" s="1504"/>
      <c r="GU44" s="1504"/>
      <c r="GV44" s="1504"/>
      <c r="GW44" s="1504"/>
      <c r="GX44" s="1504"/>
      <c r="GY44" s="1504"/>
      <c r="GZ44" s="1504"/>
      <c r="HA44" s="1504"/>
      <c r="HB44" s="1504"/>
      <c r="HC44" s="1504"/>
      <c r="HD44" s="1504"/>
      <c r="HE44" s="1504"/>
      <c r="HF44" s="1504"/>
      <c r="HG44" s="1504"/>
      <c r="HH44" s="1504"/>
      <c r="HI44" s="1504"/>
      <c r="HJ44" s="1504"/>
    </row>
    <row r="45" spans="1:218" s="1526" customFormat="1" ht="19.5">
      <c r="A45" s="1504"/>
      <c r="B45" s="1525"/>
      <c r="C45" s="1525"/>
      <c r="D45" s="1525"/>
      <c r="E45" s="1525"/>
      <c r="F45" s="1525"/>
      <c r="G45" s="1004"/>
      <c r="H45" s="1504"/>
      <c r="I45" s="1504"/>
      <c r="J45" s="1504"/>
      <c r="K45" s="1504"/>
      <c r="L45" s="1504"/>
      <c r="M45" s="1504"/>
      <c r="N45" s="1504"/>
      <c r="O45" s="1504"/>
      <c r="P45" s="1504"/>
      <c r="Q45" s="1504"/>
      <c r="R45" s="1504"/>
      <c r="S45" s="1504"/>
      <c r="T45" s="1504"/>
      <c r="U45" s="1504"/>
      <c r="V45" s="1504"/>
      <c r="W45" s="1504"/>
      <c r="X45" s="1504"/>
      <c r="Y45" s="1504"/>
      <c r="Z45" s="1504"/>
      <c r="AA45" s="1504"/>
      <c r="AB45" s="1504"/>
      <c r="AC45" s="1504"/>
      <c r="AD45" s="1504"/>
      <c r="AE45" s="1504"/>
      <c r="AF45" s="1504"/>
      <c r="AG45" s="1504"/>
      <c r="AH45" s="1504"/>
      <c r="AI45" s="1504"/>
      <c r="AJ45" s="1504"/>
      <c r="AK45" s="1504"/>
      <c r="AL45" s="1504"/>
      <c r="AM45" s="1504"/>
      <c r="AN45" s="1504"/>
      <c r="AO45" s="1504"/>
      <c r="AP45" s="1504"/>
      <c r="AQ45" s="1504"/>
      <c r="AR45" s="1504"/>
      <c r="AS45" s="1504"/>
      <c r="AT45" s="1504"/>
      <c r="AU45" s="1504"/>
      <c r="AV45" s="1504"/>
      <c r="AW45" s="1504"/>
      <c r="AX45" s="1504"/>
      <c r="AY45" s="1504"/>
      <c r="AZ45" s="1504"/>
      <c r="BA45" s="1504"/>
      <c r="BB45" s="1504"/>
      <c r="BC45" s="1504"/>
      <c r="BD45" s="1504"/>
      <c r="BE45" s="1504"/>
      <c r="BF45" s="1504"/>
      <c r="BG45" s="1504"/>
      <c r="BH45" s="1504"/>
      <c r="BI45" s="1504"/>
      <c r="BJ45" s="1504"/>
      <c r="BK45" s="1504"/>
      <c r="BL45" s="1504"/>
      <c r="BM45" s="1504"/>
      <c r="BN45" s="1504"/>
      <c r="BO45" s="1504"/>
      <c r="BP45" s="1504"/>
      <c r="BQ45" s="1504"/>
      <c r="BR45" s="1504"/>
      <c r="BS45" s="1504"/>
      <c r="BT45" s="1504"/>
      <c r="BU45" s="1504"/>
      <c r="BV45" s="1504"/>
      <c r="BW45" s="1504"/>
      <c r="BX45" s="1504"/>
      <c r="BY45" s="1504"/>
      <c r="BZ45" s="1504"/>
      <c r="CA45" s="1504"/>
      <c r="CB45" s="1504"/>
      <c r="CC45" s="1504"/>
      <c r="CD45" s="1504"/>
      <c r="CE45" s="1504"/>
      <c r="CF45" s="1504"/>
      <c r="CG45" s="1504"/>
      <c r="CH45" s="1504"/>
      <c r="CI45" s="1504"/>
      <c r="CJ45" s="1504"/>
      <c r="CK45" s="1504"/>
      <c r="CL45" s="1504"/>
      <c r="CM45" s="1504"/>
      <c r="CN45" s="1504"/>
      <c r="CO45" s="1504"/>
      <c r="CP45" s="1504"/>
      <c r="CQ45" s="1504"/>
      <c r="CR45" s="1504"/>
      <c r="CS45" s="1504"/>
      <c r="CT45" s="1504"/>
      <c r="CU45" s="1504"/>
      <c r="CV45" s="1504"/>
      <c r="CW45" s="1504"/>
      <c r="CX45" s="1504"/>
      <c r="CY45" s="1504"/>
      <c r="CZ45" s="1504"/>
      <c r="DA45" s="1504"/>
      <c r="DB45" s="1504"/>
      <c r="DC45" s="1504"/>
      <c r="DD45" s="1504"/>
      <c r="DE45" s="1504"/>
      <c r="DF45" s="1504"/>
      <c r="DG45" s="1504"/>
      <c r="DH45" s="1504"/>
      <c r="DI45" s="1504"/>
      <c r="DJ45" s="1504"/>
      <c r="DK45" s="1504"/>
      <c r="DL45" s="1504"/>
      <c r="DM45" s="1504"/>
      <c r="DN45" s="1504"/>
      <c r="DO45" s="1504"/>
      <c r="DP45" s="1504"/>
      <c r="DQ45" s="1504"/>
      <c r="DR45" s="1504"/>
      <c r="DS45" s="1504"/>
      <c r="DT45" s="1504"/>
      <c r="DU45" s="1504"/>
      <c r="DV45" s="1504"/>
      <c r="DW45" s="1504"/>
      <c r="DX45" s="1504"/>
      <c r="DY45" s="1504"/>
      <c r="DZ45" s="1504"/>
      <c r="EA45" s="1504"/>
      <c r="EB45" s="1504"/>
      <c r="EC45" s="1504"/>
      <c r="ED45" s="1504"/>
      <c r="EE45" s="1504"/>
      <c r="EF45" s="1504"/>
      <c r="EG45" s="1504"/>
      <c r="EH45" s="1504"/>
      <c r="EI45" s="1504"/>
      <c r="EJ45" s="1504"/>
      <c r="EK45" s="1504"/>
      <c r="EL45" s="1504"/>
      <c r="EM45" s="1504"/>
      <c r="EN45" s="1504"/>
      <c r="EO45" s="1504"/>
      <c r="EP45" s="1504"/>
      <c r="EQ45" s="1504"/>
      <c r="ER45" s="1504"/>
      <c r="ES45" s="1504"/>
      <c r="ET45" s="1504"/>
      <c r="EU45" s="1504"/>
      <c r="EV45" s="1504"/>
      <c r="EW45" s="1504"/>
      <c r="EX45" s="1504"/>
      <c r="EY45" s="1504"/>
      <c r="EZ45" s="1504"/>
      <c r="FA45" s="1504"/>
      <c r="FB45" s="1504"/>
      <c r="FC45" s="1504"/>
      <c r="FD45" s="1504"/>
      <c r="FE45" s="1504"/>
      <c r="FF45" s="1504"/>
      <c r="FG45" s="1504"/>
      <c r="FH45" s="1504"/>
      <c r="FI45" s="1504"/>
      <c r="FJ45" s="1504"/>
      <c r="FK45" s="1504"/>
      <c r="FL45" s="1504"/>
      <c r="FM45" s="1504"/>
      <c r="FN45" s="1504"/>
      <c r="FO45" s="1504"/>
      <c r="FP45" s="1504"/>
      <c r="FQ45" s="1504"/>
      <c r="FR45" s="1504"/>
      <c r="FS45" s="1504"/>
      <c r="FT45" s="1504"/>
      <c r="FU45" s="1504"/>
      <c r="FV45" s="1504"/>
      <c r="FW45" s="1504"/>
      <c r="FX45" s="1504"/>
      <c r="FY45" s="1504"/>
      <c r="FZ45" s="1504"/>
      <c r="GA45" s="1504"/>
      <c r="GB45" s="1504"/>
      <c r="GC45" s="1504"/>
      <c r="GD45" s="1504"/>
      <c r="GE45" s="1504"/>
      <c r="GF45" s="1504"/>
      <c r="GG45" s="1504"/>
      <c r="GH45" s="1504"/>
      <c r="GI45" s="1504"/>
      <c r="GJ45" s="1504"/>
      <c r="GK45" s="1504"/>
      <c r="GL45" s="1504"/>
      <c r="GM45" s="1504"/>
      <c r="GN45" s="1504"/>
      <c r="GO45" s="1504"/>
      <c r="GP45" s="1504"/>
      <c r="GQ45" s="1504"/>
      <c r="GR45" s="1504"/>
      <c r="GS45" s="1504"/>
      <c r="GT45" s="1504"/>
      <c r="GU45" s="1504"/>
      <c r="GV45" s="1504"/>
      <c r="GW45" s="1504"/>
      <c r="GX45" s="1504"/>
      <c r="GY45" s="1504"/>
      <c r="GZ45" s="1504"/>
      <c r="HA45" s="1504"/>
      <c r="HB45" s="1504"/>
      <c r="HC45" s="1504"/>
      <c r="HD45" s="1504"/>
      <c r="HE45" s="1504"/>
      <c r="HF45" s="1504"/>
      <c r="HG45" s="1504"/>
      <c r="HH45" s="1504"/>
      <c r="HI45" s="1504"/>
      <c r="HJ45" s="1504"/>
    </row>
    <row r="46" spans="1:218" s="1526" customFormat="1" ht="21">
      <c r="A46" s="70"/>
      <c r="B46" s="1525"/>
      <c r="C46" s="1525"/>
      <c r="D46" s="1525"/>
      <c r="E46" s="1525"/>
      <c r="F46" s="1525"/>
      <c r="G46" s="1004"/>
      <c r="H46" s="1504"/>
      <c r="I46" s="1504"/>
      <c r="J46" s="1504"/>
      <c r="K46" s="1504"/>
      <c r="L46" s="1504"/>
      <c r="M46" s="1504"/>
      <c r="N46" s="1504"/>
      <c r="O46" s="1504"/>
      <c r="P46" s="1504"/>
      <c r="Q46" s="1504"/>
      <c r="R46" s="1504"/>
      <c r="S46" s="1504"/>
      <c r="T46" s="1504"/>
      <c r="U46" s="1504"/>
      <c r="V46" s="1504"/>
      <c r="W46" s="1504"/>
      <c r="X46" s="1504"/>
      <c r="Y46" s="1504"/>
      <c r="Z46" s="1504"/>
      <c r="AA46" s="1504"/>
      <c r="AB46" s="1504"/>
      <c r="AC46" s="1504"/>
      <c r="AD46" s="1504"/>
      <c r="AE46" s="1504"/>
      <c r="AF46" s="1504"/>
      <c r="AG46" s="1504"/>
      <c r="AH46" s="1504"/>
      <c r="AI46" s="1504"/>
      <c r="AJ46" s="1504"/>
      <c r="AK46" s="1504"/>
      <c r="AL46" s="1504"/>
      <c r="AM46" s="1504"/>
      <c r="AN46" s="1504"/>
      <c r="AO46" s="1504"/>
      <c r="AP46" s="1504"/>
      <c r="AQ46" s="1504"/>
      <c r="AR46" s="1504"/>
      <c r="AS46" s="1504"/>
      <c r="AT46" s="1504"/>
      <c r="AU46" s="1504"/>
      <c r="AV46" s="1504"/>
      <c r="AW46" s="1504"/>
      <c r="AX46" s="1504"/>
      <c r="AY46" s="1504"/>
      <c r="AZ46" s="1504"/>
      <c r="BA46" s="1504"/>
      <c r="BB46" s="1504"/>
      <c r="BC46" s="1504"/>
      <c r="BD46" s="1504"/>
      <c r="BE46" s="1504"/>
      <c r="BF46" s="1504"/>
      <c r="BG46" s="1504"/>
      <c r="BH46" s="1504"/>
      <c r="BI46" s="1504"/>
      <c r="BJ46" s="1504"/>
      <c r="BK46" s="1504"/>
      <c r="BL46" s="1504"/>
      <c r="BM46" s="1504"/>
      <c r="BN46" s="1504"/>
      <c r="BO46" s="1504"/>
      <c r="BP46" s="1504"/>
      <c r="BQ46" s="1504"/>
      <c r="BR46" s="1504"/>
      <c r="BS46" s="1504"/>
      <c r="BT46" s="1504"/>
      <c r="BU46" s="1504"/>
      <c r="BV46" s="1504"/>
      <c r="BW46" s="1504"/>
      <c r="BX46" s="1504"/>
      <c r="BY46" s="1504"/>
      <c r="BZ46" s="1504"/>
      <c r="CA46" s="1504"/>
      <c r="CB46" s="1504"/>
      <c r="CC46" s="1504"/>
      <c r="CD46" s="1504"/>
      <c r="CE46" s="1504"/>
      <c r="CF46" s="1504"/>
      <c r="CG46" s="1504"/>
      <c r="CH46" s="1504"/>
      <c r="CI46" s="1504"/>
      <c r="CJ46" s="1504"/>
      <c r="CK46" s="1504"/>
      <c r="CL46" s="1504"/>
      <c r="CM46" s="1504"/>
      <c r="CN46" s="1504"/>
      <c r="CO46" s="1504"/>
      <c r="CP46" s="1504"/>
      <c r="CQ46" s="1504"/>
      <c r="CR46" s="1504"/>
      <c r="CS46" s="1504"/>
      <c r="CT46" s="1504"/>
      <c r="CU46" s="1504"/>
      <c r="CV46" s="1504"/>
      <c r="CW46" s="1504"/>
      <c r="CX46" s="1504"/>
      <c r="CY46" s="1504"/>
      <c r="CZ46" s="1504"/>
      <c r="DA46" s="1504"/>
      <c r="DB46" s="1504"/>
      <c r="DC46" s="1504"/>
      <c r="DD46" s="1504"/>
      <c r="DE46" s="1504"/>
      <c r="DF46" s="1504"/>
      <c r="DG46" s="1504"/>
      <c r="DH46" s="1504"/>
      <c r="DI46" s="1504"/>
      <c r="DJ46" s="1504"/>
      <c r="DK46" s="1504"/>
      <c r="DL46" s="1504"/>
      <c r="DM46" s="1504"/>
      <c r="DN46" s="1504"/>
      <c r="DO46" s="1504"/>
      <c r="DP46" s="1504"/>
      <c r="DQ46" s="1504"/>
      <c r="DR46" s="1504"/>
      <c r="DS46" s="1504"/>
      <c r="DT46" s="1504"/>
      <c r="DU46" s="1504"/>
      <c r="DV46" s="1504"/>
      <c r="DW46" s="1504"/>
      <c r="DX46" s="1504"/>
      <c r="DY46" s="1504"/>
      <c r="DZ46" s="1504"/>
      <c r="EA46" s="1504"/>
      <c r="EB46" s="1504"/>
      <c r="EC46" s="1504"/>
      <c r="ED46" s="1504"/>
      <c r="EE46" s="1504"/>
      <c r="EF46" s="1504"/>
      <c r="EG46" s="1504"/>
      <c r="EH46" s="1504"/>
      <c r="EI46" s="1504"/>
      <c r="EJ46" s="1504"/>
      <c r="EK46" s="1504"/>
      <c r="EL46" s="1504"/>
      <c r="EM46" s="1504"/>
      <c r="EN46" s="1504"/>
      <c r="EO46" s="1504"/>
      <c r="EP46" s="1504"/>
      <c r="EQ46" s="1504"/>
      <c r="ER46" s="1504"/>
      <c r="ES46" s="1504"/>
      <c r="ET46" s="1504"/>
      <c r="EU46" s="1504"/>
      <c r="EV46" s="1504"/>
      <c r="EW46" s="1504"/>
      <c r="EX46" s="1504"/>
      <c r="EY46" s="1504"/>
      <c r="EZ46" s="1504"/>
      <c r="FA46" s="1504"/>
      <c r="FB46" s="1504"/>
      <c r="FC46" s="1504"/>
      <c r="FD46" s="1504"/>
      <c r="FE46" s="1504"/>
      <c r="FF46" s="1504"/>
      <c r="FG46" s="1504"/>
      <c r="FH46" s="1504"/>
      <c r="FI46" s="1504"/>
      <c r="FJ46" s="1504"/>
      <c r="FK46" s="1504"/>
      <c r="FL46" s="1504"/>
      <c r="FM46" s="1504"/>
      <c r="FN46" s="1504"/>
      <c r="FO46" s="1504"/>
      <c r="FP46" s="1504"/>
      <c r="FQ46" s="1504"/>
      <c r="FR46" s="1504"/>
      <c r="FS46" s="1504"/>
      <c r="FT46" s="1504"/>
      <c r="FU46" s="1504"/>
      <c r="FV46" s="1504"/>
      <c r="FW46" s="1504"/>
      <c r="FX46" s="1504"/>
      <c r="FY46" s="1504"/>
      <c r="FZ46" s="1504"/>
      <c r="GA46" s="1504"/>
      <c r="GB46" s="1504"/>
      <c r="GC46" s="1504"/>
      <c r="GD46" s="1504"/>
      <c r="GE46" s="1504"/>
      <c r="GF46" s="1504"/>
      <c r="GG46" s="1504"/>
      <c r="GH46" s="1504"/>
      <c r="GI46" s="1504"/>
      <c r="GJ46" s="1504"/>
      <c r="GK46" s="1504"/>
      <c r="GL46" s="1504"/>
      <c r="GM46" s="1504"/>
      <c r="GN46" s="1504"/>
      <c r="GO46" s="1504"/>
      <c r="GP46" s="1504"/>
      <c r="GQ46" s="1504"/>
      <c r="GR46" s="1504"/>
      <c r="GS46" s="1504"/>
      <c r="GT46" s="1504"/>
      <c r="GU46" s="1504"/>
      <c r="GV46" s="1504"/>
      <c r="GW46" s="1504"/>
      <c r="GX46" s="1504"/>
      <c r="GY46" s="1504"/>
      <c r="GZ46" s="1504"/>
      <c r="HA46" s="1504"/>
      <c r="HB46" s="1504"/>
      <c r="HC46" s="1504"/>
      <c r="HD46" s="1504"/>
      <c r="HE46" s="1504"/>
      <c r="HF46" s="1504"/>
      <c r="HG46" s="1504"/>
      <c r="HH46" s="1504"/>
      <c r="HI46" s="1504"/>
      <c r="HJ46" s="1504"/>
    </row>
    <row r="47" spans="1:218" s="1526" customFormat="1" ht="19.5">
      <c r="A47" s="1504"/>
      <c r="B47" s="1525"/>
      <c r="C47" s="1525"/>
      <c r="D47" s="1525"/>
      <c r="E47" s="1525"/>
      <c r="F47" s="1525"/>
      <c r="G47" s="1004"/>
      <c r="H47" s="1504"/>
      <c r="I47" s="1504"/>
      <c r="J47" s="1504"/>
      <c r="K47" s="1504"/>
      <c r="L47" s="1504"/>
      <c r="M47" s="1504"/>
      <c r="N47" s="1504"/>
      <c r="O47" s="1504"/>
      <c r="P47" s="1504"/>
      <c r="Q47" s="1504"/>
      <c r="R47" s="1504"/>
      <c r="S47" s="1504"/>
      <c r="T47" s="1504"/>
      <c r="U47" s="1504"/>
      <c r="V47" s="1504"/>
      <c r="W47" s="1504"/>
      <c r="X47" s="1504"/>
      <c r="Y47" s="1504"/>
      <c r="Z47" s="1504"/>
      <c r="AA47" s="1504"/>
      <c r="AB47" s="1504"/>
      <c r="AC47" s="1504"/>
      <c r="AD47" s="1504"/>
      <c r="AE47" s="1504"/>
      <c r="AF47" s="1504"/>
      <c r="AG47" s="1504"/>
      <c r="AH47" s="1504"/>
      <c r="AI47" s="1504"/>
      <c r="AJ47" s="1504"/>
      <c r="AK47" s="1504"/>
      <c r="AL47" s="1504"/>
      <c r="AM47" s="1504"/>
      <c r="AN47" s="1504"/>
      <c r="AO47" s="1504"/>
      <c r="AP47" s="1504"/>
      <c r="AQ47" s="1504"/>
      <c r="AR47" s="1504"/>
      <c r="AS47" s="1504"/>
      <c r="AT47" s="1504"/>
      <c r="AU47" s="1504"/>
      <c r="AV47" s="1504"/>
      <c r="AW47" s="1504"/>
      <c r="AX47" s="1504"/>
      <c r="AY47" s="1504"/>
      <c r="AZ47" s="1504"/>
      <c r="BA47" s="1504"/>
      <c r="BB47" s="1504"/>
      <c r="BC47" s="1504"/>
      <c r="BD47" s="1504"/>
      <c r="BE47" s="1504"/>
      <c r="BF47" s="1504"/>
      <c r="BG47" s="1504"/>
      <c r="BH47" s="1504"/>
      <c r="BI47" s="1504"/>
      <c r="BJ47" s="1504"/>
      <c r="BK47" s="1504"/>
      <c r="BL47" s="1504"/>
      <c r="BM47" s="1504"/>
      <c r="BN47" s="1504"/>
      <c r="BO47" s="1504"/>
      <c r="BP47" s="1504"/>
      <c r="BQ47" s="1504"/>
      <c r="BR47" s="1504"/>
      <c r="BS47" s="1504"/>
      <c r="BT47" s="1504"/>
      <c r="BU47" s="1504"/>
      <c r="BV47" s="1504"/>
      <c r="BW47" s="1504"/>
      <c r="BX47" s="1504"/>
      <c r="BY47" s="1504"/>
      <c r="BZ47" s="1504"/>
      <c r="CA47" s="1504"/>
      <c r="CB47" s="1504"/>
      <c r="CC47" s="1504"/>
      <c r="CD47" s="1504"/>
      <c r="CE47" s="1504"/>
      <c r="CF47" s="1504"/>
      <c r="CG47" s="1504"/>
      <c r="CH47" s="1504"/>
      <c r="CI47" s="1504"/>
      <c r="CJ47" s="1504"/>
      <c r="CK47" s="1504"/>
      <c r="CL47" s="1504"/>
      <c r="CM47" s="1504"/>
      <c r="CN47" s="1504"/>
      <c r="CO47" s="1504"/>
      <c r="CP47" s="1504"/>
      <c r="CQ47" s="1504"/>
      <c r="CR47" s="1504"/>
      <c r="CS47" s="1504"/>
      <c r="CT47" s="1504"/>
      <c r="CU47" s="1504"/>
      <c r="CV47" s="1504"/>
      <c r="CW47" s="1504"/>
      <c r="CX47" s="1504"/>
      <c r="CY47" s="1504"/>
      <c r="CZ47" s="1504"/>
      <c r="DA47" s="1504"/>
      <c r="DB47" s="1504"/>
      <c r="DC47" s="1504"/>
      <c r="DD47" s="1504"/>
      <c r="DE47" s="1504"/>
      <c r="DF47" s="1504"/>
      <c r="DG47" s="1504"/>
      <c r="DH47" s="1504"/>
      <c r="DI47" s="1504"/>
      <c r="DJ47" s="1504"/>
      <c r="DK47" s="1504"/>
      <c r="DL47" s="1504"/>
      <c r="DM47" s="1504"/>
      <c r="DN47" s="1504"/>
      <c r="DO47" s="1504"/>
      <c r="DP47" s="1504"/>
      <c r="DQ47" s="1504"/>
      <c r="DR47" s="1504"/>
      <c r="DS47" s="1504"/>
      <c r="DT47" s="1504"/>
      <c r="DU47" s="1504"/>
      <c r="DV47" s="1504"/>
      <c r="DW47" s="1504"/>
      <c r="DX47" s="1504"/>
      <c r="DY47" s="1504"/>
      <c r="DZ47" s="1504"/>
      <c r="EA47" s="1504"/>
      <c r="EB47" s="1504"/>
      <c r="EC47" s="1504"/>
      <c r="ED47" s="1504"/>
      <c r="EE47" s="1504"/>
      <c r="EF47" s="1504"/>
      <c r="EG47" s="1504"/>
      <c r="EH47" s="1504"/>
      <c r="EI47" s="1504"/>
      <c r="EJ47" s="1504"/>
      <c r="EK47" s="1504"/>
      <c r="EL47" s="1504"/>
      <c r="EM47" s="1504"/>
      <c r="EN47" s="1504"/>
      <c r="EO47" s="1504"/>
      <c r="EP47" s="1504"/>
      <c r="EQ47" s="1504"/>
      <c r="ER47" s="1504"/>
      <c r="ES47" s="1504"/>
      <c r="ET47" s="1504"/>
      <c r="EU47" s="1504"/>
      <c r="EV47" s="1504"/>
      <c r="EW47" s="1504"/>
      <c r="EX47" s="1504"/>
      <c r="EY47" s="1504"/>
      <c r="EZ47" s="1504"/>
      <c r="FA47" s="1504"/>
      <c r="FB47" s="1504"/>
      <c r="FC47" s="1504"/>
      <c r="FD47" s="1504"/>
      <c r="FE47" s="1504"/>
      <c r="FF47" s="1504"/>
      <c r="FG47" s="1504"/>
      <c r="FH47" s="1504"/>
      <c r="FI47" s="1504"/>
      <c r="FJ47" s="1504"/>
      <c r="FK47" s="1504"/>
      <c r="FL47" s="1504"/>
      <c r="FM47" s="1504"/>
      <c r="FN47" s="1504"/>
      <c r="FO47" s="1504"/>
      <c r="FP47" s="1504"/>
      <c r="FQ47" s="1504"/>
      <c r="FR47" s="1504"/>
      <c r="FS47" s="1504"/>
      <c r="FT47" s="1504"/>
      <c r="FU47" s="1504"/>
      <c r="FV47" s="1504"/>
      <c r="FW47" s="1504"/>
      <c r="FX47" s="1504"/>
      <c r="FY47" s="1504"/>
      <c r="FZ47" s="1504"/>
      <c r="GA47" s="1504"/>
      <c r="GB47" s="1504"/>
      <c r="GC47" s="1504"/>
      <c r="GD47" s="1504"/>
      <c r="GE47" s="1504"/>
      <c r="GF47" s="1504"/>
      <c r="GG47" s="1504"/>
      <c r="GH47" s="1504"/>
      <c r="GI47" s="1504"/>
      <c r="GJ47" s="1504"/>
      <c r="GK47" s="1504"/>
      <c r="GL47" s="1504"/>
      <c r="GM47" s="1504"/>
      <c r="GN47" s="1504"/>
      <c r="GO47" s="1504"/>
      <c r="GP47" s="1504"/>
      <c r="GQ47" s="1504"/>
      <c r="GR47" s="1504"/>
      <c r="GS47" s="1504"/>
      <c r="GT47" s="1504"/>
      <c r="GU47" s="1504"/>
      <c r="GV47" s="1504"/>
      <c r="GW47" s="1504"/>
      <c r="GX47" s="1504"/>
      <c r="GY47" s="1504"/>
      <c r="GZ47" s="1504"/>
      <c r="HA47" s="1504"/>
      <c r="HB47" s="1504"/>
      <c r="HC47" s="1504"/>
      <c r="HD47" s="1504"/>
      <c r="HE47" s="1504"/>
      <c r="HF47" s="1504"/>
      <c r="HG47" s="1504"/>
      <c r="HH47" s="1504"/>
      <c r="HI47" s="1504"/>
      <c r="HJ47" s="1504"/>
    </row>
    <row r="48" spans="1:218" s="1526" customFormat="1" ht="19.5">
      <c r="A48" s="1504"/>
      <c r="B48" s="1525"/>
      <c r="C48" s="1525"/>
      <c r="D48" s="1525"/>
      <c r="E48" s="1525"/>
      <c r="F48" s="1525"/>
      <c r="G48" s="1004"/>
      <c r="H48" s="1504"/>
      <c r="I48" s="1504"/>
      <c r="J48" s="1504"/>
      <c r="K48" s="1504"/>
      <c r="L48" s="1504"/>
      <c r="M48" s="1504"/>
      <c r="N48" s="1504"/>
      <c r="O48" s="1504"/>
      <c r="P48" s="1504"/>
      <c r="Q48" s="1504"/>
      <c r="R48" s="1504"/>
      <c r="S48" s="1504"/>
      <c r="T48" s="1504"/>
      <c r="U48" s="1504"/>
      <c r="V48" s="1504"/>
      <c r="W48" s="1504"/>
      <c r="X48" s="1504"/>
      <c r="Y48" s="1504"/>
      <c r="Z48" s="1504"/>
      <c r="AA48" s="1504"/>
      <c r="AB48" s="1504"/>
      <c r="AC48" s="1504"/>
      <c r="AD48" s="1504"/>
      <c r="AE48" s="1504"/>
      <c r="AF48" s="1504"/>
      <c r="AG48" s="1504"/>
      <c r="AH48" s="1504"/>
      <c r="AI48" s="1504"/>
      <c r="AJ48" s="1504"/>
      <c r="AK48" s="1504"/>
      <c r="AL48" s="1504"/>
      <c r="AM48" s="1504"/>
      <c r="AN48" s="1504"/>
      <c r="AO48" s="1504"/>
      <c r="AP48" s="1504"/>
      <c r="AQ48" s="1504"/>
      <c r="AR48" s="1504"/>
      <c r="AS48" s="1504"/>
      <c r="AT48" s="1504"/>
      <c r="AU48" s="1504"/>
      <c r="AV48" s="1504"/>
      <c r="AW48" s="1504"/>
      <c r="AX48" s="1504"/>
      <c r="AY48" s="1504"/>
      <c r="AZ48" s="1504"/>
      <c r="BA48" s="1504"/>
      <c r="BB48" s="1504"/>
      <c r="BC48" s="1504"/>
      <c r="BD48" s="1504"/>
      <c r="BE48" s="1504"/>
      <c r="BF48" s="1504"/>
      <c r="BG48" s="1504"/>
      <c r="BH48" s="1504"/>
      <c r="BI48" s="1504"/>
      <c r="BJ48" s="1504"/>
      <c r="BK48" s="1504"/>
      <c r="BL48" s="1504"/>
      <c r="BM48" s="1504"/>
      <c r="BN48" s="1504"/>
      <c r="BO48" s="1504"/>
      <c r="BP48" s="1504"/>
      <c r="BQ48" s="1504"/>
      <c r="BR48" s="1504"/>
      <c r="BS48" s="1504"/>
      <c r="BT48" s="1504"/>
      <c r="BU48" s="1504"/>
      <c r="BV48" s="1504"/>
      <c r="BW48" s="1504"/>
      <c r="BX48" s="1504"/>
      <c r="BY48" s="1504"/>
      <c r="BZ48" s="1504"/>
      <c r="CA48" s="1504"/>
      <c r="CB48" s="1504"/>
      <c r="CC48" s="1504"/>
      <c r="CD48" s="1504"/>
      <c r="CE48" s="1504"/>
      <c r="CF48" s="1504"/>
      <c r="CG48" s="1504"/>
      <c r="CH48" s="1504"/>
      <c r="CI48" s="1504"/>
      <c r="CJ48" s="1504"/>
      <c r="CK48" s="1504"/>
      <c r="CL48" s="1504"/>
      <c r="CM48" s="1504"/>
      <c r="CN48" s="1504"/>
      <c r="CO48" s="1504"/>
      <c r="CP48" s="1504"/>
      <c r="CQ48" s="1504"/>
      <c r="CR48" s="1504"/>
      <c r="CS48" s="1504"/>
      <c r="CT48" s="1504"/>
      <c r="CU48" s="1504"/>
      <c r="CV48" s="1504"/>
      <c r="CW48" s="1504"/>
      <c r="CX48" s="1504"/>
      <c r="CY48" s="1504"/>
      <c r="CZ48" s="1504"/>
      <c r="DA48" s="1504"/>
      <c r="DB48" s="1504"/>
      <c r="DC48" s="1504"/>
      <c r="DD48" s="1504"/>
      <c r="DE48" s="1504"/>
      <c r="DF48" s="1504"/>
      <c r="DG48" s="1504"/>
      <c r="DH48" s="1504"/>
      <c r="DI48" s="1504"/>
      <c r="DJ48" s="1504"/>
      <c r="DK48" s="1504"/>
      <c r="DL48" s="1504"/>
      <c r="DM48" s="1504"/>
      <c r="DN48" s="1504"/>
      <c r="DO48" s="1504"/>
      <c r="DP48" s="1504"/>
      <c r="DQ48" s="1504"/>
      <c r="DR48" s="1504"/>
      <c r="DS48" s="1504"/>
      <c r="DT48" s="1504"/>
      <c r="DU48" s="1504"/>
      <c r="DV48" s="1504"/>
      <c r="DW48" s="1504"/>
      <c r="DX48" s="1504"/>
      <c r="DY48" s="1504"/>
      <c r="DZ48" s="1504"/>
      <c r="EA48" s="1504"/>
      <c r="EB48" s="1504"/>
      <c r="EC48" s="1504"/>
      <c r="ED48" s="1504"/>
      <c r="EE48" s="1504"/>
      <c r="EF48" s="1504"/>
      <c r="EG48" s="1504"/>
      <c r="EH48" s="1504"/>
      <c r="EI48" s="1504"/>
      <c r="EJ48" s="1504"/>
      <c r="EK48" s="1504"/>
      <c r="EL48" s="1504"/>
      <c r="EM48" s="1504"/>
      <c r="EN48" s="1504"/>
      <c r="EO48" s="1504"/>
      <c r="EP48" s="1504"/>
      <c r="EQ48" s="1504"/>
      <c r="ER48" s="1504"/>
      <c r="ES48" s="1504"/>
      <c r="ET48" s="1504"/>
      <c r="EU48" s="1504"/>
      <c r="EV48" s="1504"/>
      <c r="EW48" s="1504"/>
      <c r="EX48" s="1504"/>
      <c r="EY48" s="1504"/>
      <c r="EZ48" s="1504"/>
      <c r="FA48" s="1504"/>
      <c r="FB48" s="1504"/>
      <c r="FC48" s="1504"/>
      <c r="FD48" s="1504"/>
      <c r="FE48" s="1504"/>
      <c r="FF48" s="1504"/>
      <c r="FG48" s="1504"/>
      <c r="FH48" s="1504"/>
      <c r="FI48" s="1504"/>
      <c r="FJ48" s="1504"/>
      <c r="FK48" s="1504"/>
      <c r="FL48" s="1504"/>
      <c r="FM48" s="1504"/>
      <c r="FN48" s="1504"/>
      <c r="FO48" s="1504"/>
      <c r="FP48" s="1504"/>
      <c r="FQ48" s="1504"/>
      <c r="FR48" s="1504"/>
      <c r="FS48" s="1504"/>
      <c r="FT48" s="1504"/>
      <c r="FU48" s="1504"/>
      <c r="FV48" s="1504"/>
      <c r="FW48" s="1504"/>
      <c r="FX48" s="1504"/>
      <c r="FY48" s="1504"/>
      <c r="FZ48" s="1504"/>
      <c r="GA48" s="1504"/>
      <c r="GB48" s="1504"/>
      <c r="GC48" s="1504"/>
      <c r="GD48" s="1504"/>
      <c r="GE48" s="1504"/>
      <c r="GF48" s="1504"/>
      <c r="GG48" s="1504"/>
      <c r="GH48" s="1504"/>
      <c r="GI48" s="1504"/>
      <c r="GJ48" s="1504"/>
      <c r="GK48" s="1504"/>
      <c r="GL48" s="1504"/>
      <c r="GM48" s="1504"/>
      <c r="GN48" s="1504"/>
      <c r="GO48" s="1504"/>
      <c r="GP48" s="1504"/>
      <c r="GQ48" s="1504"/>
      <c r="GR48" s="1504"/>
      <c r="GS48" s="1504"/>
      <c r="GT48" s="1504"/>
      <c r="GU48" s="1504"/>
      <c r="GV48" s="1504"/>
      <c r="GW48" s="1504"/>
      <c r="GX48" s="1504"/>
      <c r="GY48" s="1504"/>
      <c r="GZ48" s="1504"/>
      <c r="HA48" s="1504"/>
      <c r="HB48" s="1504"/>
      <c r="HC48" s="1504"/>
      <c r="HD48" s="1504"/>
      <c r="HE48" s="1504"/>
      <c r="HF48" s="1504"/>
      <c r="HG48" s="1504"/>
      <c r="HH48" s="1504"/>
      <c r="HI48" s="1504"/>
      <c r="HJ48" s="1504"/>
    </row>
    <row r="49" spans="1:85" s="1526" customFormat="1" ht="19.5">
      <c r="A49" s="1504"/>
      <c r="B49" s="1525"/>
      <c r="C49" s="1525"/>
      <c r="D49" s="1525"/>
      <c r="E49" s="1525"/>
      <c r="F49" s="1525"/>
      <c r="G49" s="1004"/>
      <c r="H49" s="1504"/>
      <c r="I49" s="1504"/>
      <c r="J49" s="1504"/>
      <c r="K49" s="1504"/>
      <c r="L49" s="1504"/>
      <c r="M49" s="1504"/>
      <c r="N49" s="1504"/>
      <c r="O49" s="1504"/>
      <c r="P49" s="1504"/>
      <c r="Q49" s="1504"/>
      <c r="R49" s="1504"/>
      <c r="S49" s="1504"/>
      <c r="T49" s="1504"/>
      <c r="U49" s="1504"/>
      <c r="V49" s="1504"/>
      <c r="W49" s="1504"/>
      <c r="X49" s="1504"/>
      <c r="Y49" s="1504"/>
      <c r="Z49" s="1504"/>
      <c r="AA49" s="1504"/>
      <c r="AB49" s="1504"/>
      <c r="AC49" s="1504"/>
      <c r="AD49" s="1504"/>
      <c r="AE49" s="1504"/>
      <c r="AF49" s="1504"/>
      <c r="AG49" s="1504"/>
      <c r="AH49" s="1504"/>
      <c r="AI49" s="1504"/>
      <c r="AJ49" s="1504"/>
      <c r="AK49" s="1504"/>
      <c r="AL49" s="1504"/>
      <c r="AM49" s="1504"/>
      <c r="AN49" s="1504"/>
      <c r="AO49" s="1504"/>
      <c r="AP49" s="1504"/>
      <c r="AQ49" s="1504"/>
      <c r="AR49" s="1504"/>
      <c r="AS49" s="1504"/>
      <c r="AT49" s="1504"/>
      <c r="AU49" s="1504"/>
      <c r="AV49" s="1504"/>
      <c r="AW49" s="1504"/>
      <c r="AX49" s="1504"/>
      <c r="AY49" s="1504"/>
      <c r="AZ49" s="1504"/>
      <c r="BA49" s="1504"/>
      <c r="BB49" s="1504"/>
      <c r="BC49" s="1504"/>
      <c r="BD49" s="1504"/>
      <c r="BE49" s="1504"/>
      <c r="BF49" s="1504"/>
      <c r="BG49" s="1504"/>
      <c r="BH49" s="1504"/>
      <c r="BI49" s="1504"/>
      <c r="BJ49" s="1504"/>
      <c r="BK49" s="1504"/>
      <c r="BL49" s="1504"/>
      <c r="BM49" s="1504"/>
      <c r="BN49" s="1504"/>
      <c r="BO49" s="1504"/>
      <c r="BP49" s="1504"/>
      <c r="BQ49" s="1504"/>
      <c r="BR49" s="1504"/>
      <c r="BS49" s="1504"/>
      <c r="BT49" s="1504"/>
      <c r="BU49" s="1504"/>
      <c r="BV49" s="1504"/>
      <c r="BW49" s="1504"/>
      <c r="BX49" s="1504"/>
      <c r="BY49" s="1504"/>
      <c r="BZ49" s="1504"/>
      <c r="CA49" s="1504"/>
      <c r="CB49" s="1504"/>
      <c r="CC49" s="1504"/>
      <c r="CD49" s="1504"/>
      <c r="CE49" s="1504"/>
      <c r="CF49" s="1504"/>
      <c r="CG49" s="1504"/>
    </row>
    <row r="50" spans="1:85" s="1526" customFormat="1" ht="19.5">
      <c r="A50" s="1504"/>
      <c r="B50" s="1525"/>
      <c r="C50" s="1525"/>
      <c r="D50" s="1525"/>
      <c r="E50" s="1525"/>
      <c r="F50" s="1525"/>
      <c r="G50" s="1004"/>
      <c r="H50" s="1504"/>
      <c r="I50" s="1504"/>
      <c r="J50" s="1504"/>
      <c r="K50" s="1504"/>
      <c r="L50" s="1504"/>
      <c r="M50" s="1504"/>
      <c r="N50" s="1504"/>
      <c r="O50" s="1504"/>
      <c r="P50" s="1504"/>
      <c r="Q50" s="1504"/>
      <c r="R50" s="1504"/>
      <c r="S50" s="1504"/>
      <c r="T50" s="1504"/>
      <c r="U50" s="1504"/>
      <c r="V50" s="1504"/>
      <c r="W50" s="1504"/>
      <c r="X50" s="1504"/>
      <c r="Y50" s="1504"/>
      <c r="Z50" s="1504"/>
      <c r="AA50" s="1504"/>
      <c r="AB50" s="1504"/>
      <c r="AC50" s="1504"/>
      <c r="AD50" s="1504"/>
      <c r="AE50" s="1504"/>
      <c r="AF50" s="1504"/>
      <c r="AG50" s="1504"/>
      <c r="AH50" s="1504"/>
      <c r="AI50" s="1504"/>
      <c r="AJ50" s="1504"/>
      <c r="AK50" s="1504"/>
      <c r="AL50" s="1504"/>
      <c r="AM50" s="1504"/>
      <c r="AN50" s="1504"/>
      <c r="AO50" s="1504"/>
      <c r="AP50" s="1504"/>
      <c r="AQ50" s="1504"/>
      <c r="AR50" s="1504"/>
      <c r="AS50" s="1504"/>
      <c r="AT50" s="1504"/>
      <c r="AU50" s="1504"/>
      <c r="AV50" s="1504"/>
      <c r="AW50" s="1504"/>
      <c r="AX50" s="1504"/>
      <c r="AY50" s="1504"/>
      <c r="AZ50" s="1504"/>
      <c r="BA50" s="1504"/>
      <c r="BB50" s="1504"/>
      <c r="BC50" s="1504"/>
      <c r="BD50" s="1504"/>
      <c r="BE50" s="1504"/>
      <c r="BF50" s="1504"/>
      <c r="BG50" s="1504"/>
      <c r="BH50" s="1504"/>
      <c r="BI50" s="1504"/>
      <c r="BJ50" s="1504"/>
      <c r="BK50" s="1504"/>
      <c r="BL50" s="1504"/>
      <c r="BM50" s="1504"/>
      <c r="BN50" s="1504"/>
      <c r="BO50" s="1504"/>
      <c r="BP50" s="1504"/>
      <c r="BQ50" s="1504"/>
      <c r="BR50" s="1504"/>
      <c r="BS50" s="1504"/>
      <c r="BT50" s="1504"/>
      <c r="BU50" s="1504"/>
      <c r="BV50" s="1504"/>
      <c r="BW50" s="1504"/>
      <c r="BX50" s="1504"/>
      <c r="BY50" s="1504"/>
      <c r="BZ50" s="1504"/>
      <c r="CA50" s="1504"/>
      <c r="CB50" s="1504"/>
      <c r="CC50" s="1504"/>
      <c r="CD50" s="1504"/>
      <c r="CE50" s="1504"/>
      <c r="CF50" s="1504"/>
      <c r="CG50" s="1504"/>
    </row>
    <row r="51" spans="1:85" s="1526" customFormat="1" ht="19.5">
      <c r="A51" s="1504"/>
      <c r="B51" s="1525"/>
      <c r="C51" s="1525"/>
      <c r="D51" s="1525"/>
      <c r="E51" s="1525"/>
      <c r="F51" s="1525"/>
      <c r="G51" s="1004"/>
      <c r="H51" s="1504"/>
      <c r="I51" s="1504"/>
      <c r="J51" s="1504"/>
      <c r="K51" s="1504"/>
      <c r="L51" s="1504"/>
      <c r="M51" s="1504"/>
      <c r="N51" s="1504"/>
      <c r="O51" s="1504"/>
      <c r="P51" s="1504"/>
      <c r="Q51" s="1504"/>
      <c r="R51" s="1504"/>
      <c r="S51" s="1504"/>
      <c r="T51" s="1504"/>
      <c r="U51" s="1504"/>
      <c r="V51" s="1504"/>
      <c r="W51" s="1504"/>
      <c r="X51" s="1504"/>
      <c r="Y51" s="1504"/>
      <c r="Z51" s="1504"/>
      <c r="AA51" s="1504"/>
      <c r="AB51" s="1504"/>
      <c r="AC51" s="1504"/>
      <c r="AD51" s="1504"/>
      <c r="AE51" s="1504"/>
      <c r="AF51" s="1504"/>
      <c r="AG51" s="1504"/>
      <c r="AH51" s="1504"/>
      <c r="AI51" s="1504"/>
      <c r="AJ51" s="1504"/>
      <c r="AK51" s="1504"/>
      <c r="AL51" s="1504"/>
      <c r="AM51" s="1504"/>
      <c r="AN51" s="1504"/>
      <c r="AO51" s="1504"/>
      <c r="AP51" s="1504"/>
      <c r="AQ51" s="1504"/>
      <c r="AR51" s="1504"/>
      <c r="AS51" s="1504"/>
      <c r="AT51" s="1504"/>
      <c r="AU51" s="1504"/>
      <c r="AV51" s="1504"/>
      <c r="AW51" s="1504"/>
      <c r="AX51" s="1504"/>
      <c r="AY51" s="1504"/>
      <c r="AZ51" s="1504"/>
      <c r="BA51" s="1504"/>
      <c r="BB51" s="1504"/>
      <c r="BC51" s="1504"/>
      <c r="BD51" s="1504"/>
      <c r="BE51" s="1504"/>
      <c r="BF51" s="1504"/>
      <c r="BG51" s="1504"/>
      <c r="BH51" s="1504"/>
      <c r="BI51" s="1504"/>
      <c r="BJ51" s="1504"/>
      <c r="BK51" s="1504"/>
      <c r="BL51" s="1504"/>
      <c r="BM51" s="1504"/>
      <c r="BN51" s="1504"/>
      <c r="BO51" s="1504"/>
      <c r="BP51" s="1504"/>
      <c r="BQ51" s="1504"/>
      <c r="BR51" s="1504"/>
      <c r="BS51" s="1504"/>
      <c r="BT51" s="1504"/>
      <c r="BU51" s="1504"/>
      <c r="BV51" s="1504"/>
      <c r="BW51" s="1504"/>
      <c r="BX51" s="1504"/>
      <c r="BY51" s="1504"/>
      <c r="BZ51" s="1504"/>
      <c r="CA51" s="1504"/>
      <c r="CB51" s="1504"/>
      <c r="CC51" s="1504"/>
      <c r="CD51" s="1504"/>
      <c r="CE51" s="1504"/>
      <c r="CF51" s="1504"/>
      <c r="CG51" s="1504"/>
    </row>
    <row r="52" spans="1:85" s="1526" customFormat="1" ht="19.5">
      <c r="A52" s="1504"/>
      <c r="B52" s="1525"/>
      <c r="C52" s="1525"/>
      <c r="D52" s="1525"/>
      <c r="E52" s="1525"/>
      <c r="F52" s="1525"/>
      <c r="G52" s="1004"/>
      <c r="H52" s="1504"/>
      <c r="I52" s="1504"/>
      <c r="J52" s="1504"/>
      <c r="K52" s="1504"/>
      <c r="L52" s="1504"/>
      <c r="M52" s="1504"/>
      <c r="N52" s="1504"/>
      <c r="O52" s="1504"/>
      <c r="P52" s="1504"/>
      <c r="Q52" s="1504"/>
      <c r="R52" s="1504"/>
      <c r="S52" s="1504"/>
      <c r="T52" s="1504"/>
      <c r="U52" s="1504"/>
      <c r="V52" s="1504"/>
      <c r="W52" s="1504"/>
      <c r="X52" s="1504"/>
      <c r="Y52" s="1504"/>
      <c r="Z52" s="1504"/>
      <c r="AA52" s="1504"/>
      <c r="AB52" s="1504"/>
      <c r="AC52" s="1504"/>
      <c r="AD52" s="1504"/>
      <c r="AE52" s="1504"/>
      <c r="AF52" s="1504"/>
      <c r="AG52" s="1504"/>
      <c r="AH52" s="1504"/>
      <c r="AI52" s="1504"/>
      <c r="AJ52" s="1504"/>
      <c r="AK52" s="1504"/>
      <c r="AL52" s="1504"/>
      <c r="AM52" s="1504"/>
      <c r="AN52" s="1504"/>
      <c r="AO52" s="1504"/>
      <c r="AP52" s="1504"/>
      <c r="AQ52" s="1504"/>
      <c r="AR52" s="1504"/>
      <c r="AS52" s="1504"/>
      <c r="AT52" s="1504"/>
      <c r="AU52" s="1504"/>
      <c r="AV52" s="1504"/>
      <c r="AW52" s="1504"/>
      <c r="AX52" s="1504"/>
      <c r="AY52" s="1504"/>
      <c r="AZ52" s="1504"/>
      <c r="BA52" s="1504"/>
      <c r="BB52" s="1504"/>
      <c r="BC52" s="1504"/>
      <c r="BD52" s="1504"/>
      <c r="BE52" s="1504"/>
      <c r="BF52" s="1504"/>
      <c r="BG52" s="1504"/>
      <c r="BH52" s="1504"/>
      <c r="BI52" s="1504"/>
      <c r="BJ52" s="1504"/>
      <c r="BK52" s="1504"/>
      <c r="BL52" s="1504"/>
      <c r="BM52" s="1504"/>
      <c r="BN52" s="1504"/>
      <c r="BO52" s="1504"/>
      <c r="BP52" s="1504"/>
      <c r="BQ52" s="1504"/>
      <c r="BR52" s="1504"/>
      <c r="BS52" s="1504"/>
      <c r="BT52" s="1504"/>
      <c r="BU52" s="1504"/>
      <c r="BV52" s="1504"/>
      <c r="BW52" s="1504"/>
      <c r="BX52" s="1504"/>
      <c r="BY52" s="1504"/>
      <c r="BZ52" s="1504"/>
      <c r="CA52" s="1504"/>
      <c r="CB52" s="1504"/>
      <c r="CC52" s="1504"/>
      <c r="CD52" s="1504"/>
      <c r="CE52" s="1504"/>
      <c r="CF52" s="1504"/>
      <c r="CG52" s="1504"/>
    </row>
    <row r="53" spans="1:85" s="1526" customFormat="1" ht="19.5">
      <c r="A53" s="1504"/>
      <c r="B53" s="1525"/>
      <c r="C53" s="1525"/>
      <c r="D53" s="1525"/>
      <c r="E53" s="1525"/>
      <c r="F53" s="1525"/>
      <c r="G53" s="1004"/>
      <c r="H53" s="1504"/>
      <c r="I53" s="1504"/>
      <c r="J53" s="1504"/>
      <c r="K53" s="1504"/>
      <c r="L53" s="1504"/>
      <c r="M53" s="1504"/>
      <c r="N53" s="1504"/>
      <c r="O53" s="1504"/>
      <c r="P53" s="1504"/>
      <c r="Q53" s="1504"/>
      <c r="R53" s="1504"/>
      <c r="S53" s="1504"/>
      <c r="T53" s="1504"/>
      <c r="U53" s="1504"/>
      <c r="V53" s="1504"/>
      <c r="W53" s="1504"/>
      <c r="X53" s="1504"/>
      <c r="Y53" s="1504"/>
      <c r="Z53" s="1504"/>
      <c r="AA53" s="1504"/>
      <c r="AB53" s="1504"/>
      <c r="AC53" s="1504"/>
      <c r="AD53" s="1504"/>
      <c r="AE53" s="1504"/>
      <c r="AF53" s="1504"/>
      <c r="AG53" s="1504"/>
      <c r="AH53" s="1504"/>
      <c r="AI53" s="1504"/>
      <c r="AJ53" s="1504"/>
      <c r="AK53" s="1504"/>
      <c r="AL53" s="1504"/>
      <c r="AM53" s="1504"/>
      <c r="AN53" s="1504"/>
      <c r="AO53" s="1504"/>
      <c r="AP53" s="1504"/>
      <c r="AQ53" s="1504"/>
      <c r="AR53" s="1504"/>
      <c r="AS53" s="1504"/>
      <c r="AT53" s="1504"/>
      <c r="AU53" s="1504"/>
      <c r="AV53" s="1504"/>
      <c r="AW53" s="1504"/>
      <c r="AX53" s="1504"/>
      <c r="AY53" s="1504"/>
      <c r="AZ53" s="1504"/>
      <c r="BA53" s="1504"/>
      <c r="BB53" s="1504"/>
      <c r="BC53" s="1504"/>
      <c r="BD53" s="1504"/>
      <c r="BE53" s="1504"/>
      <c r="BF53" s="1504"/>
      <c r="BG53" s="1504"/>
      <c r="BH53" s="1504"/>
      <c r="BI53" s="1504"/>
      <c r="BJ53" s="1504"/>
      <c r="BK53" s="1504"/>
      <c r="BL53" s="1504"/>
      <c r="BM53" s="1504"/>
      <c r="BN53" s="1504"/>
      <c r="BO53" s="1504"/>
      <c r="BP53" s="1504"/>
      <c r="BQ53" s="1504"/>
      <c r="BR53" s="1504"/>
      <c r="BS53" s="1504"/>
      <c r="BT53" s="1504"/>
      <c r="BU53" s="1504"/>
      <c r="BV53" s="1504"/>
      <c r="BW53" s="1504"/>
      <c r="BX53" s="1504"/>
      <c r="BY53" s="1504"/>
      <c r="BZ53" s="1504"/>
      <c r="CA53" s="1504"/>
      <c r="CB53" s="1504"/>
      <c r="CC53" s="1504"/>
      <c r="CD53" s="1504"/>
      <c r="CE53" s="1504"/>
      <c r="CF53" s="1504"/>
      <c r="CG53" s="1504"/>
    </row>
    <row r="54" spans="1:85" s="1526" customFormat="1" ht="19.5">
      <c r="A54" s="1504"/>
      <c r="B54" s="1525"/>
      <c r="C54" s="1525"/>
      <c r="D54" s="1525"/>
      <c r="E54" s="1525"/>
      <c r="F54" s="1525"/>
      <c r="G54" s="1004"/>
      <c r="H54" s="1504"/>
      <c r="I54" s="1504"/>
      <c r="J54" s="1504"/>
      <c r="K54" s="1504"/>
      <c r="L54" s="1504"/>
      <c r="M54" s="1504"/>
      <c r="N54" s="1504"/>
      <c r="O54" s="1504"/>
      <c r="P54" s="1504"/>
      <c r="Q54" s="1504"/>
      <c r="R54" s="1504"/>
      <c r="S54" s="1504"/>
      <c r="T54" s="1504"/>
      <c r="U54" s="1504"/>
      <c r="V54" s="1504"/>
      <c r="W54" s="1504"/>
      <c r="X54" s="1504"/>
      <c r="Y54" s="1504"/>
      <c r="Z54" s="1504"/>
      <c r="AA54" s="1504"/>
      <c r="AB54" s="1504"/>
      <c r="AC54" s="1504"/>
      <c r="AD54" s="1504"/>
      <c r="AE54" s="1504"/>
      <c r="AF54" s="1504"/>
      <c r="AG54" s="1504"/>
      <c r="AH54" s="1504"/>
      <c r="AI54" s="1504"/>
      <c r="AJ54" s="1504"/>
      <c r="AK54" s="1504"/>
      <c r="AL54" s="1504"/>
      <c r="AM54" s="1504"/>
      <c r="AN54" s="1504"/>
      <c r="AO54" s="1504"/>
      <c r="AP54" s="1504"/>
      <c r="AQ54" s="1504"/>
      <c r="AR54" s="1504"/>
      <c r="AS54" s="1504"/>
      <c r="AT54" s="1504"/>
      <c r="AU54" s="1504"/>
      <c r="AV54" s="1504"/>
      <c r="AW54" s="1504"/>
      <c r="AX54" s="1504"/>
      <c r="AY54" s="1504"/>
      <c r="AZ54" s="1504"/>
      <c r="BA54" s="1504"/>
      <c r="BB54" s="1504"/>
      <c r="BC54" s="1504"/>
      <c r="BD54" s="1504"/>
      <c r="BE54" s="1504"/>
      <c r="BF54" s="1504"/>
      <c r="BG54" s="1504"/>
      <c r="BH54" s="1504"/>
      <c r="BI54" s="1504"/>
      <c r="BJ54" s="1504"/>
      <c r="BK54" s="1504"/>
      <c r="BL54" s="1504"/>
      <c r="BM54" s="1504"/>
      <c r="BN54" s="1504"/>
      <c r="BO54" s="1504"/>
      <c r="BP54" s="1504"/>
      <c r="BQ54" s="1504"/>
      <c r="BR54" s="1504"/>
      <c r="BS54" s="1504"/>
      <c r="BT54" s="1504"/>
      <c r="BU54" s="1504"/>
      <c r="BV54" s="1504"/>
      <c r="BW54" s="1504"/>
      <c r="BX54" s="1504"/>
      <c r="BY54" s="1504"/>
      <c r="BZ54" s="1504"/>
      <c r="CA54" s="1504"/>
      <c r="CB54" s="1504"/>
      <c r="CC54" s="1504"/>
      <c r="CD54" s="1504"/>
      <c r="CE54" s="1504"/>
      <c r="CF54" s="1504"/>
      <c r="CG54" s="1504"/>
    </row>
    <row r="55" spans="1:85" s="1526" customFormat="1" ht="19.5">
      <c r="A55" s="1504"/>
      <c r="B55" s="1525"/>
      <c r="C55" s="1525"/>
      <c r="D55" s="1525"/>
      <c r="E55" s="1525"/>
      <c r="F55" s="1525"/>
      <c r="G55" s="1004"/>
      <c r="H55" s="1504"/>
      <c r="I55" s="1504"/>
      <c r="J55" s="1504"/>
      <c r="K55" s="1504"/>
      <c r="L55" s="1504"/>
      <c r="M55" s="1504"/>
      <c r="N55" s="1504"/>
      <c r="O55" s="1504"/>
      <c r="P55" s="1504"/>
      <c r="Q55" s="1504"/>
      <c r="R55" s="1504"/>
      <c r="S55" s="1504"/>
      <c r="T55" s="1504"/>
      <c r="U55" s="1504"/>
      <c r="V55" s="1504"/>
      <c r="W55" s="1504"/>
      <c r="X55" s="1504"/>
      <c r="Y55" s="1504"/>
      <c r="Z55" s="1504"/>
      <c r="AA55" s="1504"/>
      <c r="AB55" s="1504"/>
      <c r="AC55" s="1504"/>
      <c r="AD55" s="1504"/>
      <c r="AE55" s="1504"/>
      <c r="AF55" s="1504"/>
      <c r="AG55" s="1504"/>
      <c r="AH55" s="1504"/>
      <c r="AI55" s="1504"/>
      <c r="AJ55" s="1504"/>
      <c r="AK55" s="1504"/>
      <c r="AL55" s="1504"/>
      <c r="AM55" s="1504"/>
      <c r="AN55" s="1504"/>
      <c r="AO55" s="1504"/>
      <c r="AP55" s="1504"/>
      <c r="AQ55" s="1504"/>
      <c r="AR55" s="1504"/>
      <c r="AS55" s="1504"/>
      <c r="AT55" s="1504"/>
      <c r="AU55" s="1504"/>
      <c r="AV55" s="1504"/>
      <c r="AW55" s="1504"/>
      <c r="AX55" s="1504"/>
      <c r="AY55" s="1504"/>
      <c r="AZ55" s="1504"/>
      <c r="BA55" s="1504"/>
      <c r="BB55" s="1504"/>
      <c r="BC55" s="1504"/>
      <c r="BD55" s="1504"/>
      <c r="BE55" s="1504"/>
      <c r="BF55" s="1504"/>
      <c r="BG55" s="1504"/>
      <c r="BH55" s="1504"/>
      <c r="BI55" s="1504"/>
      <c r="BJ55" s="1504"/>
      <c r="BK55" s="1504"/>
      <c r="BL55" s="1504"/>
      <c r="BM55" s="1504"/>
      <c r="BN55" s="1504"/>
      <c r="BO55" s="1504"/>
      <c r="BP55" s="1504"/>
      <c r="BQ55" s="1504"/>
      <c r="BR55" s="1504"/>
      <c r="BS55" s="1504"/>
      <c r="BT55" s="1504"/>
      <c r="BU55" s="1504"/>
      <c r="BV55" s="1504"/>
      <c r="BW55" s="1504"/>
      <c r="BX55" s="1504"/>
      <c r="BY55" s="1504"/>
      <c r="BZ55" s="1504"/>
      <c r="CA55" s="1504"/>
      <c r="CB55" s="1504"/>
      <c r="CC55" s="1504"/>
      <c r="CD55" s="1504"/>
      <c r="CE55" s="1504"/>
      <c r="CF55" s="1504"/>
      <c r="CG55" s="1504"/>
    </row>
    <row r="56" spans="1:85" s="1526" customFormat="1" ht="19.5">
      <c r="A56" s="1504"/>
      <c r="B56" s="1525"/>
      <c r="C56" s="1525"/>
      <c r="D56" s="1525"/>
      <c r="E56" s="1525"/>
      <c r="F56" s="1525"/>
      <c r="G56" s="1004"/>
      <c r="H56" s="1504"/>
      <c r="I56" s="1504"/>
      <c r="J56" s="1504"/>
      <c r="K56" s="1504"/>
      <c r="L56" s="1504"/>
      <c r="M56" s="1504"/>
      <c r="N56" s="1504"/>
      <c r="O56" s="1504"/>
      <c r="P56" s="1504"/>
      <c r="Q56" s="1504"/>
      <c r="R56" s="1504"/>
      <c r="S56" s="1504"/>
      <c r="T56" s="1504"/>
      <c r="U56" s="1504"/>
      <c r="V56" s="1504"/>
      <c r="W56" s="1504"/>
      <c r="X56" s="1504"/>
      <c r="Y56" s="1504"/>
      <c r="Z56" s="1504"/>
      <c r="AA56" s="1504"/>
      <c r="AB56" s="1504"/>
      <c r="AC56" s="1504"/>
      <c r="AD56" s="1504"/>
      <c r="AE56" s="1504"/>
      <c r="AF56" s="1504"/>
      <c r="AG56" s="1504"/>
      <c r="AH56" s="1504"/>
      <c r="AI56" s="1504"/>
      <c r="AJ56" s="1504"/>
      <c r="AK56" s="1504"/>
      <c r="AL56" s="1504"/>
      <c r="AM56" s="1504"/>
      <c r="AN56" s="1504"/>
      <c r="AO56" s="1504"/>
      <c r="AP56" s="1504"/>
      <c r="AQ56" s="1504"/>
      <c r="AR56" s="1504"/>
      <c r="AS56" s="1504"/>
      <c r="AT56" s="1504"/>
      <c r="AU56" s="1504"/>
      <c r="AV56" s="1504"/>
      <c r="AW56" s="1504"/>
      <c r="AX56" s="1504"/>
      <c r="AY56" s="1504"/>
      <c r="AZ56" s="1504"/>
      <c r="BA56" s="1504"/>
      <c r="BB56" s="1504"/>
      <c r="BC56" s="1504"/>
      <c r="BD56" s="1504"/>
      <c r="BE56" s="1504"/>
      <c r="BF56" s="1504"/>
      <c r="BG56" s="1504"/>
      <c r="BH56" s="1504"/>
      <c r="BI56" s="1504"/>
      <c r="BJ56" s="1504"/>
      <c r="BK56" s="1504"/>
      <c r="BL56" s="1504"/>
      <c r="BM56" s="1504"/>
      <c r="BN56" s="1504"/>
      <c r="BO56" s="1504"/>
      <c r="BP56" s="1504"/>
      <c r="BQ56" s="1504"/>
      <c r="BR56" s="1504"/>
      <c r="BS56" s="1504"/>
      <c r="BT56" s="1504"/>
      <c r="BU56" s="1504"/>
      <c r="BV56" s="1504"/>
      <c r="BW56" s="1504"/>
      <c r="BX56" s="1504"/>
      <c r="BY56" s="1504"/>
      <c r="BZ56" s="1504"/>
      <c r="CA56" s="1504"/>
      <c r="CB56" s="1504"/>
      <c r="CC56" s="1504"/>
      <c r="CD56" s="1504"/>
      <c r="CE56" s="1504"/>
      <c r="CF56" s="1504"/>
      <c r="CG56" s="1504"/>
    </row>
    <row r="57" spans="1:85" s="1526" customFormat="1" ht="19.5">
      <c r="A57" s="1504"/>
      <c r="B57" s="1525"/>
      <c r="C57" s="1525"/>
      <c r="D57" s="1525"/>
      <c r="E57" s="1525"/>
      <c r="F57" s="1525"/>
      <c r="G57" s="1004"/>
      <c r="H57" s="1504"/>
      <c r="I57" s="1504"/>
      <c r="J57" s="1504"/>
      <c r="K57" s="1504"/>
      <c r="L57" s="1504"/>
      <c r="M57" s="1504"/>
      <c r="N57" s="1504"/>
      <c r="O57" s="1504"/>
      <c r="P57" s="1504"/>
      <c r="Q57" s="1504"/>
      <c r="R57" s="1504"/>
      <c r="S57" s="1504"/>
      <c r="T57" s="1504"/>
      <c r="U57" s="1504"/>
      <c r="V57" s="1504"/>
      <c r="W57" s="1504"/>
      <c r="X57" s="1504"/>
      <c r="Y57" s="1504"/>
      <c r="Z57" s="1504"/>
      <c r="AA57" s="1504"/>
      <c r="AB57" s="1504"/>
      <c r="AC57" s="1504"/>
      <c r="AD57" s="1504"/>
      <c r="AE57" s="1504"/>
      <c r="AF57" s="1504"/>
      <c r="AG57" s="1504"/>
      <c r="AH57" s="1504"/>
      <c r="AI57" s="1504"/>
      <c r="AJ57" s="1504"/>
      <c r="AK57" s="1504"/>
      <c r="AL57" s="1504"/>
      <c r="AM57" s="1504"/>
      <c r="AN57" s="1504"/>
      <c r="AO57" s="1504"/>
      <c r="AP57" s="1504"/>
      <c r="AQ57" s="1504"/>
      <c r="AR57" s="1504"/>
      <c r="AS57" s="1504"/>
      <c r="AT57" s="1504"/>
      <c r="AU57" s="1504"/>
      <c r="AV57" s="1504"/>
      <c r="AW57" s="1504"/>
      <c r="AX57" s="1504"/>
      <c r="AY57" s="1504"/>
      <c r="AZ57" s="1504"/>
      <c r="BA57" s="1504"/>
      <c r="BB57" s="1504"/>
      <c r="BC57" s="1504"/>
      <c r="BD57" s="1504"/>
      <c r="BE57" s="1504"/>
      <c r="BF57" s="1504"/>
      <c r="BG57" s="1504"/>
      <c r="BH57" s="1504"/>
      <c r="BI57" s="1504"/>
      <c r="BJ57" s="1504"/>
      <c r="BK57" s="1504"/>
      <c r="BL57" s="1504"/>
      <c r="BM57" s="1504"/>
      <c r="BN57" s="1504"/>
      <c r="BO57" s="1504"/>
      <c r="BP57" s="1504"/>
      <c r="BQ57" s="1504"/>
      <c r="BR57" s="1504"/>
      <c r="BS57" s="1504"/>
      <c r="BT57" s="1504"/>
      <c r="BU57" s="1504"/>
      <c r="BV57" s="1504"/>
      <c r="BW57" s="1504"/>
      <c r="BX57" s="1504"/>
      <c r="BY57" s="1504"/>
      <c r="BZ57" s="1504"/>
      <c r="CA57" s="1504"/>
      <c r="CB57" s="1504"/>
      <c r="CC57" s="1504"/>
      <c r="CD57" s="1504"/>
      <c r="CE57" s="1504"/>
      <c r="CF57" s="1504"/>
      <c r="CG57" s="1504"/>
    </row>
    <row r="58" spans="1:85" s="1526" customFormat="1" ht="19.5">
      <c r="A58" s="1504"/>
      <c r="B58" s="1525"/>
      <c r="C58" s="1525"/>
      <c r="D58" s="1525"/>
      <c r="E58" s="1525"/>
      <c r="F58" s="1525"/>
      <c r="G58" s="1004"/>
      <c r="H58" s="1504"/>
      <c r="I58" s="1504"/>
      <c r="J58" s="1504"/>
      <c r="K58" s="1504"/>
      <c r="L58" s="1504"/>
      <c r="M58" s="1504"/>
      <c r="N58" s="1504"/>
      <c r="O58" s="1504"/>
      <c r="P58" s="1504"/>
      <c r="Q58" s="1504"/>
      <c r="R58" s="1504"/>
      <c r="S58" s="1504"/>
      <c r="T58" s="1504"/>
      <c r="U58" s="1504"/>
      <c r="V58" s="1504"/>
      <c r="W58" s="1504"/>
      <c r="X58" s="1504"/>
      <c r="Y58" s="1504"/>
      <c r="Z58" s="1504"/>
      <c r="AA58" s="1504"/>
      <c r="AB58" s="1504"/>
      <c r="AC58" s="1504"/>
      <c r="AD58" s="1504"/>
      <c r="AE58" s="1504"/>
      <c r="AF58" s="1504"/>
      <c r="AG58" s="1504"/>
      <c r="AH58" s="1504"/>
      <c r="AI58" s="1504"/>
      <c r="AJ58" s="1504"/>
      <c r="AK58" s="1504"/>
      <c r="AL58" s="1504"/>
      <c r="AM58" s="1504"/>
      <c r="AN58" s="1504"/>
      <c r="AO58" s="1504"/>
      <c r="AP58" s="1504"/>
      <c r="AQ58" s="1504"/>
      <c r="AR58" s="1504"/>
      <c r="AS58" s="1504"/>
      <c r="AT58" s="1504"/>
      <c r="AU58" s="1504"/>
      <c r="AV58" s="1504"/>
      <c r="AW58" s="1504"/>
      <c r="AX58" s="1504"/>
      <c r="AY58" s="1504"/>
      <c r="AZ58" s="1504"/>
      <c r="BA58" s="1504"/>
      <c r="BB58" s="1504"/>
      <c r="BC58" s="1504"/>
      <c r="BD58" s="1504"/>
      <c r="BE58" s="1504"/>
      <c r="BF58" s="1504"/>
      <c r="BG58" s="1504"/>
      <c r="BH58" s="1504"/>
      <c r="BI58" s="1504"/>
      <c r="BJ58" s="1504"/>
      <c r="BK58" s="1504"/>
      <c r="BL58" s="1504"/>
      <c r="BM58" s="1504"/>
      <c r="BN58" s="1504"/>
      <c r="BO58" s="1504"/>
      <c r="BP58" s="1504"/>
      <c r="BQ58" s="1504"/>
      <c r="BR58" s="1504"/>
      <c r="BS58" s="1504"/>
      <c r="BT58" s="1504"/>
      <c r="BU58" s="1504"/>
      <c r="BV58" s="1504"/>
      <c r="BW58" s="1504"/>
      <c r="BX58" s="1504"/>
      <c r="BY58" s="1504"/>
      <c r="BZ58" s="1504"/>
      <c r="CA58" s="1504"/>
      <c r="CB58" s="1504"/>
      <c r="CC58" s="1504"/>
      <c r="CD58" s="1504"/>
      <c r="CE58" s="1504"/>
      <c r="CF58" s="1504"/>
      <c r="CG58" s="1504"/>
    </row>
    <row r="59" spans="1:85" s="1526" customFormat="1" ht="19.5">
      <c r="A59" s="1504"/>
      <c r="B59" s="1525"/>
      <c r="C59" s="1525"/>
      <c r="D59" s="1525"/>
      <c r="E59" s="1525"/>
      <c r="F59" s="1525"/>
      <c r="G59" s="1004"/>
      <c r="H59" s="1504"/>
      <c r="I59" s="1504"/>
      <c r="J59" s="1504"/>
      <c r="K59" s="1504"/>
      <c r="L59" s="1504"/>
      <c r="M59" s="1504"/>
      <c r="N59" s="1504"/>
      <c r="O59" s="1504"/>
      <c r="P59" s="1504"/>
      <c r="Q59" s="1504"/>
      <c r="R59" s="1504"/>
      <c r="S59" s="1504"/>
      <c r="T59" s="1504"/>
      <c r="U59" s="1504"/>
      <c r="V59" s="1504"/>
      <c r="W59" s="1504"/>
      <c r="X59" s="1504"/>
      <c r="Y59" s="1504"/>
      <c r="Z59" s="1504"/>
      <c r="AA59" s="1504"/>
      <c r="AB59" s="1504"/>
      <c r="AC59" s="1504"/>
      <c r="AD59" s="1504"/>
      <c r="AE59" s="1504"/>
      <c r="AF59" s="1504"/>
      <c r="AG59" s="1504"/>
      <c r="AH59" s="1504"/>
      <c r="AI59" s="1504"/>
      <c r="AJ59" s="1504"/>
      <c r="AK59" s="1504"/>
      <c r="AL59" s="1504"/>
      <c r="AM59" s="1504"/>
      <c r="AN59" s="1504"/>
      <c r="AO59" s="1504"/>
      <c r="AP59" s="1504"/>
      <c r="AQ59" s="1504"/>
      <c r="AR59" s="1504"/>
      <c r="AS59" s="1504"/>
      <c r="AT59" s="1504"/>
      <c r="AU59" s="1504"/>
      <c r="AV59" s="1504"/>
      <c r="AW59" s="1504"/>
      <c r="AX59" s="1504"/>
      <c r="AY59" s="1504"/>
      <c r="AZ59" s="1504"/>
      <c r="BA59" s="1504"/>
      <c r="BB59" s="1504"/>
      <c r="BC59" s="1504"/>
      <c r="BD59" s="1504"/>
      <c r="BE59" s="1504"/>
      <c r="BF59" s="1504"/>
      <c r="BG59" s="1504"/>
      <c r="BH59" s="1504"/>
      <c r="BI59" s="1504"/>
      <c r="BJ59" s="1504"/>
      <c r="BK59" s="1504"/>
      <c r="BL59" s="1504"/>
      <c r="BM59" s="1504"/>
      <c r="BN59" s="1504"/>
      <c r="BO59" s="1504"/>
      <c r="BP59" s="1504"/>
      <c r="BQ59" s="1504"/>
      <c r="BR59" s="1504"/>
      <c r="BS59" s="1504"/>
      <c r="BT59" s="1504"/>
      <c r="BU59" s="1504"/>
      <c r="BV59" s="1504"/>
      <c r="BW59" s="1504"/>
      <c r="BX59" s="1504"/>
      <c r="BY59" s="1504"/>
      <c r="BZ59" s="1504"/>
      <c r="CA59" s="1504"/>
      <c r="CB59" s="1504"/>
      <c r="CC59" s="1504"/>
      <c r="CD59" s="1504"/>
      <c r="CE59" s="1504"/>
      <c r="CF59" s="1504"/>
      <c r="CG59" s="1504"/>
    </row>
    <row r="60" spans="1:85" s="1526" customFormat="1" ht="19.5">
      <c r="A60" s="1504"/>
      <c r="B60" s="1525"/>
      <c r="C60" s="1525"/>
      <c r="D60" s="1525"/>
      <c r="E60" s="1525"/>
      <c r="F60" s="1525"/>
      <c r="G60" s="1004"/>
      <c r="H60" s="1504"/>
      <c r="I60" s="1504"/>
      <c r="J60" s="1504"/>
      <c r="K60" s="1504"/>
      <c r="L60" s="1504"/>
      <c r="M60" s="1504"/>
      <c r="N60" s="1504"/>
      <c r="O60" s="1504"/>
      <c r="P60" s="1504"/>
      <c r="Q60" s="1504"/>
      <c r="R60" s="1504"/>
      <c r="S60" s="1504"/>
      <c r="T60" s="1504"/>
      <c r="U60" s="1504"/>
      <c r="V60" s="1504"/>
      <c r="W60" s="1504"/>
      <c r="X60" s="1504"/>
      <c r="Y60" s="1504"/>
      <c r="Z60" s="1504"/>
      <c r="AA60" s="1504"/>
      <c r="AB60" s="1504"/>
      <c r="AC60" s="1504"/>
      <c r="AD60" s="1504"/>
      <c r="AE60" s="1504"/>
      <c r="AF60" s="1504"/>
      <c r="AG60" s="1504"/>
      <c r="AH60" s="1504"/>
      <c r="AI60" s="1504"/>
      <c r="AJ60" s="1504"/>
      <c r="AK60" s="1504"/>
      <c r="AL60" s="1504"/>
      <c r="AM60" s="1504"/>
      <c r="AN60" s="1504"/>
      <c r="AO60" s="1504"/>
      <c r="AP60" s="1504"/>
      <c r="AQ60" s="1504"/>
      <c r="AR60" s="1504"/>
      <c r="AS60" s="1504"/>
      <c r="AT60" s="1504"/>
      <c r="AU60" s="1504"/>
      <c r="AV60" s="1504"/>
      <c r="AW60" s="1504"/>
      <c r="AX60" s="1504"/>
      <c r="AY60" s="1504"/>
      <c r="AZ60" s="1504"/>
      <c r="BA60" s="1504"/>
      <c r="BB60" s="1504"/>
      <c r="BC60" s="1504"/>
      <c r="BD60" s="1504"/>
      <c r="BE60" s="1504"/>
      <c r="BF60" s="1504"/>
      <c r="BG60" s="1504"/>
      <c r="BH60" s="1504"/>
      <c r="BI60" s="1504"/>
      <c r="BJ60" s="1504"/>
      <c r="BK60" s="1504"/>
      <c r="BL60" s="1504"/>
      <c r="BM60" s="1504"/>
      <c r="BN60" s="1504"/>
      <c r="BO60" s="1504"/>
      <c r="BP60" s="1504"/>
      <c r="BQ60" s="1504"/>
      <c r="BR60" s="1504"/>
      <c r="BS60" s="1504"/>
      <c r="BT60" s="1504"/>
      <c r="BU60" s="1504"/>
      <c r="BV60" s="1504"/>
      <c r="BW60" s="1504"/>
      <c r="BX60" s="1504"/>
      <c r="BY60" s="1504"/>
      <c r="BZ60" s="1504"/>
      <c r="CA60" s="1504"/>
      <c r="CB60" s="1504"/>
      <c r="CC60" s="1504"/>
      <c r="CD60" s="1504"/>
      <c r="CE60" s="1504"/>
      <c r="CF60" s="1504"/>
      <c r="CG60" s="1504"/>
    </row>
    <row r="61" spans="1:85" s="1526" customFormat="1" ht="19.5">
      <c r="A61" s="1504"/>
      <c r="B61" s="1525"/>
      <c r="C61" s="1525"/>
      <c r="D61" s="1525"/>
      <c r="E61" s="1525"/>
      <c r="F61" s="1525"/>
      <c r="G61" s="1004"/>
      <c r="H61" s="1504"/>
      <c r="I61" s="1504"/>
      <c r="J61" s="1504"/>
      <c r="K61" s="1504"/>
      <c r="L61" s="1504"/>
      <c r="M61" s="1504"/>
      <c r="N61" s="1504"/>
      <c r="O61" s="1504"/>
      <c r="P61" s="1504"/>
      <c r="Q61" s="1504"/>
      <c r="R61" s="1504"/>
      <c r="S61" s="1504"/>
      <c r="T61" s="1504"/>
      <c r="U61" s="1504"/>
      <c r="V61" s="1504"/>
      <c r="W61" s="1504"/>
      <c r="X61" s="1504"/>
      <c r="Y61" s="1504"/>
      <c r="Z61" s="1504"/>
      <c r="AA61" s="1504"/>
      <c r="AB61" s="1504"/>
      <c r="AC61" s="1504"/>
      <c r="AD61" s="1504"/>
      <c r="AE61" s="1504"/>
      <c r="AF61" s="1504"/>
      <c r="AG61" s="1504"/>
      <c r="AH61" s="1504"/>
      <c r="AI61" s="1504"/>
      <c r="AJ61" s="1504"/>
      <c r="AK61" s="1504"/>
      <c r="AL61" s="1504"/>
      <c r="AM61" s="1504"/>
      <c r="AN61" s="1504"/>
      <c r="AO61" s="1504"/>
      <c r="AP61" s="1504"/>
      <c r="AQ61" s="1504"/>
      <c r="AR61" s="1504"/>
      <c r="AS61" s="1504"/>
      <c r="AT61" s="1504"/>
      <c r="AU61" s="1504"/>
      <c r="AV61" s="1504"/>
      <c r="AW61" s="1504"/>
      <c r="AX61" s="1504"/>
      <c r="AY61" s="1504"/>
      <c r="AZ61" s="1504"/>
      <c r="BA61" s="1504"/>
      <c r="BB61" s="1504"/>
      <c r="BC61" s="1504"/>
      <c r="BD61" s="1504"/>
      <c r="BE61" s="1504"/>
      <c r="BF61" s="1504"/>
      <c r="BG61" s="1504"/>
      <c r="BH61" s="1504"/>
      <c r="BI61" s="1504"/>
      <c r="BJ61" s="1504"/>
      <c r="BK61" s="1504"/>
      <c r="BL61" s="1504"/>
      <c r="BM61" s="1504"/>
      <c r="BN61" s="1504"/>
      <c r="BO61" s="1504"/>
      <c r="BP61" s="1504"/>
      <c r="BQ61" s="1504"/>
      <c r="BR61" s="1504"/>
      <c r="BS61" s="1504"/>
      <c r="BT61" s="1504"/>
      <c r="BU61" s="1504"/>
      <c r="BV61" s="1504"/>
      <c r="BW61" s="1504"/>
      <c r="BX61" s="1504"/>
      <c r="BY61" s="1504"/>
      <c r="BZ61" s="1504"/>
      <c r="CA61" s="1504"/>
      <c r="CB61" s="1504"/>
      <c r="CC61" s="1504"/>
      <c r="CD61" s="1504"/>
      <c r="CE61" s="1504"/>
      <c r="CF61" s="1504"/>
      <c r="CG61" s="1504"/>
    </row>
    <row r="62" spans="1:85" s="1526" customFormat="1" ht="19.5">
      <c r="A62" s="1504"/>
      <c r="B62" s="1525"/>
      <c r="C62" s="1525"/>
      <c r="D62" s="1525"/>
      <c r="E62" s="1525"/>
      <c r="F62" s="1525"/>
      <c r="G62" s="1004"/>
      <c r="H62" s="1504"/>
      <c r="I62" s="1504"/>
      <c r="J62" s="1504"/>
      <c r="K62" s="1504"/>
      <c r="L62" s="1504"/>
      <c r="M62" s="1504"/>
      <c r="N62" s="1504"/>
      <c r="O62" s="1504"/>
      <c r="P62" s="1504"/>
      <c r="Q62" s="1504"/>
      <c r="R62" s="1504"/>
      <c r="S62" s="1504"/>
      <c r="T62" s="1504"/>
      <c r="U62" s="1504"/>
      <c r="V62" s="1504"/>
      <c r="W62" s="1504"/>
      <c r="X62" s="1504"/>
      <c r="Y62" s="1504"/>
      <c r="Z62" s="1504"/>
      <c r="AA62" s="1504"/>
      <c r="AB62" s="1504"/>
      <c r="AC62" s="1504"/>
      <c r="AD62" s="1504"/>
      <c r="AE62" s="1504"/>
      <c r="AF62" s="1504"/>
      <c r="AG62" s="1504"/>
      <c r="AH62" s="1504"/>
      <c r="AI62" s="1504"/>
      <c r="AJ62" s="1504"/>
      <c r="AK62" s="1504"/>
      <c r="AL62" s="1504"/>
      <c r="AM62" s="1504"/>
      <c r="AN62" s="1504"/>
      <c r="AO62" s="1504"/>
      <c r="AP62" s="1504"/>
      <c r="AQ62" s="1504"/>
      <c r="AR62" s="1504"/>
      <c r="AS62" s="1504"/>
      <c r="AT62" s="1504"/>
      <c r="AU62" s="1504"/>
      <c r="AV62" s="1504"/>
      <c r="AW62" s="1504"/>
      <c r="AX62" s="1504"/>
      <c r="AY62" s="1504"/>
      <c r="AZ62" s="1504"/>
      <c r="BA62" s="1504"/>
      <c r="BB62" s="1504"/>
      <c r="BC62" s="1504"/>
      <c r="BD62" s="1504"/>
      <c r="BE62" s="1504"/>
      <c r="BF62" s="1504"/>
      <c r="BG62" s="1504"/>
      <c r="BH62" s="1504"/>
      <c r="BI62" s="1504"/>
      <c r="BJ62" s="1504"/>
      <c r="BK62" s="1504"/>
      <c r="BL62" s="1504"/>
      <c r="BM62" s="1504"/>
      <c r="BN62" s="1504"/>
      <c r="BO62" s="1504"/>
      <c r="BP62" s="1504"/>
      <c r="BQ62" s="1504"/>
      <c r="BR62" s="1504"/>
      <c r="BS62" s="1504"/>
      <c r="BT62" s="1504"/>
      <c r="BU62" s="1504"/>
      <c r="BV62" s="1504"/>
      <c r="BW62" s="1504"/>
      <c r="BX62" s="1504"/>
      <c r="BY62" s="1504"/>
      <c r="BZ62" s="1504"/>
      <c r="CA62" s="1504"/>
      <c r="CB62" s="1504"/>
      <c r="CC62" s="1504"/>
      <c r="CD62" s="1504"/>
      <c r="CE62" s="1504"/>
      <c r="CF62" s="1504"/>
      <c r="CG62" s="1504"/>
    </row>
    <row r="63" spans="1:85" s="1526" customFormat="1" ht="19.5">
      <c r="A63" s="1504"/>
      <c r="B63" s="1525"/>
      <c r="C63" s="1525"/>
      <c r="D63" s="1525"/>
      <c r="E63" s="1525"/>
      <c r="F63" s="1525"/>
      <c r="G63" s="1004"/>
      <c r="H63" s="1504"/>
      <c r="I63" s="1504"/>
      <c r="J63" s="1504"/>
      <c r="K63" s="1504"/>
      <c r="L63" s="1504"/>
      <c r="M63" s="1504"/>
      <c r="N63" s="1504"/>
      <c r="O63" s="1504"/>
      <c r="P63" s="1504"/>
      <c r="Q63" s="1504"/>
      <c r="R63" s="1504"/>
      <c r="S63" s="1504"/>
      <c r="T63" s="1504"/>
      <c r="U63" s="1504"/>
      <c r="V63" s="1504"/>
      <c r="W63" s="1504"/>
      <c r="X63" s="1504"/>
      <c r="Y63" s="1504"/>
      <c r="Z63" s="1504"/>
      <c r="AA63" s="1504"/>
      <c r="AB63" s="1504"/>
      <c r="AC63" s="1504"/>
      <c r="AD63" s="1504"/>
      <c r="AE63" s="1504"/>
      <c r="AF63" s="1504"/>
      <c r="AG63" s="1504"/>
      <c r="AH63" s="1504"/>
      <c r="AI63" s="1504"/>
      <c r="AJ63" s="1504"/>
      <c r="AK63" s="1504"/>
      <c r="AL63" s="1504"/>
      <c r="AM63" s="1504"/>
      <c r="AN63" s="1504"/>
      <c r="AO63" s="1504"/>
      <c r="AP63" s="1504"/>
      <c r="AQ63" s="1504"/>
      <c r="AR63" s="1504"/>
      <c r="AS63" s="1504"/>
      <c r="AT63" s="1504"/>
      <c r="AU63" s="1504"/>
      <c r="AV63" s="1504"/>
      <c r="AW63" s="1504"/>
      <c r="AX63" s="1504"/>
      <c r="AY63" s="1504"/>
      <c r="AZ63" s="1504"/>
      <c r="BA63" s="1504"/>
      <c r="BB63" s="1504"/>
      <c r="BC63" s="1504"/>
      <c r="BD63" s="1504"/>
      <c r="BE63" s="1504"/>
      <c r="BF63" s="1504"/>
      <c r="BG63" s="1504"/>
      <c r="BH63" s="1504"/>
      <c r="BI63" s="1504"/>
      <c r="BJ63" s="1504"/>
      <c r="BK63" s="1504"/>
      <c r="BL63" s="1504"/>
      <c r="BM63" s="1504"/>
      <c r="BN63" s="1504"/>
      <c r="BO63" s="1504"/>
      <c r="BP63" s="1504"/>
      <c r="BQ63" s="1504"/>
      <c r="BR63" s="1504"/>
      <c r="BS63" s="1504"/>
      <c r="BT63" s="1504"/>
      <c r="BU63" s="1504"/>
      <c r="BV63" s="1504"/>
      <c r="BW63" s="1504"/>
      <c r="BX63" s="1504"/>
      <c r="BY63" s="1504"/>
      <c r="BZ63" s="1504"/>
      <c r="CA63" s="1504"/>
      <c r="CB63" s="1504"/>
      <c r="CC63" s="1504"/>
      <c r="CD63" s="1504"/>
      <c r="CE63" s="1504"/>
      <c r="CF63" s="1504"/>
      <c r="CG63" s="1504"/>
    </row>
    <row r="64" spans="1:85" s="1526" customFormat="1" ht="19.5">
      <c r="A64" s="1504"/>
      <c r="B64" s="1525"/>
      <c r="C64" s="1525"/>
      <c r="D64" s="1525"/>
      <c r="E64" s="1525"/>
      <c r="F64" s="1525"/>
      <c r="G64" s="1004"/>
      <c r="H64" s="1504"/>
      <c r="I64" s="1504"/>
      <c r="J64" s="1504"/>
      <c r="K64" s="1504"/>
      <c r="L64" s="1504"/>
      <c r="M64" s="1504"/>
      <c r="N64" s="1504"/>
      <c r="O64" s="1504"/>
      <c r="P64" s="1504"/>
      <c r="Q64" s="1504"/>
      <c r="R64" s="1504"/>
      <c r="S64" s="1504"/>
      <c r="T64" s="1504"/>
      <c r="U64" s="1504"/>
      <c r="V64" s="1504"/>
      <c r="W64" s="1504"/>
      <c r="X64" s="1504"/>
      <c r="Y64" s="1504"/>
      <c r="Z64" s="1504"/>
      <c r="AA64" s="1504"/>
      <c r="AB64" s="1504"/>
      <c r="AC64" s="1504"/>
      <c r="AD64" s="1504"/>
      <c r="AE64" s="1504"/>
      <c r="AF64" s="1504"/>
      <c r="AG64" s="1504"/>
      <c r="AH64" s="1504"/>
      <c r="AI64" s="1504"/>
      <c r="AJ64" s="1504"/>
      <c r="AK64" s="1504"/>
      <c r="AL64" s="1504"/>
      <c r="AM64" s="1504"/>
      <c r="AN64" s="1504"/>
      <c r="AO64" s="1504"/>
      <c r="AP64" s="1504"/>
      <c r="AQ64" s="1504"/>
      <c r="AR64" s="1504"/>
      <c r="AS64" s="1504"/>
      <c r="AT64" s="1504"/>
      <c r="AU64" s="1504"/>
      <c r="AV64" s="1504"/>
      <c r="AW64" s="1504"/>
      <c r="AX64" s="1504"/>
      <c r="AY64" s="1504"/>
      <c r="AZ64" s="1504"/>
      <c r="BA64" s="1504"/>
      <c r="BB64" s="1504"/>
      <c r="BC64" s="1504"/>
      <c r="BD64" s="1504"/>
      <c r="BE64" s="1504"/>
      <c r="BF64" s="1504"/>
      <c r="BG64" s="1504"/>
      <c r="BH64" s="1504"/>
      <c r="BI64" s="1504"/>
      <c r="BJ64" s="1504"/>
      <c r="BK64" s="1504"/>
      <c r="BL64" s="1504"/>
      <c r="BM64" s="1504"/>
      <c r="BN64" s="1504"/>
      <c r="BO64" s="1504"/>
      <c r="BP64" s="1504"/>
      <c r="BQ64" s="1504"/>
      <c r="BR64" s="1504"/>
      <c r="BS64" s="1504"/>
      <c r="BT64" s="1504"/>
      <c r="BU64" s="1504"/>
      <c r="BV64" s="1504"/>
      <c r="BW64" s="1504"/>
      <c r="BX64" s="1504"/>
      <c r="BY64" s="1504"/>
      <c r="BZ64" s="1504"/>
      <c r="CA64" s="1504"/>
      <c r="CB64" s="1504"/>
      <c r="CC64" s="1504"/>
      <c r="CD64" s="1504"/>
      <c r="CE64" s="1504"/>
      <c r="CF64" s="1504"/>
      <c r="CG64" s="1504"/>
    </row>
    <row r="65" spans="1:85" s="1526" customFormat="1" ht="19.5">
      <c r="A65" s="1504"/>
      <c r="B65" s="1525"/>
      <c r="C65" s="1525"/>
      <c r="D65" s="1525"/>
      <c r="E65" s="1525"/>
      <c r="F65" s="1525"/>
      <c r="G65" s="1004"/>
      <c r="H65" s="1504"/>
      <c r="I65" s="1504"/>
      <c r="J65" s="1504"/>
      <c r="K65" s="1504"/>
      <c r="L65" s="1504"/>
      <c r="M65" s="1504"/>
      <c r="N65" s="1504"/>
      <c r="O65" s="1504"/>
      <c r="P65" s="1504"/>
      <c r="Q65" s="1504"/>
      <c r="R65" s="1504"/>
      <c r="S65" s="1504"/>
      <c r="T65" s="1504"/>
      <c r="U65" s="1504"/>
      <c r="V65" s="1504"/>
      <c r="W65" s="1504"/>
      <c r="X65" s="1504"/>
      <c r="Y65" s="1504"/>
      <c r="Z65" s="1504"/>
      <c r="AA65" s="1504"/>
      <c r="AB65" s="1504"/>
      <c r="AC65" s="1504"/>
      <c r="AD65" s="1504"/>
      <c r="AE65" s="1504"/>
      <c r="AF65" s="1504"/>
      <c r="AG65" s="1504"/>
      <c r="AH65" s="1504"/>
      <c r="AI65" s="1504"/>
      <c r="AJ65" s="1504"/>
      <c r="AK65" s="1504"/>
      <c r="AL65" s="1504"/>
      <c r="AM65" s="1504"/>
      <c r="AN65" s="1504"/>
      <c r="AO65" s="1504"/>
      <c r="AP65" s="1504"/>
      <c r="AQ65" s="1504"/>
      <c r="AR65" s="1504"/>
      <c r="AS65" s="1504"/>
      <c r="AT65" s="1504"/>
      <c r="AU65" s="1504"/>
      <c r="AV65" s="1504"/>
      <c r="AW65" s="1504"/>
      <c r="AX65" s="1504"/>
      <c r="AY65" s="1504"/>
      <c r="AZ65" s="1504"/>
      <c r="BA65" s="1504"/>
      <c r="BB65" s="1504"/>
      <c r="BC65" s="1504"/>
      <c r="BD65" s="1504"/>
      <c r="BE65" s="1504"/>
      <c r="BF65" s="1504"/>
      <c r="BG65" s="1504"/>
      <c r="BH65" s="1504"/>
      <c r="BI65" s="1504"/>
      <c r="BJ65" s="1504"/>
      <c r="BK65" s="1504"/>
      <c r="BL65" s="1504"/>
      <c r="BM65" s="1504"/>
      <c r="BN65" s="1504"/>
      <c r="BO65" s="1504"/>
      <c r="BP65" s="1504"/>
      <c r="BQ65" s="1504"/>
      <c r="BR65" s="1504"/>
      <c r="BS65" s="1504"/>
      <c r="BT65" s="1504"/>
      <c r="BU65" s="1504"/>
      <c r="BV65" s="1504"/>
      <c r="BW65" s="1504"/>
      <c r="BX65" s="1504"/>
      <c r="BY65" s="1504"/>
      <c r="BZ65" s="1504"/>
      <c r="CA65" s="1504"/>
      <c r="CB65" s="1504"/>
      <c r="CC65" s="1504"/>
      <c r="CD65" s="1504"/>
      <c r="CE65" s="1504"/>
      <c r="CF65" s="1504"/>
      <c r="CG65" s="1504"/>
    </row>
    <row r="66" spans="1:85" s="1526" customFormat="1" ht="19.5">
      <c r="A66" s="1504"/>
      <c r="B66" s="1525"/>
      <c r="C66" s="1525"/>
      <c r="D66" s="1525"/>
      <c r="E66" s="1525"/>
      <c r="F66" s="1525"/>
      <c r="G66" s="1004"/>
      <c r="H66" s="1504"/>
      <c r="I66" s="1504"/>
      <c r="J66" s="1504"/>
      <c r="K66" s="1504"/>
      <c r="L66" s="1504"/>
      <c r="M66" s="1504"/>
      <c r="N66" s="1504"/>
      <c r="O66" s="1504"/>
      <c r="P66" s="1504"/>
      <c r="Q66" s="1504"/>
      <c r="R66" s="1504"/>
      <c r="S66" s="1504"/>
      <c r="T66" s="1504"/>
      <c r="U66" s="1504"/>
      <c r="V66" s="1504"/>
      <c r="W66" s="1504"/>
      <c r="X66" s="1504"/>
      <c r="Y66" s="1504"/>
      <c r="Z66" s="1504"/>
      <c r="AA66" s="1504"/>
      <c r="AB66" s="1504"/>
      <c r="AC66" s="1504"/>
      <c r="AD66" s="1504"/>
      <c r="AE66" s="1504"/>
      <c r="AF66" s="1504"/>
      <c r="AG66" s="1504"/>
      <c r="AH66" s="1504"/>
      <c r="AI66" s="1504"/>
      <c r="AJ66" s="1504"/>
      <c r="AK66" s="1504"/>
      <c r="AL66" s="1504"/>
      <c r="AM66" s="1504"/>
      <c r="AN66" s="1504"/>
      <c r="AO66" s="1504"/>
      <c r="AP66" s="1504"/>
      <c r="AQ66" s="1504"/>
      <c r="AR66" s="1504"/>
      <c r="AS66" s="1504"/>
      <c r="AT66" s="1504"/>
      <c r="AU66" s="1504"/>
      <c r="AV66" s="1504"/>
      <c r="AW66" s="1504"/>
      <c r="AX66" s="1504"/>
      <c r="AY66" s="1504"/>
      <c r="AZ66" s="1504"/>
      <c r="BA66" s="1504"/>
      <c r="BB66" s="1504"/>
      <c r="BC66" s="1504"/>
      <c r="BD66" s="1504"/>
      <c r="BE66" s="1504"/>
      <c r="BF66" s="1504"/>
      <c r="BG66" s="1504"/>
      <c r="BH66" s="1504"/>
      <c r="BI66" s="1504"/>
      <c r="BJ66" s="1504"/>
      <c r="BK66" s="1504"/>
      <c r="BL66" s="1504"/>
      <c r="BM66" s="1504"/>
      <c r="BN66" s="1504"/>
      <c r="BO66" s="1504"/>
      <c r="BP66" s="1504"/>
      <c r="BQ66" s="1504"/>
      <c r="BR66" s="1504"/>
      <c r="BS66" s="1504"/>
      <c r="BT66" s="1504"/>
      <c r="BU66" s="1504"/>
      <c r="BV66" s="1504"/>
      <c r="BW66" s="1504"/>
      <c r="BX66" s="1504"/>
      <c r="BY66" s="1504"/>
      <c r="BZ66" s="1504"/>
      <c r="CA66" s="1504"/>
      <c r="CB66" s="1504"/>
      <c r="CC66" s="1504"/>
      <c r="CD66" s="1504"/>
      <c r="CE66" s="1504"/>
      <c r="CF66" s="1504"/>
      <c r="CG66" s="1504"/>
    </row>
    <row r="67" spans="1:85" s="1526" customFormat="1" ht="19.5">
      <c r="A67" s="1504"/>
      <c r="B67" s="1525"/>
      <c r="C67" s="1525"/>
      <c r="D67" s="1525"/>
      <c r="E67" s="1525"/>
      <c r="F67" s="1525"/>
      <c r="G67" s="1004"/>
      <c r="H67" s="1504"/>
      <c r="I67" s="1504"/>
      <c r="J67" s="1504"/>
      <c r="K67" s="1504"/>
      <c r="L67" s="1504"/>
      <c r="M67" s="1504"/>
      <c r="N67" s="1504"/>
      <c r="O67" s="1504"/>
      <c r="P67" s="1504"/>
      <c r="Q67" s="1504"/>
      <c r="R67" s="1504"/>
      <c r="S67" s="1504"/>
      <c r="T67" s="1504"/>
      <c r="U67" s="1504"/>
      <c r="V67" s="1504"/>
      <c r="W67" s="1504"/>
      <c r="X67" s="1504"/>
      <c r="Y67" s="1504"/>
      <c r="Z67" s="1504"/>
      <c r="AA67" s="1504"/>
      <c r="AB67" s="1504"/>
      <c r="AC67" s="1504"/>
      <c r="AD67" s="1504"/>
      <c r="AE67" s="1504"/>
      <c r="AF67" s="1504"/>
      <c r="AG67" s="1504"/>
      <c r="AH67" s="1504"/>
      <c r="AI67" s="1504"/>
      <c r="AJ67" s="1504"/>
      <c r="AK67" s="1504"/>
      <c r="AL67" s="1504"/>
      <c r="AM67" s="1504"/>
      <c r="AN67" s="1504"/>
      <c r="AO67" s="1504"/>
      <c r="AP67" s="1504"/>
      <c r="AQ67" s="1504"/>
      <c r="AR67" s="1504"/>
      <c r="AS67" s="1504"/>
      <c r="AT67" s="1504"/>
      <c r="AU67" s="1504"/>
      <c r="AV67" s="1504"/>
      <c r="AW67" s="1504"/>
      <c r="AX67" s="1504"/>
      <c r="AY67" s="1504"/>
      <c r="AZ67" s="1504"/>
      <c r="BA67" s="1504"/>
      <c r="BB67" s="1504"/>
      <c r="BC67" s="1504"/>
      <c r="BD67" s="1504"/>
      <c r="BE67" s="1504"/>
      <c r="BF67" s="1504"/>
      <c r="BG67" s="1504"/>
      <c r="BH67" s="1504"/>
      <c r="BI67" s="1504"/>
      <c r="BJ67" s="1504"/>
      <c r="BK67" s="1504"/>
      <c r="BL67" s="1504"/>
      <c r="BM67" s="1504"/>
      <c r="BN67" s="1504"/>
      <c r="BO67" s="1504"/>
      <c r="BP67" s="1504"/>
      <c r="BQ67" s="1504"/>
      <c r="BR67" s="1504"/>
      <c r="BS67" s="1504"/>
      <c r="BT67" s="1504"/>
      <c r="BU67" s="1504"/>
      <c r="BV67" s="1504"/>
      <c r="BW67" s="1504"/>
      <c r="BX67" s="1504"/>
      <c r="BY67" s="1504"/>
      <c r="BZ67" s="1504"/>
      <c r="CA67" s="1504"/>
      <c r="CB67" s="1504"/>
      <c r="CC67" s="1504"/>
      <c r="CD67" s="1504"/>
      <c r="CE67" s="1504"/>
      <c r="CF67" s="1504"/>
      <c r="CG67" s="1504"/>
    </row>
    <row r="68" spans="1:85" s="1526" customFormat="1" ht="19.5">
      <c r="A68" s="1504"/>
      <c r="B68" s="1525"/>
      <c r="C68" s="1525"/>
      <c r="D68" s="1525"/>
      <c r="E68" s="1525"/>
      <c r="F68" s="1525"/>
      <c r="G68" s="1004"/>
      <c r="H68" s="1504"/>
      <c r="I68" s="1504"/>
      <c r="J68" s="1504"/>
      <c r="K68" s="1504"/>
      <c r="L68" s="1504"/>
      <c r="M68" s="1504"/>
      <c r="N68" s="1504"/>
      <c r="O68" s="1504"/>
      <c r="P68" s="1504"/>
      <c r="Q68" s="1504"/>
      <c r="R68" s="1504"/>
      <c r="S68" s="1504"/>
      <c r="T68" s="1504"/>
      <c r="U68" s="1504"/>
      <c r="V68" s="1504"/>
      <c r="W68" s="1504"/>
      <c r="X68" s="1504"/>
      <c r="Y68" s="1504"/>
      <c r="Z68" s="1504"/>
      <c r="AA68" s="1504"/>
      <c r="AB68" s="1504"/>
      <c r="AC68" s="1504"/>
      <c r="AD68" s="1504"/>
      <c r="AE68" s="1504"/>
      <c r="AF68" s="1504"/>
      <c r="AG68" s="1504"/>
      <c r="AH68" s="1504"/>
      <c r="AI68" s="1504"/>
      <c r="AJ68" s="1504"/>
      <c r="AK68" s="1504"/>
      <c r="AL68" s="1504"/>
      <c r="AM68" s="1504"/>
      <c r="AN68" s="1504"/>
      <c r="AO68" s="1504"/>
      <c r="AP68" s="1504"/>
      <c r="AQ68" s="1504"/>
      <c r="AR68" s="1504"/>
      <c r="AS68" s="1504"/>
      <c r="AT68" s="1504"/>
      <c r="AU68" s="1504"/>
      <c r="AV68" s="1504"/>
      <c r="AW68" s="1504"/>
      <c r="AX68" s="1504"/>
      <c r="AY68" s="1504"/>
      <c r="AZ68" s="1504"/>
      <c r="BA68" s="1504"/>
      <c r="BB68" s="1504"/>
      <c r="BC68" s="1504"/>
      <c r="BD68" s="1504"/>
      <c r="BE68" s="1504"/>
      <c r="BF68" s="1504"/>
      <c r="BG68" s="1504"/>
      <c r="BH68" s="1504"/>
      <c r="BI68" s="1504"/>
      <c r="BJ68" s="1504"/>
      <c r="BK68" s="1504"/>
      <c r="BL68" s="1504"/>
      <c r="BM68" s="1504"/>
      <c r="BN68" s="1504"/>
      <c r="BO68" s="1504"/>
      <c r="BP68" s="1504"/>
      <c r="BQ68" s="1504"/>
      <c r="BR68" s="1504"/>
      <c r="BS68" s="1504"/>
      <c r="BT68" s="1504"/>
      <c r="BU68" s="1504"/>
      <c r="BV68" s="1504"/>
      <c r="BW68" s="1504"/>
      <c r="BX68" s="1504"/>
      <c r="BY68" s="1504"/>
      <c r="BZ68" s="1504"/>
      <c r="CA68" s="1504"/>
      <c r="CB68" s="1504"/>
      <c r="CC68" s="1504"/>
      <c r="CD68" s="1504"/>
      <c r="CE68" s="1504"/>
      <c r="CF68" s="1504"/>
      <c r="CG68" s="1504"/>
    </row>
    <row r="69" spans="1:85" s="1526" customFormat="1" ht="19.5">
      <c r="A69" s="1504"/>
      <c r="B69" s="1525"/>
      <c r="C69" s="1525"/>
      <c r="D69" s="1525"/>
      <c r="E69" s="1525"/>
      <c r="F69" s="1525"/>
      <c r="G69" s="1004"/>
      <c r="H69" s="1504"/>
      <c r="I69" s="1504"/>
      <c r="J69" s="1504"/>
      <c r="K69" s="1504"/>
      <c r="L69" s="1504"/>
      <c r="M69" s="1504"/>
      <c r="N69" s="1504"/>
      <c r="O69" s="1504"/>
      <c r="P69" s="1504"/>
      <c r="Q69" s="1504"/>
      <c r="R69" s="1504"/>
      <c r="S69" s="1504"/>
      <c r="T69" s="1504"/>
      <c r="U69" s="1504"/>
      <c r="V69" s="1504"/>
      <c r="W69" s="1504"/>
      <c r="X69" s="1504"/>
      <c r="Y69" s="1504"/>
      <c r="Z69" s="1504"/>
      <c r="AA69" s="1504"/>
      <c r="AB69" s="1504"/>
      <c r="AC69" s="1504"/>
      <c r="AD69" s="1504"/>
      <c r="AE69" s="1504"/>
      <c r="AF69" s="1504"/>
      <c r="AG69" s="1504"/>
      <c r="AH69" s="1504"/>
      <c r="AI69" s="1504"/>
      <c r="AJ69" s="1504"/>
      <c r="AK69" s="1504"/>
      <c r="AL69" s="1504"/>
      <c r="AM69" s="1504"/>
      <c r="AN69" s="1504"/>
      <c r="AO69" s="1504"/>
      <c r="AP69" s="1504"/>
      <c r="AQ69" s="1504"/>
      <c r="AR69" s="1504"/>
      <c r="AS69" s="1504"/>
      <c r="AT69" s="1504"/>
      <c r="AU69" s="1504"/>
      <c r="AV69" s="1504"/>
      <c r="AW69" s="1504"/>
      <c r="AX69" s="1504"/>
      <c r="AY69" s="1504"/>
      <c r="AZ69" s="1504"/>
      <c r="BA69" s="1504"/>
      <c r="BB69" s="1504"/>
      <c r="BC69" s="1504"/>
      <c r="BD69" s="1504"/>
      <c r="BE69" s="1504"/>
      <c r="BF69" s="1504"/>
      <c r="BG69" s="1504"/>
      <c r="BH69" s="1504"/>
      <c r="BI69" s="1504"/>
      <c r="BJ69" s="1504"/>
      <c r="BK69" s="1504"/>
      <c r="BL69" s="1504"/>
      <c r="BM69" s="1504"/>
      <c r="BN69" s="1504"/>
      <c r="BO69" s="1504"/>
      <c r="BP69" s="1504"/>
      <c r="BQ69" s="1504"/>
      <c r="BR69" s="1504"/>
      <c r="BS69" s="1504"/>
      <c r="BT69" s="1504"/>
      <c r="BU69" s="1504"/>
      <c r="BV69" s="1504"/>
      <c r="BW69" s="1504"/>
      <c r="BX69" s="1504"/>
      <c r="BY69" s="1504"/>
      <c r="BZ69" s="1504"/>
      <c r="CA69" s="1504"/>
      <c r="CB69" s="1504"/>
      <c r="CC69" s="1504"/>
      <c r="CD69" s="1504"/>
      <c r="CE69" s="1504"/>
      <c r="CF69" s="1504"/>
      <c r="CG69" s="1504"/>
    </row>
    <row r="70" spans="1:85" s="1526" customFormat="1" ht="19.5">
      <c r="A70" s="1504"/>
      <c r="B70" s="1525"/>
      <c r="C70" s="1525"/>
      <c r="D70" s="1525"/>
      <c r="E70" s="1525"/>
      <c r="F70" s="1525"/>
      <c r="G70" s="1004"/>
      <c r="H70" s="1504"/>
      <c r="I70" s="1504"/>
      <c r="J70" s="1504"/>
      <c r="K70" s="1504"/>
      <c r="L70" s="1504"/>
      <c r="M70" s="1504"/>
      <c r="N70" s="1504"/>
      <c r="O70" s="1504"/>
      <c r="P70" s="1504"/>
      <c r="Q70" s="1504"/>
      <c r="R70" s="1504"/>
      <c r="S70" s="1504"/>
      <c r="T70" s="1504"/>
      <c r="U70" s="1504"/>
      <c r="V70" s="1504"/>
      <c r="W70" s="1504"/>
      <c r="X70" s="1504"/>
      <c r="Y70" s="1504"/>
      <c r="Z70" s="1504"/>
      <c r="AA70" s="1504"/>
      <c r="AB70" s="1504"/>
      <c r="AC70" s="1504"/>
      <c r="AD70" s="1504"/>
      <c r="AE70" s="1504"/>
      <c r="AF70" s="1504"/>
      <c r="AG70" s="1504"/>
      <c r="AH70" s="1504"/>
      <c r="AI70" s="1504"/>
      <c r="AJ70" s="1504"/>
      <c r="AK70" s="1504"/>
      <c r="AL70" s="1504"/>
      <c r="AM70" s="1504"/>
      <c r="AN70" s="1504"/>
      <c r="AO70" s="1504"/>
      <c r="AP70" s="1504"/>
      <c r="AQ70" s="1504"/>
      <c r="AR70" s="1504"/>
      <c r="AS70" s="1504"/>
      <c r="AT70" s="1504"/>
      <c r="AU70" s="1504"/>
      <c r="AV70" s="1504"/>
      <c r="AW70" s="1504"/>
      <c r="AX70" s="1504"/>
      <c r="AY70" s="1504"/>
      <c r="AZ70" s="1504"/>
      <c r="BA70" s="1504"/>
      <c r="BB70" s="1504"/>
      <c r="BC70" s="1504"/>
      <c r="BD70" s="1504"/>
      <c r="BE70" s="1504"/>
      <c r="BF70" s="1504"/>
      <c r="BG70" s="1504"/>
      <c r="BH70" s="1504"/>
      <c r="BI70" s="1504"/>
      <c r="BJ70" s="1504"/>
      <c r="BK70" s="1504"/>
      <c r="BL70" s="1504"/>
      <c r="BM70" s="1504"/>
      <c r="BN70" s="1504"/>
      <c r="BO70" s="1504"/>
      <c r="BP70" s="1504"/>
      <c r="BQ70" s="1504"/>
      <c r="BR70" s="1504"/>
      <c r="BS70" s="1504"/>
      <c r="BT70" s="1504"/>
      <c r="BU70" s="1504"/>
      <c r="BV70" s="1504"/>
      <c r="BW70" s="1504"/>
      <c r="BX70" s="1504"/>
      <c r="BY70" s="1504"/>
      <c r="BZ70" s="1504"/>
      <c r="CA70" s="1504"/>
      <c r="CB70" s="1504"/>
      <c r="CC70" s="1504"/>
      <c r="CD70" s="1504"/>
      <c r="CE70" s="1504"/>
      <c r="CF70" s="1504"/>
      <c r="CG70" s="1504"/>
    </row>
    <row r="71" spans="1:85" s="1526" customFormat="1" ht="19.5">
      <c r="A71" s="1504"/>
      <c r="B71" s="1525"/>
      <c r="C71" s="1525"/>
      <c r="D71" s="1525"/>
      <c r="E71" s="1525"/>
      <c r="F71" s="1525"/>
      <c r="G71" s="1004"/>
      <c r="H71" s="1504"/>
      <c r="I71" s="1504"/>
      <c r="J71" s="1504"/>
      <c r="K71" s="1504"/>
      <c r="L71" s="1504"/>
      <c r="M71" s="1504"/>
      <c r="N71" s="1504"/>
      <c r="O71" s="1504"/>
      <c r="P71" s="1504"/>
      <c r="Q71" s="1504"/>
      <c r="R71" s="1504"/>
      <c r="S71" s="1504"/>
      <c r="T71" s="1504"/>
      <c r="U71" s="1504"/>
      <c r="V71" s="1504"/>
      <c r="W71" s="1504"/>
      <c r="X71" s="1504"/>
      <c r="Y71" s="1504"/>
      <c r="Z71" s="1504"/>
      <c r="AA71" s="1504"/>
      <c r="AB71" s="1504"/>
      <c r="AC71" s="1504"/>
      <c r="AD71" s="1504"/>
      <c r="AE71" s="1504"/>
      <c r="AF71" s="1504"/>
      <c r="AG71" s="1504"/>
      <c r="AH71" s="1504"/>
      <c r="AI71" s="1504"/>
      <c r="AJ71" s="1504"/>
      <c r="AK71" s="1504"/>
      <c r="AL71" s="1504"/>
      <c r="AM71" s="1504"/>
      <c r="AN71" s="1504"/>
      <c r="AO71" s="1504"/>
      <c r="AP71" s="1504"/>
      <c r="AQ71" s="1504"/>
      <c r="AR71" s="1504"/>
      <c r="AS71" s="1504"/>
      <c r="AT71" s="1504"/>
      <c r="AU71" s="1504"/>
      <c r="AV71" s="1504"/>
      <c r="AW71" s="1504"/>
      <c r="AX71" s="1504"/>
      <c r="AY71" s="1504"/>
      <c r="AZ71" s="1504"/>
      <c r="BA71" s="1504"/>
      <c r="BB71" s="1504"/>
      <c r="BC71" s="1504"/>
      <c r="BD71" s="1504"/>
      <c r="BE71" s="1504"/>
      <c r="BF71" s="1504"/>
      <c r="BG71" s="1504"/>
      <c r="BH71" s="1504"/>
      <c r="BI71" s="1504"/>
      <c r="BJ71" s="1504"/>
      <c r="BK71" s="1504"/>
      <c r="BL71" s="1504"/>
      <c r="BM71" s="1504"/>
      <c r="BN71" s="1504"/>
      <c r="BO71" s="1504"/>
      <c r="BP71" s="1504"/>
      <c r="BQ71" s="1504"/>
      <c r="BR71" s="1504"/>
      <c r="BS71" s="1504"/>
      <c r="BT71" s="1504"/>
      <c r="BU71" s="1504"/>
      <c r="BV71" s="1504"/>
      <c r="BW71" s="1504"/>
      <c r="BX71" s="1504"/>
      <c r="BY71" s="1504"/>
      <c r="BZ71" s="1504"/>
      <c r="CA71" s="1504"/>
      <c r="CB71" s="1504"/>
      <c r="CC71" s="1504"/>
      <c r="CD71" s="1504"/>
      <c r="CE71" s="1504"/>
      <c r="CF71" s="1504"/>
      <c r="CG71" s="1504"/>
    </row>
    <row r="72" spans="1:85" s="1526" customFormat="1" ht="19.5">
      <c r="A72" s="1504"/>
      <c r="B72" s="1525"/>
      <c r="C72" s="1525"/>
      <c r="D72" s="1525"/>
      <c r="E72" s="1525"/>
      <c r="F72" s="1525"/>
      <c r="G72" s="1004"/>
      <c r="H72" s="1504"/>
      <c r="I72" s="1504"/>
      <c r="J72" s="1504"/>
      <c r="K72" s="1504"/>
      <c r="L72" s="1504"/>
      <c r="M72" s="1504"/>
      <c r="N72" s="1504"/>
      <c r="O72" s="1504"/>
      <c r="P72" s="1504"/>
      <c r="Q72" s="1504"/>
      <c r="R72" s="1504"/>
      <c r="S72" s="1504"/>
      <c r="T72" s="1504"/>
      <c r="U72" s="1504"/>
      <c r="V72" s="1504"/>
      <c r="W72" s="1504"/>
      <c r="X72" s="1504"/>
      <c r="Y72" s="1504"/>
      <c r="Z72" s="1504"/>
      <c r="AA72" s="1504"/>
      <c r="AB72" s="1504"/>
      <c r="AC72" s="1504"/>
      <c r="AD72" s="1504"/>
      <c r="AE72" s="1504"/>
      <c r="AF72" s="1504"/>
      <c r="AG72" s="1504"/>
      <c r="AH72" s="1504"/>
      <c r="AI72" s="1504"/>
      <c r="AJ72" s="1504"/>
      <c r="AK72" s="1504"/>
      <c r="AL72" s="1504"/>
      <c r="AM72" s="1504"/>
      <c r="AN72" s="1504"/>
      <c r="AO72" s="1504"/>
      <c r="AP72" s="1504"/>
      <c r="AQ72" s="1504"/>
      <c r="AR72" s="1504"/>
      <c r="AS72" s="1504"/>
      <c r="AT72" s="1504"/>
      <c r="AU72" s="1504"/>
      <c r="AV72" s="1504"/>
      <c r="AW72" s="1504"/>
      <c r="AX72" s="1504"/>
      <c r="AY72" s="1504"/>
      <c r="AZ72" s="1504"/>
      <c r="BA72" s="1504"/>
      <c r="BB72" s="1504"/>
      <c r="BC72" s="1504"/>
      <c r="BD72" s="1504"/>
      <c r="BE72" s="1504"/>
      <c r="BF72" s="1504"/>
      <c r="BG72" s="1504"/>
      <c r="BH72" s="1504"/>
      <c r="BI72" s="1504"/>
      <c r="BJ72" s="1504"/>
      <c r="BK72" s="1504"/>
      <c r="BL72" s="1504"/>
      <c r="BM72" s="1504"/>
      <c r="BN72" s="1504"/>
      <c r="BO72" s="1504"/>
      <c r="BP72" s="1504"/>
      <c r="BQ72" s="1504"/>
      <c r="BR72" s="1504"/>
      <c r="BS72" s="1504"/>
      <c r="BT72" s="1504"/>
      <c r="BU72" s="1504"/>
      <c r="BV72" s="1504"/>
      <c r="BW72" s="1504"/>
      <c r="BX72" s="1504"/>
      <c r="BY72" s="1504"/>
      <c r="BZ72" s="1504"/>
      <c r="CA72" s="1504"/>
      <c r="CB72" s="1504"/>
      <c r="CC72" s="1504"/>
      <c r="CD72" s="1504"/>
      <c r="CE72" s="1504"/>
      <c r="CF72" s="1504"/>
      <c r="CG72" s="1504"/>
    </row>
    <row r="73" spans="1:85" s="1526" customFormat="1" ht="19.5">
      <c r="A73" s="1504"/>
      <c r="B73" s="1525"/>
      <c r="C73" s="1525"/>
      <c r="D73" s="1525"/>
      <c r="E73" s="1525"/>
      <c r="F73" s="1525"/>
      <c r="G73" s="1004"/>
      <c r="H73" s="1504"/>
      <c r="I73" s="1504"/>
      <c r="J73" s="1504"/>
      <c r="K73" s="1504"/>
      <c r="L73" s="1504"/>
      <c r="M73" s="1504"/>
      <c r="N73" s="1504"/>
      <c r="O73" s="1504"/>
      <c r="P73" s="1504"/>
      <c r="Q73" s="1504"/>
      <c r="R73" s="1504"/>
      <c r="S73" s="1504"/>
      <c r="T73" s="1504"/>
      <c r="U73" s="1504"/>
      <c r="V73" s="1504"/>
      <c r="W73" s="1504"/>
      <c r="X73" s="1504"/>
      <c r="Y73" s="1504"/>
      <c r="Z73" s="1504"/>
      <c r="AA73" s="1504"/>
      <c r="AB73" s="1504"/>
      <c r="AC73" s="1504"/>
      <c r="AD73" s="1504"/>
      <c r="AE73" s="1504"/>
      <c r="AF73" s="1504"/>
      <c r="AG73" s="1504"/>
      <c r="AH73" s="1504"/>
      <c r="AI73" s="1504"/>
      <c r="AJ73" s="1504"/>
      <c r="AK73" s="1504"/>
      <c r="AL73" s="1504"/>
      <c r="AM73" s="1504"/>
      <c r="AN73" s="1504"/>
      <c r="AO73" s="1504"/>
      <c r="AP73" s="1504"/>
      <c r="AQ73" s="1504"/>
      <c r="AR73" s="1504"/>
      <c r="AS73" s="1504"/>
      <c r="AT73" s="1504"/>
      <c r="AU73" s="1504"/>
      <c r="AV73" s="1504"/>
      <c r="AW73" s="1504"/>
      <c r="AX73" s="1504"/>
      <c r="AY73" s="1504"/>
      <c r="AZ73" s="1504"/>
      <c r="BA73" s="1504"/>
      <c r="BB73" s="1504"/>
      <c r="BC73" s="1504"/>
      <c r="BD73" s="1504"/>
      <c r="BE73" s="1504"/>
      <c r="BF73" s="1504"/>
      <c r="BG73" s="1504"/>
      <c r="BH73" s="1504"/>
      <c r="BI73" s="1504"/>
      <c r="BJ73" s="1504"/>
      <c r="BK73" s="1504"/>
      <c r="BL73" s="1504"/>
      <c r="BM73" s="1504"/>
      <c r="BN73" s="1504"/>
      <c r="BO73" s="1504"/>
      <c r="BP73" s="1504"/>
      <c r="BQ73" s="1504"/>
      <c r="BR73" s="1504"/>
      <c r="BS73" s="1504"/>
      <c r="BT73" s="1504"/>
      <c r="BU73" s="1504"/>
      <c r="BV73" s="1504"/>
      <c r="BW73" s="1504"/>
      <c r="BX73" s="1504"/>
      <c r="BY73" s="1504"/>
      <c r="BZ73" s="1504"/>
      <c r="CA73" s="1504"/>
      <c r="CB73" s="1504"/>
      <c r="CC73" s="1504"/>
      <c r="CD73" s="1504"/>
      <c r="CE73" s="1504"/>
      <c r="CF73" s="1504"/>
      <c r="CG73" s="1504"/>
    </row>
    <row r="74" spans="1:85" s="1526" customFormat="1" ht="19.5">
      <c r="A74" s="1504"/>
      <c r="B74" s="1525"/>
      <c r="C74" s="1525"/>
      <c r="D74" s="1525"/>
      <c r="E74" s="1525"/>
      <c r="F74" s="1525"/>
      <c r="G74" s="1004"/>
      <c r="H74" s="1504"/>
      <c r="I74" s="1504"/>
      <c r="J74" s="1504"/>
      <c r="K74" s="1504"/>
      <c r="L74" s="1504"/>
      <c r="M74" s="1504"/>
      <c r="N74" s="1504"/>
      <c r="O74" s="1504"/>
      <c r="P74" s="1504"/>
      <c r="Q74" s="1504"/>
      <c r="R74" s="1504"/>
      <c r="S74" s="1504"/>
      <c r="T74" s="1504"/>
      <c r="U74" s="1504"/>
      <c r="V74" s="1504"/>
      <c r="W74" s="1504"/>
      <c r="X74" s="1504"/>
      <c r="Y74" s="1504"/>
      <c r="Z74" s="1504"/>
      <c r="AA74" s="1504"/>
      <c r="AB74" s="1504"/>
      <c r="AC74" s="1504"/>
      <c r="AD74" s="1504"/>
      <c r="AE74" s="1504"/>
      <c r="AF74" s="1504"/>
      <c r="AG74" s="1504"/>
      <c r="AH74" s="1504"/>
      <c r="AI74" s="1504"/>
      <c r="AJ74" s="1504"/>
      <c r="AK74" s="1504"/>
      <c r="AL74" s="1504"/>
      <c r="AM74" s="1504"/>
      <c r="AN74" s="1504"/>
      <c r="AO74" s="1504"/>
      <c r="AP74" s="1504"/>
      <c r="AQ74" s="1504"/>
      <c r="AR74" s="1504"/>
      <c r="AS74" s="1504"/>
      <c r="AT74" s="1504"/>
      <c r="AU74" s="1504"/>
      <c r="AV74" s="1504"/>
      <c r="AW74" s="1504"/>
      <c r="AX74" s="1504"/>
      <c r="AY74" s="1504"/>
      <c r="AZ74" s="1504"/>
      <c r="BA74" s="1504"/>
      <c r="BB74" s="1504"/>
      <c r="BC74" s="1504"/>
      <c r="BD74" s="1504"/>
      <c r="BE74" s="1504"/>
      <c r="BF74" s="1504"/>
      <c r="BG74" s="1504"/>
      <c r="BH74" s="1504"/>
      <c r="BI74" s="1504"/>
      <c r="BJ74" s="1504"/>
      <c r="BK74" s="1504"/>
      <c r="BL74" s="1504"/>
      <c r="BM74" s="1504"/>
      <c r="BN74" s="1504"/>
      <c r="BO74" s="1504"/>
      <c r="BP74" s="1504"/>
      <c r="BQ74" s="1504"/>
      <c r="BR74" s="1504"/>
      <c r="BS74" s="1504"/>
      <c r="BT74" s="1504"/>
      <c r="BU74" s="1504"/>
      <c r="BV74" s="1504"/>
      <c r="BW74" s="1504"/>
      <c r="BX74" s="1504"/>
      <c r="BY74" s="1504"/>
      <c r="BZ74" s="1504"/>
      <c r="CA74" s="1504"/>
      <c r="CB74" s="1504"/>
      <c r="CC74" s="1504"/>
      <c r="CD74" s="1504"/>
      <c r="CE74" s="1504"/>
      <c r="CF74" s="1504"/>
      <c r="CG74" s="1504"/>
    </row>
    <row r="75" spans="1:85" s="1526" customFormat="1" ht="19.5">
      <c r="A75" s="1504"/>
      <c r="B75" s="1525"/>
      <c r="C75" s="1525"/>
      <c r="D75" s="1525"/>
      <c r="E75" s="1525"/>
      <c r="F75" s="1525"/>
      <c r="G75" s="1004"/>
      <c r="H75" s="1504"/>
      <c r="I75" s="1504"/>
      <c r="J75" s="1504"/>
      <c r="K75" s="1504"/>
      <c r="L75" s="1504"/>
      <c r="M75" s="1504"/>
      <c r="N75" s="1504"/>
      <c r="O75" s="1504"/>
      <c r="P75" s="1504"/>
      <c r="Q75" s="1504"/>
      <c r="R75" s="1504"/>
      <c r="S75" s="1504"/>
      <c r="T75" s="1504"/>
      <c r="U75" s="1504"/>
      <c r="V75" s="1504"/>
      <c r="W75" s="1504"/>
      <c r="X75" s="1504"/>
      <c r="Y75" s="1504"/>
      <c r="Z75" s="1504"/>
      <c r="AA75" s="1504"/>
      <c r="AB75" s="1504"/>
      <c r="AC75" s="1504"/>
      <c r="AD75" s="1504"/>
      <c r="AE75" s="1504"/>
      <c r="AF75" s="1504"/>
      <c r="AG75" s="1504"/>
      <c r="AH75" s="1504"/>
      <c r="AI75" s="1504"/>
      <c r="AJ75" s="1504"/>
      <c r="AK75" s="1504"/>
      <c r="AL75" s="1504"/>
      <c r="AM75" s="1504"/>
      <c r="AN75" s="1504"/>
      <c r="AO75" s="1504"/>
      <c r="AP75" s="1504"/>
      <c r="AQ75" s="1504"/>
      <c r="AR75" s="1504"/>
      <c r="AS75" s="1504"/>
      <c r="AT75" s="1504"/>
      <c r="AU75" s="1504"/>
      <c r="AV75" s="1504"/>
      <c r="AW75" s="1504"/>
      <c r="AX75" s="1504"/>
      <c r="AY75" s="1504"/>
      <c r="AZ75" s="1504"/>
      <c r="BA75" s="1504"/>
      <c r="BB75" s="1504"/>
      <c r="BC75" s="1504"/>
      <c r="BD75" s="1504"/>
      <c r="BE75" s="1504"/>
      <c r="BF75" s="1504"/>
      <c r="BG75" s="1504"/>
      <c r="BH75" s="1504"/>
      <c r="BI75" s="1504"/>
      <c r="BJ75" s="1504"/>
      <c r="BK75" s="1504"/>
      <c r="BL75" s="1504"/>
      <c r="BM75" s="1504"/>
      <c r="BN75" s="1504"/>
      <c r="BO75" s="1504"/>
      <c r="BP75" s="1504"/>
      <c r="BQ75" s="1504"/>
      <c r="BR75" s="1504"/>
      <c r="BS75" s="1504"/>
      <c r="BT75" s="1504"/>
      <c r="BU75" s="1504"/>
      <c r="BV75" s="1504"/>
      <c r="BW75" s="1504"/>
      <c r="BX75" s="1504"/>
      <c r="BY75" s="1504"/>
      <c r="BZ75" s="1504"/>
      <c r="CA75" s="1504"/>
      <c r="CB75" s="1504"/>
      <c r="CC75" s="1504"/>
      <c r="CD75" s="1504"/>
      <c r="CE75" s="1504"/>
      <c r="CF75" s="1504"/>
      <c r="CG75" s="1504"/>
    </row>
    <row r="76" spans="1:85" s="1526" customFormat="1" ht="19.5">
      <c r="A76" s="1504"/>
      <c r="B76" s="1525"/>
      <c r="C76" s="1525"/>
      <c r="D76" s="1525"/>
      <c r="E76" s="1525"/>
      <c r="F76" s="1525"/>
      <c r="G76" s="1004"/>
      <c r="H76" s="1504"/>
      <c r="I76" s="1504"/>
      <c r="J76" s="1504"/>
      <c r="K76" s="1504"/>
      <c r="L76" s="1504"/>
      <c r="M76" s="1504"/>
      <c r="N76" s="1504"/>
      <c r="O76" s="1504"/>
      <c r="P76" s="1504"/>
      <c r="Q76" s="1504"/>
      <c r="R76" s="1504"/>
      <c r="S76" s="1504"/>
      <c r="T76" s="1504"/>
      <c r="U76" s="1504"/>
      <c r="V76" s="1504"/>
      <c r="W76" s="1504"/>
      <c r="X76" s="1504"/>
      <c r="Y76" s="1504"/>
      <c r="Z76" s="1504"/>
      <c r="AA76" s="1504"/>
      <c r="AB76" s="1504"/>
      <c r="AC76" s="1504"/>
      <c r="AD76" s="1504"/>
      <c r="AE76" s="1504"/>
      <c r="AF76" s="1504"/>
      <c r="AG76" s="1504"/>
      <c r="AH76" s="1504"/>
      <c r="AI76" s="1504"/>
      <c r="AJ76" s="1504"/>
      <c r="AK76" s="1504"/>
      <c r="AL76" s="1504"/>
      <c r="AM76" s="1504"/>
      <c r="AN76" s="1504"/>
      <c r="AO76" s="1504"/>
      <c r="AP76" s="1504"/>
      <c r="AQ76" s="1504"/>
      <c r="AR76" s="1504"/>
      <c r="AS76" s="1504"/>
      <c r="AT76" s="1504"/>
      <c r="AU76" s="1504"/>
      <c r="AV76" s="1504"/>
      <c r="AW76" s="1504"/>
      <c r="AX76" s="1504"/>
      <c r="AY76" s="1504"/>
      <c r="AZ76" s="1504"/>
      <c r="BA76" s="1504"/>
      <c r="BB76" s="1504"/>
      <c r="BC76" s="1504"/>
      <c r="BD76" s="1504"/>
      <c r="BE76" s="1504"/>
      <c r="BF76" s="1504"/>
      <c r="BG76" s="1504"/>
      <c r="BH76" s="1504"/>
      <c r="BI76" s="1504"/>
      <c r="BJ76" s="1504"/>
      <c r="BK76" s="1504"/>
      <c r="BL76" s="1504"/>
      <c r="BM76" s="1504"/>
      <c r="BN76" s="1504"/>
      <c r="BO76" s="1504"/>
      <c r="BP76" s="1504"/>
      <c r="BQ76" s="1504"/>
      <c r="BR76" s="1504"/>
      <c r="BS76" s="1504"/>
      <c r="BT76" s="1504"/>
      <c r="BU76" s="1504"/>
      <c r="BV76" s="1504"/>
      <c r="BW76" s="1504"/>
      <c r="BX76" s="1504"/>
      <c r="BY76" s="1504"/>
      <c r="BZ76" s="1504"/>
      <c r="CA76" s="1504"/>
      <c r="CB76" s="1504"/>
      <c r="CC76" s="1504"/>
      <c r="CD76" s="1504"/>
      <c r="CE76" s="1504"/>
      <c r="CF76" s="1504"/>
      <c r="CG76" s="1504"/>
    </row>
    <row r="77" spans="2:7" ht="19.5">
      <c r="B77" s="1525"/>
      <c r="C77" s="1525"/>
      <c r="D77" s="1525"/>
      <c r="E77" s="1525"/>
      <c r="F77" s="1525"/>
      <c r="G77" s="1004"/>
    </row>
    <row r="78" ht="19.5">
      <c r="G78" s="1528"/>
    </row>
    <row r="79" ht="19.5">
      <c r="G79" s="1528"/>
    </row>
    <row r="80" ht="19.5">
      <c r="G80" s="1528"/>
    </row>
  </sheetData>
  <sheetProtection/>
  <mergeCells count="4">
    <mergeCell ref="A3:F3"/>
    <mergeCell ref="A38:A39"/>
    <mergeCell ref="A40:A41"/>
    <mergeCell ref="A42:A43"/>
  </mergeCells>
  <printOptions/>
  <pageMargins left="0" right="0" top="0.196850393700787" bottom="0" header="0.31496062992126" footer="0.31496062992126"/>
  <pageSetup horizontalDpi="600" verticalDpi="600" orientation="landscape" paperSize="9" scale="80" r:id="rId1"/>
  <rowBreaks count="1" manualBreakCount="1">
    <brk id="35" max="5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HJ139"/>
  <sheetViews>
    <sheetView tabSelected="1" view="pageBreakPreview" zoomScaleSheetLayoutView="100" zoomScalePageLayoutView="0" workbookViewId="0" topLeftCell="B3">
      <selection activeCell="P104" sqref="P104"/>
    </sheetView>
  </sheetViews>
  <sheetFormatPr defaultColWidth="9.00390625" defaultRowHeight="15"/>
  <cols>
    <col min="1" max="1" width="55.421875" style="1504" customWidth="1"/>
    <col min="2" max="2" width="20.421875" style="97" customWidth="1"/>
    <col min="3" max="3" width="24.00390625" style="1527" customWidth="1"/>
    <col min="4" max="4" width="25.00390625" style="1527" customWidth="1"/>
    <col min="5" max="5" width="25.57421875" style="1527" customWidth="1"/>
    <col min="6" max="6" width="24.8515625" style="97" customWidth="1"/>
    <col min="7" max="7" width="16.28125" style="1504" customWidth="1"/>
    <col min="8" max="8" width="12.140625" style="1504" bestFit="1" customWidth="1"/>
    <col min="9" max="16384" width="9.00390625" style="1504" customWidth="1"/>
  </cols>
  <sheetData>
    <row r="1" spans="1:6" s="161" customFormat="1" ht="19.5">
      <c r="A1" s="890"/>
      <c r="B1" s="1529"/>
      <c r="C1" s="243"/>
      <c r="D1" s="243"/>
      <c r="E1" s="243"/>
      <c r="F1" s="1163" t="s">
        <v>416</v>
      </c>
    </row>
    <row r="2" spans="1:6" s="161" customFormat="1" ht="19.5">
      <c r="A2" s="890"/>
      <c r="B2" s="1529"/>
      <c r="C2" s="243"/>
      <c r="D2" s="243"/>
      <c r="E2" s="243"/>
      <c r="F2" s="1163" t="s">
        <v>268</v>
      </c>
    </row>
    <row r="3" spans="1:6" s="161" customFormat="1" ht="21">
      <c r="A3" s="1530" t="s">
        <v>417</v>
      </c>
      <c r="B3" s="1530"/>
      <c r="C3" s="1530"/>
      <c r="D3" s="1530"/>
      <c r="E3" s="1530"/>
      <c r="F3" s="1530"/>
    </row>
    <row r="4" spans="1:6" s="161" customFormat="1" ht="21">
      <c r="A4" s="1531" t="s">
        <v>418</v>
      </c>
      <c r="B4" s="1532"/>
      <c r="C4" s="1533"/>
      <c r="D4" s="1532"/>
      <c r="E4" s="1533"/>
      <c r="F4" s="1534"/>
    </row>
    <row r="5" spans="1:6" s="161" customFormat="1" ht="21">
      <c r="A5" s="181" t="s">
        <v>520</v>
      </c>
      <c r="B5" s="1529"/>
      <c r="C5" s="243"/>
      <c r="D5" s="243"/>
      <c r="E5" s="243"/>
      <c r="F5" s="1535"/>
    </row>
    <row r="6" spans="1:6" s="161" customFormat="1" ht="21">
      <c r="A6" s="801"/>
      <c r="B6" s="1536"/>
      <c r="C6" s="359"/>
      <c r="D6" s="359"/>
      <c r="E6" s="359"/>
      <c r="F6" s="1537" t="s">
        <v>38</v>
      </c>
    </row>
    <row r="7" spans="1:218" s="893" customFormat="1" ht="21">
      <c r="A7" s="583" t="s">
        <v>274</v>
      </c>
      <c r="B7" s="1490" t="s">
        <v>153</v>
      </c>
      <c r="C7" s="1377" t="s">
        <v>0</v>
      </c>
      <c r="D7" s="1378" t="s">
        <v>191</v>
      </c>
      <c r="E7" s="1378" t="s">
        <v>192</v>
      </c>
      <c r="F7" s="1377" t="s">
        <v>193</v>
      </c>
      <c r="G7" s="96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22"/>
      <c r="AL7" s="322"/>
      <c r="AM7" s="322"/>
      <c r="AN7" s="322"/>
      <c r="AO7" s="322"/>
      <c r="AP7" s="322"/>
      <c r="AQ7" s="322"/>
      <c r="AR7" s="322"/>
      <c r="AS7" s="322"/>
      <c r="AT7" s="322"/>
      <c r="AU7" s="322"/>
      <c r="AV7" s="322"/>
      <c r="AW7" s="322"/>
      <c r="AX7" s="322"/>
      <c r="AY7" s="322"/>
      <c r="AZ7" s="322"/>
      <c r="BA7" s="322"/>
      <c r="BB7" s="322"/>
      <c r="BC7" s="322"/>
      <c r="BD7" s="322"/>
      <c r="BE7" s="322"/>
      <c r="BF7" s="322"/>
      <c r="BG7" s="322"/>
      <c r="BH7" s="322"/>
      <c r="BI7" s="322"/>
      <c r="BJ7" s="322"/>
      <c r="BK7" s="322"/>
      <c r="BL7" s="322"/>
      <c r="BM7" s="322"/>
      <c r="BN7" s="322"/>
      <c r="BO7" s="322"/>
      <c r="BP7" s="322"/>
      <c r="BQ7" s="322"/>
      <c r="BR7" s="322"/>
      <c r="BS7" s="322"/>
      <c r="BT7" s="322"/>
      <c r="BU7" s="322"/>
      <c r="BV7" s="322"/>
      <c r="BW7" s="322"/>
      <c r="BX7" s="322"/>
      <c r="BY7" s="322"/>
      <c r="BZ7" s="322"/>
      <c r="CA7" s="322"/>
      <c r="CB7" s="322"/>
      <c r="CC7" s="322"/>
      <c r="CD7" s="322"/>
      <c r="CE7" s="322"/>
      <c r="CF7" s="322"/>
      <c r="CG7" s="322"/>
      <c r="CH7" s="322"/>
      <c r="CI7" s="322"/>
      <c r="CJ7" s="322"/>
      <c r="CK7" s="322"/>
      <c r="CL7" s="322"/>
      <c r="CM7" s="322"/>
      <c r="CN7" s="322"/>
      <c r="CO7" s="322"/>
      <c r="CP7" s="322"/>
      <c r="CQ7" s="322"/>
      <c r="CR7" s="322"/>
      <c r="CS7" s="322"/>
      <c r="CT7" s="322"/>
      <c r="CU7" s="322"/>
      <c r="CV7" s="322"/>
      <c r="CW7" s="322"/>
      <c r="CX7" s="322"/>
      <c r="CY7" s="322"/>
      <c r="CZ7" s="322"/>
      <c r="DA7" s="322"/>
      <c r="DB7" s="322"/>
      <c r="DC7" s="322"/>
      <c r="DD7" s="322"/>
      <c r="DE7" s="322"/>
      <c r="DF7" s="322"/>
      <c r="DG7" s="322"/>
      <c r="DH7" s="322"/>
      <c r="DI7" s="322"/>
      <c r="DJ7" s="322"/>
      <c r="DK7" s="322"/>
      <c r="DL7" s="322"/>
      <c r="DM7" s="322"/>
      <c r="DN7" s="322"/>
      <c r="DO7" s="322"/>
      <c r="DP7" s="322"/>
      <c r="DQ7" s="322"/>
      <c r="DR7" s="322"/>
      <c r="DS7" s="322"/>
      <c r="DT7" s="322"/>
      <c r="DU7" s="322"/>
      <c r="DV7" s="322"/>
      <c r="DW7" s="322"/>
      <c r="DX7" s="322"/>
      <c r="DY7" s="322"/>
      <c r="DZ7" s="322"/>
      <c r="EA7" s="322"/>
      <c r="EB7" s="322"/>
      <c r="EC7" s="322"/>
      <c r="ED7" s="322"/>
      <c r="EE7" s="322"/>
      <c r="EF7" s="322"/>
      <c r="EG7" s="322"/>
      <c r="EH7" s="322"/>
      <c r="EI7" s="322"/>
      <c r="EJ7" s="322"/>
      <c r="EK7" s="322"/>
      <c r="EL7" s="322"/>
      <c r="EM7" s="322"/>
      <c r="EN7" s="322"/>
      <c r="EO7" s="322"/>
      <c r="EP7" s="322"/>
      <c r="EQ7" s="322"/>
      <c r="ER7" s="322"/>
      <c r="ES7" s="322"/>
      <c r="ET7" s="322"/>
      <c r="EU7" s="322"/>
      <c r="EV7" s="322"/>
      <c r="EW7" s="322"/>
      <c r="EX7" s="322"/>
      <c r="EY7" s="322"/>
      <c r="EZ7" s="322"/>
      <c r="FA7" s="322"/>
      <c r="FB7" s="322"/>
      <c r="FC7" s="322"/>
      <c r="FD7" s="322"/>
      <c r="FE7" s="322"/>
      <c r="FF7" s="322"/>
      <c r="FG7" s="322"/>
      <c r="FH7" s="322"/>
      <c r="FI7" s="322"/>
      <c r="FJ7" s="322"/>
      <c r="FK7" s="322"/>
      <c r="FL7" s="322"/>
      <c r="FM7" s="322"/>
      <c r="FN7" s="322"/>
      <c r="FO7" s="322"/>
      <c r="FP7" s="322"/>
      <c r="FQ7" s="322"/>
      <c r="FR7" s="322"/>
      <c r="FS7" s="322"/>
      <c r="FT7" s="322"/>
      <c r="FU7" s="322"/>
      <c r="FV7" s="322"/>
      <c r="FW7" s="322"/>
      <c r="FX7" s="322"/>
      <c r="FY7" s="322"/>
      <c r="FZ7" s="322"/>
      <c r="GA7" s="322"/>
      <c r="GB7" s="322"/>
      <c r="GC7" s="322"/>
      <c r="GD7" s="322"/>
      <c r="GE7" s="322"/>
      <c r="GF7" s="322"/>
      <c r="GG7" s="322"/>
      <c r="GH7" s="322"/>
      <c r="GI7" s="322"/>
      <c r="GJ7" s="322"/>
      <c r="GK7" s="322"/>
      <c r="GL7" s="322"/>
      <c r="GM7" s="322"/>
      <c r="GN7" s="322"/>
      <c r="GO7" s="322"/>
      <c r="GP7" s="322"/>
      <c r="GQ7" s="322"/>
      <c r="GR7" s="322"/>
      <c r="GS7" s="322"/>
      <c r="GT7" s="322"/>
      <c r="GU7" s="322"/>
      <c r="GV7" s="322"/>
      <c r="GW7" s="322"/>
      <c r="GX7" s="322"/>
      <c r="GY7" s="322"/>
      <c r="GZ7" s="322"/>
      <c r="HA7" s="322"/>
      <c r="HB7" s="322"/>
      <c r="HC7" s="322"/>
      <c r="HD7" s="322"/>
      <c r="HE7" s="322"/>
      <c r="HF7" s="322"/>
      <c r="HG7" s="322"/>
      <c r="HH7" s="322"/>
      <c r="HI7" s="322"/>
      <c r="HJ7" s="322"/>
    </row>
    <row r="8" spans="1:218" s="895" customFormat="1" ht="21">
      <c r="A8" s="584"/>
      <c r="B8" s="1491"/>
      <c r="C8" s="1379"/>
      <c r="D8" s="753" t="s">
        <v>420</v>
      </c>
      <c r="E8" s="753" t="s">
        <v>421</v>
      </c>
      <c r="F8" s="753" t="s">
        <v>422</v>
      </c>
      <c r="G8" s="96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22"/>
      <c r="AL8" s="322"/>
      <c r="AM8" s="322"/>
      <c r="AN8" s="322"/>
      <c r="AO8" s="322"/>
      <c r="AP8" s="322"/>
      <c r="AQ8" s="322"/>
      <c r="AR8" s="322"/>
      <c r="AS8" s="322"/>
      <c r="AT8" s="322"/>
      <c r="AU8" s="322"/>
      <c r="AV8" s="322"/>
      <c r="AW8" s="322"/>
      <c r="AX8" s="322"/>
      <c r="AY8" s="322"/>
      <c r="AZ8" s="322"/>
      <c r="BA8" s="322"/>
      <c r="BB8" s="322"/>
      <c r="BC8" s="322"/>
      <c r="BD8" s="322"/>
      <c r="BE8" s="322"/>
      <c r="BF8" s="322"/>
      <c r="BG8" s="322"/>
      <c r="BH8" s="322"/>
      <c r="BI8" s="322"/>
      <c r="BJ8" s="322"/>
      <c r="BK8" s="322"/>
      <c r="BL8" s="322"/>
      <c r="BM8" s="322"/>
      <c r="BN8" s="322"/>
      <c r="BO8" s="322"/>
      <c r="BP8" s="322"/>
      <c r="BQ8" s="322"/>
      <c r="BR8" s="322"/>
      <c r="BS8" s="322"/>
      <c r="BT8" s="322"/>
      <c r="BU8" s="322"/>
      <c r="BV8" s="322"/>
      <c r="BW8" s="322"/>
      <c r="BX8" s="322"/>
      <c r="BY8" s="322"/>
      <c r="BZ8" s="322"/>
      <c r="CA8" s="322"/>
      <c r="CB8" s="322"/>
      <c r="CC8" s="322"/>
      <c r="CD8" s="322"/>
      <c r="CE8" s="322"/>
      <c r="CF8" s="322"/>
      <c r="CG8" s="322"/>
      <c r="CH8" s="322"/>
      <c r="CI8" s="322"/>
      <c r="CJ8" s="322"/>
      <c r="CK8" s="322"/>
      <c r="CL8" s="322"/>
      <c r="CM8" s="322"/>
      <c r="CN8" s="322"/>
      <c r="CO8" s="322"/>
      <c r="CP8" s="322"/>
      <c r="CQ8" s="322"/>
      <c r="CR8" s="322"/>
      <c r="CS8" s="322"/>
      <c r="CT8" s="322"/>
      <c r="CU8" s="322"/>
      <c r="CV8" s="322"/>
      <c r="CW8" s="322"/>
      <c r="CX8" s="322"/>
      <c r="CY8" s="322"/>
      <c r="CZ8" s="322"/>
      <c r="DA8" s="322"/>
      <c r="DB8" s="322"/>
      <c r="DC8" s="322"/>
      <c r="DD8" s="322"/>
      <c r="DE8" s="322"/>
      <c r="DF8" s="322"/>
      <c r="DG8" s="322"/>
      <c r="DH8" s="322"/>
      <c r="DI8" s="322"/>
      <c r="DJ8" s="322"/>
      <c r="DK8" s="322"/>
      <c r="DL8" s="322"/>
      <c r="DM8" s="322"/>
      <c r="DN8" s="322"/>
      <c r="DO8" s="322"/>
      <c r="DP8" s="322"/>
      <c r="DQ8" s="322"/>
      <c r="DR8" s="322"/>
      <c r="DS8" s="322"/>
      <c r="DT8" s="322"/>
      <c r="DU8" s="322"/>
      <c r="DV8" s="322"/>
      <c r="DW8" s="322"/>
      <c r="DX8" s="322"/>
      <c r="DY8" s="322"/>
      <c r="DZ8" s="322"/>
      <c r="EA8" s="322"/>
      <c r="EB8" s="322"/>
      <c r="EC8" s="322"/>
      <c r="ED8" s="322"/>
      <c r="EE8" s="322"/>
      <c r="EF8" s="322"/>
      <c r="EG8" s="322"/>
      <c r="EH8" s="322"/>
      <c r="EI8" s="322"/>
      <c r="EJ8" s="322"/>
      <c r="EK8" s="322"/>
      <c r="EL8" s="322"/>
      <c r="EM8" s="322"/>
      <c r="EN8" s="322"/>
      <c r="EO8" s="322"/>
      <c r="EP8" s="322"/>
      <c r="EQ8" s="322"/>
      <c r="ER8" s="322"/>
      <c r="ES8" s="322"/>
      <c r="ET8" s="322"/>
      <c r="EU8" s="322"/>
      <c r="EV8" s="322"/>
      <c r="EW8" s="322"/>
      <c r="EX8" s="322"/>
      <c r="EY8" s="322"/>
      <c r="EZ8" s="322"/>
      <c r="FA8" s="322"/>
      <c r="FB8" s="322"/>
      <c r="FC8" s="322"/>
      <c r="FD8" s="322"/>
      <c r="FE8" s="322"/>
      <c r="FF8" s="322"/>
      <c r="FG8" s="322"/>
      <c r="FH8" s="322"/>
      <c r="FI8" s="322"/>
      <c r="FJ8" s="322"/>
      <c r="FK8" s="322"/>
      <c r="FL8" s="322"/>
      <c r="FM8" s="322"/>
      <c r="FN8" s="322"/>
      <c r="FO8" s="322"/>
      <c r="FP8" s="322"/>
      <c r="FQ8" s="322"/>
      <c r="FR8" s="322"/>
      <c r="FS8" s="322"/>
      <c r="FT8" s="322"/>
      <c r="FU8" s="322"/>
      <c r="FV8" s="322"/>
      <c r="FW8" s="322"/>
      <c r="FX8" s="322"/>
      <c r="FY8" s="322"/>
      <c r="FZ8" s="322"/>
      <c r="GA8" s="322"/>
      <c r="GB8" s="322"/>
      <c r="GC8" s="322"/>
      <c r="GD8" s="322"/>
      <c r="GE8" s="322"/>
      <c r="GF8" s="322"/>
      <c r="GG8" s="322"/>
      <c r="GH8" s="322"/>
      <c r="GI8" s="322"/>
      <c r="GJ8" s="322"/>
      <c r="GK8" s="322"/>
      <c r="GL8" s="322"/>
      <c r="GM8" s="322"/>
      <c r="GN8" s="322"/>
      <c r="GO8" s="322"/>
      <c r="GP8" s="322"/>
      <c r="GQ8" s="322"/>
      <c r="GR8" s="322"/>
      <c r="GS8" s="322"/>
      <c r="GT8" s="322"/>
      <c r="GU8" s="322"/>
      <c r="GV8" s="322"/>
      <c r="GW8" s="322"/>
      <c r="GX8" s="322"/>
      <c r="GY8" s="322"/>
      <c r="GZ8" s="322"/>
      <c r="HA8" s="322"/>
      <c r="HB8" s="322"/>
      <c r="HC8" s="322"/>
      <c r="HD8" s="322"/>
      <c r="HE8" s="322"/>
      <c r="HF8" s="322"/>
      <c r="HG8" s="322"/>
      <c r="HH8" s="322"/>
      <c r="HI8" s="322"/>
      <c r="HJ8" s="322"/>
    </row>
    <row r="9" spans="1:218" s="1493" customFormat="1" ht="21">
      <c r="A9" s="1018" t="s">
        <v>423</v>
      </c>
      <c r="B9" s="1081" t="s">
        <v>1</v>
      </c>
      <c r="C9" s="1380">
        <v>67576800</v>
      </c>
      <c r="D9" s="1380">
        <v>19099940</v>
      </c>
      <c r="E9" s="1380">
        <v>37445340</v>
      </c>
      <c r="F9" s="1380">
        <v>11031520</v>
      </c>
      <c r="G9" s="1492"/>
      <c r="H9" s="1492"/>
      <c r="I9" s="1492"/>
      <c r="J9" s="1492"/>
      <c r="K9" s="1492"/>
      <c r="L9" s="1492"/>
      <c r="M9" s="1492"/>
      <c r="N9" s="1492"/>
      <c r="O9" s="1492"/>
      <c r="P9" s="1492"/>
      <c r="Q9" s="1492"/>
      <c r="R9" s="1492"/>
      <c r="S9" s="1492"/>
      <c r="T9" s="1492"/>
      <c r="U9" s="1492"/>
      <c r="V9" s="1492"/>
      <c r="W9" s="1492"/>
      <c r="X9" s="1492"/>
      <c r="Y9" s="1492"/>
      <c r="Z9" s="1492"/>
      <c r="AA9" s="1492"/>
      <c r="AB9" s="1492"/>
      <c r="AC9" s="1492"/>
      <c r="AD9" s="1492"/>
      <c r="AE9" s="1492"/>
      <c r="AF9" s="1492"/>
      <c r="AG9" s="1492"/>
      <c r="AH9" s="1492"/>
      <c r="AI9" s="1492"/>
      <c r="AJ9" s="1492"/>
      <c r="AK9" s="1492"/>
      <c r="AL9" s="1492"/>
      <c r="AM9" s="1492"/>
      <c r="AN9" s="1492"/>
      <c r="AO9" s="1492"/>
      <c r="AP9" s="1492"/>
      <c r="AQ9" s="1492"/>
      <c r="AR9" s="1492"/>
      <c r="AS9" s="1492"/>
      <c r="AT9" s="1492"/>
      <c r="AU9" s="1492"/>
      <c r="AV9" s="1492"/>
      <c r="AW9" s="1492"/>
      <c r="AX9" s="1492"/>
      <c r="AY9" s="1492"/>
      <c r="AZ9" s="1492"/>
      <c r="BA9" s="1492"/>
      <c r="BB9" s="1492"/>
      <c r="BC9" s="1492"/>
      <c r="BD9" s="1492"/>
      <c r="BE9" s="1492"/>
      <c r="BF9" s="1492"/>
      <c r="BG9" s="1492"/>
      <c r="BH9" s="1492"/>
      <c r="BI9" s="1492"/>
      <c r="BJ9" s="1492"/>
      <c r="BK9" s="1492"/>
      <c r="BL9" s="1492"/>
      <c r="BM9" s="1492"/>
      <c r="BN9" s="1492"/>
      <c r="BO9" s="1492"/>
      <c r="BP9" s="1492"/>
      <c r="BQ9" s="1492"/>
      <c r="BR9" s="1492"/>
      <c r="BS9" s="1492"/>
      <c r="BT9" s="1492"/>
      <c r="BU9" s="1492"/>
      <c r="BV9" s="1492"/>
      <c r="BW9" s="1492"/>
      <c r="BX9" s="1492"/>
      <c r="BY9" s="1492"/>
      <c r="BZ9" s="1492"/>
      <c r="CA9" s="1492"/>
      <c r="CB9" s="1492"/>
      <c r="CC9" s="1492"/>
      <c r="CD9" s="1492"/>
      <c r="CE9" s="1492"/>
      <c r="CF9" s="1492"/>
      <c r="CG9" s="1492"/>
      <c r="CH9" s="1492"/>
      <c r="CI9" s="1492"/>
      <c r="CJ9" s="1492"/>
      <c r="CK9" s="1492"/>
      <c r="CL9" s="1492"/>
      <c r="CM9" s="1492"/>
      <c r="CN9" s="1492"/>
      <c r="CO9" s="1492"/>
      <c r="CP9" s="1492"/>
      <c r="CQ9" s="1492"/>
      <c r="CR9" s="1492"/>
      <c r="CS9" s="1492"/>
      <c r="CT9" s="1492"/>
      <c r="CU9" s="1492"/>
      <c r="CV9" s="1492"/>
      <c r="CW9" s="1492"/>
      <c r="CX9" s="1492"/>
      <c r="CY9" s="1492"/>
      <c r="CZ9" s="1492"/>
      <c r="DA9" s="1492"/>
      <c r="DB9" s="1492"/>
      <c r="DC9" s="1492"/>
      <c r="DD9" s="1492"/>
      <c r="DE9" s="1492"/>
      <c r="DF9" s="1492"/>
      <c r="DG9" s="1492"/>
      <c r="DH9" s="1492"/>
      <c r="DI9" s="1492"/>
      <c r="DJ9" s="1492"/>
      <c r="DK9" s="1492"/>
      <c r="DL9" s="1492"/>
      <c r="DM9" s="1492"/>
      <c r="DN9" s="1492"/>
      <c r="DO9" s="1492"/>
      <c r="DP9" s="1492"/>
      <c r="DQ9" s="1492"/>
      <c r="DR9" s="1492"/>
      <c r="DS9" s="1492"/>
      <c r="DT9" s="1492"/>
      <c r="DU9" s="1492"/>
      <c r="DV9" s="1492"/>
      <c r="DW9" s="1492"/>
      <c r="DX9" s="1492"/>
      <c r="DY9" s="1492"/>
      <c r="DZ9" s="1492"/>
      <c r="EA9" s="1492"/>
      <c r="EB9" s="1492"/>
      <c r="EC9" s="1492"/>
      <c r="ED9" s="1492"/>
      <c r="EE9" s="1492"/>
      <c r="EF9" s="1492"/>
      <c r="EG9" s="1492"/>
      <c r="EH9" s="1492"/>
      <c r="EI9" s="1492"/>
      <c r="EJ9" s="1492"/>
      <c r="EK9" s="1492"/>
      <c r="EL9" s="1492"/>
      <c r="EM9" s="1492"/>
      <c r="EN9" s="1492"/>
      <c r="EO9" s="1492"/>
      <c r="EP9" s="1492"/>
      <c r="EQ9" s="1492"/>
      <c r="ER9" s="1492"/>
      <c r="ES9" s="1492"/>
      <c r="ET9" s="1492"/>
      <c r="EU9" s="1492"/>
      <c r="EV9" s="1492"/>
      <c r="EW9" s="1492"/>
      <c r="EX9" s="1492"/>
      <c r="EY9" s="1492"/>
      <c r="EZ9" s="1492"/>
      <c r="FA9" s="1492"/>
      <c r="FB9" s="1492"/>
      <c r="FC9" s="1492"/>
      <c r="FD9" s="1492"/>
      <c r="FE9" s="1492"/>
      <c r="FF9" s="1492"/>
      <c r="FG9" s="1492"/>
      <c r="FH9" s="1492"/>
      <c r="FI9" s="1492"/>
      <c r="FJ9" s="1492"/>
      <c r="FK9" s="1492"/>
      <c r="FL9" s="1492"/>
      <c r="FM9" s="1492"/>
      <c r="FN9" s="1492"/>
      <c r="FO9" s="1492"/>
      <c r="FP9" s="1492"/>
      <c r="FQ9" s="1492"/>
      <c r="FR9" s="1492"/>
      <c r="FS9" s="1492"/>
      <c r="FT9" s="1492"/>
      <c r="FU9" s="1492"/>
      <c r="FV9" s="1492"/>
      <c r="FW9" s="1492"/>
      <c r="FX9" s="1492"/>
      <c r="FY9" s="1492"/>
      <c r="FZ9" s="1492"/>
      <c r="GA9" s="1492"/>
      <c r="GB9" s="1492"/>
      <c r="GC9" s="1492"/>
      <c r="GD9" s="1492"/>
      <c r="GE9" s="1492"/>
      <c r="GF9" s="1492"/>
      <c r="GG9" s="1492"/>
      <c r="GH9" s="1492"/>
      <c r="GI9" s="1492"/>
      <c r="GJ9" s="1492"/>
      <c r="GK9" s="1492"/>
      <c r="GL9" s="1492"/>
      <c r="GM9" s="1492"/>
      <c r="GN9" s="1492"/>
      <c r="GO9" s="1492"/>
      <c r="GP9" s="1492"/>
      <c r="GQ9" s="1492"/>
      <c r="GR9" s="1492"/>
      <c r="GS9" s="1492"/>
      <c r="GT9" s="1492"/>
      <c r="GU9" s="1492"/>
      <c r="GV9" s="1492"/>
      <c r="GW9" s="1492"/>
      <c r="GX9" s="1492"/>
      <c r="GY9" s="1492"/>
      <c r="GZ9" s="1492"/>
      <c r="HA9" s="1492"/>
      <c r="HB9" s="1492"/>
      <c r="HC9" s="1492"/>
      <c r="HD9" s="1492"/>
      <c r="HE9" s="1492"/>
      <c r="HF9" s="1492"/>
      <c r="HG9" s="1492"/>
      <c r="HH9" s="1492"/>
      <c r="HI9" s="1492"/>
      <c r="HJ9" s="1492"/>
    </row>
    <row r="10" spans="1:218" s="1494" customFormat="1" ht="18.75" customHeight="1">
      <c r="A10" s="1131"/>
      <c r="B10" s="1082" t="s">
        <v>2</v>
      </c>
      <c r="C10" s="1023">
        <f>C12</f>
        <v>18277548.36</v>
      </c>
      <c r="D10" s="1023">
        <f>D12</f>
        <v>7886236.3</v>
      </c>
      <c r="E10" s="1023">
        <f>E12</f>
        <v>10391312.059999999</v>
      </c>
      <c r="F10" s="1023">
        <f>F12</f>
        <v>0</v>
      </c>
      <c r="G10" s="978"/>
      <c r="H10" s="978"/>
      <c r="I10" s="978"/>
      <c r="J10" s="978"/>
      <c r="K10" s="978"/>
      <c r="L10" s="978"/>
      <c r="M10" s="978"/>
      <c r="N10" s="978"/>
      <c r="O10" s="978"/>
      <c r="P10" s="978"/>
      <c r="Q10" s="978"/>
      <c r="R10" s="978"/>
      <c r="S10" s="978"/>
      <c r="T10" s="978"/>
      <c r="U10" s="978"/>
      <c r="V10" s="978"/>
      <c r="W10" s="978"/>
      <c r="X10" s="978"/>
      <c r="Y10" s="978"/>
      <c r="Z10" s="978"/>
      <c r="AA10" s="978"/>
      <c r="AB10" s="978"/>
      <c r="AC10" s="978"/>
      <c r="AD10" s="978"/>
      <c r="AE10" s="978"/>
      <c r="AF10" s="978"/>
      <c r="AG10" s="978"/>
      <c r="AH10" s="978"/>
      <c r="AI10" s="978"/>
      <c r="AJ10" s="978"/>
      <c r="AK10" s="978"/>
      <c r="AL10" s="978"/>
      <c r="AM10" s="978"/>
      <c r="AN10" s="978"/>
      <c r="AO10" s="978"/>
      <c r="AP10" s="978"/>
      <c r="AQ10" s="978"/>
      <c r="AR10" s="978"/>
      <c r="AS10" s="978"/>
      <c r="AT10" s="978"/>
      <c r="AU10" s="978"/>
      <c r="AV10" s="978"/>
      <c r="AW10" s="978"/>
      <c r="AX10" s="978"/>
      <c r="AY10" s="978"/>
      <c r="AZ10" s="978"/>
      <c r="BA10" s="978"/>
      <c r="BB10" s="978"/>
      <c r="BC10" s="978"/>
      <c r="BD10" s="978"/>
      <c r="BE10" s="978"/>
      <c r="BF10" s="978"/>
      <c r="BG10" s="978"/>
      <c r="BH10" s="978"/>
      <c r="BI10" s="978"/>
      <c r="BJ10" s="978"/>
      <c r="BK10" s="978"/>
      <c r="BL10" s="978"/>
      <c r="BM10" s="978"/>
      <c r="BN10" s="978"/>
      <c r="BO10" s="978"/>
      <c r="BP10" s="978"/>
      <c r="BQ10" s="978"/>
      <c r="BR10" s="978"/>
      <c r="BS10" s="978"/>
      <c r="BT10" s="978"/>
      <c r="BU10" s="978"/>
      <c r="BV10" s="978"/>
      <c r="BW10" s="978"/>
      <c r="BX10" s="978"/>
      <c r="BY10" s="978"/>
      <c r="BZ10" s="978"/>
      <c r="CA10" s="978"/>
      <c r="CB10" s="978"/>
      <c r="CC10" s="978"/>
      <c r="CD10" s="978"/>
      <c r="CE10" s="978"/>
      <c r="CF10" s="978"/>
      <c r="CG10" s="978"/>
      <c r="CH10" s="978"/>
      <c r="CI10" s="978"/>
      <c r="CJ10" s="978"/>
      <c r="CK10" s="978"/>
      <c r="CL10" s="978"/>
      <c r="CM10" s="978"/>
      <c r="CN10" s="978"/>
      <c r="CO10" s="978"/>
      <c r="CP10" s="978"/>
      <c r="CQ10" s="978"/>
      <c r="CR10" s="978"/>
      <c r="CS10" s="978"/>
      <c r="CT10" s="978"/>
      <c r="CU10" s="978"/>
      <c r="CV10" s="978"/>
      <c r="CW10" s="978"/>
      <c r="CX10" s="978"/>
      <c r="CY10" s="978"/>
      <c r="CZ10" s="978"/>
      <c r="DA10" s="978"/>
      <c r="DB10" s="978"/>
      <c r="DC10" s="978"/>
      <c r="DD10" s="978"/>
      <c r="DE10" s="978"/>
      <c r="DF10" s="978"/>
      <c r="DG10" s="978"/>
      <c r="DH10" s="978"/>
      <c r="DI10" s="978"/>
      <c r="DJ10" s="978"/>
      <c r="DK10" s="978"/>
      <c r="DL10" s="978"/>
      <c r="DM10" s="978"/>
      <c r="DN10" s="978"/>
      <c r="DO10" s="978"/>
      <c r="DP10" s="978"/>
      <c r="DQ10" s="978"/>
      <c r="DR10" s="978"/>
      <c r="DS10" s="978"/>
      <c r="DT10" s="978"/>
      <c r="DU10" s="978"/>
      <c r="DV10" s="978"/>
      <c r="DW10" s="978"/>
      <c r="DX10" s="978"/>
      <c r="DY10" s="978"/>
      <c r="DZ10" s="978"/>
      <c r="EA10" s="978"/>
      <c r="EB10" s="978"/>
      <c r="EC10" s="978"/>
      <c r="ED10" s="978"/>
      <c r="EE10" s="978"/>
      <c r="EF10" s="978"/>
      <c r="EG10" s="978"/>
      <c r="EH10" s="978"/>
      <c r="EI10" s="978"/>
      <c r="EJ10" s="978"/>
      <c r="EK10" s="978"/>
      <c r="EL10" s="978"/>
      <c r="EM10" s="978"/>
      <c r="EN10" s="978"/>
      <c r="EO10" s="978"/>
      <c r="EP10" s="978"/>
      <c r="EQ10" s="978"/>
      <c r="ER10" s="978"/>
      <c r="ES10" s="978"/>
      <c r="ET10" s="978"/>
      <c r="EU10" s="978"/>
      <c r="EV10" s="978"/>
      <c r="EW10" s="978"/>
      <c r="EX10" s="978"/>
      <c r="EY10" s="978"/>
      <c r="EZ10" s="978"/>
      <c r="FA10" s="978"/>
      <c r="FB10" s="978"/>
      <c r="FC10" s="978"/>
      <c r="FD10" s="978"/>
      <c r="FE10" s="978"/>
      <c r="FF10" s="978"/>
      <c r="FG10" s="978"/>
      <c r="FH10" s="978"/>
      <c r="FI10" s="978"/>
      <c r="FJ10" s="978"/>
      <c r="FK10" s="978"/>
      <c r="FL10" s="978"/>
      <c r="FM10" s="978"/>
      <c r="FN10" s="978"/>
      <c r="FO10" s="978"/>
      <c r="FP10" s="978"/>
      <c r="FQ10" s="978"/>
      <c r="FR10" s="978"/>
      <c r="FS10" s="978"/>
      <c r="FT10" s="978"/>
      <c r="FU10" s="978"/>
      <c r="FV10" s="978"/>
      <c r="FW10" s="978"/>
      <c r="FX10" s="978"/>
      <c r="FY10" s="978"/>
      <c r="FZ10" s="978"/>
      <c r="GA10" s="978"/>
      <c r="GB10" s="978"/>
      <c r="GC10" s="978"/>
      <c r="GD10" s="978"/>
      <c r="GE10" s="978"/>
      <c r="GF10" s="978"/>
      <c r="GG10" s="978"/>
      <c r="GH10" s="978"/>
      <c r="GI10" s="978"/>
      <c r="GJ10" s="978"/>
      <c r="GK10" s="978"/>
      <c r="GL10" s="978"/>
      <c r="GM10" s="978"/>
      <c r="GN10" s="978"/>
      <c r="GO10" s="978"/>
      <c r="GP10" s="978"/>
      <c r="GQ10" s="978"/>
      <c r="GR10" s="978"/>
      <c r="GS10" s="978"/>
      <c r="GT10" s="978"/>
      <c r="GU10" s="978"/>
      <c r="GV10" s="978"/>
      <c r="GW10" s="978"/>
      <c r="GX10" s="978"/>
      <c r="GY10" s="978"/>
      <c r="GZ10" s="978"/>
      <c r="HA10" s="978"/>
      <c r="HB10" s="978"/>
      <c r="HC10" s="978"/>
      <c r="HD10" s="978"/>
      <c r="HE10" s="978"/>
      <c r="HF10" s="978"/>
      <c r="HG10" s="978"/>
      <c r="HH10" s="978"/>
      <c r="HI10" s="978"/>
      <c r="HJ10" s="978"/>
    </row>
    <row r="11" spans="1:218" s="1538" customFormat="1" ht="21">
      <c r="A11" s="898" t="s">
        <v>526</v>
      </c>
      <c r="B11" s="1208" t="s">
        <v>1</v>
      </c>
      <c r="C11" s="1381">
        <v>67576800</v>
      </c>
      <c r="D11" s="1381">
        <v>19099940</v>
      </c>
      <c r="E11" s="1381">
        <v>37445340</v>
      </c>
      <c r="F11" s="1381">
        <v>11031520</v>
      </c>
      <c r="G11" s="1004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22"/>
      <c r="AK11" s="322"/>
      <c r="AL11" s="322"/>
      <c r="AM11" s="322"/>
      <c r="AN11" s="322"/>
      <c r="AO11" s="322"/>
      <c r="AP11" s="322"/>
      <c r="AQ11" s="322"/>
      <c r="AR11" s="322"/>
      <c r="AS11" s="322"/>
      <c r="AT11" s="322"/>
      <c r="AU11" s="322"/>
      <c r="AV11" s="322"/>
      <c r="AW11" s="322"/>
      <c r="AX11" s="322"/>
      <c r="AY11" s="322"/>
      <c r="AZ11" s="322"/>
      <c r="BA11" s="322"/>
      <c r="BB11" s="322"/>
      <c r="BC11" s="322"/>
      <c r="BD11" s="322"/>
      <c r="BE11" s="322"/>
      <c r="BF11" s="322"/>
      <c r="BG11" s="322"/>
      <c r="BH11" s="322"/>
      <c r="BI11" s="322"/>
      <c r="BJ11" s="322"/>
      <c r="BK11" s="322"/>
      <c r="BL11" s="322"/>
      <c r="BM11" s="322"/>
      <c r="BN11" s="322"/>
      <c r="BO11" s="322"/>
      <c r="BP11" s="322"/>
      <c r="BQ11" s="322"/>
      <c r="BR11" s="322"/>
      <c r="BS11" s="322"/>
      <c r="BT11" s="322"/>
      <c r="BU11" s="322"/>
      <c r="BV11" s="322"/>
      <c r="BW11" s="322"/>
      <c r="BX11" s="322"/>
      <c r="BY11" s="322"/>
      <c r="BZ11" s="322"/>
      <c r="CA11" s="322"/>
      <c r="CB11" s="322"/>
      <c r="CC11" s="322"/>
      <c r="CD11" s="322"/>
      <c r="CE11" s="322"/>
      <c r="CF11" s="322"/>
      <c r="CG11" s="322"/>
      <c r="CH11" s="322"/>
      <c r="CI11" s="322"/>
      <c r="CJ11" s="322"/>
      <c r="CK11" s="322"/>
      <c r="CL11" s="322"/>
      <c r="CM11" s="322"/>
      <c r="CN11" s="322"/>
      <c r="CO11" s="322"/>
      <c r="CP11" s="322"/>
      <c r="CQ11" s="322"/>
      <c r="CR11" s="322"/>
      <c r="CS11" s="322"/>
      <c r="CT11" s="322"/>
      <c r="CU11" s="322"/>
      <c r="CV11" s="322"/>
      <c r="CW11" s="322"/>
      <c r="CX11" s="322"/>
      <c r="CY11" s="322"/>
      <c r="CZ11" s="322"/>
      <c r="DA11" s="322"/>
      <c r="DB11" s="322"/>
      <c r="DC11" s="322"/>
      <c r="DD11" s="322"/>
      <c r="DE11" s="322"/>
      <c r="DF11" s="322"/>
      <c r="DG11" s="322"/>
      <c r="DH11" s="322"/>
      <c r="DI11" s="322"/>
      <c r="DJ11" s="322"/>
      <c r="DK11" s="322"/>
      <c r="DL11" s="322"/>
      <c r="DM11" s="322"/>
      <c r="DN11" s="322"/>
      <c r="DO11" s="322"/>
      <c r="DP11" s="322"/>
      <c r="DQ11" s="322"/>
      <c r="DR11" s="322"/>
      <c r="DS11" s="322"/>
      <c r="DT11" s="322"/>
      <c r="DU11" s="322"/>
      <c r="DV11" s="322"/>
      <c r="DW11" s="322"/>
      <c r="DX11" s="322"/>
      <c r="DY11" s="322"/>
      <c r="DZ11" s="322"/>
      <c r="EA11" s="322"/>
      <c r="EB11" s="322"/>
      <c r="EC11" s="322"/>
      <c r="ED11" s="322"/>
      <c r="EE11" s="322"/>
      <c r="EF11" s="322"/>
      <c r="EG11" s="322"/>
      <c r="EH11" s="322"/>
      <c r="EI11" s="322"/>
      <c r="EJ11" s="322"/>
      <c r="EK11" s="322"/>
      <c r="EL11" s="322"/>
      <c r="EM11" s="322"/>
      <c r="EN11" s="322"/>
      <c r="EO11" s="322"/>
      <c r="EP11" s="322"/>
      <c r="EQ11" s="322"/>
      <c r="ER11" s="322"/>
      <c r="ES11" s="322"/>
      <c r="ET11" s="322"/>
      <c r="EU11" s="322"/>
      <c r="EV11" s="322"/>
      <c r="EW11" s="322"/>
      <c r="EX11" s="322"/>
      <c r="EY11" s="322"/>
      <c r="EZ11" s="322"/>
      <c r="FA11" s="322"/>
      <c r="FB11" s="322"/>
      <c r="FC11" s="322"/>
      <c r="FD11" s="322"/>
      <c r="FE11" s="322"/>
      <c r="FF11" s="322"/>
      <c r="FG11" s="322"/>
      <c r="FH11" s="322"/>
      <c r="FI11" s="322"/>
      <c r="FJ11" s="322"/>
      <c r="FK11" s="322"/>
      <c r="FL11" s="322"/>
      <c r="FM11" s="322"/>
      <c r="FN11" s="322"/>
      <c r="FO11" s="322"/>
      <c r="FP11" s="322"/>
      <c r="FQ11" s="322"/>
      <c r="FR11" s="322"/>
      <c r="FS11" s="322"/>
      <c r="FT11" s="322"/>
      <c r="FU11" s="322"/>
      <c r="FV11" s="322"/>
      <c r="FW11" s="322"/>
      <c r="FX11" s="322"/>
      <c r="FY11" s="322"/>
      <c r="FZ11" s="322"/>
      <c r="GA11" s="322"/>
      <c r="GB11" s="322"/>
      <c r="GC11" s="322"/>
      <c r="GD11" s="322"/>
      <c r="GE11" s="322"/>
      <c r="GF11" s="322"/>
      <c r="GG11" s="322"/>
      <c r="GH11" s="322"/>
      <c r="GI11" s="322"/>
      <c r="GJ11" s="322"/>
      <c r="GK11" s="322"/>
      <c r="GL11" s="322"/>
      <c r="GM11" s="322"/>
      <c r="GN11" s="322"/>
      <c r="GO11" s="322"/>
      <c r="GP11" s="322"/>
      <c r="GQ11" s="322"/>
      <c r="GR11" s="322"/>
      <c r="GS11" s="322"/>
      <c r="GT11" s="322"/>
      <c r="GU11" s="322"/>
      <c r="GV11" s="322"/>
      <c r="GW11" s="322"/>
      <c r="GX11" s="322"/>
      <c r="GY11" s="322"/>
      <c r="GZ11" s="322"/>
      <c r="HA11" s="322"/>
      <c r="HB11" s="322"/>
      <c r="HC11" s="322"/>
      <c r="HD11" s="322"/>
      <c r="HE11" s="322"/>
      <c r="HF11" s="322"/>
      <c r="HG11" s="322"/>
      <c r="HH11" s="322"/>
      <c r="HI11" s="322"/>
      <c r="HJ11" s="322"/>
    </row>
    <row r="12" spans="1:218" s="1538" customFormat="1" ht="21">
      <c r="A12" s="814"/>
      <c r="B12" s="1082" t="s">
        <v>2</v>
      </c>
      <c r="C12" s="1382">
        <f>D12+E12+F12</f>
        <v>18277548.36</v>
      </c>
      <c r="D12" s="1383">
        <f>D14+D62+D70</f>
        <v>7886236.3</v>
      </c>
      <c r="E12" s="1383">
        <f>E14+E62+E70</f>
        <v>10391312.059999999</v>
      </c>
      <c r="F12" s="1383">
        <f>F14+F62+F70</f>
        <v>0</v>
      </c>
      <c r="G12" s="1004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2"/>
      <c r="AC12" s="322"/>
      <c r="AD12" s="322"/>
      <c r="AE12" s="322"/>
      <c r="AF12" s="322"/>
      <c r="AG12" s="322"/>
      <c r="AH12" s="322"/>
      <c r="AI12" s="322"/>
      <c r="AJ12" s="322"/>
      <c r="AK12" s="322"/>
      <c r="AL12" s="322"/>
      <c r="AM12" s="322"/>
      <c r="AN12" s="322"/>
      <c r="AO12" s="322"/>
      <c r="AP12" s="322"/>
      <c r="AQ12" s="322"/>
      <c r="AR12" s="322"/>
      <c r="AS12" s="322"/>
      <c r="AT12" s="322"/>
      <c r="AU12" s="322"/>
      <c r="AV12" s="322"/>
      <c r="AW12" s="322"/>
      <c r="AX12" s="322"/>
      <c r="AY12" s="322"/>
      <c r="AZ12" s="322"/>
      <c r="BA12" s="322"/>
      <c r="BB12" s="322"/>
      <c r="BC12" s="322"/>
      <c r="BD12" s="322"/>
      <c r="BE12" s="322"/>
      <c r="BF12" s="322"/>
      <c r="BG12" s="322"/>
      <c r="BH12" s="322"/>
      <c r="BI12" s="322"/>
      <c r="BJ12" s="322"/>
      <c r="BK12" s="322"/>
      <c r="BL12" s="322"/>
      <c r="BM12" s="322"/>
      <c r="BN12" s="322"/>
      <c r="BO12" s="322"/>
      <c r="BP12" s="322"/>
      <c r="BQ12" s="322"/>
      <c r="BR12" s="322"/>
      <c r="BS12" s="322"/>
      <c r="BT12" s="322"/>
      <c r="BU12" s="322"/>
      <c r="BV12" s="322"/>
      <c r="BW12" s="322"/>
      <c r="BX12" s="322"/>
      <c r="BY12" s="322"/>
      <c r="BZ12" s="322"/>
      <c r="CA12" s="322"/>
      <c r="CB12" s="322"/>
      <c r="CC12" s="322"/>
      <c r="CD12" s="322"/>
      <c r="CE12" s="322"/>
      <c r="CF12" s="322"/>
      <c r="CG12" s="322"/>
      <c r="CH12" s="322"/>
      <c r="CI12" s="322"/>
      <c r="CJ12" s="322"/>
      <c r="CK12" s="322"/>
      <c r="CL12" s="322"/>
      <c r="CM12" s="322"/>
      <c r="CN12" s="322"/>
      <c r="CO12" s="322"/>
      <c r="CP12" s="322"/>
      <c r="CQ12" s="322"/>
      <c r="CR12" s="322"/>
      <c r="CS12" s="322"/>
      <c r="CT12" s="322"/>
      <c r="CU12" s="322"/>
      <c r="CV12" s="322"/>
      <c r="CW12" s="322"/>
      <c r="CX12" s="322"/>
      <c r="CY12" s="322"/>
      <c r="CZ12" s="322"/>
      <c r="DA12" s="322"/>
      <c r="DB12" s="322"/>
      <c r="DC12" s="322"/>
      <c r="DD12" s="322"/>
      <c r="DE12" s="322"/>
      <c r="DF12" s="322"/>
      <c r="DG12" s="322"/>
      <c r="DH12" s="322"/>
      <c r="DI12" s="322"/>
      <c r="DJ12" s="322"/>
      <c r="DK12" s="322"/>
      <c r="DL12" s="322"/>
      <c r="DM12" s="322"/>
      <c r="DN12" s="322"/>
      <c r="DO12" s="322"/>
      <c r="DP12" s="322"/>
      <c r="DQ12" s="322"/>
      <c r="DR12" s="322"/>
      <c r="DS12" s="322"/>
      <c r="DT12" s="322"/>
      <c r="DU12" s="322"/>
      <c r="DV12" s="322"/>
      <c r="DW12" s="322"/>
      <c r="DX12" s="322"/>
      <c r="DY12" s="322"/>
      <c r="DZ12" s="322"/>
      <c r="EA12" s="322"/>
      <c r="EB12" s="322"/>
      <c r="EC12" s="322"/>
      <c r="ED12" s="322"/>
      <c r="EE12" s="322"/>
      <c r="EF12" s="322"/>
      <c r="EG12" s="322"/>
      <c r="EH12" s="322"/>
      <c r="EI12" s="322"/>
      <c r="EJ12" s="322"/>
      <c r="EK12" s="322"/>
      <c r="EL12" s="322"/>
      <c r="EM12" s="322"/>
      <c r="EN12" s="322"/>
      <c r="EO12" s="322"/>
      <c r="EP12" s="322"/>
      <c r="EQ12" s="322"/>
      <c r="ER12" s="322"/>
      <c r="ES12" s="322"/>
      <c r="ET12" s="322"/>
      <c r="EU12" s="322"/>
      <c r="EV12" s="322"/>
      <c r="EW12" s="322"/>
      <c r="EX12" s="322"/>
      <c r="EY12" s="322"/>
      <c r="EZ12" s="322"/>
      <c r="FA12" s="322"/>
      <c r="FB12" s="322"/>
      <c r="FC12" s="322"/>
      <c r="FD12" s="322"/>
      <c r="FE12" s="322"/>
      <c r="FF12" s="322"/>
      <c r="FG12" s="322"/>
      <c r="FH12" s="322"/>
      <c r="FI12" s="322"/>
      <c r="FJ12" s="322"/>
      <c r="FK12" s="322"/>
      <c r="FL12" s="322"/>
      <c r="FM12" s="322"/>
      <c r="FN12" s="322"/>
      <c r="FO12" s="322"/>
      <c r="FP12" s="322"/>
      <c r="FQ12" s="322"/>
      <c r="FR12" s="322"/>
      <c r="FS12" s="322"/>
      <c r="FT12" s="322"/>
      <c r="FU12" s="322"/>
      <c r="FV12" s="322"/>
      <c r="FW12" s="322"/>
      <c r="FX12" s="322"/>
      <c r="FY12" s="322"/>
      <c r="FZ12" s="322"/>
      <c r="GA12" s="322"/>
      <c r="GB12" s="322"/>
      <c r="GC12" s="322"/>
      <c r="GD12" s="322"/>
      <c r="GE12" s="322"/>
      <c r="GF12" s="322"/>
      <c r="GG12" s="322"/>
      <c r="GH12" s="322"/>
      <c r="GI12" s="322"/>
      <c r="GJ12" s="322"/>
      <c r="GK12" s="322"/>
      <c r="GL12" s="322"/>
      <c r="GM12" s="322"/>
      <c r="GN12" s="322"/>
      <c r="GO12" s="322"/>
      <c r="GP12" s="322"/>
      <c r="GQ12" s="322"/>
      <c r="GR12" s="322"/>
      <c r="GS12" s="322"/>
      <c r="GT12" s="322"/>
      <c r="GU12" s="322"/>
      <c r="GV12" s="322"/>
      <c r="GW12" s="322"/>
      <c r="GX12" s="322"/>
      <c r="GY12" s="322"/>
      <c r="GZ12" s="322"/>
      <c r="HA12" s="322"/>
      <c r="HB12" s="322"/>
      <c r="HC12" s="322"/>
      <c r="HD12" s="322"/>
      <c r="HE12" s="322"/>
      <c r="HF12" s="322"/>
      <c r="HG12" s="322"/>
      <c r="HH12" s="322"/>
      <c r="HI12" s="322"/>
      <c r="HJ12" s="322"/>
    </row>
    <row r="13" spans="1:218" s="1498" customFormat="1" ht="21">
      <c r="A13" s="819" t="s">
        <v>212</v>
      </c>
      <c r="B13" s="1082" t="s">
        <v>1</v>
      </c>
      <c r="C13" s="1383">
        <v>20039200</v>
      </c>
      <c r="D13" s="1383">
        <v>5574600</v>
      </c>
      <c r="E13" s="1383">
        <v>10065400</v>
      </c>
      <c r="F13" s="1383">
        <v>4399200</v>
      </c>
      <c r="G13" s="1004"/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  <c r="AI13" s="322"/>
      <c r="AJ13" s="322"/>
      <c r="AK13" s="322"/>
      <c r="AL13" s="322"/>
      <c r="AM13" s="322"/>
      <c r="AN13" s="322"/>
      <c r="AO13" s="322"/>
      <c r="AP13" s="322"/>
      <c r="AQ13" s="322"/>
      <c r="AR13" s="322"/>
      <c r="AS13" s="322"/>
      <c r="AT13" s="322"/>
      <c r="AU13" s="322"/>
      <c r="AV13" s="322"/>
      <c r="AW13" s="322"/>
      <c r="AX13" s="322"/>
      <c r="AY13" s="322"/>
      <c r="AZ13" s="322"/>
      <c r="BA13" s="322"/>
      <c r="BB13" s="322"/>
      <c r="BC13" s="322"/>
      <c r="BD13" s="322"/>
      <c r="BE13" s="322"/>
      <c r="BF13" s="322"/>
      <c r="BG13" s="322"/>
      <c r="BH13" s="322"/>
      <c r="BI13" s="322"/>
      <c r="BJ13" s="322"/>
      <c r="BK13" s="322"/>
      <c r="BL13" s="322"/>
      <c r="BM13" s="322"/>
      <c r="BN13" s="322"/>
      <c r="BO13" s="322"/>
      <c r="BP13" s="322"/>
      <c r="BQ13" s="322"/>
      <c r="BR13" s="322"/>
      <c r="BS13" s="322"/>
      <c r="BT13" s="322"/>
      <c r="BU13" s="322"/>
      <c r="BV13" s="322"/>
      <c r="BW13" s="322"/>
      <c r="BX13" s="322"/>
      <c r="BY13" s="322"/>
      <c r="BZ13" s="322"/>
      <c r="CA13" s="322"/>
      <c r="CB13" s="322"/>
      <c r="CC13" s="322"/>
      <c r="CD13" s="322"/>
      <c r="CE13" s="322"/>
      <c r="CF13" s="322"/>
      <c r="CG13" s="322"/>
      <c r="CH13" s="322"/>
      <c r="CI13" s="322"/>
      <c r="CJ13" s="322"/>
      <c r="CK13" s="322"/>
      <c r="CL13" s="322"/>
      <c r="CM13" s="322"/>
      <c r="CN13" s="322"/>
      <c r="CO13" s="322"/>
      <c r="CP13" s="322"/>
      <c r="CQ13" s="322"/>
      <c r="CR13" s="322"/>
      <c r="CS13" s="322"/>
      <c r="CT13" s="322"/>
      <c r="CU13" s="322"/>
      <c r="CV13" s="322"/>
      <c r="CW13" s="322"/>
      <c r="CX13" s="322"/>
      <c r="CY13" s="322"/>
      <c r="CZ13" s="322"/>
      <c r="DA13" s="322"/>
      <c r="DB13" s="322"/>
      <c r="DC13" s="322"/>
      <c r="DD13" s="322"/>
      <c r="DE13" s="322"/>
      <c r="DF13" s="322"/>
      <c r="DG13" s="322"/>
      <c r="DH13" s="322"/>
      <c r="DI13" s="322"/>
      <c r="DJ13" s="322"/>
      <c r="DK13" s="322"/>
      <c r="DL13" s="322"/>
      <c r="DM13" s="322"/>
      <c r="DN13" s="322"/>
      <c r="DO13" s="322"/>
      <c r="DP13" s="322"/>
      <c r="DQ13" s="322"/>
      <c r="DR13" s="322"/>
      <c r="DS13" s="322"/>
      <c r="DT13" s="322"/>
      <c r="DU13" s="322"/>
      <c r="DV13" s="322"/>
      <c r="DW13" s="322"/>
      <c r="DX13" s="322"/>
      <c r="DY13" s="322"/>
      <c r="DZ13" s="322"/>
      <c r="EA13" s="322"/>
      <c r="EB13" s="322"/>
      <c r="EC13" s="322"/>
      <c r="ED13" s="322"/>
      <c r="EE13" s="322"/>
      <c r="EF13" s="322"/>
      <c r="EG13" s="322"/>
      <c r="EH13" s="322"/>
      <c r="EI13" s="322"/>
      <c r="EJ13" s="322"/>
      <c r="EK13" s="322"/>
      <c r="EL13" s="322"/>
      <c r="EM13" s="322"/>
      <c r="EN13" s="322"/>
      <c r="EO13" s="322"/>
      <c r="EP13" s="322"/>
      <c r="EQ13" s="322"/>
      <c r="ER13" s="322"/>
      <c r="ES13" s="322"/>
      <c r="ET13" s="322"/>
      <c r="EU13" s="322"/>
      <c r="EV13" s="322"/>
      <c r="EW13" s="322"/>
      <c r="EX13" s="322"/>
      <c r="EY13" s="322"/>
      <c r="EZ13" s="322"/>
      <c r="FA13" s="322"/>
      <c r="FB13" s="322"/>
      <c r="FC13" s="322"/>
      <c r="FD13" s="322"/>
      <c r="FE13" s="322"/>
      <c r="FF13" s="322"/>
      <c r="FG13" s="322"/>
      <c r="FH13" s="322"/>
      <c r="FI13" s="322"/>
      <c r="FJ13" s="322"/>
      <c r="FK13" s="322"/>
      <c r="FL13" s="322"/>
      <c r="FM13" s="322"/>
      <c r="FN13" s="322"/>
      <c r="FO13" s="322"/>
      <c r="FP13" s="322"/>
      <c r="FQ13" s="322"/>
      <c r="FR13" s="322"/>
      <c r="FS13" s="322"/>
      <c r="FT13" s="322"/>
      <c r="FU13" s="322"/>
      <c r="FV13" s="322"/>
      <c r="FW13" s="322"/>
      <c r="FX13" s="322"/>
      <c r="FY13" s="322"/>
      <c r="FZ13" s="322"/>
      <c r="GA13" s="322"/>
      <c r="GB13" s="322"/>
      <c r="GC13" s="322"/>
      <c r="GD13" s="322"/>
      <c r="GE13" s="322"/>
      <c r="GF13" s="322"/>
      <c r="GG13" s="322"/>
      <c r="GH13" s="322"/>
      <c r="GI13" s="322"/>
      <c r="GJ13" s="322"/>
      <c r="GK13" s="322"/>
      <c r="GL13" s="322"/>
      <c r="GM13" s="322"/>
      <c r="GN13" s="322"/>
      <c r="GO13" s="322"/>
      <c r="GP13" s="322"/>
      <c r="GQ13" s="322"/>
      <c r="GR13" s="322"/>
      <c r="GS13" s="322"/>
      <c r="GT13" s="322"/>
      <c r="GU13" s="322"/>
      <c r="GV13" s="322"/>
      <c r="GW13" s="322"/>
      <c r="GX13" s="322"/>
      <c r="GY13" s="322"/>
      <c r="GZ13" s="322"/>
      <c r="HA13" s="322"/>
      <c r="HB13" s="322"/>
      <c r="HC13" s="322"/>
      <c r="HD13" s="322"/>
      <c r="HE13" s="322"/>
      <c r="HF13" s="322"/>
      <c r="HG13" s="322"/>
      <c r="HH13" s="322"/>
      <c r="HI13" s="322"/>
      <c r="HJ13" s="322"/>
    </row>
    <row r="14" spans="1:218" s="1498" customFormat="1" ht="21">
      <c r="A14" s="819"/>
      <c r="B14" s="1082" t="s">
        <v>2</v>
      </c>
      <c r="C14" s="1383">
        <f>D14+E14+F14</f>
        <v>7233483.359999999</v>
      </c>
      <c r="D14" s="1382">
        <f>D16</f>
        <v>2297971.3</v>
      </c>
      <c r="E14" s="1382">
        <f>E16</f>
        <v>4935512.06</v>
      </c>
      <c r="F14" s="1382">
        <f>F16</f>
        <v>0</v>
      </c>
      <c r="G14" s="1004"/>
      <c r="H14" s="322"/>
      <c r="I14" s="322"/>
      <c r="J14" s="322"/>
      <c r="K14" s="322"/>
      <c r="L14" s="322"/>
      <c r="M14" s="322"/>
      <c r="N14" s="322"/>
      <c r="O14" s="322"/>
      <c r="P14" s="322"/>
      <c r="Q14" s="322"/>
      <c r="R14" s="322"/>
      <c r="S14" s="322"/>
      <c r="T14" s="322"/>
      <c r="U14" s="322"/>
      <c r="V14" s="322"/>
      <c r="W14" s="322"/>
      <c r="X14" s="322"/>
      <c r="Y14" s="322"/>
      <c r="Z14" s="322"/>
      <c r="AA14" s="322"/>
      <c r="AB14" s="322"/>
      <c r="AC14" s="322"/>
      <c r="AD14" s="322"/>
      <c r="AE14" s="322"/>
      <c r="AF14" s="322"/>
      <c r="AG14" s="322"/>
      <c r="AH14" s="322"/>
      <c r="AI14" s="322"/>
      <c r="AJ14" s="322"/>
      <c r="AK14" s="322"/>
      <c r="AL14" s="322"/>
      <c r="AM14" s="322"/>
      <c r="AN14" s="322"/>
      <c r="AO14" s="322"/>
      <c r="AP14" s="322"/>
      <c r="AQ14" s="322"/>
      <c r="AR14" s="322"/>
      <c r="AS14" s="322"/>
      <c r="AT14" s="322"/>
      <c r="AU14" s="322"/>
      <c r="AV14" s="322"/>
      <c r="AW14" s="322"/>
      <c r="AX14" s="322"/>
      <c r="AY14" s="322"/>
      <c r="AZ14" s="322"/>
      <c r="BA14" s="322"/>
      <c r="BB14" s="322"/>
      <c r="BC14" s="322"/>
      <c r="BD14" s="322"/>
      <c r="BE14" s="322"/>
      <c r="BF14" s="322"/>
      <c r="BG14" s="322"/>
      <c r="BH14" s="322"/>
      <c r="BI14" s="322"/>
      <c r="BJ14" s="322"/>
      <c r="BK14" s="322"/>
      <c r="BL14" s="322"/>
      <c r="BM14" s="322"/>
      <c r="BN14" s="322"/>
      <c r="BO14" s="322"/>
      <c r="BP14" s="322"/>
      <c r="BQ14" s="322"/>
      <c r="BR14" s="322"/>
      <c r="BS14" s="322"/>
      <c r="BT14" s="322"/>
      <c r="BU14" s="322"/>
      <c r="BV14" s="322"/>
      <c r="BW14" s="322"/>
      <c r="BX14" s="322"/>
      <c r="BY14" s="322"/>
      <c r="BZ14" s="322"/>
      <c r="CA14" s="322"/>
      <c r="CB14" s="322"/>
      <c r="CC14" s="322"/>
      <c r="CD14" s="322"/>
      <c r="CE14" s="322"/>
      <c r="CF14" s="322"/>
      <c r="CG14" s="322"/>
      <c r="CH14" s="322"/>
      <c r="CI14" s="322"/>
      <c r="CJ14" s="322"/>
      <c r="CK14" s="322"/>
      <c r="CL14" s="322"/>
      <c r="CM14" s="322"/>
      <c r="CN14" s="322"/>
      <c r="CO14" s="322"/>
      <c r="CP14" s="322"/>
      <c r="CQ14" s="322"/>
      <c r="CR14" s="322"/>
      <c r="CS14" s="322"/>
      <c r="CT14" s="322"/>
      <c r="CU14" s="322"/>
      <c r="CV14" s="322"/>
      <c r="CW14" s="322"/>
      <c r="CX14" s="322"/>
      <c r="CY14" s="322"/>
      <c r="CZ14" s="322"/>
      <c r="DA14" s="322"/>
      <c r="DB14" s="322"/>
      <c r="DC14" s="322"/>
      <c r="DD14" s="322"/>
      <c r="DE14" s="322"/>
      <c r="DF14" s="322"/>
      <c r="DG14" s="322"/>
      <c r="DH14" s="322"/>
      <c r="DI14" s="322"/>
      <c r="DJ14" s="322"/>
      <c r="DK14" s="322"/>
      <c r="DL14" s="322"/>
      <c r="DM14" s="322"/>
      <c r="DN14" s="322"/>
      <c r="DO14" s="322"/>
      <c r="DP14" s="322"/>
      <c r="DQ14" s="322"/>
      <c r="DR14" s="322"/>
      <c r="DS14" s="322"/>
      <c r="DT14" s="322"/>
      <c r="DU14" s="322"/>
      <c r="DV14" s="322"/>
      <c r="DW14" s="322"/>
      <c r="DX14" s="322"/>
      <c r="DY14" s="322"/>
      <c r="DZ14" s="322"/>
      <c r="EA14" s="322"/>
      <c r="EB14" s="322"/>
      <c r="EC14" s="322"/>
      <c r="ED14" s="322"/>
      <c r="EE14" s="322"/>
      <c r="EF14" s="322"/>
      <c r="EG14" s="322"/>
      <c r="EH14" s="322"/>
      <c r="EI14" s="322"/>
      <c r="EJ14" s="322"/>
      <c r="EK14" s="322"/>
      <c r="EL14" s="322"/>
      <c r="EM14" s="322"/>
      <c r="EN14" s="322"/>
      <c r="EO14" s="322"/>
      <c r="EP14" s="322"/>
      <c r="EQ14" s="322"/>
      <c r="ER14" s="322"/>
      <c r="ES14" s="322"/>
      <c r="ET14" s="322"/>
      <c r="EU14" s="322"/>
      <c r="EV14" s="322"/>
      <c r="EW14" s="322"/>
      <c r="EX14" s="322"/>
      <c r="EY14" s="322"/>
      <c r="EZ14" s="322"/>
      <c r="FA14" s="322"/>
      <c r="FB14" s="322"/>
      <c r="FC14" s="322"/>
      <c r="FD14" s="322"/>
      <c r="FE14" s="322"/>
      <c r="FF14" s="322"/>
      <c r="FG14" s="322"/>
      <c r="FH14" s="322"/>
      <c r="FI14" s="322"/>
      <c r="FJ14" s="322"/>
      <c r="FK14" s="322"/>
      <c r="FL14" s="322"/>
      <c r="FM14" s="322"/>
      <c r="FN14" s="322"/>
      <c r="FO14" s="322"/>
      <c r="FP14" s="322"/>
      <c r="FQ14" s="322"/>
      <c r="FR14" s="322"/>
      <c r="FS14" s="322"/>
      <c r="FT14" s="322"/>
      <c r="FU14" s="322"/>
      <c r="FV14" s="322"/>
      <c r="FW14" s="322"/>
      <c r="FX14" s="322"/>
      <c r="FY14" s="322"/>
      <c r="FZ14" s="322"/>
      <c r="GA14" s="322"/>
      <c r="GB14" s="322"/>
      <c r="GC14" s="322"/>
      <c r="GD14" s="322"/>
      <c r="GE14" s="322"/>
      <c r="GF14" s="322"/>
      <c r="GG14" s="322"/>
      <c r="GH14" s="322"/>
      <c r="GI14" s="322"/>
      <c r="GJ14" s="322"/>
      <c r="GK14" s="322"/>
      <c r="GL14" s="322"/>
      <c r="GM14" s="322"/>
      <c r="GN14" s="322"/>
      <c r="GO14" s="322"/>
      <c r="GP14" s="322"/>
      <c r="GQ14" s="322"/>
      <c r="GR14" s="322"/>
      <c r="GS14" s="322"/>
      <c r="GT14" s="322"/>
      <c r="GU14" s="322"/>
      <c r="GV14" s="322"/>
      <c r="GW14" s="322"/>
      <c r="GX14" s="322"/>
      <c r="GY14" s="322"/>
      <c r="GZ14" s="322"/>
      <c r="HA14" s="322"/>
      <c r="HB14" s="322"/>
      <c r="HC14" s="322"/>
      <c r="HD14" s="322"/>
      <c r="HE14" s="322"/>
      <c r="HF14" s="322"/>
      <c r="HG14" s="322"/>
      <c r="HH14" s="322"/>
      <c r="HI14" s="322"/>
      <c r="HJ14" s="322"/>
    </row>
    <row r="15" spans="1:218" s="1499" customFormat="1" ht="21">
      <c r="A15" s="814" t="s">
        <v>424</v>
      </c>
      <c r="B15" s="1082" t="s">
        <v>1</v>
      </c>
      <c r="C15" s="1382">
        <v>20039200</v>
      </c>
      <c r="D15" s="1382">
        <v>5574600</v>
      </c>
      <c r="E15" s="1382">
        <v>10065400</v>
      </c>
      <c r="F15" s="1382">
        <v>4399200</v>
      </c>
      <c r="G15" s="1004"/>
      <c r="H15" s="322"/>
      <c r="I15" s="322"/>
      <c r="J15" s="322"/>
      <c r="K15" s="322"/>
      <c r="L15" s="322"/>
      <c r="M15" s="322"/>
      <c r="N15" s="322"/>
      <c r="O15" s="322"/>
      <c r="P15" s="322"/>
      <c r="Q15" s="322"/>
      <c r="R15" s="322"/>
      <c r="S15" s="322"/>
      <c r="T15" s="322"/>
      <c r="U15" s="322"/>
      <c r="V15" s="322"/>
      <c r="W15" s="322"/>
      <c r="X15" s="322"/>
      <c r="Y15" s="322"/>
      <c r="Z15" s="322"/>
      <c r="AA15" s="322"/>
      <c r="AB15" s="322"/>
      <c r="AC15" s="322"/>
      <c r="AD15" s="322"/>
      <c r="AE15" s="322"/>
      <c r="AF15" s="322"/>
      <c r="AG15" s="322"/>
      <c r="AH15" s="322"/>
      <c r="AI15" s="322"/>
      <c r="AJ15" s="322"/>
      <c r="AK15" s="322"/>
      <c r="AL15" s="322"/>
      <c r="AM15" s="322"/>
      <c r="AN15" s="322"/>
      <c r="AO15" s="322"/>
      <c r="AP15" s="322"/>
      <c r="AQ15" s="322"/>
      <c r="AR15" s="322"/>
      <c r="AS15" s="322"/>
      <c r="AT15" s="322"/>
      <c r="AU15" s="322"/>
      <c r="AV15" s="322"/>
      <c r="AW15" s="322"/>
      <c r="AX15" s="322"/>
      <c r="AY15" s="322"/>
      <c r="AZ15" s="322"/>
      <c r="BA15" s="322"/>
      <c r="BB15" s="322"/>
      <c r="BC15" s="322"/>
      <c r="BD15" s="322"/>
      <c r="BE15" s="322"/>
      <c r="BF15" s="322"/>
      <c r="BG15" s="322"/>
      <c r="BH15" s="322"/>
      <c r="BI15" s="322"/>
      <c r="BJ15" s="322"/>
      <c r="BK15" s="322"/>
      <c r="BL15" s="322"/>
      <c r="BM15" s="322"/>
      <c r="BN15" s="322"/>
      <c r="BO15" s="322"/>
      <c r="BP15" s="322"/>
      <c r="BQ15" s="322"/>
      <c r="BR15" s="322"/>
      <c r="BS15" s="322"/>
      <c r="BT15" s="322"/>
      <c r="BU15" s="322"/>
      <c r="BV15" s="322"/>
      <c r="BW15" s="322"/>
      <c r="BX15" s="322"/>
      <c r="BY15" s="322"/>
      <c r="BZ15" s="322"/>
      <c r="CA15" s="322"/>
      <c r="CB15" s="322"/>
      <c r="CC15" s="322"/>
      <c r="CD15" s="322"/>
      <c r="CE15" s="322"/>
      <c r="CF15" s="322"/>
      <c r="CG15" s="322"/>
      <c r="CH15" s="322"/>
      <c r="CI15" s="322"/>
      <c r="CJ15" s="322"/>
      <c r="CK15" s="322"/>
      <c r="CL15" s="322"/>
      <c r="CM15" s="322"/>
      <c r="CN15" s="322"/>
      <c r="CO15" s="322"/>
      <c r="CP15" s="322"/>
      <c r="CQ15" s="322"/>
      <c r="CR15" s="322"/>
      <c r="CS15" s="322"/>
      <c r="CT15" s="322"/>
      <c r="CU15" s="322"/>
      <c r="CV15" s="322"/>
      <c r="CW15" s="322"/>
      <c r="CX15" s="322"/>
      <c r="CY15" s="322"/>
      <c r="CZ15" s="322"/>
      <c r="DA15" s="322"/>
      <c r="DB15" s="322"/>
      <c r="DC15" s="322"/>
      <c r="DD15" s="322"/>
      <c r="DE15" s="322"/>
      <c r="DF15" s="322"/>
      <c r="DG15" s="322"/>
      <c r="DH15" s="322"/>
      <c r="DI15" s="322"/>
      <c r="DJ15" s="322"/>
      <c r="DK15" s="322"/>
      <c r="DL15" s="322"/>
      <c r="DM15" s="322"/>
      <c r="DN15" s="322"/>
      <c r="DO15" s="322"/>
      <c r="DP15" s="322"/>
      <c r="DQ15" s="322"/>
      <c r="DR15" s="322"/>
      <c r="DS15" s="322"/>
      <c r="DT15" s="322"/>
      <c r="DU15" s="322"/>
      <c r="DV15" s="322"/>
      <c r="DW15" s="322"/>
      <c r="DX15" s="322"/>
      <c r="DY15" s="322"/>
      <c r="DZ15" s="322"/>
      <c r="EA15" s="322"/>
      <c r="EB15" s="322"/>
      <c r="EC15" s="322"/>
      <c r="ED15" s="322"/>
      <c r="EE15" s="322"/>
      <c r="EF15" s="322"/>
      <c r="EG15" s="322"/>
      <c r="EH15" s="322"/>
      <c r="EI15" s="322"/>
      <c r="EJ15" s="322"/>
      <c r="EK15" s="322"/>
      <c r="EL15" s="322"/>
      <c r="EM15" s="322"/>
      <c r="EN15" s="322"/>
      <c r="EO15" s="322"/>
      <c r="EP15" s="322"/>
      <c r="EQ15" s="322"/>
      <c r="ER15" s="322"/>
      <c r="ES15" s="322"/>
      <c r="ET15" s="322"/>
      <c r="EU15" s="322"/>
      <c r="EV15" s="322"/>
      <c r="EW15" s="322"/>
      <c r="EX15" s="322"/>
      <c r="EY15" s="322"/>
      <c r="EZ15" s="322"/>
      <c r="FA15" s="322"/>
      <c r="FB15" s="322"/>
      <c r="FC15" s="322"/>
      <c r="FD15" s="322"/>
      <c r="FE15" s="322"/>
      <c r="FF15" s="322"/>
      <c r="FG15" s="322"/>
      <c r="FH15" s="322"/>
      <c r="FI15" s="322"/>
      <c r="FJ15" s="322"/>
      <c r="FK15" s="322"/>
      <c r="FL15" s="322"/>
      <c r="FM15" s="322"/>
      <c r="FN15" s="322"/>
      <c r="FO15" s="322"/>
      <c r="FP15" s="322"/>
      <c r="FQ15" s="322"/>
      <c r="FR15" s="322"/>
      <c r="FS15" s="322"/>
      <c r="FT15" s="322"/>
      <c r="FU15" s="322"/>
      <c r="FV15" s="322"/>
      <c r="FW15" s="322"/>
      <c r="FX15" s="322"/>
      <c r="FY15" s="322"/>
      <c r="FZ15" s="322"/>
      <c r="GA15" s="322"/>
      <c r="GB15" s="322"/>
      <c r="GC15" s="322"/>
      <c r="GD15" s="322"/>
      <c r="GE15" s="322"/>
      <c r="GF15" s="322"/>
      <c r="GG15" s="322"/>
      <c r="GH15" s="322"/>
      <c r="GI15" s="322"/>
      <c r="GJ15" s="322"/>
      <c r="GK15" s="322"/>
      <c r="GL15" s="322"/>
      <c r="GM15" s="322"/>
      <c r="GN15" s="322"/>
      <c r="GO15" s="322"/>
      <c r="GP15" s="322"/>
      <c r="GQ15" s="322"/>
      <c r="GR15" s="322"/>
      <c r="GS15" s="322"/>
      <c r="GT15" s="322"/>
      <c r="GU15" s="322"/>
      <c r="GV15" s="322"/>
      <c r="GW15" s="322"/>
      <c r="GX15" s="322"/>
      <c r="GY15" s="322"/>
      <c r="GZ15" s="322"/>
      <c r="HA15" s="322"/>
      <c r="HB15" s="322"/>
      <c r="HC15" s="322"/>
      <c r="HD15" s="322"/>
      <c r="HE15" s="322"/>
      <c r="HF15" s="322"/>
      <c r="HG15" s="322"/>
      <c r="HH15" s="322"/>
      <c r="HI15" s="322"/>
      <c r="HJ15" s="322"/>
    </row>
    <row r="16" spans="1:218" s="1499" customFormat="1" ht="21">
      <c r="A16" s="814"/>
      <c r="B16" s="1082" t="s">
        <v>2</v>
      </c>
      <c r="C16" s="1382">
        <f>D16+E16+F16</f>
        <v>7233483.359999999</v>
      </c>
      <c r="D16" s="1382">
        <f>D19+D21+D23+D27+D29+D31+D33+D35+D37+D39+D42+D44+D46+D48+D50+D52+D54+D56+D58+D60</f>
        <v>2297971.3</v>
      </c>
      <c r="E16" s="1382">
        <f>E19+E21+E23+E27+E29+E31+E33+E35+E37+E39+E42+E44+E46+E48+E50+E52+E54+E56+E58+E60</f>
        <v>4935512.06</v>
      </c>
      <c r="F16" s="1382">
        <f>F19+F21+F23+F27+F29+F31+F33+F35+F37+F39+F42+F44+F46+F48+F50+F52+F54+F56+F58+F60</f>
        <v>0</v>
      </c>
      <c r="G16" s="1004"/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2"/>
      <c r="Y16" s="322"/>
      <c r="Z16" s="322"/>
      <c r="AA16" s="322"/>
      <c r="AB16" s="322"/>
      <c r="AC16" s="322"/>
      <c r="AD16" s="322"/>
      <c r="AE16" s="322"/>
      <c r="AF16" s="322"/>
      <c r="AG16" s="322"/>
      <c r="AH16" s="322"/>
      <c r="AI16" s="322"/>
      <c r="AJ16" s="322"/>
      <c r="AK16" s="322"/>
      <c r="AL16" s="322"/>
      <c r="AM16" s="322"/>
      <c r="AN16" s="322"/>
      <c r="AO16" s="322"/>
      <c r="AP16" s="322"/>
      <c r="AQ16" s="322"/>
      <c r="AR16" s="322"/>
      <c r="AS16" s="322"/>
      <c r="AT16" s="322"/>
      <c r="AU16" s="322"/>
      <c r="AV16" s="322"/>
      <c r="AW16" s="322"/>
      <c r="AX16" s="322"/>
      <c r="AY16" s="322"/>
      <c r="AZ16" s="322"/>
      <c r="BA16" s="322"/>
      <c r="BB16" s="322"/>
      <c r="BC16" s="322"/>
      <c r="BD16" s="322"/>
      <c r="BE16" s="322"/>
      <c r="BF16" s="322"/>
      <c r="BG16" s="322"/>
      <c r="BH16" s="322"/>
      <c r="BI16" s="322"/>
      <c r="BJ16" s="322"/>
      <c r="BK16" s="322"/>
      <c r="BL16" s="322"/>
      <c r="BM16" s="322"/>
      <c r="BN16" s="322"/>
      <c r="BO16" s="322"/>
      <c r="BP16" s="322"/>
      <c r="BQ16" s="322"/>
      <c r="BR16" s="322"/>
      <c r="BS16" s="322"/>
      <c r="BT16" s="322"/>
      <c r="BU16" s="322"/>
      <c r="BV16" s="322"/>
      <c r="BW16" s="322"/>
      <c r="BX16" s="322"/>
      <c r="BY16" s="322"/>
      <c r="BZ16" s="322"/>
      <c r="CA16" s="322"/>
      <c r="CB16" s="322"/>
      <c r="CC16" s="322"/>
      <c r="CD16" s="322"/>
      <c r="CE16" s="322"/>
      <c r="CF16" s="322"/>
      <c r="CG16" s="322"/>
      <c r="CH16" s="322"/>
      <c r="CI16" s="322"/>
      <c r="CJ16" s="322"/>
      <c r="CK16" s="322"/>
      <c r="CL16" s="322"/>
      <c r="CM16" s="322"/>
      <c r="CN16" s="322"/>
      <c r="CO16" s="322"/>
      <c r="CP16" s="322"/>
      <c r="CQ16" s="322"/>
      <c r="CR16" s="322"/>
      <c r="CS16" s="322"/>
      <c r="CT16" s="322"/>
      <c r="CU16" s="322"/>
      <c r="CV16" s="322"/>
      <c r="CW16" s="322"/>
      <c r="CX16" s="322"/>
      <c r="CY16" s="322"/>
      <c r="CZ16" s="322"/>
      <c r="DA16" s="322"/>
      <c r="DB16" s="322"/>
      <c r="DC16" s="322"/>
      <c r="DD16" s="322"/>
      <c r="DE16" s="322"/>
      <c r="DF16" s="322"/>
      <c r="DG16" s="322"/>
      <c r="DH16" s="322"/>
      <c r="DI16" s="322"/>
      <c r="DJ16" s="322"/>
      <c r="DK16" s="322"/>
      <c r="DL16" s="322"/>
      <c r="DM16" s="322"/>
      <c r="DN16" s="322"/>
      <c r="DO16" s="322"/>
      <c r="DP16" s="322"/>
      <c r="DQ16" s="322"/>
      <c r="DR16" s="322"/>
      <c r="DS16" s="322"/>
      <c r="DT16" s="322"/>
      <c r="DU16" s="322"/>
      <c r="DV16" s="322"/>
      <c r="DW16" s="322"/>
      <c r="DX16" s="322"/>
      <c r="DY16" s="322"/>
      <c r="DZ16" s="322"/>
      <c r="EA16" s="322"/>
      <c r="EB16" s="322"/>
      <c r="EC16" s="322"/>
      <c r="ED16" s="322"/>
      <c r="EE16" s="322"/>
      <c r="EF16" s="322"/>
      <c r="EG16" s="322"/>
      <c r="EH16" s="322"/>
      <c r="EI16" s="322"/>
      <c r="EJ16" s="322"/>
      <c r="EK16" s="322"/>
      <c r="EL16" s="322"/>
      <c r="EM16" s="322"/>
      <c r="EN16" s="322"/>
      <c r="EO16" s="322"/>
      <c r="EP16" s="322"/>
      <c r="EQ16" s="322"/>
      <c r="ER16" s="322"/>
      <c r="ES16" s="322"/>
      <c r="ET16" s="322"/>
      <c r="EU16" s="322"/>
      <c r="EV16" s="322"/>
      <c r="EW16" s="322"/>
      <c r="EX16" s="322"/>
      <c r="EY16" s="322"/>
      <c r="EZ16" s="322"/>
      <c r="FA16" s="322"/>
      <c r="FB16" s="322"/>
      <c r="FC16" s="322"/>
      <c r="FD16" s="322"/>
      <c r="FE16" s="322"/>
      <c r="FF16" s="322"/>
      <c r="FG16" s="322"/>
      <c r="FH16" s="322"/>
      <c r="FI16" s="322"/>
      <c r="FJ16" s="322"/>
      <c r="FK16" s="322"/>
      <c r="FL16" s="322"/>
      <c r="FM16" s="322"/>
      <c r="FN16" s="322"/>
      <c r="FO16" s="322"/>
      <c r="FP16" s="322"/>
      <c r="FQ16" s="322"/>
      <c r="FR16" s="322"/>
      <c r="FS16" s="322"/>
      <c r="FT16" s="322"/>
      <c r="FU16" s="322"/>
      <c r="FV16" s="322"/>
      <c r="FW16" s="322"/>
      <c r="FX16" s="322"/>
      <c r="FY16" s="322"/>
      <c r="FZ16" s="322"/>
      <c r="GA16" s="322"/>
      <c r="GB16" s="322"/>
      <c r="GC16" s="322"/>
      <c r="GD16" s="322"/>
      <c r="GE16" s="322"/>
      <c r="GF16" s="322"/>
      <c r="GG16" s="322"/>
      <c r="GH16" s="322"/>
      <c r="GI16" s="322"/>
      <c r="GJ16" s="322"/>
      <c r="GK16" s="322"/>
      <c r="GL16" s="322"/>
      <c r="GM16" s="322"/>
      <c r="GN16" s="322"/>
      <c r="GO16" s="322"/>
      <c r="GP16" s="322"/>
      <c r="GQ16" s="322"/>
      <c r="GR16" s="322"/>
      <c r="GS16" s="322"/>
      <c r="GT16" s="322"/>
      <c r="GU16" s="322"/>
      <c r="GV16" s="322"/>
      <c r="GW16" s="322"/>
      <c r="GX16" s="322"/>
      <c r="GY16" s="322"/>
      <c r="GZ16" s="322"/>
      <c r="HA16" s="322"/>
      <c r="HB16" s="322"/>
      <c r="HC16" s="322"/>
      <c r="HD16" s="322"/>
      <c r="HE16" s="322"/>
      <c r="HF16" s="322"/>
      <c r="HG16" s="322"/>
      <c r="HH16" s="322"/>
      <c r="HI16" s="322"/>
      <c r="HJ16" s="322"/>
    </row>
    <row r="17" spans="1:218" s="1540" customFormat="1" ht="21">
      <c r="A17" s="1395" t="s">
        <v>522</v>
      </c>
      <c r="B17" s="1432"/>
      <c r="C17" s="1431">
        <v>9948000</v>
      </c>
      <c r="D17" s="1431">
        <v>2814000</v>
      </c>
      <c r="E17" s="1431">
        <v>3154800</v>
      </c>
      <c r="F17" s="1431">
        <v>3979200</v>
      </c>
      <c r="G17" s="1384"/>
      <c r="H17" s="1539"/>
      <c r="I17" s="1539"/>
      <c r="J17" s="1539"/>
      <c r="K17" s="1539"/>
      <c r="L17" s="1539"/>
      <c r="M17" s="1539"/>
      <c r="N17" s="1539"/>
      <c r="O17" s="1539"/>
      <c r="P17" s="1539"/>
      <c r="Q17" s="1539"/>
      <c r="R17" s="1539"/>
      <c r="S17" s="1539"/>
      <c r="T17" s="1539"/>
      <c r="U17" s="1539"/>
      <c r="V17" s="1539"/>
      <c r="W17" s="1539"/>
      <c r="X17" s="1539"/>
      <c r="Y17" s="1539"/>
      <c r="Z17" s="1539"/>
      <c r="AA17" s="1539"/>
      <c r="AB17" s="1539"/>
      <c r="AC17" s="1539"/>
      <c r="AD17" s="1539"/>
      <c r="AE17" s="1539"/>
      <c r="AF17" s="1539"/>
      <c r="AG17" s="1539"/>
      <c r="AH17" s="1539"/>
      <c r="AI17" s="1539"/>
      <c r="AJ17" s="1539"/>
      <c r="AK17" s="1539"/>
      <c r="AL17" s="1539"/>
      <c r="AM17" s="1539"/>
      <c r="AN17" s="1539"/>
      <c r="AO17" s="1539"/>
      <c r="AP17" s="1539"/>
      <c r="AQ17" s="1539"/>
      <c r="AR17" s="1539"/>
      <c r="AS17" s="1539"/>
      <c r="AT17" s="1539"/>
      <c r="AU17" s="1539"/>
      <c r="AV17" s="1539"/>
      <c r="AW17" s="1539"/>
      <c r="AX17" s="1539"/>
      <c r="AY17" s="1539"/>
      <c r="AZ17" s="1539"/>
      <c r="BA17" s="1539"/>
      <c r="BB17" s="1539"/>
      <c r="BC17" s="1539"/>
      <c r="BD17" s="1539"/>
      <c r="BE17" s="1539"/>
      <c r="BF17" s="1539"/>
      <c r="BG17" s="1539"/>
      <c r="BH17" s="1539"/>
      <c r="BI17" s="1539"/>
      <c r="BJ17" s="1539"/>
      <c r="BK17" s="1539"/>
      <c r="BL17" s="1539"/>
      <c r="BM17" s="1539"/>
      <c r="BN17" s="1539"/>
      <c r="BO17" s="1539"/>
      <c r="BP17" s="1539"/>
      <c r="BQ17" s="1539"/>
      <c r="BR17" s="1539"/>
      <c r="BS17" s="1539"/>
      <c r="BT17" s="1539"/>
      <c r="BU17" s="1539"/>
      <c r="BV17" s="1539"/>
      <c r="BW17" s="1539"/>
      <c r="BX17" s="1539"/>
      <c r="BY17" s="1539"/>
      <c r="BZ17" s="1539"/>
      <c r="CA17" s="1539"/>
      <c r="CB17" s="1539"/>
      <c r="CC17" s="1539"/>
      <c r="CD17" s="1539"/>
      <c r="CE17" s="1539"/>
      <c r="CF17" s="1539"/>
      <c r="CG17" s="1539"/>
      <c r="CH17" s="1539"/>
      <c r="CI17" s="1539"/>
      <c r="CJ17" s="1539"/>
      <c r="CK17" s="1539"/>
      <c r="CL17" s="1539"/>
      <c r="CM17" s="1539"/>
      <c r="CN17" s="1539"/>
      <c r="CO17" s="1539"/>
      <c r="CP17" s="1539"/>
      <c r="CQ17" s="1539"/>
      <c r="CR17" s="1539"/>
      <c r="CS17" s="1539"/>
      <c r="CT17" s="1539"/>
      <c r="CU17" s="1539"/>
      <c r="CV17" s="1539"/>
      <c r="CW17" s="1539"/>
      <c r="CX17" s="1539"/>
      <c r="CY17" s="1539"/>
      <c r="CZ17" s="1539"/>
      <c r="DA17" s="1539"/>
      <c r="DB17" s="1539"/>
      <c r="DC17" s="1539"/>
      <c r="DD17" s="1539"/>
      <c r="DE17" s="1539"/>
      <c r="DF17" s="1539"/>
      <c r="DG17" s="1539"/>
      <c r="DH17" s="1539"/>
      <c r="DI17" s="1539"/>
      <c r="DJ17" s="1539"/>
      <c r="DK17" s="1539"/>
      <c r="DL17" s="1539"/>
      <c r="DM17" s="1539"/>
      <c r="DN17" s="1539"/>
      <c r="DO17" s="1539"/>
      <c r="DP17" s="1539"/>
      <c r="DQ17" s="1539"/>
      <c r="DR17" s="1539"/>
      <c r="DS17" s="1539"/>
      <c r="DT17" s="1539"/>
      <c r="DU17" s="1539"/>
      <c r="DV17" s="1539"/>
      <c r="DW17" s="1539"/>
      <c r="DX17" s="1539"/>
      <c r="DY17" s="1539"/>
      <c r="DZ17" s="1539"/>
      <c r="EA17" s="1539"/>
      <c r="EB17" s="1539"/>
      <c r="EC17" s="1539"/>
      <c r="ED17" s="1539"/>
      <c r="EE17" s="1539"/>
      <c r="EF17" s="1539"/>
      <c r="EG17" s="1539"/>
      <c r="EH17" s="1539"/>
      <c r="EI17" s="1539"/>
      <c r="EJ17" s="1539"/>
      <c r="EK17" s="1539"/>
      <c r="EL17" s="1539"/>
      <c r="EM17" s="1539"/>
      <c r="EN17" s="1539"/>
      <c r="EO17" s="1539"/>
      <c r="EP17" s="1539"/>
      <c r="EQ17" s="1539"/>
      <c r="ER17" s="1539"/>
      <c r="ES17" s="1539"/>
      <c r="ET17" s="1539"/>
      <c r="EU17" s="1539"/>
      <c r="EV17" s="1539"/>
      <c r="EW17" s="1539"/>
      <c r="EX17" s="1539"/>
      <c r="EY17" s="1539"/>
      <c r="EZ17" s="1539"/>
      <c r="FA17" s="1539"/>
      <c r="FB17" s="1539"/>
      <c r="FC17" s="1539"/>
      <c r="FD17" s="1539"/>
      <c r="FE17" s="1539"/>
      <c r="FF17" s="1539"/>
      <c r="FG17" s="1539"/>
      <c r="FH17" s="1539"/>
      <c r="FI17" s="1539"/>
      <c r="FJ17" s="1539"/>
      <c r="FK17" s="1539"/>
      <c r="FL17" s="1539"/>
      <c r="FM17" s="1539"/>
      <c r="FN17" s="1539"/>
      <c r="FO17" s="1539"/>
      <c r="FP17" s="1539"/>
      <c r="FQ17" s="1539"/>
      <c r="FR17" s="1539"/>
      <c r="FS17" s="1539"/>
      <c r="FT17" s="1539"/>
      <c r="FU17" s="1539"/>
      <c r="FV17" s="1539"/>
      <c r="FW17" s="1539"/>
      <c r="FX17" s="1539"/>
      <c r="FY17" s="1539"/>
      <c r="FZ17" s="1539"/>
      <c r="GA17" s="1539"/>
      <c r="GB17" s="1539"/>
      <c r="GC17" s="1539"/>
      <c r="GD17" s="1539"/>
      <c r="GE17" s="1539"/>
      <c r="GF17" s="1539"/>
      <c r="GG17" s="1539"/>
      <c r="GH17" s="1539"/>
      <c r="GI17" s="1539"/>
      <c r="GJ17" s="1539"/>
      <c r="GK17" s="1539"/>
      <c r="GL17" s="1539"/>
      <c r="GM17" s="1539"/>
      <c r="GN17" s="1539"/>
      <c r="GO17" s="1539"/>
      <c r="GP17" s="1539"/>
      <c r="GQ17" s="1539"/>
      <c r="GR17" s="1539"/>
      <c r="GS17" s="1539"/>
      <c r="GT17" s="1539"/>
      <c r="GU17" s="1539"/>
      <c r="GV17" s="1539"/>
      <c r="GW17" s="1539"/>
      <c r="GX17" s="1539"/>
      <c r="GY17" s="1539"/>
      <c r="GZ17" s="1539"/>
      <c r="HA17" s="1539"/>
      <c r="HB17" s="1539"/>
      <c r="HC17" s="1539"/>
      <c r="HD17" s="1539"/>
      <c r="HE17" s="1539"/>
      <c r="HF17" s="1539"/>
      <c r="HG17" s="1539"/>
      <c r="HH17" s="1539"/>
      <c r="HI17" s="1539"/>
      <c r="HJ17" s="1539"/>
    </row>
    <row r="18" spans="1:8" s="69" customFormat="1" ht="21">
      <c r="A18" s="1254" t="s">
        <v>527</v>
      </c>
      <c r="B18" s="1453" t="s">
        <v>1</v>
      </c>
      <c r="C18" s="1391">
        <v>2880000</v>
      </c>
      <c r="D18" s="1394">
        <v>720000</v>
      </c>
      <c r="E18" s="1391">
        <v>1008000</v>
      </c>
      <c r="F18" s="1394">
        <v>1152000</v>
      </c>
      <c r="G18" s="1004"/>
      <c r="H18" s="1502"/>
    </row>
    <row r="19" spans="1:8" s="69" customFormat="1" ht="21">
      <c r="A19" s="1123"/>
      <c r="B19" s="1453" t="s">
        <v>2</v>
      </c>
      <c r="C19" s="1394">
        <f>D19+E19+F19</f>
        <v>863600</v>
      </c>
      <c r="D19" s="1394">
        <v>381600</v>
      </c>
      <c r="E19" s="1391">
        <v>482000</v>
      </c>
      <c r="F19" s="1394"/>
      <c r="G19" s="1004"/>
      <c r="H19" s="1502"/>
    </row>
    <row r="20" spans="1:218" s="1508" customFormat="1" ht="21">
      <c r="A20" s="475" t="s">
        <v>528</v>
      </c>
      <c r="B20" s="1453" t="s">
        <v>1</v>
      </c>
      <c r="C20" s="1394">
        <v>2280000</v>
      </c>
      <c r="D20" s="1394">
        <v>684000</v>
      </c>
      <c r="E20" s="1391">
        <v>684000</v>
      </c>
      <c r="F20" s="1394">
        <v>912000</v>
      </c>
      <c r="G20" s="1004"/>
      <c r="H20" s="587"/>
      <c r="I20" s="587"/>
      <c r="J20" s="587"/>
      <c r="K20" s="587"/>
      <c r="L20" s="587"/>
      <c r="M20" s="587"/>
      <c r="N20" s="587"/>
      <c r="O20" s="587"/>
      <c r="P20" s="587"/>
      <c r="Q20" s="587"/>
      <c r="R20" s="587"/>
      <c r="S20" s="587"/>
      <c r="T20" s="587"/>
      <c r="U20" s="587"/>
      <c r="V20" s="587"/>
      <c r="W20" s="587"/>
      <c r="X20" s="587"/>
      <c r="Y20" s="587"/>
      <c r="Z20" s="587"/>
      <c r="AA20" s="587"/>
      <c r="AB20" s="587"/>
      <c r="AC20" s="587"/>
      <c r="AD20" s="587"/>
      <c r="AE20" s="587"/>
      <c r="AF20" s="587"/>
      <c r="AG20" s="587"/>
      <c r="AH20" s="587"/>
      <c r="AI20" s="587"/>
      <c r="AJ20" s="587"/>
      <c r="AK20" s="587"/>
      <c r="AL20" s="587"/>
      <c r="AM20" s="587"/>
      <c r="AN20" s="587"/>
      <c r="AO20" s="587"/>
      <c r="AP20" s="587"/>
      <c r="AQ20" s="587"/>
      <c r="AR20" s="587"/>
      <c r="AS20" s="587"/>
      <c r="AT20" s="587"/>
      <c r="AU20" s="587"/>
      <c r="AV20" s="587"/>
      <c r="AW20" s="587"/>
      <c r="AX20" s="587"/>
      <c r="AY20" s="587"/>
      <c r="AZ20" s="587"/>
      <c r="BA20" s="587"/>
      <c r="BB20" s="587"/>
      <c r="BC20" s="587"/>
      <c r="BD20" s="587"/>
      <c r="BE20" s="587"/>
      <c r="BF20" s="587"/>
      <c r="BG20" s="587"/>
      <c r="BH20" s="587"/>
      <c r="BI20" s="587"/>
      <c r="BJ20" s="587"/>
      <c r="BK20" s="587"/>
      <c r="BL20" s="587"/>
      <c r="BM20" s="587"/>
      <c r="BN20" s="587"/>
      <c r="BO20" s="587"/>
      <c r="BP20" s="587"/>
      <c r="BQ20" s="587"/>
      <c r="BR20" s="587"/>
      <c r="BS20" s="587"/>
      <c r="BT20" s="587"/>
      <c r="BU20" s="587"/>
      <c r="BV20" s="587"/>
      <c r="BW20" s="587"/>
      <c r="BX20" s="587"/>
      <c r="BY20" s="587"/>
      <c r="BZ20" s="587"/>
      <c r="CA20" s="587"/>
      <c r="CB20" s="587"/>
      <c r="CC20" s="587"/>
      <c r="CD20" s="587"/>
      <c r="CE20" s="587"/>
      <c r="CF20" s="587"/>
      <c r="CG20" s="587"/>
      <c r="CH20" s="587"/>
      <c r="CI20" s="587"/>
      <c r="CJ20" s="587"/>
      <c r="CK20" s="587"/>
      <c r="CL20" s="587"/>
      <c r="CM20" s="587"/>
      <c r="CN20" s="587"/>
      <c r="CO20" s="587"/>
      <c r="CP20" s="587"/>
      <c r="CQ20" s="587"/>
      <c r="CR20" s="587"/>
      <c r="CS20" s="587"/>
      <c r="CT20" s="587"/>
      <c r="CU20" s="587"/>
      <c r="CV20" s="587"/>
      <c r="CW20" s="587"/>
      <c r="CX20" s="587"/>
      <c r="CY20" s="587"/>
      <c r="CZ20" s="587"/>
      <c r="DA20" s="587"/>
      <c r="DB20" s="587"/>
      <c r="DC20" s="587"/>
      <c r="DD20" s="587"/>
      <c r="DE20" s="587"/>
      <c r="DF20" s="587"/>
      <c r="DG20" s="587"/>
      <c r="DH20" s="587"/>
      <c r="DI20" s="587"/>
      <c r="DJ20" s="587"/>
      <c r="DK20" s="587"/>
      <c r="DL20" s="587"/>
      <c r="DM20" s="587"/>
      <c r="DN20" s="587"/>
      <c r="DO20" s="587"/>
      <c r="DP20" s="587"/>
      <c r="DQ20" s="587"/>
      <c r="DR20" s="587"/>
      <c r="DS20" s="587"/>
      <c r="DT20" s="587"/>
      <c r="DU20" s="587"/>
      <c r="DV20" s="587"/>
      <c r="DW20" s="587"/>
      <c r="DX20" s="587"/>
      <c r="DY20" s="587"/>
      <c r="DZ20" s="587"/>
      <c r="EA20" s="587"/>
      <c r="EB20" s="587"/>
      <c r="EC20" s="587"/>
      <c r="ED20" s="587"/>
      <c r="EE20" s="587"/>
      <c r="EF20" s="587"/>
      <c r="EG20" s="587"/>
      <c r="EH20" s="587"/>
      <c r="EI20" s="587"/>
      <c r="EJ20" s="587"/>
      <c r="EK20" s="587"/>
      <c r="EL20" s="587"/>
      <c r="EM20" s="587"/>
      <c r="EN20" s="587"/>
      <c r="EO20" s="587"/>
      <c r="EP20" s="587"/>
      <c r="EQ20" s="587"/>
      <c r="ER20" s="587"/>
      <c r="ES20" s="587"/>
      <c r="ET20" s="587"/>
      <c r="EU20" s="587"/>
      <c r="EV20" s="587"/>
      <c r="EW20" s="587"/>
      <c r="EX20" s="587"/>
      <c r="EY20" s="587"/>
      <c r="EZ20" s="587"/>
      <c r="FA20" s="587"/>
      <c r="FB20" s="587"/>
      <c r="FC20" s="587"/>
      <c r="FD20" s="587"/>
      <c r="FE20" s="587"/>
      <c r="FF20" s="587"/>
      <c r="FG20" s="587"/>
      <c r="FH20" s="587"/>
      <c r="FI20" s="587"/>
      <c r="FJ20" s="587"/>
      <c r="FK20" s="587"/>
      <c r="FL20" s="587"/>
      <c r="FM20" s="587"/>
      <c r="FN20" s="587"/>
      <c r="FO20" s="587"/>
      <c r="FP20" s="587"/>
      <c r="FQ20" s="587"/>
      <c r="FR20" s="587"/>
      <c r="FS20" s="587"/>
      <c r="FT20" s="587"/>
      <c r="FU20" s="587"/>
      <c r="FV20" s="587"/>
      <c r="FW20" s="587"/>
      <c r="FX20" s="587"/>
      <c r="FY20" s="587"/>
      <c r="FZ20" s="587"/>
      <c r="GA20" s="587"/>
      <c r="GB20" s="587"/>
      <c r="GC20" s="587"/>
      <c r="GD20" s="587"/>
      <c r="GE20" s="587"/>
      <c r="GF20" s="587"/>
      <c r="GG20" s="587"/>
      <c r="GH20" s="587"/>
      <c r="GI20" s="587"/>
      <c r="GJ20" s="587"/>
      <c r="GK20" s="587"/>
      <c r="GL20" s="587"/>
      <c r="GM20" s="587"/>
      <c r="GN20" s="587"/>
      <c r="GO20" s="587"/>
      <c r="GP20" s="587"/>
      <c r="GQ20" s="587"/>
      <c r="GR20" s="587"/>
      <c r="GS20" s="587"/>
      <c r="GT20" s="587"/>
      <c r="GU20" s="587"/>
      <c r="GV20" s="587"/>
      <c r="GW20" s="587"/>
      <c r="GX20" s="587"/>
      <c r="GY20" s="587"/>
      <c r="GZ20" s="587"/>
      <c r="HA20" s="587"/>
      <c r="HB20" s="587"/>
      <c r="HC20" s="587"/>
      <c r="HD20" s="587"/>
      <c r="HE20" s="587"/>
      <c r="HF20" s="587"/>
      <c r="HG20" s="587"/>
      <c r="HH20" s="587"/>
      <c r="HI20" s="587"/>
      <c r="HJ20" s="587"/>
    </row>
    <row r="21" spans="1:8" s="69" customFormat="1" ht="21">
      <c r="A21" s="475" t="s">
        <v>529</v>
      </c>
      <c r="B21" s="1453" t="s">
        <v>2</v>
      </c>
      <c r="C21" s="1394">
        <f>D21+E21+F21</f>
        <v>939600</v>
      </c>
      <c r="D21" s="1394">
        <v>421200</v>
      </c>
      <c r="E21" s="1391">
        <v>518400</v>
      </c>
      <c r="F21" s="1387"/>
      <c r="G21" s="1004"/>
      <c r="H21" s="1502"/>
    </row>
    <row r="22" spans="1:8" s="69" customFormat="1" ht="21">
      <c r="A22" s="475" t="s">
        <v>528</v>
      </c>
      <c r="B22" s="1453" t="s">
        <v>1</v>
      </c>
      <c r="C22" s="1394">
        <v>4788000</v>
      </c>
      <c r="D22" s="1394">
        <v>1410000</v>
      </c>
      <c r="E22" s="1391">
        <v>1462800</v>
      </c>
      <c r="F22" s="1394">
        <v>1915200</v>
      </c>
      <c r="G22" s="1004"/>
      <c r="H22" s="1502"/>
    </row>
    <row r="23" spans="1:8" s="69" customFormat="1" ht="21">
      <c r="A23" s="475" t="s">
        <v>530</v>
      </c>
      <c r="B23" s="1453" t="s">
        <v>2</v>
      </c>
      <c r="C23" s="1394">
        <f>D23+E23+F23</f>
        <v>1949400</v>
      </c>
      <c r="D23" s="1394">
        <v>880800</v>
      </c>
      <c r="E23" s="1391">
        <v>1068600</v>
      </c>
      <c r="F23" s="1387"/>
      <c r="G23" s="1004"/>
      <c r="H23" s="1502"/>
    </row>
    <row r="24" spans="1:8" s="69" customFormat="1" ht="21">
      <c r="A24" s="1123"/>
      <c r="B24" s="1453"/>
      <c r="C24" s="1394"/>
      <c r="D24" s="1394"/>
      <c r="E24" s="1391"/>
      <c r="F24" s="1387"/>
      <c r="G24" s="1004"/>
      <c r="H24" s="1502"/>
    </row>
    <row r="25" spans="1:8" s="69" customFormat="1" ht="21">
      <c r="A25" s="1506" t="s">
        <v>214</v>
      </c>
      <c r="B25" s="1507"/>
      <c r="C25" s="1387">
        <v>6595300</v>
      </c>
      <c r="D25" s="1387">
        <v>2535300</v>
      </c>
      <c r="E25" s="1387">
        <v>3640000</v>
      </c>
      <c r="F25" s="1453">
        <v>420000</v>
      </c>
      <c r="G25" s="1004"/>
      <c r="H25" s="1502"/>
    </row>
    <row r="26" spans="1:8" s="69" customFormat="1" ht="21">
      <c r="A26" s="475" t="s">
        <v>531</v>
      </c>
      <c r="B26" s="1453" t="s">
        <v>1</v>
      </c>
      <c r="C26" s="1394">
        <v>140000</v>
      </c>
      <c r="D26" s="1394">
        <v>0</v>
      </c>
      <c r="E26" s="1406">
        <v>140000</v>
      </c>
      <c r="F26" s="1453">
        <v>0</v>
      </c>
      <c r="G26" s="1004"/>
      <c r="H26" s="1502"/>
    </row>
    <row r="27" spans="1:8" s="69" customFormat="1" ht="21">
      <c r="A27" s="475"/>
      <c r="B27" s="1453" t="s">
        <v>2</v>
      </c>
      <c r="C27" s="1394">
        <f>D27+E27+F27</f>
        <v>120000</v>
      </c>
      <c r="D27" s="1394"/>
      <c r="E27" s="1406">
        <v>120000</v>
      </c>
      <c r="F27" s="1453"/>
      <c r="G27" s="1004"/>
      <c r="H27" s="1502"/>
    </row>
    <row r="28" spans="1:8" s="69" customFormat="1" ht="21">
      <c r="A28" s="475" t="s">
        <v>532</v>
      </c>
      <c r="B28" s="1453" t="s">
        <v>1</v>
      </c>
      <c r="C28" s="1394">
        <v>3500000</v>
      </c>
      <c r="D28" s="1394">
        <v>0</v>
      </c>
      <c r="E28" s="1541">
        <v>3500000</v>
      </c>
      <c r="F28" s="1453">
        <v>0</v>
      </c>
      <c r="G28" s="1004"/>
      <c r="H28" s="1502"/>
    </row>
    <row r="29" spans="1:8" s="69" customFormat="1" ht="21">
      <c r="A29" s="475"/>
      <c r="B29" s="1453" t="s">
        <v>2</v>
      </c>
      <c r="C29" s="1394">
        <f>D29+E29+F29</f>
        <v>2461827.6</v>
      </c>
      <c r="D29" s="1394"/>
      <c r="E29" s="1406">
        <v>2461827.6</v>
      </c>
      <c r="F29" s="1453"/>
      <c r="G29" s="1004"/>
      <c r="H29" s="1502"/>
    </row>
    <row r="30" spans="1:8" s="69" customFormat="1" ht="21">
      <c r="A30" s="475" t="s">
        <v>533</v>
      </c>
      <c r="B30" s="1453" t="s">
        <v>1</v>
      </c>
      <c r="C30" s="1394">
        <v>30000</v>
      </c>
      <c r="D30" s="1394">
        <v>30000</v>
      </c>
      <c r="E30" s="1406">
        <v>0</v>
      </c>
      <c r="F30" s="1453">
        <v>0</v>
      </c>
      <c r="G30" s="1004"/>
      <c r="H30" s="1502"/>
    </row>
    <row r="31" spans="1:8" s="69" customFormat="1" ht="21">
      <c r="A31" s="475"/>
      <c r="B31" s="1453" t="s">
        <v>2</v>
      </c>
      <c r="C31" s="1394">
        <f>D31+E31+F31</f>
        <v>30000</v>
      </c>
      <c r="D31" s="1394">
        <v>30000</v>
      </c>
      <c r="E31" s="1406"/>
      <c r="F31" s="1453"/>
      <c r="G31" s="1004"/>
      <c r="H31" s="1502"/>
    </row>
    <row r="32" spans="1:8" s="69" customFormat="1" ht="21">
      <c r="A32" s="475" t="s">
        <v>534</v>
      </c>
      <c r="B32" s="1453" t="s">
        <v>1</v>
      </c>
      <c r="C32" s="1394">
        <v>884000</v>
      </c>
      <c r="D32" s="1394">
        <v>884000</v>
      </c>
      <c r="E32" s="1406">
        <v>0</v>
      </c>
      <c r="F32" s="1453">
        <v>0</v>
      </c>
      <c r="G32" s="1004"/>
      <c r="H32" s="1502"/>
    </row>
    <row r="33" spans="1:8" s="69" customFormat="1" ht="21">
      <c r="A33" s="881" t="s">
        <v>535</v>
      </c>
      <c r="B33" s="1513" t="s">
        <v>2</v>
      </c>
      <c r="C33" s="1409">
        <f>D33+E33+F33</f>
        <v>341961.15</v>
      </c>
      <c r="D33" s="1468">
        <v>205176.69</v>
      </c>
      <c r="E33" s="1542">
        <v>136784.46</v>
      </c>
      <c r="F33" s="1514"/>
      <c r="G33" s="1004"/>
      <c r="H33" s="1502"/>
    </row>
    <row r="34" spans="1:218" s="1505" customFormat="1" ht="21">
      <c r="A34" s="1144" t="s">
        <v>536</v>
      </c>
      <c r="B34" s="1516" t="s">
        <v>1</v>
      </c>
      <c r="C34" s="1472">
        <v>420000</v>
      </c>
      <c r="D34" s="1473">
        <v>0</v>
      </c>
      <c r="E34" s="1517">
        <v>0</v>
      </c>
      <c r="F34" s="1543">
        <v>420000</v>
      </c>
      <c r="G34" s="1004"/>
      <c r="H34" s="1504"/>
      <c r="I34" s="1504"/>
      <c r="J34" s="1504"/>
      <c r="K34" s="1504"/>
      <c r="L34" s="1504"/>
      <c r="M34" s="1504"/>
      <c r="N34" s="1504"/>
      <c r="O34" s="1504"/>
      <c r="P34" s="1504"/>
      <c r="Q34" s="1504"/>
      <c r="R34" s="1504"/>
      <c r="S34" s="1504"/>
      <c r="T34" s="1504"/>
      <c r="U34" s="1504"/>
      <c r="V34" s="1504"/>
      <c r="W34" s="1504"/>
      <c r="X34" s="1504"/>
      <c r="Y34" s="1504"/>
      <c r="Z34" s="1504"/>
      <c r="AA34" s="1504"/>
      <c r="AB34" s="1504"/>
      <c r="AC34" s="1504"/>
      <c r="AD34" s="1504"/>
      <c r="AE34" s="1504"/>
      <c r="AF34" s="1504"/>
      <c r="AG34" s="1504"/>
      <c r="AH34" s="1504"/>
      <c r="AI34" s="1504"/>
      <c r="AJ34" s="1504"/>
      <c r="AK34" s="1504"/>
      <c r="AL34" s="1504"/>
      <c r="AM34" s="1504"/>
      <c r="AN34" s="1504"/>
      <c r="AO34" s="1504"/>
      <c r="AP34" s="1504"/>
      <c r="AQ34" s="1504"/>
      <c r="AR34" s="1504"/>
      <c r="AS34" s="1504"/>
      <c r="AT34" s="1504"/>
      <c r="AU34" s="1504"/>
      <c r="AV34" s="1504"/>
      <c r="AW34" s="1504"/>
      <c r="AX34" s="1504"/>
      <c r="AY34" s="1504"/>
      <c r="AZ34" s="1504"/>
      <c r="BA34" s="1504"/>
      <c r="BB34" s="1504"/>
      <c r="BC34" s="1504"/>
      <c r="BD34" s="1504"/>
      <c r="BE34" s="1504"/>
      <c r="BF34" s="1504"/>
      <c r="BG34" s="1504"/>
      <c r="BH34" s="1504"/>
      <c r="BI34" s="1504"/>
      <c r="BJ34" s="1504"/>
      <c r="BK34" s="1504"/>
      <c r="BL34" s="1504"/>
      <c r="BM34" s="1504"/>
      <c r="BN34" s="1504"/>
      <c r="BO34" s="1504"/>
      <c r="BP34" s="1504"/>
      <c r="BQ34" s="1504"/>
      <c r="BR34" s="1504"/>
      <c r="BS34" s="1504"/>
      <c r="BT34" s="1504"/>
      <c r="BU34" s="1504"/>
      <c r="BV34" s="1504"/>
      <c r="BW34" s="1504"/>
      <c r="BX34" s="1504"/>
      <c r="BY34" s="1504"/>
      <c r="BZ34" s="1504"/>
      <c r="CA34" s="1504"/>
      <c r="CB34" s="1504"/>
      <c r="CC34" s="1504"/>
      <c r="CD34" s="1504"/>
      <c r="CE34" s="1504"/>
      <c r="CF34" s="1504"/>
      <c r="CG34" s="1504"/>
      <c r="CH34" s="1504"/>
      <c r="CI34" s="1504"/>
      <c r="CJ34" s="1504"/>
      <c r="CK34" s="1504"/>
      <c r="CL34" s="1504"/>
      <c r="CM34" s="1504"/>
      <c r="CN34" s="1504"/>
      <c r="CO34" s="1504"/>
      <c r="CP34" s="1504"/>
      <c r="CQ34" s="1504"/>
      <c r="CR34" s="1504"/>
      <c r="CS34" s="1504"/>
      <c r="CT34" s="1504"/>
      <c r="CU34" s="1504"/>
      <c r="CV34" s="1504"/>
      <c r="CW34" s="1504"/>
      <c r="CX34" s="1504"/>
      <c r="CY34" s="1504"/>
      <c r="CZ34" s="1504"/>
      <c r="DA34" s="1504"/>
      <c r="DB34" s="1504"/>
      <c r="DC34" s="1504"/>
      <c r="DD34" s="1504"/>
      <c r="DE34" s="1504"/>
      <c r="DF34" s="1504"/>
      <c r="DG34" s="1504"/>
      <c r="DH34" s="1504"/>
      <c r="DI34" s="1504"/>
      <c r="DJ34" s="1504"/>
      <c r="DK34" s="1504"/>
      <c r="DL34" s="1504"/>
      <c r="DM34" s="1504"/>
      <c r="DN34" s="1504"/>
      <c r="DO34" s="1504"/>
      <c r="DP34" s="1504"/>
      <c r="DQ34" s="1504"/>
      <c r="DR34" s="1504"/>
      <c r="DS34" s="1504"/>
      <c r="DT34" s="1504"/>
      <c r="DU34" s="1504"/>
      <c r="DV34" s="1504"/>
      <c r="DW34" s="1504"/>
      <c r="DX34" s="1504"/>
      <c r="DY34" s="1504"/>
      <c r="DZ34" s="1504"/>
      <c r="EA34" s="1504"/>
      <c r="EB34" s="1504"/>
      <c r="EC34" s="1504"/>
      <c r="ED34" s="1504"/>
      <c r="EE34" s="1504"/>
      <c r="EF34" s="1504"/>
      <c r="EG34" s="1504"/>
      <c r="EH34" s="1504"/>
      <c r="EI34" s="1504"/>
      <c r="EJ34" s="1504"/>
      <c r="EK34" s="1504"/>
      <c r="EL34" s="1504"/>
      <c r="EM34" s="1504"/>
      <c r="EN34" s="1504"/>
      <c r="EO34" s="1504"/>
      <c r="EP34" s="1504"/>
      <c r="EQ34" s="1504"/>
      <c r="ER34" s="1504"/>
      <c r="ES34" s="1504"/>
      <c r="ET34" s="1504"/>
      <c r="EU34" s="1504"/>
      <c r="EV34" s="1504"/>
      <c r="EW34" s="1504"/>
      <c r="EX34" s="1504"/>
      <c r="EY34" s="1504"/>
      <c r="EZ34" s="1504"/>
      <c r="FA34" s="1504"/>
      <c r="FB34" s="1504"/>
      <c r="FC34" s="1504"/>
      <c r="FD34" s="1504"/>
      <c r="FE34" s="1504"/>
      <c r="FF34" s="1504"/>
      <c r="FG34" s="1504"/>
      <c r="FH34" s="1504"/>
      <c r="FI34" s="1504"/>
      <c r="FJ34" s="1504"/>
      <c r="FK34" s="1504"/>
      <c r="FL34" s="1504"/>
      <c r="FM34" s="1504"/>
      <c r="FN34" s="1504"/>
      <c r="FO34" s="1504"/>
      <c r="FP34" s="1504"/>
      <c r="FQ34" s="1504"/>
      <c r="FR34" s="1504"/>
      <c r="FS34" s="1504"/>
      <c r="FT34" s="1504"/>
      <c r="FU34" s="1504"/>
      <c r="FV34" s="1504"/>
      <c r="FW34" s="1504"/>
      <c r="FX34" s="1504"/>
      <c r="FY34" s="1504"/>
      <c r="FZ34" s="1504"/>
      <c r="GA34" s="1504"/>
      <c r="GB34" s="1504"/>
      <c r="GC34" s="1504"/>
      <c r="GD34" s="1504"/>
      <c r="GE34" s="1504"/>
      <c r="GF34" s="1504"/>
      <c r="GG34" s="1504"/>
      <c r="GH34" s="1504"/>
      <c r="GI34" s="1504"/>
      <c r="GJ34" s="1504"/>
      <c r="GK34" s="1504"/>
      <c r="GL34" s="1504"/>
      <c r="GM34" s="1504"/>
      <c r="GN34" s="1504"/>
      <c r="GO34" s="1504"/>
      <c r="GP34" s="1504"/>
      <c r="GQ34" s="1504"/>
      <c r="GR34" s="1504"/>
      <c r="GS34" s="1504"/>
      <c r="GT34" s="1504"/>
      <c r="GU34" s="1504"/>
      <c r="GV34" s="1504"/>
      <c r="GW34" s="1504"/>
      <c r="GX34" s="1504"/>
      <c r="GY34" s="1504"/>
      <c r="GZ34" s="1504"/>
      <c r="HA34" s="1504"/>
      <c r="HB34" s="1504"/>
      <c r="HC34" s="1504"/>
      <c r="HD34" s="1504"/>
      <c r="HE34" s="1504"/>
      <c r="HF34" s="1504"/>
      <c r="HG34" s="1504"/>
      <c r="HH34" s="1504"/>
      <c r="HI34" s="1504"/>
      <c r="HJ34" s="1504"/>
    </row>
    <row r="35" spans="1:218" s="1508" customFormat="1" ht="21">
      <c r="A35" s="1263"/>
      <c r="B35" s="1507" t="s">
        <v>2</v>
      </c>
      <c r="C35" s="1394">
        <f>D35+E35+F35</f>
        <v>0</v>
      </c>
      <c r="D35" s="1387"/>
      <c r="E35" s="1431"/>
      <c r="F35" s="1387"/>
      <c r="G35" s="1004"/>
      <c r="H35" s="587"/>
      <c r="I35" s="587"/>
      <c r="J35" s="587"/>
      <c r="K35" s="587"/>
      <c r="L35" s="587"/>
      <c r="M35" s="587"/>
      <c r="N35" s="587"/>
      <c r="O35" s="587"/>
      <c r="P35" s="587"/>
      <c r="Q35" s="587"/>
      <c r="R35" s="587"/>
      <c r="S35" s="587"/>
      <c r="T35" s="587"/>
      <c r="U35" s="587"/>
      <c r="V35" s="587"/>
      <c r="W35" s="587"/>
      <c r="X35" s="587"/>
      <c r="Y35" s="587"/>
      <c r="Z35" s="587"/>
      <c r="AA35" s="587"/>
      <c r="AB35" s="587"/>
      <c r="AC35" s="587"/>
      <c r="AD35" s="587"/>
      <c r="AE35" s="587"/>
      <c r="AF35" s="587"/>
      <c r="AG35" s="587"/>
      <c r="AH35" s="587"/>
      <c r="AI35" s="587"/>
      <c r="AJ35" s="587"/>
      <c r="AK35" s="587"/>
      <c r="AL35" s="587"/>
      <c r="AM35" s="587"/>
      <c r="AN35" s="587"/>
      <c r="AO35" s="587"/>
      <c r="AP35" s="587"/>
      <c r="AQ35" s="587"/>
      <c r="AR35" s="587"/>
      <c r="AS35" s="587"/>
      <c r="AT35" s="587"/>
      <c r="AU35" s="587"/>
      <c r="AV35" s="587"/>
      <c r="AW35" s="587"/>
      <c r="AX35" s="587"/>
      <c r="AY35" s="587"/>
      <c r="AZ35" s="587"/>
      <c r="BA35" s="587"/>
      <c r="BB35" s="587"/>
      <c r="BC35" s="587"/>
      <c r="BD35" s="587"/>
      <c r="BE35" s="587"/>
      <c r="BF35" s="587"/>
      <c r="BG35" s="587"/>
      <c r="BH35" s="587"/>
      <c r="BI35" s="587"/>
      <c r="BJ35" s="587"/>
      <c r="BK35" s="587"/>
      <c r="BL35" s="587"/>
      <c r="BM35" s="587"/>
      <c r="BN35" s="587"/>
      <c r="BO35" s="587"/>
      <c r="BP35" s="587"/>
      <c r="BQ35" s="587"/>
      <c r="BR35" s="587"/>
      <c r="BS35" s="587"/>
      <c r="BT35" s="587"/>
      <c r="BU35" s="587"/>
      <c r="BV35" s="587"/>
      <c r="BW35" s="587"/>
      <c r="BX35" s="587"/>
      <c r="BY35" s="587"/>
      <c r="BZ35" s="587"/>
      <c r="CA35" s="587"/>
      <c r="CB35" s="587"/>
      <c r="CC35" s="587"/>
      <c r="CD35" s="587"/>
      <c r="CE35" s="587"/>
      <c r="CF35" s="587"/>
      <c r="CG35" s="587"/>
      <c r="CH35" s="587"/>
      <c r="CI35" s="587"/>
      <c r="CJ35" s="587"/>
      <c r="CK35" s="587"/>
      <c r="CL35" s="587"/>
      <c r="CM35" s="587"/>
      <c r="CN35" s="587"/>
      <c r="CO35" s="587"/>
      <c r="CP35" s="587"/>
      <c r="CQ35" s="587"/>
      <c r="CR35" s="587"/>
      <c r="CS35" s="587"/>
      <c r="CT35" s="587"/>
      <c r="CU35" s="587"/>
      <c r="CV35" s="587"/>
      <c r="CW35" s="587"/>
      <c r="CX35" s="587"/>
      <c r="CY35" s="587"/>
      <c r="CZ35" s="587"/>
      <c r="DA35" s="587"/>
      <c r="DB35" s="587"/>
      <c r="DC35" s="587"/>
      <c r="DD35" s="587"/>
      <c r="DE35" s="587"/>
      <c r="DF35" s="587"/>
      <c r="DG35" s="587"/>
      <c r="DH35" s="587"/>
      <c r="DI35" s="587"/>
      <c r="DJ35" s="587"/>
      <c r="DK35" s="587"/>
      <c r="DL35" s="587"/>
      <c r="DM35" s="587"/>
      <c r="DN35" s="587"/>
      <c r="DO35" s="587"/>
      <c r="DP35" s="587"/>
      <c r="DQ35" s="587"/>
      <c r="DR35" s="587"/>
      <c r="DS35" s="587"/>
      <c r="DT35" s="587"/>
      <c r="DU35" s="587"/>
      <c r="DV35" s="587"/>
      <c r="DW35" s="587"/>
      <c r="DX35" s="587"/>
      <c r="DY35" s="587"/>
      <c r="DZ35" s="587"/>
      <c r="EA35" s="587"/>
      <c r="EB35" s="587"/>
      <c r="EC35" s="587"/>
      <c r="ED35" s="587"/>
      <c r="EE35" s="587"/>
      <c r="EF35" s="587"/>
      <c r="EG35" s="587"/>
      <c r="EH35" s="587"/>
      <c r="EI35" s="587"/>
      <c r="EJ35" s="587"/>
      <c r="EK35" s="587"/>
      <c r="EL35" s="587"/>
      <c r="EM35" s="587"/>
      <c r="EN35" s="587"/>
      <c r="EO35" s="587"/>
      <c r="EP35" s="587"/>
      <c r="EQ35" s="587"/>
      <c r="ER35" s="587"/>
      <c r="ES35" s="587"/>
      <c r="ET35" s="587"/>
      <c r="EU35" s="587"/>
      <c r="EV35" s="587"/>
      <c r="EW35" s="587"/>
      <c r="EX35" s="587"/>
      <c r="EY35" s="587"/>
      <c r="EZ35" s="587"/>
      <c r="FA35" s="587"/>
      <c r="FB35" s="587"/>
      <c r="FC35" s="587"/>
      <c r="FD35" s="587"/>
      <c r="FE35" s="587"/>
      <c r="FF35" s="587"/>
      <c r="FG35" s="587"/>
      <c r="FH35" s="587"/>
      <c r="FI35" s="587"/>
      <c r="FJ35" s="587"/>
      <c r="FK35" s="587"/>
      <c r="FL35" s="587"/>
      <c r="FM35" s="587"/>
      <c r="FN35" s="587"/>
      <c r="FO35" s="587"/>
      <c r="FP35" s="587"/>
      <c r="FQ35" s="587"/>
      <c r="FR35" s="587"/>
      <c r="FS35" s="587"/>
      <c r="FT35" s="587"/>
      <c r="FU35" s="587"/>
      <c r="FV35" s="587"/>
      <c r="FW35" s="587"/>
      <c r="FX35" s="587"/>
      <c r="FY35" s="587"/>
      <c r="FZ35" s="587"/>
      <c r="GA35" s="587"/>
      <c r="GB35" s="587"/>
      <c r="GC35" s="587"/>
      <c r="GD35" s="587"/>
      <c r="GE35" s="587"/>
      <c r="GF35" s="587"/>
      <c r="GG35" s="587"/>
      <c r="GH35" s="587"/>
      <c r="GI35" s="587"/>
      <c r="GJ35" s="587"/>
      <c r="GK35" s="587"/>
      <c r="GL35" s="587"/>
      <c r="GM35" s="587"/>
      <c r="GN35" s="587"/>
      <c r="GO35" s="587"/>
      <c r="GP35" s="587"/>
      <c r="GQ35" s="587"/>
      <c r="GR35" s="587"/>
      <c r="GS35" s="587"/>
      <c r="GT35" s="587"/>
      <c r="GU35" s="587"/>
      <c r="GV35" s="587"/>
      <c r="GW35" s="587"/>
      <c r="GX35" s="587"/>
      <c r="GY35" s="587"/>
      <c r="GZ35" s="587"/>
      <c r="HA35" s="587"/>
      <c r="HB35" s="587"/>
      <c r="HC35" s="587"/>
      <c r="HD35" s="587"/>
      <c r="HE35" s="587"/>
      <c r="HF35" s="587"/>
      <c r="HG35" s="587"/>
      <c r="HH35" s="587"/>
      <c r="HI35" s="587"/>
      <c r="HJ35" s="587"/>
    </row>
    <row r="36" spans="1:7" s="587" customFormat="1" ht="21">
      <c r="A36" s="1263" t="s">
        <v>537</v>
      </c>
      <c r="B36" s="1453" t="s">
        <v>1</v>
      </c>
      <c r="C36" s="1394">
        <v>1166400</v>
      </c>
      <c r="D36" s="1394">
        <v>1166400</v>
      </c>
      <c r="E36" s="1406">
        <v>0</v>
      </c>
      <c r="F36" s="1453">
        <v>0</v>
      </c>
      <c r="G36" s="1004"/>
    </row>
    <row r="37" spans="1:7" s="587" customFormat="1" ht="21">
      <c r="A37" s="1506"/>
      <c r="B37" s="1453" t="s">
        <v>2</v>
      </c>
      <c r="C37" s="1394">
        <f>D37+E37+F37</f>
        <v>332625</v>
      </c>
      <c r="D37" s="1394">
        <v>184725</v>
      </c>
      <c r="E37" s="1406">
        <v>147900</v>
      </c>
      <c r="F37" s="1453"/>
      <c r="G37" s="1004"/>
    </row>
    <row r="38" spans="1:8" s="69" customFormat="1" ht="21">
      <c r="A38" s="475" t="s">
        <v>538</v>
      </c>
      <c r="B38" s="1453" t="s">
        <v>1</v>
      </c>
      <c r="C38" s="1394">
        <v>454900</v>
      </c>
      <c r="D38" s="1394">
        <v>454900</v>
      </c>
      <c r="E38" s="1406">
        <v>0</v>
      </c>
      <c r="F38" s="1400">
        <v>0</v>
      </c>
      <c r="G38" s="1004"/>
      <c r="H38" s="1502"/>
    </row>
    <row r="39" spans="1:8" s="69" customFormat="1" ht="21">
      <c r="A39" s="1263" t="s">
        <v>535</v>
      </c>
      <c r="B39" s="1507" t="s">
        <v>2</v>
      </c>
      <c r="C39" s="1394">
        <f>D39+E39+F39</f>
        <v>78469.61</v>
      </c>
      <c r="D39" s="1400">
        <v>78469.61</v>
      </c>
      <c r="E39" s="1391"/>
      <c r="F39" s="1394"/>
      <c r="G39" s="1004"/>
      <c r="H39" s="1502"/>
    </row>
    <row r="40" spans="1:8" s="69" customFormat="1" ht="21">
      <c r="A40" s="1506" t="s">
        <v>215</v>
      </c>
      <c r="B40" s="1507"/>
      <c r="C40" s="1387">
        <v>3495900</v>
      </c>
      <c r="D40" s="1387">
        <v>225300</v>
      </c>
      <c r="E40" s="1387">
        <v>3270600</v>
      </c>
      <c r="F40" s="1453">
        <v>0</v>
      </c>
      <c r="G40" s="1004"/>
      <c r="H40" s="1502"/>
    </row>
    <row r="41" spans="1:8" s="69" customFormat="1" ht="21">
      <c r="A41" s="1263" t="s">
        <v>539</v>
      </c>
      <c r="B41" s="1453" t="s">
        <v>1</v>
      </c>
      <c r="C41" s="1394">
        <v>863500</v>
      </c>
      <c r="D41" s="1400">
        <v>0</v>
      </c>
      <c r="E41" s="1391">
        <v>863500</v>
      </c>
      <c r="F41" s="1400">
        <v>0</v>
      </c>
      <c r="G41" s="1004"/>
      <c r="H41" s="1502"/>
    </row>
    <row r="42" spans="1:8" s="69" customFormat="1" ht="21">
      <c r="A42" s="1506"/>
      <c r="B42" s="1453" t="s">
        <v>2</v>
      </c>
      <c r="C42" s="1394">
        <f>D42+E42+F42</f>
        <v>0</v>
      </c>
      <c r="D42" s="1394"/>
      <c r="E42" s="1391"/>
      <c r="F42" s="1400"/>
      <c r="G42" s="1004"/>
      <c r="H42" s="1502"/>
    </row>
    <row r="43" spans="1:8" s="69" customFormat="1" ht="21">
      <c r="A43" s="475" t="s">
        <v>540</v>
      </c>
      <c r="B43" s="1453" t="s">
        <v>1</v>
      </c>
      <c r="C43" s="1394">
        <v>14000</v>
      </c>
      <c r="D43" s="1394">
        <v>14000</v>
      </c>
      <c r="E43" s="1406">
        <v>0</v>
      </c>
      <c r="F43" s="1400">
        <v>0</v>
      </c>
      <c r="G43" s="1004"/>
      <c r="H43" s="1502"/>
    </row>
    <row r="44" spans="1:8" s="69" customFormat="1" ht="21">
      <c r="A44" s="475"/>
      <c r="B44" s="1453" t="s">
        <v>2</v>
      </c>
      <c r="C44" s="1394">
        <f>D44+E44+F44</f>
        <v>14000</v>
      </c>
      <c r="D44" s="1394">
        <v>14000</v>
      </c>
      <c r="E44" s="1391"/>
      <c r="F44" s="1400"/>
      <c r="G44" s="1004"/>
      <c r="H44" s="1502"/>
    </row>
    <row r="45" spans="1:8" s="69" customFormat="1" ht="21">
      <c r="A45" s="475" t="s">
        <v>541</v>
      </c>
      <c r="B45" s="1453" t="s">
        <v>1</v>
      </c>
      <c r="C45" s="1394">
        <v>1296400</v>
      </c>
      <c r="D45" s="1400">
        <v>0</v>
      </c>
      <c r="E45" s="1391">
        <v>1296400</v>
      </c>
      <c r="F45" s="1400">
        <v>0</v>
      </c>
      <c r="G45" s="1004"/>
      <c r="H45" s="1502"/>
    </row>
    <row r="46" spans="1:8" s="69" customFormat="1" ht="21">
      <c r="A46" s="475"/>
      <c r="B46" s="1453" t="s">
        <v>2</v>
      </c>
      <c r="C46" s="1394">
        <f>D46+E46+F46</f>
        <v>0</v>
      </c>
      <c r="D46" s="1394"/>
      <c r="E46" s="1391"/>
      <c r="F46" s="1400"/>
      <c r="G46" s="1004"/>
      <c r="H46" s="1502"/>
    </row>
    <row r="47" spans="1:8" s="69" customFormat="1" ht="21">
      <c r="A47" s="475" t="s">
        <v>542</v>
      </c>
      <c r="B47" s="1453" t="s">
        <v>1</v>
      </c>
      <c r="C47" s="1394">
        <v>45000</v>
      </c>
      <c r="D47" s="1394">
        <v>45000</v>
      </c>
      <c r="E47" s="1406">
        <v>0</v>
      </c>
      <c r="F47" s="1400">
        <v>0</v>
      </c>
      <c r="G47" s="1004"/>
      <c r="H47" s="1502"/>
    </row>
    <row r="48" spans="1:8" s="69" customFormat="1" ht="21">
      <c r="A48" s="475"/>
      <c r="B48" s="1453" t="s">
        <v>2</v>
      </c>
      <c r="C48" s="1394">
        <f>D48+E48+F48</f>
        <v>45000</v>
      </c>
      <c r="D48" s="1394">
        <v>45000</v>
      </c>
      <c r="E48" s="1391"/>
      <c r="F48" s="1400"/>
      <c r="G48" s="1004"/>
      <c r="H48" s="1502"/>
    </row>
    <row r="49" spans="1:8" s="69" customFormat="1" ht="21">
      <c r="A49" s="1237" t="s">
        <v>543</v>
      </c>
      <c r="B49" s="1544" t="s">
        <v>1</v>
      </c>
      <c r="C49" s="1545">
        <v>875200</v>
      </c>
      <c r="D49" s="1544">
        <v>0</v>
      </c>
      <c r="E49" s="1546">
        <v>875200</v>
      </c>
      <c r="F49" s="1544">
        <v>0</v>
      </c>
      <c r="G49" s="1004"/>
      <c r="H49" s="1502"/>
    </row>
    <row r="50" spans="1:8" s="69" customFormat="1" ht="21">
      <c r="A50" s="475"/>
      <c r="B50" s="1453" t="s">
        <v>2</v>
      </c>
      <c r="C50" s="1394">
        <f>D50+E50+F50</f>
        <v>0</v>
      </c>
      <c r="D50" s="1453"/>
      <c r="E50" s="1391"/>
      <c r="F50" s="1453"/>
      <c r="G50" s="1004"/>
      <c r="H50" s="1502"/>
    </row>
    <row r="51" spans="1:8" s="69" customFormat="1" ht="21">
      <c r="A51" s="475" t="s">
        <v>544</v>
      </c>
      <c r="B51" s="1453" t="s">
        <v>1</v>
      </c>
      <c r="C51" s="1394">
        <v>235500</v>
      </c>
      <c r="D51" s="1453">
        <v>0</v>
      </c>
      <c r="E51" s="1391">
        <v>235500</v>
      </c>
      <c r="F51" s="1453">
        <v>0</v>
      </c>
      <c r="G51" s="1004"/>
      <c r="H51" s="1502"/>
    </row>
    <row r="52" spans="1:8" s="69" customFormat="1" ht="21">
      <c r="A52" s="475"/>
      <c r="B52" s="1453" t="s">
        <v>2</v>
      </c>
      <c r="C52" s="1394">
        <f>D52+E52+F52</f>
        <v>0</v>
      </c>
      <c r="D52" s="1387"/>
      <c r="E52" s="1431"/>
      <c r="F52" s="1453"/>
      <c r="G52" s="1004"/>
      <c r="H52" s="1502"/>
    </row>
    <row r="53" spans="1:8" s="69" customFormat="1" ht="21">
      <c r="A53" s="475" t="s">
        <v>545</v>
      </c>
      <c r="B53" s="1453" t="s">
        <v>1</v>
      </c>
      <c r="C53" s="1394">
        <v>36000</v>
      </c>
      <c r="D53" s="1394">
        <v>36000</v>
      </c>
      <c r="E53" s="1406">
        <v>0</v>
      </c>
      <c r="F53" s="1400">
        <v>0</v>
      </c>
      <c r="G53" s="1004"/>
      <c r="H53" s="1502"/>
    </row>
    <row r="54" spans="1:8" s="69" customFormat="1" ht="21">
      <c r="A54" s="475"/>
      <c r="B54" s="1453" t="s">
        <v>2</v>
      </c>
      <c r="C54" s="1394">
        <f>D54+E54+F54</f>
        <v>36000</v>
      </c>
      <c r="D54" s="1394">
        <v>36000</v>
      </c>
      <c r="E54" s="1406"/>
      <c r="F54" s="1400"/>
      <c r="G54" s="1004"/>
      <c r="H54" s="1502"/>
    </row>
    <row r="55" spans="1:8" s="69" customFormat="1" ht="21">
      <c r="A55" s="475" t="s">
        <v>546</v>
      </c>
      <c r="B55" s="1453" t="s">
        <v>1</v>
      </c>
      <c r="C55" s="1394">
        <v>26200</v>
      </c>
      <c r="D55" s="1394">
        <v>26200</v>
      </c>
      <c r="E55" s="1406">
        <v>0</v>
      </c>
      <c r="F55" s="1400">
        <v>0</v>
      </c>
      <c r="G55" s="1004"/>
      <c r="H55" s="1502"/>
    </row>
    <row r="56" spans="1:8" s="69" customFormat="1" ht="21">
      <c r="A56" s="475"/>
      <c r="B56" s="1453" t="s">
        <v>2</v>
      </c>
      <c r="C56" s="1394">
        <f>D56+E56+F56</f>
        <v>0</v>
      </c>
      <c r="D56" s="1394"/>
      <c r="E56" s="1406"/>
      <c r="F56" s="1400"/>
      <c r="G56" s="1004"/>
      <c r="H56" s="1502"/>
    </row>
    <row r="57" spans="1:8" s="69" customFormat="1" ht="21">
      <c r="A57" s="475" t="s">
        <v>547</v>
      </c>
      <c r="B57" s="1453" t="s">
        <v>1</v>
      </c>
      <c r="C57" s="1394">
        <v>21000</v>
      </c>
      <c r="D57" s="1394">
        <v>21000</v>
      </c>
      <c r="E57" s="1406">
        <v>0</v>
      </c>
      <c r="F57" s="1400">
        <v>0</v>
      </c>
      <c r="G57" s="1004"/>
      <c r="H57" s="1502"/>
    </row>
    <row r="58" spans="1:8" s="69" customFormat="1" ht="21">
      <c r="A58" s="881" t="s">
        <v>548</v>
      </c>
      <c r="B58" s="1513" t="s">
        <v>2</v>
      </c>
      <c r="C58" s="1409">
        <f>D58+E58+F58</f>
        <v>21000</v>
      </c>
      <c r="D58" s="1409">
        <v>21000</v>
      </c>
      <c r="E58" s="1542"/>
      <c r="F58" s="1468"/>
      <c r="G58" s="1004"/>
      <c r="H58" s="1502"/>
    </row>
    <row r="59" spans="1:8" s="69" customFormat="1" ht="21">
      <c r="A59" s="1144" t="s">
        <v>549</v>
      </c>
      <c r="B59" s="1516" t="s">
        <v>1</v>
      </c>
      <c r="C59" s="1472">
        <v>83100</v>
      </c>
      <c r="D59" s="1472">
        <v>83100</v>
      </c>
      <c r="E59" s="1547">
        <v>0</v>
      </c>
      <c r="F59" s="1473">
        <v>0</v>
      </c>
      <c r="G59" s="1004"/>
      <c r="H59" s="1502"/>
    </row>
    <row r="60" spans="1:8" s="69" customFormat="1" ht="21">
      <c r="A60" s="881" t="s">
        <v>535</v>
      </c>
      <c r="B60" s="1513" t="s">
        <v>2</v>
      </c>
      <c r="C60" s="1409">
        <f>D60+E60+F60</f>
        <v>0</v>
      </c>
      <c r="D60" s="1514"/>
      <c r="E60" s="1548"/>
      <c r="F60" s="1514"/>
      <c r="G60" s="1004"/>
      <c r="H60" s="1502"/>
    </row>
    <row r="61" spans="1:218" s="1551" customFormat="1" ht="21">
      <c r="A61" s="1549" t="s">
        <v>354</v>
      </c>
      <c r="B61" s="1550" t="s">
        <v>1</v>
      </c>
      <c r="C61" s="1381">
        <v>36360100</v>
      </c>
      <c r="D61" s="1381">
        <v>12801920</v>
      </c>
      <c r="E61" s="1381">
        <v>17157220</v>
      </c>
      <c r="F61" s="1381">
        <v>6400960</v>
      </c>
      <c r="G61" s="1004"/>
      <c r="H61" s="587"/>
      <c r="I61" s="587"/>
      <c r="J61" s="587"/>
      <c r="K61" s="587"/>
      <c r="L61" s="587"/>
      <c r="M61" s="587"/>
      <c r="N61" s="587"/>
      <c r="O61" s="587"/>
      <c r="P61" s="587"/>
      <c r="Q61" s="587"/>
      <c r="R61" s="587"/>
      <c r="S61" s="587"/>
      <c r="T61" s="587"/>
      <c r="U61" s="587"/>
      <c r="V61" s="587"/>
      <c r="W61" s="587"/>
      <c r="X61" s="587"/>
      <c r="Y61" s="587"/>
      <c r="Z61" s="587"/>
      <c r="AA61" s="587"/>
      <c r="AB61" s="587"/>
      <c r="AC61" s="587"/>
      <c r="AD61" s="587"/>
      <c r="AE61" s="587"/>
      <c r="AF61" s="587"/>
      <c r="AG61" s="587"/>
      <c r="AH61" s="587"/>
      <c r="AI61" s="587"/>
      <c r="AJ61" s="587"/>
      <c r="AK61" s="587"/>
      <c r="AL61" s="587"/>
      <c r="AM61" s="587"/>
      <c r="AN61" s="587"/>
      <c r="AO61" s="587"/>
      <c r="AP61" s="587"/>
      <c r="AQ61" s="587"/>
      <c r="AR61" s="587"/>
      <c r="AS61" s="587"/>
      <c r="AT61" s="587"/>
      <c r="AU61" s="587"/>
      <c r="AV61" s="587"/>
      <c r="AW61" s="587"/>
      <c r="AX61" s="587"/>
      <c r="AY61" s="587"/>
      <c r="AZ61" s="587"/>
      <c r="BA61" s="587"/>
      <c r="BB61" s="587"/>
      <c r="BC61" s="587"/>
      <c r="BD61" s="587"/>
      <c r="BE61" s="587"/>
      <c r="BF61" s="587"/>
      <c r="BG61" s="587"/>
      <c r="BH61" s="587"/>
      <c r="BI61" s="587"/>
      <c r="BJ61" s="587"/>
      <c r="BK61" s="587"/>
      <c r="BL61" s="587"/>
      <c r="BM61" s="587"/>
      <c r="BN61" s="587"/>
      <c r="BO61" s="587"/>
      <c r="BP61" s="587"/>
      <c r="BQ61" s="587"/>
      <c r="BR61" s="587"/>
      <c r="BS61" s="587"/>
      <c r="BT61" s="587"/>
      <c r="BU61" s="587"/>
      <c r="BV61" s="587"/>
      <c r="BW61" s="587"/>
      <c r="BX61" s="587"/>
      <c r="BY61" s="587"/>
      <c r="BZ61" s="587"/>
      <c r="CA61" s="587"/>
      <c r="CB61" s="587"/>
      <c r="CC61" s="587"/>
      <c r="CD61" s="587"/>
      <c r="CE61" s="587"/>
      <c r="CF61" s="587"/>
      <c r="CG61" s="587"/>
      <c r="CH61" s="587"/>
      <c r="CI61" s="587"/>
      <c r="CJ61" s="587"/>
      <c r="CK61" s="587"/>
      <c r="CL61" s="587"/>
      <c r="CM61" s="587"/>
      <c r="CN61" s="587"/>
      <c r="CO61" s="587"/>
      <c r="CP61" s="587"/>
      <c r="CQ61" s="587"/>
      <c r="CR61" s="587"/>
      <c r="CS61" s="587"/>
      <c r="CT61" s="587"/>
      <c r="CU61" s="587"/>
      <c r="CV61" s="587"/>
      <c r="CW61" s="587"/>
      <c r="CX61" s="587"/>
      <c r="CY61" s="587"/>
      <c r="CZ61" s="587"/>
      <c r="DA61" s="587"/>
      <c r="DB61" s="587"/>
      <c r="DC61" s="587"/>
      <c r="DD61" s="587"/>
      <c r="DE61" s="587"/>
      <c r="DF61" s="587"/>
      <c r="DG61" s="587"/>
      <c r="DH61" s="587"/>
      <c r="DI61" s="587"/>
      <c r="DJ61" s="587"/>
      <c r="DK61" s="587"/>
      <c r="DL61" s="587"/>
      <c r="DM61" s="587"/>
      <c r="DN61" s="587"/>
      <c r="DO61" s="587"/>
      <c r="DP61" s="587"/>
      <c r="DQ61" s="587"/>
      <c r="DR61" s="587"/>
      <c r="DS61" s="587"/>
      <c r="DT61" s="587"/>
      <c r="DU61" s="587"/>
      <c r="DV61" s="587"/>
      <c r="DW61" s="587"/>
      <c r="DX61" s="587"/>
      <c r="DY61" s="587"/>
      <c r="DZ61" s="587"/>
      <c r="EA61" s="587"/>
      <c r="EB61" s="587"/>
      <c r="EC61" s="587"/>
      <c r="ED61" s="587"/>
      <c r="EE61" s="587"/>
      <c r="EF61" s="587"/>
      <c r="EG61" s="587"/>
      <c r="EH61" s="587"/>
      <c r="EI61" s="587"/>
      <c r="EJ61" s="587"/>
      <c r="EK61" s="587"/>
      <c r="EL61" s="587"/>
      <c r="EM61" s="587"/>
      <c r="EN61" s="587"/>
      <c r="EO61" s="587"/>
      <c r="EP61" s="587"/>
      <c r="EQ61" s="587"/>
      <c r="ER61" s="587"/>
      <c r="ES61" s="587"/>
      <c r="ET61" s="587"/>
      <c r="EU61" s="587"/>
      <c r="EV61" s="587"/>
      <c r="EW61" s="587"/>
      <c r="EX61" s="587"/>
      <c r="EY61" s="587"/>
      <c r="EZ61" s="587"/>
      <c r="FA61" s="587"/>
      <c r="FB61" s="587"/>
      <c r="FC61" s="587"/>
      <c r="FD61" s="587"/>
      <c r="FE61" s="587"/>
      <c r="FF61" s="587"/>
      <c r="FG61" s="587"/>
      <c r="FH61" s="587"/>
      <c r="FI61" s="587"/>
      <c r="FJ61" s="587"/>
      <c r="FK61" s="587"/>
      <c r="FL61" s="587"/>
      <c r="FM61" s="587"/>
      <c r="FN61" s="587"/>
      <c r="FO61" s="587"/>
      <c r="FP61" s="587"/>
      <c r="FQ61" s="587"/>
      <c r="FR61" s="587"/>
      <c r="FS61" s="587"/>
      <c r="FT61" s="587"/>
      <c r="FU61" s="587"/>
      <c r="FV61" s="587"/>
      <c r="FW61" s="587"/>
      <c r="FX61" s="587"/>
      <c r="FY61" s="587"/>
      <c r="FZ61" s="587"/>
      <c r="GA61" s="587"/>
      <c r="GB61" s="587"/>
      <c r="GC61" s="587"/>
      <c r="GD61" s="587"/>
      <c r="GE61" s="587"/>
      <c r="GF61" s="587"/>
      <c r="GG61" s="587"/>
      <c r="GH61" s="587"/>
      <c r="GI61" s="587"/>
      <c r="GJ61" s="587"/>
      <c r="GK61" s="587"/>
      <c r="GL61" s="587"/>
      <c r="GM61" s="587"/>
      <c r="GN61" s="587"/>
      <c r="GO61" s="587"/>
      <c r="GP61" s="587"/>
      <c r="GQ61" s="587"/>
      <c r="GR61" s="587"/>
      <c r="GS61" s="587"/>
      <c r="GT61" s="587"/>
      <c r="GU61" s="587"/>
      <c r="GV61" s="587"/>
      <c r="GW61" s="587"/>
      <c r="GX61" s="587"/>
      <c r="GY61" s="587"/>
      <c r="GZ61" s="587"/>
      <c r="HA61" s="587"/>
      <c r="HB61" s="587"/>
      <c r="HC61" s="587"/>
      <c r="HD61" s="587"/>
      <c r="HE61" s="587"/>
      <c r="HF61" s="587"/>
      <c r="HG61" s="587"/>
      <c r="HH61" s="587"/>
      <c r="HI61" s="587"/>
      <c r="HJ61" s="587"/>
    </row>
    <row r="62" spans="1:218" s="1554" customFormat="1" ht="21">
      <c r="A62" s="819"/>
      <c r="B62" s="1552" t="s">
        <v>2</v>
      </c>
      <c r="C62" s="1382">
        <f>D62+E62+F62</f>
        <v>10400685</v>
      </c>
      <c r="D62" s="1553">
        <f>D64+D66+D68</f>
        <v>5161810</v>
      </c>
      <c r="E62" s="1553">
        <f>E64+E66+E68</f>
        <v>5238875</v>
      </c>
      <c r="F62" s="1553">
        <f>F64+F66+F68</f>
        <v>0</v>
      </c>
      <c r="G62" s="1004"/>
      <c r="H62" s="1504"/>
      <c r="I62" s="1504"/>
      <c r="J62" s="1504"/>
      <c r="K62" s="1504"/>
      <c r="L62" s="1504"/>
      <c r="M62" s="1504"/>
      <c r="N62" s="1504"/>
      <c r="O62" s="1504"/>
      <c r="P62" s="1504"/>
      <c r="Q62" s="1504"/>
      <c r="R62" s="1504"/>
      <c r="S62" s="1504"/>
      <c r="T62" s="1504"/>
      <c r="U62" s="1504"/>
      <c r="V62" s="1504"/>
      <c r="W62" s="1504"/>
      <c r="X62" s="1504"/>
      <c r="Y62" s="1504"/>
      <c r="Z62" s="1504"/>
      <c r="AA62" s="1504"/>
      <c r="AB62" s="1504"/>
      <c r="AC62" s="1504"/>
      <c r="AD62" s="1504"/>
      <c r="AE62" s="1504"/>
      <c r="AF62" s="1504"/>
      <c r="AG62" s="1504"/>
      <c r="AH62" s="1504"/>
      <c r="AI62" s="1504"/>
      <c r="AJ62" s="1504"/>
      <c r="AK62" s="1504"/>
      <c r="AL62" s="1504"/>
      <c r="AM62" s="1504"/>
      <c r="AN62" s="1504"/>
      <c r="AO62" s="1504"/>
      <c r="AP62" s="1504"/>
      <c r="AQ62" s="1504"/>
      <c r="AR62" s="1504"/>
      <c r="AS62" s="1504"/>
      <c r="AT62" s="1504"/>
      <c r="AU62" s="1504"/>
      <c r="AV62" s="1504"/>
      <c r="AW62" s="1504"/>
      <c r="AX62" s="1504"/>
      <c r="AY62" s="1504"/>
      <c r="AZ62" s="1504"/>
      <c r="BA62" s="1504"/>
      <c r="BB62" s="1504"/>
      <c r="BC62" s="1504"/>
      <c r="BD62" s="1504"/>
      <c r="BE62" s="1504"/>
      <c r="BF62" s="1504"/>
      <c r="BG62" s="1504"/>
      <c r="BH62" s="1504"/>
      <c r="BI62" s="1504"/>
      <c r="BJ62" s="1504"/>
      <c r="BK62" s="1504"/>
      <c r="BL62" s="1504"/>
      <c r="BM62" s="1504"/>
      <c r="BN62" s="1504"/>
      <c r="BO62" s="1504"/>
      <c r="BP62" s="1504"/>
      <c r="BQ62" s="1504"/>
      <c r="BR62" s="1504"/>
      <c r="BS62" s="1504"/>
      <c r="BT62" s="1504"/>
      <c r="BU62" s="1504"/>
      <c r="BV62" s="1504"/>
      <c r="BW62" s="1504"/>
      <c r="BX62" s="1504"/>
      <c r="BY62" s="1504"/>
      <c r="BZ62" s="1504"/>
      <c r="CA62" s="1504"/>
      <c r="CB62" s="1504"/>
      <c r="CC62" s="1504"/>
      <c r="CD62" s="1504"/>
      <c r="CE62" s="1504"/>
      <c r="CF62" s="1504"/>
      <c r="CG62" s="1504"/>
      <c r="CH62" s="1504"/>
      <c r="CI62" s="1504"/>
      <c r="CJ62" s="1504"/>
      <c r="CK62" s="1504"/>
      <c r="CL62" s="1504"/>
      <c r="CM62" s="1504"/>
      <c r="CN62" s="1504"/>
      <c r="CO62" s="1504"/>
      <c r="CP62" s="1504"/>
      <c r="CQ62" s="1504"/>
      <c r="CR62" s="1504"/>
      <c r="CS62" s="1504"/>
      <c r="CT62" s="1504"/>
      <c r="CU62" s="1504"/>
      <c r="CV62" s="1504"/>
      <c r="CW62" s="1504"/>
      <c r="CX62" s="1504"/>
      <c r="CY62" s="1504"/>
      <c r="CZ62" s="1504"/>
      <c r="DA62" s="1504"/>
      <c r="DB62" s="1504"/>
      <c r="DC62" s="1504"/>
      <c r="DD62" s="1504"/>
      <c r="DE62" s="1504"/>
      <c r="DF62" s="1504"/>
      <c r="DG62" s="1504"/>
      <c r="DH62" s="1504"/>
      <c r="DI62" s="1504"/>
      <c r="DJ62" s="1504"/>
      <c r="DK62" s="1504"/>
      <c r="DL62" s="1504"/>
      <c r="DM62" s="1504"/>
      <c r="DN62" s="1504"/>
      <c r="DO62" s="1504"/>
      <c r="DP62" s="1504"/>
      <c r="DQ62" s="1504"/>
      <c r="DR62" s="1504"/>
      <c r="DS62" s="1504"/>
      <c r="DT62" s="1504"/>
      <c r="DU62" s="1504"/>
      <c r="DV62" s="1504"/>
      <c r="DW62" s="1504"/>
      <c r="DX62" s="1504"/>
      <c r="DY62" s="1504"/>
      <c r="DZ62" s="1504"/>
      <c r="EA62" s="1504"/>
      <c r="EB62" s="1504"/>
      <c r="EC62" s="1504"/>
      <c r="ED62" s="1504"/>
      <c r="EE62" s="1504"/>
      <c r="EF62" s="1504"/>
      <c r="EG62" s="1504"/>
      <c r="EH62" s="1504"/>
      <c r="EI62" s="1504"/>
      <c r="EJ62" s="1504"/>
      <c r="EK62" s="1504"/>
      <c r="EL62" s="1504"/>
      <c r="EM62" s="1504"/>
      <c r="EN62" s="1504"/>
      <c r="EO62" s="1504"/>
      <c r="EP62" s="1504"/>
      <c r="EQ62" s="1504"/>
      <c r="ER62" s="1504"/>
      <c r="ES62" s="1504"/>
      <c r="ET62" s="1504"/>
      <c r="EU62" s="1504"/>
      <c r="EV62" s="1504"/>
      <c r="EW62" s="1504"/>
      <c r="EX62" s="1504"/>
      <c r="EY62" s="1504"/>
      <c r="EZ62" s="1504"/>
      <c r="FA62" s="1504"/>
      <c r="FB62" s="1504"/>
      <c r="FC62" s="1504"/>
      <c r="FD62" s="1504"/>
      <c r="FE62" s="1504"/>
      <c r="FF62" s="1504"/>
      <c r="FG62" s="1504"/>
      <c r="FH62" s="1504"/>
      <c r="FI62" s="1504"/>
      <c r="FJ62" s="1504"/>
      <c r="FK62" s="1504"/>
      <c r="FL62" s="1504"/>
      <c r="FM62" s="1504"/>
      <c r="FN62" s="1504"/>
      <c r="FO62" s="1504"/>
      <c r="FP62" s="1504"/>
      <c r="FQ62" s="1504"/>
      <c r="FR62" s="1504"/>
      <c r="FS62" s="1504"/>
      <c r="FT62" s="1504"/>
      <c r="FU62" s="1504"/>
      <c r="FV62" s="1504"/>
      <c r="FW62" s="1504"/>
      <c r="FX62" s="1504"/>
      <c r="FY62" s="1504"/>
      <c r="FZ62" s="1504"/>
      <c r="GA62" s="1504"/>
      <c r="GB62" s="1504"/>
      <c r="GC62" s="1504"/>
      <c r="GD62" s="1504"/>
      <c r="GE62" s="1504"/>
      <c r="GF62" s="1504"/>
      <c r="GG62" s="1504"/>
      <c r="GH62" s="1504"/>
      <c r="GI62" s="1504"/>
      <c r="GJ62" s="1504"/>
      <c r="GK62" s="1504"/>
      <c r="GL62" s="1504"/>
      <c r="GM62" s="1504"/>
      <c r="GN62" s="1504"/>
      <c r="GO62" s="1504"/>
      <c r="GP62" s="1504"/>
      <c r="GQ62" s="1504"/>
      <c r="GR62" s="1504"/>
      <c r="GS62" s="1504"/>
      <c r="GT62" s="1504"/>
      <c r="GU62" s="1504"/>
      <c r="GV62" s="1504"/>
      <c r="GW62" s="1504"/>
      <c r="GX62" s="1504"/>
      <c r="GY62" s="1504"/>
      <c r="GZ62" s="1504"/>
      <c r="HA62" s="1504"/>
      <c r="HB62" s="1504"/>
      <c r="HC62" s="1504"/>
      <c r="HD62" s="1504"/>
      <c r="HE62" s="1504"/>
      <c r="HF62" s="1504"/>
      <c r="HG62" s="1504"/>
      <c r="HH62" s="1504"/>
      <c r="HI62" s="1504"/>
      <c r="HJ62" s="1504"/>
    </row>
    <row r="63" spans="1:218" s="1556" customFormat="1" ht="21">
      <c r="A63" s="1555" t="s">
        <v>550</v>
      </c>
      <c r="B63" s="1432" t="s">
        <v>1</v>
      </c>
      <c r="C63" s="1394">
        <v>4355300</v>
      </c>
      <c r="D63" s="1400">
        <v>0</v>
      </c>
      <c r="E63" s="1391">
        <v>4355300</v>
      </c>
      <c r="F63" s="1400">
        <v>0</v>
      </c>
      <c r="G63" s="1004"/>
      <c r="H63" s="1504"/>
      <c r="I63" s="1504"/>
      <c r="J63" s="1504"/>
      <c r="K63" s="1504"/>
      <c r="L63" s="1504"/>
      <c r="M63" s="1504"/>
      <c r="N63" s="1504"/>
      <c r="O63" s="1504"/>
      <c r="P63" s="1504"/>
      <c r="Q63" s="1504"/>
      <c r="R63" s="1504"/>
      <c r="S63" s="1504"/>
      <c r="T63" s="1504"/>
      <c r="U63" s="1504"/>
      <c r="V63" s="1504"/>
      <c r="W63" s="1504"/>
      <c r="X63" s="1504"/>
      <c r="Y63" s="1504"/>
      <c r="Z63" s="1504"/>
      <c r="AA63" s="1504"/>
      <c r="AB63" s="1504"/>
      <c r="AC63" s="1504"/>
      <c r="AD63" s="1504"/>
      <c r="AE63" s="1504"/>
      <c r="AF63" s="1504"/>
      <c r="AG63" s="1504"/>
      <c r="AH63" s="1504"/>
      <c r="AI63" s="1504"/>
      <c r="AJ63" s="1504"/>
      <c r="AK63" s="1504"/>
      <c r="AL63" s="1504"/>
      <c r="AM63" s="1504"/>
      <c r="AN63" s="1504"/>
      <c r="AO63" s="1504"/>
      <c r="AP63" s="1504"/>
      <c r="AQ63" s="1504"/>
      <c r="AR63" s="1504"/>
      <c r="AS63" s="1504"/>
      <c r="AT63" s="1504"/>
      <c r="AU63" s="1504"/>
      <c r="AV63" s="1504"/>
      <c r="AW63" s="1504"/>
      <c r="AX63" s="1504"/>
      <c r="AY63" s="1504"/>
      <c r="AZ63" s="1504"/>
      <c r="BA63" s="1504"/>
      <c r="BB63" s="1504"/>
      <c r="BC63" s="1504"/>
      <c r="BD63" s="1504"/>
      <c r="BE63" s="1504"/>
      <c r="BF63" s="1504"/>
      <c r="BG63" s="1504"/>
      <c r="BH63" s="1504"/>
      <c r="BI63" s="1504"/>
      <c r="BJ63" s="1504"/>
      <c r="BK63" s="1504"/>
      <c r="BL63" s="1504"/>
      <c r="BM63" s="1504"/>
      <c r="BN63" s="1504"/>
      <c r="BO63" s="1504"/>
      <c r="BP63" s="1504"/>
      <c r="BQ63" s="1504"/>
      <c r="BR63" s="1504"/>
      <c r="BS63" s="1504"/>
      <c r="BT63" s="1504"/>
      <c r="BU63" s="1504"/>
      <c r="BV63" s="1504"/>
      <c r="BW63" s="1504"/>
      <c r="BX63" s="1504"/>
      <c r="BY63" s="1504"/>
      <c r="BZ63" s="1504"/>
      <c r="CA63" s="1504"/>
      <c r="CB63" s="1504"/>
      <c r="CC63" s="1504"/>
      <c r="CD63" s="1504"/>
      <c r="CE63" s="1504"/>
      <c r="CF63" s="1504"/>
      <c r="CG63" s="1504"/>
      <c r="CH63" s="1504"/>
      <c r="CI63" s="1504"/>
      <c r="CJ63" s="1504"/>
      <c r="CK63" s="1504"/>
      <c r="CL63" s="1504"/>
      <c r="CM63" s="1504"/>
      <c r="CN63" s="1504"/>
      <c r="CO63" s="1504"/>
      <c r="CP63" s="1504"/>
      <c r="CQ63" s="1504"/>
      <c r="CR63" s="1504"/>
      <c r="CS63" s="1504"/>
      <c r="CT63" s="1504"/>
      <c r="CU63" s="1504"/>
      <c r="CV63" s="1504"/>
      <c r="CW63" s="1504"/>
      <c r="CX63" s="1504"/>
      <c r="CY63" s="1504"/>
      <c r="CZ63" s="1504"/>
      <c r="DA63" s="1504"/>
      <c r="DB63" s="1504"/>
      <c r="DC63" s="1504"/>
      <c r="DD63" s="1504"/>
      <c r="DE63" s="1504"/>
      <c r="DF63" s="1504"/>
      <c r="DG63" s="1504"/>
      <c r="DH63" s="1504"/>
      <c r="DI63" s="1504"/>
      <c r="DJ63" s="1504"/>
      <c r="DK63" s="1504"/>
      <c r="DL63" s="1504"/>
      <c r="DM63" s="1504"/>
      <c r="DN63" s="1504"/>
      <c r="DO63" s="1504"/>
      <c r="DP63" s="1504"/>
      <c r="DQ63" s="1504"/>
      <c r="DR63" s="1504"/>
      <c r="DS63" s="1504"/>
      <c r="DT63" s="1504"/>
      <c r="DU63" s="1504"/>
      <c r="DV63" s="1504"/>
      <c r="DW63" s="1504"/>
      <c r="DX63" s="1504"/>
      <c r="DY63" s="1504"/>
      <c r="DZ63" s="1504"/>
      <c r="EA63" s="1504"/>
      <c r="EB63" s="1504"/>
      <c r="EC63" s="1504"/>
      <c r="ED63" s="1504"/>
      <c r="EE63" s="1504"/>
      <c r="EF63" s="1504"/>
      <c r="EG63" s="1504"/>
      <c r="EH63" s="1504"/>
      <c r="EI63" s="1504"/>
      <c r="EJ63" s="1504"/>
      <c r="EK63" s="1504"/>
      <c r="EL63" s="1504"/>
      <c r="EM63" s="1504"/>
      <c r="EN63" s="1504"/>
      <c r="EO63" s="1504"/>
      <c r="EP63" s="1504"/>
      <c r="EQ63" s="1504"/>
      <c r="ER63" s="1504"/>
      <c r="ES63" s="1504"/>
      <c r="ET63" s="1504"/>
      <c r="EU63" s="1504"/>
      <c r="EV63" s="1504"/>
      <c r="EW63" s="1504"/>
      <c r="EX63" s="1504"/>
      <c r="EY63" s="1504"/>
      <c r="EZ63" s="1504"/>
      <c r="FA63" s="1504"/>
      <c r="FB63" s="1504"/>
      <c r="FC63" s="1504"/>
      <c r="FD63" s="1504"/>
      <c r="FE63" s="1504"/>
      <c r="FF63" s="1504"/>
      <c r="FG63" s="1504"/>
      <c r="FH63" s="1504"/>
      <c r="FI63" s="1504"/>
      <c r="FJ63" s="1504"/>
      <c r="FK63" s="1504"/>
      <c r="FL63" s="1504"/>
      <c r="FM63" s="1504"/>
      <c r="FN63" s="1504"/>
      <c r="FO63" s="1504"/>
      <c r="FP63" s="1504"/>
      <c r="FQ63" s="1504"/>
      <c r="FR63" s="1504"/>
      <c r="FS63" s="1504"/>
      <c r="FT63" s="1504"/>
      <c r="FU63" s="1504"/>
      <c r="FV63" s="1504"/>
      <c r="FW63" s="1504"/>
      <c r="FX63" s="1504"/>
      <c r="FY63" s="1504"/>
      <c r="FZ63" s="1504"/>
      <c r="GA63" s="1504"/>
      <c r="GB63" s="1504"/>
      <c r="GC63" s="1504"/>
      <c r="GD63" s="1504"/>
      <c r="GE63" s="1504"/>
      <c r="GF63" s="1504"/>
      <c r="GG63" s="1504"/>
      <c r="GH63" s="1504"/>
      <c r="GI63" s="1504"/>
      <c r="GJ63" s="1504"/>
      <c r="GK63" s="1504"/>
      <c r="GL63" s="1504"/>
      <c r="GM63" s="1504"/>
      <c r="GN63" s="1504"/>
      <c r="GO63" s="1504"/>
      <c r="GP63" s="1504"/>
      <c r="GQ63" s="1504"/>
      <c r="GR63" s="1504"/>
      <c r="GS63" s="1504"/>
      <c r="GT63" s="1504"/>
      <c r="GU63" s="1504"/>
      <c r="GV63" s="1504"/>
      <c r="GW63" s="1504"/>
      <c r="GX63" s="1504"/>
      <c r="GY63" s="1504"/>
      <c r="GZ63" s="1504"/>
      <c r="HA63" s="1504"/>
      <c r="HB63" s="1504"/>
      <c r="HC63" s="1504"/>
      <c r="HD63" s="1504"/>
      <c r="HE63" s="1504"/>
      <c r="HF63" s="1504"/>
      <c r="HG63" s="1504"/>
      <c r="HH63" s="1504"/>
      <c r="HI63" s="1504"/>
      <c r="HJ63" s="1504"/>
    </row>
    <row r="64" spans="1:218" s="1556" customFormat="1" ht="21">
      <c r="A64" s="827"/>
      <c r="B64" s="1397" t="s">
        <v>2</v>
      </c>
      <c r="C64" s="1394">
        <f>D64+E64+F64</f>
        <v>0</v>
      </c>
      <c r="D64" s="1400"/>
      <c r="E64" s="1391"/>
      <c r="F64" s="1394"/>
      <c r="G64" s="1004"/>
      <c r="H64" s="1504"/>
      <c r="I64" s="1504"/>
      <c r="J64" s="1504"/>
      <c r="K64" s="1504"/>
      <c r="L64" s="1504"/>
      <c r="M64" s="1504"/>
      <c r="N64" s="1504"/>
      <c r="O64" s="1504"/>
      <c r="P64" s="1504"/>
      <c r="Q64" s="1504"/>
      <c r="R64" s="1504"/>
      <c r="S64" s="1504"/>
      <c r="T64" s="1504"/>
      <c r="U64" s="1504"/>
      <c r="V64" s="1504"/>
      <c r="W64" s="1504"/>
      <c r="X64" s="1504"/>
      <c r="Y64" s="1504"/>
      <c r="Z64" s="1504"/>
      <c r="AA64" s="1504"/>
      <c r="AB64" s="1504"/>
      <c r="AC64" s="1504"/>
      <c r="AD64" s="1504"/>
      <c r="AE64" s="1504"/>
      <c r="AF64" s="1504"/>
      <c r="AG64" s="1504"/>
      <c r="AH64" s="1504"/>
      <c r="AI64" s="1504"/>
      <c r="AJ64" s="1504"/>
      <c r="AK64" s="1504"/>
      <c r="AL64" s="1504"/>
      <c r="AM64" s="1504"/>
      <c r="AN64" s="1504"/>
      <c r="AO64" s="1504"/>
      <c r="AP64" s="1504"/>
      <c r="AQ64" s="1504"/>
      <c r="AR64" s="1504"/>
      <c r="AS64" s="1504"/>
      <c r="AT64" s="1504"/>
      <c r="AU64" s="1504"/>
      <c r="AV64" s="1504"/>
      <c r="AW64" s="1504"/>
      <c r="AX64" s="1504"/>
      <c r="AY64" s="1504"/>
      <c r="AZ64" s="1504"/>
      <c r="BA64" s="1504"/>
      <c r="BB64" s="1504"/>
      <c r="BC64" s="1504"/>
      <c r="BD64" s="1504"/>
      <c r="BE64" s="1504"/>
      <c r="BF64" s="1504"/>
      <c r="BG64" s="1504"/>
      <c r="BH64" s="1504"/>
      <c r="BI64" s="1504"/>
      <c r="BJ64" s="1504"/>
      <c r="BK64" s="1504"/>
      <c r="BL64" s="1504"/>
      <c r="BM64" s="1504"/>
      <c r="BN64" s="1504"/>
      <c r="BO64" s="1504"/>
      <c r="BP64" s="1504"/>
      <c r="BQ64" s="1504"/>
      <c r="BR64" s="1504"/>
      <c r="BS64" s="1504"/>
      <c r="BT64" s="1504"/>
      <c r="BU64" s="1504"/>
      <c r="BV64" s="1504"/>
      <c r="BW64" s="1504"/>
      <c r="BX64" s="1504"/>
      <c r="BY64" s="1504"/>
      <c r="BZ64" s="1504"/>
      <c r="CA64" s="1504"/>
      <c r="CB64" s="1504"/>
      <c r="CC64" s="1504"/>
      <c r="CD64" s="1504"/>
      <c r="CE64" s="1504"/>
      <c r="CF64" s="1504"/>
      <c r="CG64" s="1504"/>
      <c r="CH64" s="1504"/>
      <c r="CI64" s="1504"/>
      <c r="CJ64" s="1504"/>
      <c r="CK64" s="1504"/>
      <c r="CL64" s="1504"/>
      <c r="CM64" s="1504"/>
      <c r="CN64" s="1504"/>
      <c r="CO64" s="1504"/>
      <c r="CP64" s="1504"/>
      <c r="CQ64" s="1504"/>
      <c r="CR64" s="1504"/>
      <c r="CS64" s="1504"/>
      <c r="CT64" s="1504"/>
      <c r="CU64" s="1504"/>
      <c r="CV64" s="1504"/>
      <c r="CW64" s="1504"/>
      <c r="CX64" s="1504"/>
      <c r="CY64" s="1504"/>
      <c r="CZ64" s="1504"/>
      <c r="DA64" s="1504"/>
      <c r="DB64" s="1504"/>
      <c r="DC64" s="1504"/>
      <c r="DD64" s="1504"/>
      <c r="DE64" s="1504"/>
      <c r="DF64" s="1504"/>
      <c r="DG64" s="1504"/>
      <c r="DH64" s="1504"/>
      <c r="DI64" s="1504"/>
      <c r="DJ64" s="1504"/>
      <c r="DK64" s="1504"/>
      <c r="DL64" s="1504"/>
      <c r="DM64" s="1504"/>
      <c r="DN64" s="1504"/>
      <c r="DO64" s="1504"/>
      <c r="DP64" s="1504"/>
      <c r="DQ64" s="1504"/>
      <c r="DR64" s="1504"/>
      <c r="DS64" s="1504"/>
      <c r="DT64" s="1504"/>
      <c r="DU64" s="1504"/>
      <c r="DV64" s="1504"/>
      <c r="DW64" s="1504"/>
      <c r="DX64" s="1504"/>
      <c r="DY64" s="1504"/>
      <c r="DZ64" s="1504"/>
      <c r="EA64" s="1504"/>
      <c r="EB64" s="1504"/>
      <c r="EC64" s="1504"/>
      <c r="ED64" s="1504"/>
      <c r="EE64" s="1504"/>
      <c r="EF64" s="1504"/>
      <c r="EG64" s="1504"/>
      <c r="EH64" s="1504"/>
      <c r="EI64" s="1504"/>
      <c r="EJ64" s="1504"/>
      <c r="EK64" s="1504"/>
      <c r="EL64" s="1504"/>
      <c r="EM64" s="1504"/>
      <c r="EN64" s="1504"/>
      <c r="EO64" s="1504"/>
      <c r="EP64" s="1504"/>
      <c r="EQ64" s="1504"/>
      <c r="ER64" s="1504"/>
      <c r="ES64" s="1504"/>
      <c r="ET64" s="1504"/>
      <c r="EU64" s="1504"/>
      <c r="EV64" s="1504"/>
      <c r="EW64" s="1504"/>
      <c r="EX64" s="1504"/>
      <c r="EY64" s="1504"/>
      <c r="EZ64" s="1504"/>
      <c r="FA64" s="1504"/>
      <c r="FB64" s="1504"/>
      <c r="FC64" s="1504"/>
      <c r="FD64" s="1504"/>
      <c r="FE64" s="1504"/>
      <c r="FF64" s="1504"/>
      <c r="FG64" s="1504"/>
      <c r="FH64" s="1504"/>
      <c r="FI64" s="1504"/>
      <c r="FJ64" s="1504"/>
      <c r="FK64" s="1504"/>
      <c r="FL64" s="1504"/>
      <c r="FM64" s="1504"/>
      <c r="FN64" s="1504"/>
      <c r="FO64" s="1504"/>
      <c r="FP64" s="1504"/>
      <c r="FQ64" s="1504"/>
      <c r="FR64" s="1504"/>
      <c r="FS64" s="1504"/>
      <c r="FT64" s="1504"/>
      <c r="FU64" s="1504"/>
      <c r="FV64" s="1504"/>
      <c r="FW64" s="1504"/>
      <c r="FX64" s="1504"/>
      <c r="FY64" s="1504"/>
      <c r="FZ64" s="1504"/>
      <c r="GA64" s="1504"/>
      <c r="GB64" s="1504"/>
      <c r="GC64" s="1504"/>
      <c r="GD64" s="1504"/>
      <c r="GE64" s="1504"/>
      <c r="GF64" s="1504"/>
      <c r="GG64" s="1504"/>
      <c r="GH64" s="1504"/>
      <c r="GI64" s="1504"/>
      <c r="GJ64" s="1504"/>
      <c r="GK64" s="1504"/>
      <c r="GL64" s="1504"/>
      <c r="GM64" s="1504"/>
      <c r="GN64" s="1504"/>
      <c r="GO64" s="1504"/>
      <c r="GP64" s="1504"/>
      <c r="GQ64" s="1504"/>
      <c r="GR64" s="1504"/>
      <c r="GS64" s="1504"/>
      <c r="GT64" s="1504"/>
      <c r="GU64" s="1504"/>
      <c r="GV64" s="1504"/>
      <c r="GW64" s="1504"/>
      <c r="GX64" s="1504"/>
      <c r="GY64" s="1504"/>
      <c r="GZ64" s="1504"/>
      <c r="HA64" s="1504"/>
      <c r="HB64" s="1504"/>
      <c r="HC64" s="1504"/>
      <c r="HD64" s="1504"/>
      <c r="HE64" s="1504"/>
      <c r="HF64" s="1504"/>
      <c r="HG64" s="1504"/>
      <c r="HH64" s="1504"/>
      <c r="HI64" s="1504"/>
      <c r="HJ64" s="1504"/>
    </row>
    <row r="65" spans="1:9" s="1560" customFormat="1" ht="21">
      <c r="A65" s="1557" t="s">
        <v>551</v>
      </c>
      <c r="B65" s="1432" t="s">
        <v>1</v>
      </c>
      <c r="C65" s="1391">
        <v>14208800</v>
      </c>
      <c r="D65" s="1558">
        <v>5683520</v>
      </c>
      <c r="E65" s="1391">
        <v>5683520</v>
      </c>
      <c r="F65" s="1391">
        <v>2841760</v>
      </c>
      <c r="G65" s="1004"/>
      <c r="H65" s="1502"/>
      <c r="I65" s="1559"/>
    </row>
    <row r="66" spans="1:9" s="1560" customFormat="1" ht="21">
      <c r="A66" s="1557"/>
      <c r="B66" s="1397" t="s">
        <v>2</v>
      </c>
      <c r="C66" s="1394">
        <f>D66+E66+F66</f>
        <v>3023280</v>
      </c>
      <c r="D66" s="1558">
        <v>1475380</v>
      </c>
      <c r="E66" s="1391">
        <v>1547900</v>
      </c>
      <c r="F66" s="1391"/>
      <c r="G66" s="1004"/>
      <c r="H66" s="1502"/>
      <c r="I66" s="1559"/>
    </row>
    <row r="67" spans="1:9" s="1560" customFormat="1" ht="24" customHeight="1">
      <c r="A67" s="1557" t="s">
        <v>552</v>
      </c>
      <c r="B67" s="1432" t="s">
        <v>1</v>
      </c>
      <c r="C67" s="1391">
        <v>17796000</v>
      </c>
      <c r="D67" s="1561">
        <v>7118400</v>
      </c>
      <c r="E67" s="1562">
        <v>7118400</v>
      </c>
      <c r="F67" s="1562">
        <v>3559200</v>
      </c>
      <c r="G67" s="1004"/>
      <c r="H67" s="1502"/>
      <c r="I67" s="1559"/>
    </row>
    <row r="68" spans="1:8" s="1560" customFormat="1" ht="21">
      <c r="A68" s="1563"/>
      <c r="B68" s="1432" t="s">
        <v>2</v>
      </c>
      <c r="C68" s="1394">
        <f>D68+E68+F68</f>
        <v>7377405</v>
      </c>
      <c r="D68" s="1391">
        <v>3686430</v>
      </c>
      <c r="E68" s="1391">
        <v>3690975</v>
      </c>
      <c r="F68" s="1391"/>
      <c r="G68" s="1004"/>
      <c r="H68" s="1502"/>
    </row>
    <row r="69" spans="1:218" s="1551" customFormat="1" ht="21">
      <c r="A69" s="1564" t="s">
        <v>353</v>
      </c>
      <c r="B69" s="1552" t="s">
        <v>1</v>
      </c>
      <c r="C69" s="1382">
        <v>11177500</v>
      </c>
      <c r="D69" s="1382">
        <v>723420</v>
      </c>
      <c r="E69" s="1382">
        <v>10222720</v>
      </c>
      <c r="F69" s="1382">
        <v>231360</v>
      </c>
      <c r="G69" s="1004"/>
      <c r="H69" s="587"/>
      <c r="I69" s="587"/>
      <c r="J69" s="587"/>
      <c r="K69" s="587"/>
      <c r="L69" s="587"/>
      <c r="M69" s="587"/>
      <c r="N69" s="587"/>
      <c r="O69" s="587"/>
      <c r="P69" s="587"/>
      <c r="Q69" s="587"/>
      <c r="R69" s="587"/>
      <c r="S69" s="587"/>
      <c r="T69" s="587"/>
      <c r="U69" s="587"/>
      <c r="V69" s="587"/>
      <c r="W69" s="587"/>
      <c r="X69" s="587"/>
      <c r="Y69" s="587"/>
      <c r="Z69" s="587"/>
      <c r="AA69" s="587"/>
      <c r="AB69" s="587"/>
      <c r="AC69" s="587"/>
      <c r="AD69" s="587"/>
      <c r="AE69" s="587"/>
      <c r="AF69" s="587"/>
      <c r="AG69" s="587"/>
      <c r="AH69" s="587"/>
      <c r="AI69" s="587"/>
      <c r="AJ69" s="587"/>
      <c r="AK69" s="587"/>
      <c r="AL69" s="587"/>
      <c r="AM69" s="587"/>
      <c r="AN69" s="587"/>
      <c r="AO69" s="587"/>
      <c r="AP69" s="587"/>
      <c r="AQ69" s="587"/>
      <c r="AR69" s="587"/>
      <c r="AS69" s="587"/>
      <c r="AT69" s="587"/>
      <c r="AU69" s="587"/>
      <c r="AV69" s="587"/>
      <c r="AW69" s="587"/>
      <c r="AX69" s="587"/>
      <c r="AY69" s="587"/>
      <c r="AZ69" s="587"/>
      <c r="BA69" s="587"/>
      <c r="BB69" s="587"/>
      <c r="BC69" s="587"/>
      <c r="BD69" s="587"/>
      <c r="BE69" s="587"/>
      <c r="BF69" s="587"/>
      <c r="BG69" s="587"/>
      <c r="BH69" s="587"/>
      <c r="BI69" s="587"/>
      <c r="BJ69" s="587"/>
      <c r="BK69" s="587"/>
      <c r="BL69" s="587"/>
      <c r="BM69" s="587"/>
      <c r="BN69" s="587"/>
      <c r="BO69" s="587"/>
      <c r="BP69" s="587"/>
      <c r="BQ69" s="587"/>
      <c r="BR69" s="587"/>
      <c r="BS69" s="587"/>
      <c r="BT69" s="587"/>
      <c r="BU69" s="587"/>
      <c r="BV69" s="587"/>
      <c r="BW69" s="587"/>
      <c r="BX69" s="587"/>
      <c r="BY69" s="587"/>
      <c r="BZ69" s="587"/>
      <c r="CA69" s="587"/>
      <c r="CB69" s="587"/>
      <c r="CC69" s="587"/>
      <c r="CD69" s="587"/>
      <c r="CE69" s="587"/>
      <c r="CF69" s="587"/>
      <c r="CG69" s="587"/>
      <c r="CH69" s="587"/>
      <c r="CI69" s="587"/>
      <c r="CJ69" s="587"/>
      <c r="CK69" s="587"/>
      <c r="CL69" s="587"/>
      <c r="CM69" s="587"/>
      <c r="CN69" s="587"/>
      <c r="CO69" s="587"/>
      <c r="CP69" s="587"/>
      <c r="CQ69" s="587"/>
      <c r="CR69" s="587"/>
      <c r="CS69" s="587"/>
      <c r="CT69" s="587"/>
      <c r="CU69" s="587"/>
      <c r="CV69" s="587"/>
      <c r="CW69" s="587"/>
      <c r="CX69" s="587"/>
      <c r="CY69" s="587"/>
      <c r="CZ69" s="587"/>
      <c r="DA69" s="587"/>
      <c r="DB69" s="587"/>
      <c r="DC69" s="587"/>
      <c r="DD69" s="587"/>
      <c r="DE69" s="587"/>
      <c r="DF69" s="587"/>
      <c r="DG69" s="587"/>
      <c r="DH69" s="587"/>
      <c r="DI69" s="587"/>
      <c r="DJ69" s="587"/>
      <c r="DK69" s="587"/>
      <c r="DL69" s="587"/>
      <c r="DM69" s="587"/>
      <c r="DN69" s="587"/>
      <c r="DO69" s="587"/>
      <c r="DP69" s="587"/>
      <c r="DQ69" s="587"/>
      <c r="DR69" s="587"/>
      <c r="DS69" s="587"/>
      <c r="DT69" s="587"/>
      <c r="DU69" s="587"/>
      <c r="DV69" s="587"/>
      <c r="DW69" s="587"/>
      <c r="DX69" s="587"/>
      <c r="DY69" s="587"/>
      <c r="DZ69" s="587"/>
      <c r="EA69" s="587"/>
      <c r="EB69" s="587"/>
      <c r="EC69" s="587"/>
      <c r="ED69" s="587"/>
      <c r="EE69" s="587"/>
      <c r="EF69" s="587"/>
      <c r="EG69" s="587"/>
      <c r="EH69" s="587"/>
      <c r="EI69" s="587"/>
      <c r="EJ69" s="587"/>
      <c r="EK69" s="587"/>
      <c r="EL69" s="587"/>
      <c r="EM69" s="587"/>
      <c r="EN69" s="587"/>
      <c r="EO69" s="587"/>
      <c r="EP69" s="587"/>
      <c r="EQ69" s="587"/>
      <c r="ER69" s="587"/>
      <c r="ES69" s="587"/>
      <c r="ET69" s="587"/>
      <c r="EU69" s="587"/>
      <c r="EV69" s="587"/>
      <c r="EW69" s="587"/>
      <c r="EX69" s="587"/>
      <c r="EY69" s="587"/>
      <c r="EZ69" s="587"/>
      <c r="FA69" s="587"/>
      <c r="FB69" s="587"/>
      <c r="FC69" s="587"/>
      <c r="FD69" s="587"/>
      <c r="FE69" s="587"/>
      <c r="FF69" s="587"/>
      <c r="FG69" s="587"/>
      <c r="FH69" s="587"/>
      <c r="FI69" s="587"/>
      <c r="FJ69" s="587"/>
      <c r="FK69" s="587"/>
      <c r="FL69" s="587"/>
      <c r="FM69" s="587"/>
      <c r="FN69" s="587"/>
      <c r="FO69" s="587"/>
      <c r="FP69" s="587"/>
      <c r="FQ69" s="587"/>
      <c r="FR69" s="587"/>
      <c r="FS69" s="587"/>
      <c r="FT69" s="587"/>
      <c r="FU69" s="587"/>
      <c r="FV69" s="587"/>
      <c r="FW69" s="587"/>
      <c r="FX69" s="587"/>
      <c r="FY69" s="587"/>
      <c r="FZ69" s="587"/>
      <c r="GA69" s="587"/>
      <c r="GB69" s="587"/>
      <c r="GC69" s="587"/>
      <c r="GD69" s="587"/>
      <c r="GE69" s="587"/>
      <c r="GF69" s="587"/>
      <c r="GG69" s="587"/>
      <c r="GH69" s="587"/>
      <c r="GI69" s="587"/>
      <c r="GJ69" s="587"/>
      <c r="GK69" s="587"/>
      <c r="GL69" s="587"/>
      <c r="GM69" s="587"/>
      <c r="GN69" s="587"/>
      <c r="GO69" s="587"/>
      <c r="GP69" s="587"/>
      <c r="GQ69" s="587"/>
      <c r="GR69" s="587"/>
      <c r="GS69" s="587"/>
      <c r="GT69" s="587"/>
      <c r="GU69" s="587"/>
      <c r="GV69" s="587"/>
      <c r="GW69" s="587"/>
      <c r="GX69" s="587"/>
      <c r="GY69" s="587"/>
      <c r="GZ69" s="587"/>
      <c r="HA69" s="587"/>
      <c r="HB69" s="587"/>
      <c r="HC69" s="587"/>
      <c r="HD69" s="587"/>
      <c r="HE69" s="587"/>
      <c r="HF69" s="587"/>
      <c r="HG69" s="587"/>
      <c r="HH69" s="587"/>
      <c r="HI69" s="587"/>
      <c r="HJ69" s="587"/>
    </row>
    <row r="70" spans="1:218" s="1551" customFormat="1" ht="21">
      <c r="A70" s="1565"/>
      <c r="B70" s="1552" t="s">
        <v>2</v>
      </c>
      <c r="C70" s="1382">
        <f>D70+E70+F70</f>
        <v>643380</v>
      </c>
      <c r="D70" s="1382">
        <f>D72+D74+D76+D78+D80+D82+D84+D86+D88+D90+D92+D94+D96</f>
        <v>426455</v>
      </c>
      <c r="E70" s="1382">
        <f>E72+E74+E76+E78+E80+E82+E84+E86+E88+E90+E92+E94+E96</f>
        <v>216925</v>
      </c>
      <c r="F70" s="1382">
        <f>F72+F74+F76+F78+F80+F82+F84+F86+F88+F90+F92+F94+F96</f>
        <v>0</v>
      </c>
      <c r="G70" s="1004"/>
      <c r="H70" s="587"/>
      <c r="I70" s="587"/>
      <c r="J70" s="587"/>
      <c r="K70" s="587"/>
      <c r="L70" s="587"/>
      <c r="M70" s="587"/>
      <c r="N70" s="587"/>
      <c r="O70" s="587"/>
      <c r="P70" s="587"/>
      <c r="Q70" s="587"/>
      <c r="R70" s="587"/>
      <c r="S70" s="587"/>
      <c r="T70" s="587"/>
      <c r="U70" s="587"/>
      <c r="V70" s="587"/>
      <c r="W70" s="587"/>
      <c r="X70" s="587"/>
      <c r="Y70" s="587"/>
      <c r="Z70" s="587"/>
      <c r="AA70" s="587"/>
      <c r="AB70" s="587"/>
      <c r="AC70" s="587"/>
      <c r="AD70" s="587"/>
      <c r="AE70" s="587"/>
      <c r="AF70" s="587"/>
      <c r="AG70" s="587"/>
      <c r="AH70" s="587"/>
      <c r="AI70" s="587"/>
      <c r="AJ70" s="587"/>
      <c r="AK70" s="587"/>
      <c r="AL70" s="587"/>
      <c r="AM70" s="587"/>
      <c r="AN70" s="587"/>
      <c r="AO70" s="587"/>
      <c r="AP70" s="587"/>
      <c r="AQ70" s="587"/>
      <c r="AR70" s="587"/>
      <c r="AS70" s="587"/>
      <c r="AT70" s="587"/>
      <c r="AU70" s="587"/>
      <c r="AV70" s="587"/>
      <c r="AW70" s="587"/>
      <c r="AX70" s="587"/>
      <c r="AY70" s="587"/>
      <c r="AZ70" s="587"/>
      <c r="BA70" s="587"/>
      <c r="BB70" s="587"/>
      <c r="BC70" s="587"/>
      <c r="BD70" s="587"/>
      <c r="BE70" s="587"/>
      <c r="BF70" s="587"/>
      <c r="BG70" s="587"/>
      <c r="BH70" s="587"/>
      <c r="BI70" s="587"/>
      <c r="BJ70" s="587"/>
      <c r="BK70" s="587"/>
      <c r="BL70" s="587"/>
      <c r="BM70" s="587"/>
      <c r="BN70" s="587"/>
      <c r="BO70" s="587"/>
      <c r="BP70" s="587"/>
      <c r="BQ70" s="587"/>
      <c r="BR70" s="587"/>
      <c r="BS70" s="587"/>
      <c r="BT70" s="587"/>
      <c r="BU70" s="587"/>
      <c r="BV70" s="587"/>
      <c r="BW70" s="587"/>
      <c r="BX70" s="587"/>
      <c r="BY70" s="587"/>
      <c r="BZ70" s="587"/>
      <c r="CA70" s="587"/>
      <c r="CB70" s="587"/>
      <c r="CC70" s="587"/>
      <c r="CD70" s="587"/>
      <c r="CE70" s="587"/>
      <c r="CF70" s="587"/>
      <c r="CG70" s="587"/>
      <c r="CH70" s="587"/>
      <c r="CI70" s="587"/>
      <c r="CJ70" s="587"/>
      <c r="CK70" s="587"/>
      <c r="CL70" s="587"/>
      <c r="CM70" s="587"/>
      <c r="CN70" s="587"/>
      <c r="CO70" s="587"/>
      <c r="CP70" s="587"/>
      <c r="CQ70" s="587"/>
      <c r="CR70" s="587"/>
      <c r="CS70" s="587"/>
      <c r="CT70" s="587"/>
      <c r="CU70" s="587"/>
      <c r="CV70" s="587"/>
      <c r="CW70" s="587"/>
      <c r="CX70" s="587"/>
      <c r="CY70" s="587"/>
      <c r="CZ70" s="587"/>
      <c r="DA70" s="587"/>
      <c r="DB70" s="587"/>
      <c r="DC70" s="587"/>
      <c r="DD70" s="587"/>
      <c r="DE70" s="587"/>
      <c r="DF70" s="587"/>
      <c r="DG70" s="587"/>
      <c r="DH70" s="587"/>
      <c r="DI70" s="587"/>
      <c r="DJ70" s="587"/>
      <c r="DK70" s="587"/>
      <c r="DL70" s="587"/>
      <c r="DM70" s="587"/>
      <c r="DN70" s="587"/>
      <c r="DO70" s="587"/>
      <c r="DP70" s="587"/>
      <c r="DQ70" s="587"/>
      <c r="DR70" s="587"/>
      <c r="DS70" s="587"/>
      <c r="DT70" s="587"/>
      <c r="DU70" s="587"/>
      <c r="DV70" s="587"/>
      <c r="DW70" s="587"/>
      <c r="DX70" s="587"/>
      <c r="DY70" s="587"/>
      <c r="DZ70" s="587"/>
      <c r="EA70" s="587"/>
      <c r="EB70" s="587"/>
      <c r="EC70" s="587"/>
      <c r="ED70" s="587"/>
      <c r="EE70" s="587"/>
      <c r="EF70" s="587"/>
      <c r="EG70" s="587"/>
      <c r="EH70" s="587"/>
      <c r="EI70" s="587"/>
      <c r="EJ70" s="587"/>
      <c r="EK70" s="587"/>
      <c r="EL70" s="587"/>
      <c r="EM70" s="587"/>
      <c r="EN70" s="587"/>
      <c r="EO70" s="587"/>
      <c r="EP70" s="587"/>
      <c r="EQ70" s="587"/>
      <c r="ER70" s="587"/>
      <c r="ES70" s="587"/>
      <c r="ET70" s="587"/>
      <c r="EU70" s="587"/>
      <c r="EV70" s="587"/>
      <c r="EW70" s="587"/>
      <c r="EX70" s="587"/>
      <c r="EY70" s="587"/>
      <c r="EZ70" s="587"/>
      <c r="FA70" s="587"/>
      <c r="FB70" s="587"/>
      <c r="FC70" s="587"/>
      <c r="FD70" s="587"/>
      <c r="FE70" s="587"/>
      <c r="FF70" s="587"/>
      <c r="FG70" s="587"/>
      <c r="FH70" s="587"/>
      <c r="FI70" s="587"/>
      <c r="FJ70" s="587"/>
      <c r="FK70" s="587"/>
      <c r="FL70" s="587"/>
      <c r="FM70" s="587"/>
      <c r="FN70" s="587"/>
      <c r="FO70" s="587"/>
      <c r="FP70" s="587"/>
      <c r="FQ70" s="587"/>
      <c r="FR70" s="587"/>
      <c r="FS70" s="587"/>
      <c r="FT70" s="587"/>
      <c r="FU70" s="587"/>
      <c r="FV70" s="587"/>
      <c r="FW70" s="587"/>
      <c r="FX70" s="587"/>
      <c r="FY70" s="587"/>
      <c r="FZ70" s="587"/>
      <c r="GA70" s="587"/>
      <c r="GB70" s="587"/>
      <c r="GC70" s="587"/>
      <c r="GD70" s="587"/>
      <c r="GE70" s="587"/>
      <c r="GF70" s="587"/>
      <c r="GG70" s="587"/>
      <c r="GH70" s="587"/>
      <c r="GI70" s="587"/>
      <c r="GJ70" s="587"/>
      <c r="GK70" s="587"/>
      <c r="GL70" s="587"/>
      <c r="GM70" s="587"/>
      <c r="GN70" s="587"/>
      <c r="GO70" s="587"/>
      <c r="GP70" s="587"/>
      <c r="GQ70" s="587"/>
      <c r="GR70" s="587"/>
      <c r="GS70" s="587"/>
      <c r="GT70" s="587"/>
      <c r="GU70" s="587"/>
      <c r="GV70" s="587"/>
      <c r="GW70" s="587"/>
      <c r="GX70" s="587"/>
      <c r="GY70" s="587"/>
      <c r="GZ70" s="587"/>
      <c r="HA70" s="587"/>
      <c r="HB70" s="587"/>
      <c r="HC70" s="587"/>
      <c r="HD70" s="587"/>
      <c r="HE70" s="587"/>
      <c r="HF70" s="587"/>
      <c r="HG70" s="587"/>
      <c r="HH70" s="587"/>
      <c r="HI70" s="587"/>
      <c r="HJ70" s="587"/>
    </row>
    <row r="71" spans="1:8" s="69" customFormat="1" ht="21">
      <c r="A71" s="1263" t="s">
        <v>553</v>
      </c>
      <c r="B71" s="1049" t="s">
        <v>1</v>
      </c>
      <c r="C71" s="1394">
        <v>9400</v>
      </c>
      <c r="D71" s="1400">
        <v>0</v>
      </c>
      <c r="E71" s="1391">
        <v>9400</v>
      </c>
      <c r="F71" s="1400">
        <v>0</v>
      </c>
      <c r="G71" s="1004"/>
      <c r="H71" s="1502"/>
    </row>
    <row r="72" spans="1:218" s="1505" customFormat="1" ht="21">
      <c r="A72" s="1263"/>
      <c r="B72" s="1566" t="s">
        <v>2</v>
      </c>
      <c r="C72" s="1394">
        <f>D72+E72+F72</f>
        <v>0</v>
      </c>
      <c r="D72" s="1400"/>
      <c r="E72" s="1391"/>
      <c r="F72" s="1400"/>
      <c r="G72" s="1004"/>
      <c r="H72" s="1504"/>
      <c r="I72" s="1504"/>
      <c r="J72" s="1504"/>
      <c r="K72" s="1504"/>
      <c r="L72" s="1504"/>
      <c r="M72" s="1504"/>
      <c r="N72" s="1504"/>
      <c r="O72" s="1504"/>
      <c r="P72" s="1504"/>
      <c r="Q72" s="1504"/>
      <c r="R72" s="1504"/>
      <c r="S72" s="1504"/>
      <c r="T72" s="1504"/>
      <c r="U72" s="1504"/>
      <c r="V72" s="1504"/>
      <c r="W72" s="1504"/>
      <c r="X72" s="1504"/>
      <c r="Y72" s="1504"/>
      <c r="Z72" s="1504"/>
      <c r="AA72" s="1504"/>
      <c r="AB72" s="1504"/>
      <c r="AC72" s="1504"/>
      <c r="AD72" s="1504"/>
      <c r="AE72" s="1504"/>
      <c r="AF72" s="1504"/>
      <c r="AG72" s="1504"/>
      <c r="AH72" s="1504"/>
      <c r="AI72" s="1504"/>
      <c r="AJ72" s="1504"/>
      <c r="AK72" s="1504"/>
      <c r="AL72" s="1504"/>
      <c r="AM72" s="1504"/>
      <c r="AN72" s="1504"/>
      <c r="AO72" s="1504"/>
      <c r="AP72" s="1504"/>
      <c r="AQ72" s="1504"/>
      <c r="AR72" s="1504"/>
      <c r="AS72" s="1504"/>
      <c r="AT72" s="1504"/>
      <c r="AU72" s="1504"/>
      <c r="AV72" s="1504"/>
      <c r="AW72" s="1504"/>
      <c r="AX72" s="1504"/>
      <c r="AY72" s="1504"/>
      <c r="AZ72" s="1504"/>
      <c r="BA72" s="1504"/>
      <c r="BB72" s="1504"/>
      <c r="BC72" s="1504"/>
      <c r="BD72" s="1504"/>
      <c r="BE72" s="1504"/>
      <c r="BF72" s="1504"/>
      <c r="BG72" s="1504"/>
      <c r="BH72" s="1504"/>
      <c r="BI72" s="1504"/>
      <c r="BJ72" s="1504"/>
      <c r="BK72" s="1504"/>
      <c r="BL72" s="1504"/>
      <c r="BM72" s="1504"/>
      <c r="BN72" s="1504"/>
      <c r="BO72" s="1504"/>
      <c r="BP72" s="1504"/>
      <c r="BQ72" s="1504"/>
      <c r="BR72" s="1504"/>
      <c r="BS72" s="1504"/>
      <c r="BT72" s="1504"/>
      <c r="BU72" s="1504"/>
      <c r="BV72" s="1504"/>
      <c r="BW72" s="1504"/>
      <c r="BX72" s="1504"/>
      <c r="BY72" s="1504"/>
      <c r="BZ72" s="1504"/>
      <c r="CA72" s="1504"/>
      <c r="CB72" s="1504"/>
      <c r="CC72" s="1504"/>
      <c r="CD72" s="1504"/>
      <c r="CE72" s="1504"/>
      <c r="CF72" s="1504"/>
      <c r="CG72" s="1504"/>
      <c r="CH72" s="1504"/>
      <c r="CI72" s="1504"/>
      <c r="CJ72" s="1504"/>
      <c r="CK72" s="1504"/>
      <c r="CL72" s="1504"/>
      <c r="CM72" s="1504"/>
      <c r="CN72" s="1504"/>
      <c r="CO72" s="1504"/>
      <c r="CP72" s="1504"/>
      <c r="CQ72" s="1504"/>
      <c r="CR72" s="1504"/>
      <c r="CS72" s="1504"/>
      <c r="CT72" s="1504"/>
      <c r="CU72" s="1504"/>
      <c r="CV72" s="1504"/>
      <c r="CW72" s="1504"/>
      <c r="CX72" s="1504"/>
      <c r="CY72" s="1504"/>
      <c r="CZ72" s="1504"/>
      <c r="DA72" s="1504"/>
      <c r="DB72" s="1504"/>
      <c r="DC72" s="1504"/>
      <c r="DD72" s="1504"/>
      <c r="DE72" s="1504"/>
      <c r="DF72" s="1504"/>
      <c r="DG72" s="1504"/>
      <c r="DH72" s="1504"/>
      <c r="DI72" s="1504"/>
      <c r="DJ72" s="1504"/>
      <c r="DK72" s="1504"/>
      <c r="DL72" s="1504"/>
      <c r="DM72" s="1504"/>
      <c r="DN72" s="1504"/>
      <c r="DO72" s="1504"/>
      <c r="DP72" s="1504"/>
      <c r="DQ72" s="1504"/>
      <c r="DR72" s="1504"/>
      <c r="DS72" s="1504"/>
      <c r="DT72" s="1504"/>
      <c r="DU72" s="1504"/>
      <c r="DV72" s="1504"/>
      <c r="DW72" s="1504"/>
      <c r="DX72" s="1504"/>
      <c r="DY72" s="1504"/>
      <c r="DZ72" s="1504"/>
      <c r="EA72" s="1504"/>
      <c r="EB72" s="1504"/>
      <c r="EC72" s="1504"/>
      <c r="ED72" s="1504"/>
      <c r="EE72" s="1504"/>
      <c r="EF72" s="1504"/>
      <c r="EG72" s="1504"/>
      <c r="EH72" s="1504"/>
      <c r="EI72" s="1504"/>
      <c r="EJ72" s="1504"/>
      <c r="EK72" s="1504"/>
      <c r="EL72" s="1504"/>
      <c r="EM72" s="1504"/>
      <c r="EN72" s="1504"/>
      <c r="EO72" s="1504"/>
      <c r="EP72" s="1504"/>
      <c r="EQ72" s="1504"/>
      <c r="ER72" s="1504"/>
      <c r="ES72" s="1504"/>
      <c r="ET72" s="1504"/>
      <c r="EU72" s="1504"/>
      <c r="EV72" s="1504"/>
      <c r="EW72" s="1504"/>
      <c r="EX72" s="1504"/>
      <c r="EY72" s="1504"/>
      <c r="EZ72" s="1504"/>
      <c r="FA72" s="1504"/>
      <c r="FB72" s="1504"/>
      <c r="FC72" s="1504"/>
      <c r="FD72" s="1504"/>
      <c r="FE72" s="1504"/>
      <c r="FF72" s="1504"/>
      <c r="FG72" s="1504"/>
      <c r="FH72" s="1504"/>
      <c r="FI72" s="1504"/>
      <c r="FJ72" s="1504"/>
      <c r="FK72" s="1504"/>
      <c r="FL72" s="1504"/>
      <c r="FM72" s="1504"/>
      <c r="FN72" s="1504"/>
      <c r="FO72" s="1504"/>
      <c r="FP72" s="1504"/>
      <c r="FQ72" s="1504"/>
      <c r="FR72" s="1504"/>
      <c r="FS72" s="1504"/>
      <c r="FT72" s="1504"/>
      <c r="FU72" s="1504"/>
      <c r="FV72" s="1504"/>
      <c r="FW72" s="1504"/>
      <c r="FX72" s="1504"/>
      <c r="FY72" s="1504"/>
      <c r="FZ72" s="1504"/>
      <c r="GA72" s="1504"/>
      <c r="GB72" s="1504"/>
      <c r="GC72" s="1504"/>
      <c r="GD72" s="1504"/>
      <c r="GE72" s="1504"/>
      <c r="GF72" s="1504"/>
      <c r="GG72" s="1504"/>
      <c r="GH72" s="1504"/>
      <c r="GI72" s="1504"/>
      <c r="GJ72" s="1504"/>
      <c r="GK72" s="1504"/>
      <c r="GL72" s="1504"/>
      <c r="GM72" s="1504"/>
      <c r="GN72" s="1504"/>
      <c r="GO72" s="1504"/>
      <c r="GP72" s="1504"/>
      <c r="GQ72" s="1504"/>
      <c r="GR72" s="1504"/>
      <c r="GS72" s="1504"/>
      <c r="GT72" s="1504"/>
      <c r="GU72" s="1504"/>
      <c r="GV72" s="1504"/>
      <c r="GW72" s="1504"/>
      <c r="GX72" s="1504"/>
      <c r="GY72" s="1504"/>
      <c r="GZ72" s="1504"/>
      <c r="HA72" s="1504"/>
      <c r="HB72" s="1504"/>
      <c r="HC72" s="1504"/>
      <c r="HD72" s="1504"/>
      <c r="HE72" s="1504"/>
      <c r="HF72" s="1504"/>
      <c r="HG72" s="1504"/>
      <c r="HH72" s="1504"/>
      <c r="HI72" s="1504"/>
      <c r="HJ72" s="1504"/>
    </row>
    <row r="73" spans="1:8" s="69" customFormat="1" ht="21">
      <c r="A73" s="1263" t="s">
        <v>554</v>
      </c>
      <c r="B73" s="1049" t="s">
        <v>1</v>
      </c>
      <c r="C73" s="1394">
        <v>169500</v>
      </c>
      <c r="D73" s="1400">
        <v>0</v>
      </c>
      <c r="E73" s="1391">
        <v>169500</v>
      </c>
      <c r="F73" s="1400">
        <v>0</v>
      </c>
      <c r="G73" s="1004"/>
      <c r="H73" s="1502"/>
    </row>
    <row r="74" spans="1:218" s="1505" customFormat="1" ht="21">
      <c r="A74" s="1263" t="s">
        <v>555</v>
      </c>
      <c r="B74" s="1566" t="s">
        <v>2</v>
      </c>
      <c r="C74" s="1394">
        <f>D74+E74+F74</f>
        <v>27000</v>
      </c>
      <c r="D74" s="1400"/>
      <c r="E74" s="1558">
        <v>27000</v>
      </c>
      <c r="F74" s="1400"/>
      <c r="G74" s="1004"/>
      <c r="H74" s="1504"/>
      <c r="I74" s="1504"/>
      <c r="J74" s="1504"/>
      <c r="K74" s="1504"/>
      <c r="L74" s="1504"/>
      <c r="M74" s="1504"/>
      <c r="N74" s="1504"/>
      <c r="O74" s="1504"/>
      <c r="P74" s="1504"/>
      <c r="Q74" s="1504"/>
      <c r="R74" s="1504"/>
      <c r="S74" s="1504"/>
      <c r="T74" s="1504"/>
      <c r="U74" s="1504"/>
      <c r="V74" s="1504"/>
      <c r="W74" s="1504"/>
      <c r="X74" s="1504"/>
      <c r="Y74" s="1504"/>
      <c r="Z74" s="1504"/>
      <c r="AA74" s="1504"/>
      <c r="AB74" s="1504"/>
      <c r="AC74" s="1504"/>
      <c r="AD74" s="1504"/>
      <c r="AE74" s="1504"/>
      <c r="AF74" s="1504"/>
      <c r="AG74" s="1504"/>
      <c r="AH74" s="1504"/>
      <c r="AI74" s="1504"/>
      <c r="AJ74" s="1504"/>
      <c r="AK74" s="1504"/>
      <c r="AL74" s="1504"/>
      <c r="AM74" s="1504"/>
      <c r="AN74" s="1504"/>
      <c r="AO74" s="1504"/>
      <c r="AP74" s="1504"/>
      <c r="AQ74" s="1504"/>
      <c r="AR74" s="1504"/>
      <c r="AS74" s="1504"/>
      <c r="AT74" s="1504"/>
      <c r="AU74" s="1504"/>
      <c r="AV74" s="1504"/>
      <c r="AW74" s="1504"/>
      <c r="AX74" s="1504"/>
      <c r="AY74" s="1504"/>
      <c r="AZ74" s="1504"/>
      <c r="BA74" s="1504"/>
      <c r="BB74" s="1504"/>
      <c r="BC74" s="1504"/>
      <c r="BD74" s="1504"/>
      <c r="BE74" s="1504"/>
      <c r="BF74" s="1504"/>
      <c r="BG74" s="1504"/>
      <c r="BH74" s="1504"/>
      <c r="BI74" s="1504"/>
      <c r="BJ74" s="1504"/>
      <c r="BK74" s="1504"/>
      <c r="BL74" s="1504"/>
      <c r="BM74" s="1504"/>
      <c r="BN74" s="1504"/>
      <c r="BO74" s="1504"/>
      <c r="BP74" s="1504"/>
      <c r="BQ74" s="1504"/>
      <c r="BR74" s="1504"/>
      <c r="BS74" s="1504"/>
      <c r="BT74" s="1504"/>
      <c r="BU74" s="1504"/>
      <c r="BV74" s="1504"/>
      <c r="BW74" s="1504"/>
      <c r="BX74" s="1504"/>
      <c r="BY74" s="1504"/>
      <c r="BZ74" s="1504"/>
      <c r="CA74" s="1504"/>
      <c r="CB74" s="1504"/>
      <c r="CC74" s="1504"/>
      <c r="CD74" s="1504"/>
      <c r="CE74" s="1504"/>
      <c r="CF74" s="1504"/>
      <c r="CG74" s="1504"/>
      <c r="CH74" s="1504"/>
      <c r="CI74" s="1504"/>
      <c r="CJ74" s="1504"/>
      <c r="CK74" s="1504"/>
      <c r="CL74" s="1504"/>
      <c r="CM74" s="1504"/>
      <c r="CN74" s="1504"/>
      <c r="CO74" s="1504"/>
      <c r="CP74" s="1504"/>
      <c r="CQ74" s="1504"/>
      <c r="CR74" s="1504"/>
      <c r="CS74" s="1504"/>
      <c r="CT74" s="1504"/>
      <c r="CU74" s="1504"/>
      <c r="CV74" s="1504"/>
      <c r="CW74" s="1504"/>
      <c r="CX74" s="1504"/>
      <c r="CY74" s="1504"/>
      <c r="CZ74" s="1504"/>
      <c r="DA74" s="1504"/>
      <c r="DB74" s="1504"/>
      <c r="DC74" s="1504"/>
      <c r="DD74" s="1504"/>
      <c r="DE74" s="1504"/>
      <c r="DF74" s="1504"/>
      <c r="DG74" s="1504"/>
      <c r="DH74" s="1504"/>
      <c r="DI74" s="1504"/>
      <c r="DJ74" s="1504"/>
      <c r="DK74" s="1504"/>
      <c r="DL74" s="1504"/>
      <c r="DM74" s="1504"/>
      <c r="DN74" s="1504"/>
      <c r="DO74" s="1504"/>
      <c r="DP74" s="1504"/>
      <c r="DQ74" s="1504"/>
      <c r="DR74" s="1504"/>
      <c r="DS74" s="1504"/>
      <c r="DT74" s="1504"/>
      <c r="DU74" s="1504"/>
      <c r="DV74" s="1504"/>
      <c r="DW74" s="1504"/>
      <c r="DX74" s="1504"/>
      <c r="DY74" s="1504"/>
      <c r="DZ74" s="1504"/>
      <c r="EA74" s="1504"/>
      <c r="EB74" s="1504"/>
      <c r="EC74" s="1504"/>
      <c r="ED74" s="1504"/>
      <c r="EE74" s="1504"/>
      <c r="EF74" s="1504"/>
      <c r="EG74" s="1504"/>
      <c r="EH74" s="1504"/>
      <c r="EI74" s="1504"/>
      <c r="EJ74" s="1504"/>
      <c r="EK74" s="1504"/>
      <c r="EL74" s="1504"/>
      <c r="EM74" s="1504"/>
      <c r="EN74" s="1504"/>
      <c r="EO74" s="1504"/>
      <c r="EP74" s="1504"/>
      <c r="EQ74" s="1504"/>
      <c r="ER74" s="1504"/>
      <c r="ES74" s="1504"/>
      <c r="ET74" s="1504"/>
      <c r="EU74" s="1504"/>
      <c r="EV74" s="1504"/>
      <c r="EW74" s="1504"/>
      <c r="EX74" s="1504"/>
      <c r="EY74" s="1504"/>
      <c r="EZ74" s="1504"/>
      <c r="FA74" s="1504"/>
      <c r="FB74" s="1504"/>
      <c r="FC74" s="1504"/>
      <c r="FD74" s="1504"/>
      <c r="FE74" s="1504"/>
      <c r="FF74" s="1504"/>
      <c r="FG74" s="1504"/>
      <c r="FH74" s="1504"/>
      <c r="FI74" s="1504"/>
      <c r="FJ74" s="1504"/>
      <c r="FK74" s="1504"/>
      <c r="FL74" s="1504"/>
      <c r="FM74" s="1504"/>
      <c r="FN74" s="1504"/>
      <c r="FO74" s="1504"/>
      <c r="FP74" s="1504"/>
      <c r="FQ74" s="1504"/>
      <c r="FR74" s="1504"/>
      <c r="FS74" s="1504"/>
      <c r="FT74" s="1504"/>
      <c r="FU74" s="1504"/>
      <c r="FV74" s="1504"/>
      <c r="FW74" s="1504"/>
      <c r="FX74" s="1504"/>
      <c r="FY74" s="1504"/>
      <c r="FZ74" s="1504"/>
      <c r="GA74" s="1504"/>
      <c r="GB74" s="1504"/>
      <c r="GC74" s="1504"/>
      <c r="GD74" s="1504"/>
      <c r="GE74" s="1504"/>
      <c r="GF74" s="1504"/>
      <c r="GG74" s="1504"/>
      <c r="GH74" s="1504"/>
      <c r="GI74" s="1504"/>
      <c r="GJ74" s="1504"/>
      <c r="GK74" s="1504"/>
      <c r="GL74" s="1504"/>
      <c r="GM74" s="1504"/>
      <c r="GN74" s="1504"/>
      <c r="GO74" s="1504"/>
      <c r="GP74" s="1504"/>
      <c r="GQ74" s="1504"/>
      <c r="GR74" s="1504"/>
      <c r="GS74" s="1504"/>
      <c r="GT74" s="1504"/>
      <c r="GU74" s="1504"/>
      <c r="GV74" s="1504"/>
      <c r="GW74" s="1504"/>
      <c r="GX74" s="1504"/>
      <c r="GY74" s="1504"/>
      <c r="GZ74" s="1504"/>
      <c r="HA74" s="1504"/>
      <c r="HB74" s="1504"/>
      <c r="HC74" s="1504"/>
      <c r="HD74" s="1504"/>
      <c r="HE74" s="1504"/>
      <c r="HF74" s="1504"/>
      <c r="HG74" s="1504"/>
      <c r="HH74" s="1504"/>
      <c r="HI74" s="1504"/>
      <c r="HJ74" s="1504"/>
    </row>
    <row r="75" spans="1:8" s="1560" customFormat="1" ht="21">
      <c r="A75" s="1263" t="s">
        <v>556</v>
      </c>
      <c r="B75" s="1397" t="s">
        <v>1</v>
      </c>
      <c r="C75" s="1391">
        <v>27400</v>
      </c>
      <c r="D75" s="1406">
        <v>0</v>
      </c>
      <c r="E75" s="1391">
        <v>27400</v>
      </c>
      <c r="F75" s="1406">
        <v>0</v>
      </c>
      <c r="G75" s="1004"/>
      <c r="H75" s="1559"/>
    </row>
    <row r="76" spans="1:218" s="1505" customFormat="1" ht="21">
      <c r="A76" s="1263"/>
      <c r="B76" s="1566" t="s">
        <v>2</v>
      </c>
      <c r="C76" s="1394">
        <f>D76+E76+F76</f>
        <v>0</v>
      </c>
      <c r="D76" s="1391"/>
      <c r="E76" s="1391"/>
      <c r="F76" s="1391"/>
      <c r="G76" s="1004"/>
      <c r="H76" s="1504"/>
      <c r="I76" s="1504"/>
      <c r="J76" s="1504"/>
      <c r="K76" s="1504"/>
      <c r="L76" s="1504"/>
      <c r="M76" s="1504"/>
      <c r="N76" s="1504"/>
      <c r="O76" s="1504"/>
      <c r="P76" s="1504"/>
      <c r="Q76" s="1504"/>
      <c r="R76" s="1504"/>
      <c r="S76" s="1504"/>
      <c r="T76" s="1504"/>
      <c r="U76" s="1504"/>
      <c r="V76" s="1504"/>
      <c r="W76" s="1504"/>
      <c r="X76" s="1504"/>
      <c r="Y76" s="1504"/>
      <c r="Z76" s="1504"/>
      <c r="AA76" s="1504"/>
      <c r="AB76" s="1504"/>
      <c r="AC76" s="1504"/>
      <c r="AD76" s="1504"/>
      <c r="AE76" s="1504"/>
      <c r="AF76" s="1504"/>
      <c r="AG76" s="1504"/>
      <c r="AH76" s="1504"/>
      <c r="AI76" s="1504"/>
      <c r="AJ76" s="1504"/>
      <c r="AK76" s="1504"/>
      <c r="AL76" s="1504"/>
      <c r="AM76" s="1504"/>
      <c r="AN76" s="1504"/>
      <c r="AO76" s="1504"/>
      <c r="AP76" s="1504"/>
      <c r="AQ76" s="1504"/>
      <c r="AR76" s="1504"/>
      <c r="AS76" s="1504"/>
      <c r="AT76" s="1504"/>
      <c r="AU76" s="1504"/>
      <c r="AV76" s="1504"/>
      <c r="AW76" s="1504"/>
      <c r="AX76" s="1504"/>
      <c r="AY76" s="1504"/>
      <c r="AZ76" s="1504"/>
      <c r="BA76" s="1504"/>
      <c r="BB76" s="1504"/>
      <c r="BC76" s="1504"/>
      <c r="BD76" s="1504"/>
      <c r="BE76" s="1504"/>
      <c r="BF76" s="1504"/>
      <c r="BG76" s="1504"/>
      <c r="BH76" s="1504"/>
      <c r="BI76" s="1504"/>
      <c r="BJ76" s="1504"/>
      <c r="BK76" s="1504"/>
      <c r="BL76" s="1504"/>
      <c r="BM76" s="1504"/>
      <c r="BN76" s="1504"/>
      <c r="BO76" s="1504"/>
      <c r="BP76" s="1504"/>
      <c r="BQ76" s="1504"/>
      <c r="BR76" s="1504"/>
      <c r="BS76" s="1504"/>
      <c r="BT76" s="1504"/>
      <c r="BU76" s="1504"/>
      <c r="BV76" s="1504"/>
      <c r="BW76" s="1504"/>
      <c r="BX76" s="1504"/>
      <c r="BY76" s="1504"/>
      <c r="BZ76" s="1504"/>
      <c r="CA76" s="1504"/>
      <c r="CB76" s="1504"/>
      <c r="CC76" s="1504"/>
      <c r="CD76" s="1504"/>
      <c r="CE76" s="1504"/>
      <c r="CF76" s="1504"/>
      <c r="CG76" s="1504"/>
      <c r="CH76" s="1504"/>
      <c r="CI76" s="1504"/>
      <c r="CJ76" s="1504"/>
      <c r="CK76" s="1504"/>
      <c r="CL76" s="1504"/>
      <c r="CM76" s="1504"/>
      <c r="CN76" s="1504"/>
      <c r="CO76" s="1504"/>
      <c r="CP76" s="1504"/>
      <c r="CQ76" s="1504"/>
      <c r="CR76" s="1504"/>
      <c r="CS76" s="1504"/>
      <c r="CT76" s="1504"/>
      <c r="CU76" s="1504"/>
      <c r="CV76" s="1504"/>
      <c r="CW76" s="1504"/>
      <c r="CX76" s="1504"/>
      <c r="CY76" s="1504"/>
      <c r="CZ76" s="1504"/>
      <c r="DA76" s="1504"/>
      <c r="DB76" s="1504"/>
      <c r="DC76" s="1504"/>
      <c r="DD76" s="1504"/>
      <c r="DE76" s="1504"/>
      <c r="DF76" s="1504"/>
      <c r="DG76" s="1504"/>
      <c r="DH76" s="1504"/>
      <c r="DI76" s="1504"/>
      <c r="DJ76" s="1504"/>
      <c r="DK76" s="1504"/>
      <c r="DL76" s="1504"/>
      <c r="DM76" s="1504"/>
      <c r="DN76" s="1504"/>
      <c r="DO76" s="1504"/>
      <c r="DP76" s="1504"/>
      <c r="DQ76" s="1504"/>
      <c r="DR76" s="1504"/>
      <c r="DS76" s="1504"/>
      <c r="DT76" s="1504"/>
      <c r="DU76" s="1504"/>
      <c r="DV76" s="1504"/>
      <c r="DW76" s="1504"/>
      <c r="DX76" s="1504"/>
      <c r="DY76" s="1504"/>
      <c r="DZ76" s="1504"/>
      <c r="EA76" s="1504"/>
      <c r="EB76" s="1504"/>
      <c r="EC76" s="1504"/>
      <c r="ED76" s="1504"/>
      <c r="EE76" s="1504"/>
      <c r="EF76" s="1504"/>
      <c r="EG76" s="1504"/>
      <c r="EH76" s="1504"/>
      <c r="EI76" s="1504"/>
      <c r="EJ76" s="1504"/>
      <c r="EK76" s="1504"/>
      <c r="EL76" s="1504"/>
      <c r="EM76" s="1504"/>
      <c r="EN76" s="1504"/>
      <c r="EO76" s="1504"/>
      <c r="EP76" s="1504"/>
      <c r="EQ76" s="1504"/>
      <c r="ER76" s="1504"/>
      <c r="ES76" s="1504"/>
      <c r="ET76" s="1504"/>
      <c r="EU76" s="1504"/>
      <c r="EV76" s="1504"/>
      <c r="EW76" s="1504"/>
      <c r="EX76" s="1504"/>
      <c r="EY76" s="1504"/>
      <c r="EZ76" s="1504"/>
      <c r="FA76" s="1504"/>
      <c r="FB76" s="1504"/>
      <c r="FC76" s="1504"/>
      <c r="FD76" s="1504"/>
      <c r="FE76" s="1504"/>
      <c r="FF76" s="1504"/>
      <c r="FG76" s="1504"/>
      <c r="FH76" s="1504"/>
      <c r="FI76" s="1504"/>
      <c r="FJ76" s="1504"/>
      <c r="FK76" s="1504"/>
      <c r="FL76" s="1504"/>
      <c r="FM76" s="1504"/>
      <c r="FN76" s="1504"/>
      <c r="FO76" s="1504"/>
      <c r="FP76" s="1504"/>
      <c r="FQ76" s="1504"/>
      <c r="FR76" s="1504"/>
      <c r="FS76" s="1504"/>
      <c r="FT76" s="1504"/>
      <c r="FU76" s="1504"/>
      <c r="FV76" s="1504"/>
      <c r="FW76" s="1504"/>
      <c r="FX76" s="1504"/>
      <c r="FY76" s="1504"/>
      <c r="FZ76" s="1504"/>
      <c r="GA76" s="1504"/>
      <c r="GB76" s="1504"/>
      <c r="GC76" s="1504"/>
      <c r="GD76" s="1504"/>
      <c r="GE76" s="1504"/>
      <c r="GF76" s="1504"/>
      <c r="GG76" s="1504"/>
      <c r="GH76" s="1504"/>
      <c r="GI76" s="1504"/>
      <c r="GJ76" s="1504"/>
      <c r="GK76" s="1504"/>
      <c r="GL76" s="1504"/>
      <c r="GM76" s="1504"/>
      <c r="GN76" s="1504"/>
      <c r="GO76" s="1504"/>
      <c r="GP76" s="1504"/>
      <c r="GQ76" s="1504"/>
      <c r="GR76" s="1504"/>
      <c r="GS76" s="1504"/>
      <c r="GT76" s="1504"/>
      <c r="GU76" s="1504"/>
      <c r="GV76" s="1504"/>
      <c r="GW76" s="1504"/>
      <c r="GX76" s="1504"/>
      <c r="GY76" s="1504"/>
      <c r="GZ76" s="1504"/>
      <c r="HA76" s="1504"/>
      <c r="HB76" s="1504"/>
      <c r="HC76" s="1504"/>
      <c r="HD76" s="1504"/>
      <c r="HE76" s="1504"/>
      <c r="HF76" s="1504"/>
      <c r="HG76" s="1504"/>
      <c r="HH76" s="1504"/>
      <c r="HI76" s="1504"/>
      <c r="HJ76" s="1504"/>
    </row>
    <row r="77" spans="1:218" s="1505" customFormat="1" ht="21">
      <c r="A77" s="1263" t="s">
        <v>557</v>
      </c>
      <c r="B77" s="1397" t="s">
        <v>1</v>
      </c>
      <c r="C77" s="1394">
        <v>4945400</v>
      </c>
      <c r="D77" s="1391">
        <v>0</v>
      </c>
      <c r="E77" s="1541">
        <v>4945400</v>
      </c>
      <c r="F77" s="1406">
        <v>0</v>
      </c>
      <c r="G77" s="1004"/>
      <c r="H77" s="1504"/>
      <c r="I77" s="1504"/>
      <c r="J77" s="1504"/>
      <c r="K77" s="1504"/>
      <c r="L77" s="1504"/>
      <c r="M77" s="1504"/>
      <c r="N77" s="1504"/>
      <c r="O77" s="1504"/>
      <c r="P77" s="1504"/>
      <c r="Q77" s="1504"/>
      <c r="R77" s="1504"/>
      <c r="S77" s="1504"/>
      <c r="T77" s="1504"/>
      <c r="U77" s="1504"/>
      <c r="V77" s="1504"/>
      <c r="W77" s="1504"/>
      <c r="X77" s="1504"/>
      <c r="Y77" s="1504"/>
      <c r="Z77" s="1504"/>
      <c r="AA77" s="1504"/>
      <c r="AB77" s="1504"/>
      <c r="AC77" s="1504"/>
      <c r="AD77" s="1504"/>
      <c r="AE77" s="1504"/>
      <c r="AF77" s="1504"/>
      <c r="AG77" s="1504"/>
      <c r="AH77" s="1504"/>
      <c r="AI77" s="1504"/>
      <c r="AJ77" s="1504"/>
      <c r="AK77" s="1504"/>
      <c r="AL77" s="1504"/>
      <c r="AM77" s="1504"/>
      <c r="AN77" s="1504"/>
      <c r="AO77" s="1504"/>
      <c r="AP77" s="1504"/>
      <c r="AQ77" s="1504"/>
      <c r="AR77" s="1504"/>
      <c r="AS77" s="1504"/>
      <c r="AT77" s="1504"/>
      <c r="AU77" s="1504"/>
      <c r="AV77" s="1504"/>
      <c r="AW77" s="1504"/>
      <c r="AX77" s="1504"/>
      <c r="AY77" s="1504"/>
      <c r="AZ77" s="1504"/>
      <c r="BA77" s="1504"/>
      <c r="BB77" s="1504"/>
      <c r="BC77" s="1504"/>
      <c r="BD77" s="1504"/>
      <c r="BE77" s="1504"/>
      <c r="BF77" s="1504"/>
      <c r="BG77" s="1504"/>
      <c r="BH77" s="1504"/>
      <c r="BI77" s="1504"/>
      <c r="BJ77" s="1504"/>
      <c r="BK77" s="1504"/>
      <c r="BL77" s="1504"/>
      <c r="BM77" s="1504"/>
      <c r="BN77" s="1504"/>
      <c r="BO77" s="1504"/>
      <c r="BP77" s="1504"/>
      <c r="BQ77" s="1504"/>
      <c r="BR77" s="1504"/>
      <c r="BS77" s="1504"/>
      <c r="BT77" s="1504"/>
      <c r="BU77" s="1504"/>
      <c r="BV77" s="1504"/>
      <c r="BW77" s="1504"/>
      <c r="BX77" s="1504"/>
      <c r="BY77" s="1504"/>
      <c r="BZ77" s="1504"/>
      <c r="CA77" s="1504"/>
      <c r="CB77" s="1504"/>
      <c r="CC77" s="1504"/>
      <c r="CD77" s="1504"/>
      <c r="CE77" s="1504"/>
      <c r="CF77" s="1504"/>
      <c r="CG77" s="1504"/>
      <c r="CH77" s="1504"/>
      <c r="CI77" s="1504"/>
      <c r="CJ77" s="1504"/>
      <c r="CK77" s="1504"/>
      <c r="CL77" s="1504"/>
      <c r="CM77" s="1504"/>
      <c r="CN77" s="1504"/>
      <c r="CO77" s="1504"/>
      <c r="CP77" s="1504"/>
      <c r="CQ77" s="1504"/>
      <c r="CR77" s="1504"/>
      <c r="CS77" s="1504"/>
      <c r="CT77" s="1504"/>
      <c r="CU77" s="1504"/>
      <c r="CV77" s="1504"/>
      <c r="CW77" s="1504"/>
      <c r="CX77" s="1504"/>
      <c r="CY77" s="1504"/>
      <c r="CZ77" s="1504"/>
      <c r="DA77" s="1504"/>
      <c r="DB77" s="1504"/>
      <c r="DC77" s="1504"/>
      <c r="DD77" s="1504"/>
      <c r="DE77" s="1504"/>
      <c r="DF77" s="1504"/>
      <c r="DG77" s="1504"/>
      <c r="DH77" s="1504"/>
      <c r="DI77" s="1504"/>
      <c r="DJ77" s="1504"/>
      <c r="DK77" s="1504"/>
      <c r="DL77" s="1504"/>
      <c r="DM77" s="1504"/>
      <c r="DN77" s="1504"/>
      <c r="DO77" s="1504"/>
      <c r="DP77" s="1504"/>
      <c r="DQ77" s="1504"/>
      <c r="DR77" s="1504"/>
      <c r="DS77" s="1504"/>
      <c r="DT77" s="1504"/>
      <c r="DU77" s="1504"/>
      <c r="DV77" s="1504"/>
      <c r="DW77" s="1504"/>
      <c r="DX77" s="1504"/>
      <c r="DY77" s="1504"/>
      <c r="DZ77" s="1504"/>
      <c r="EA77" s="1504"/>
      <c r="EB77" s="1504"/>
      <c r="EC77" s="1504"/>
      <c r="ED77" s="1504"/>
      <c r="EE77" s="1504"/>
      <c r="EF77" s="1504"/>
      <c r="EG77" s="1504"/>
      <c r="EH77" s="1504"/>
      <c r="EI77" s="1504"/>
      <c r="EJ77" s="1504"/>
      <c r="EK77" s="1504"/>
      <c r="EL77" s="1504"/>
      <c r="EM77" s="1504"/>
      <c r="EN77" s="1504"/>
      <c r="EO77" s="1504"/>
      <c r="EP77" s="1504"/>
      <c r="EQ77" s="1504"/>
      <c r="ER77" s="1504"/>
      <c r="ES77" s="1504"/>
      <c r="ET77" s="1504"/>
      <c r="EU77" s="1504"/>
      <c r="EV77" s="1504"/>
      <c r="EW77" s="1504"/>
      <c r="EX77" s="1504"/>
      <c r="EY77" s="1504"/>
      <c r="EZ77" s="1504"/>
      <c r="FA77" s="1504"/>
      <c r="FB77" s="1504"/>
      <c r="FC77" s="1504"/>
      <c r="FD77" s="1504"/>
      <c r="FE77" s="1504"/>
      <c r="FF77" s="1504"/>
      <c r="FG77" s="1504"/>
      <c r="FH77" s="1504"/>
      <c r="FI77" s="1504"/>
      <c r="FJ77" s="1504"/>
      <c r="FK77" s="1504"/>
      <c r="FL77" s="1504"/>
      <c r="FM77" s="1504"/>
      <c r="FN77" s="1504"/>
      <c r="FO77" s="1504"/>
      <c r="FP77" s="1504"/>
      <c r="FQ77" s="1504"/>
      <c r="FR77" s="1504"/>
      <c r="FS77" s="1504"/>
      <c r="FT77" s="1504"/>
      <c r="FU77" s="1504"/>
      <c r="FV77" s="1504"/>
      <c r="FW77" s="1504"/>
      <c r="FX77" s="1504"/>
      <c r="FY77" s="1504"/>
      <c r="FZ77" s="1504"/>
      <c r="GA77" s="1504"/>
      <c r="GB77" s="1504"/>
      <c r="GC77" s="1504"/>
      <c r="GD77" s="1504"/>
      <c r="GE77" s="1504"/>
      <c r="GF77" s="1504"/>
      <c r="GG77" s="1504"/>
      <c r="GH77" s="1504"/>
      <c r="GI77" s="1504"/>
      <c r="GJ77" s="1504"/>
      <c r="GK77" s="1504"/>
      <c r="GL77" s="1504"/>
      <c r="GM77" s="1504"/>
      <c r="GN77" s="1504"/>
      <c r="GO77" s="1504"/>
      <c r="GP77" s="1504"/>
      <c r="GQ77" s="1504"/>
      <c r="GR77" s="1504"/>
      <c r="GS77" s="1504"/>
      <c r="GT77" s="1504"/>
      <c r="GU77" s="1504"/>
      <c r="GV77" s="1504"/>
      <c r="GW77" s="1504"/>
      <c r="GX77" s="1504"/>
      <c r="GY77" s="1504"/>
      <c r="GZ77" s="1504"/>
      <c r="HA77" s="1504"/>
      <c r="HB77" s="1504"/>
      <c r="HC77" s="1504"/>
      <c r="HD77" s="1504"/>
      <c r="HE77" s="1504"/>
      <c r="HF77" s="1504"/>
      <c r="HG77" s="1504"/>
      <c r="HH77" s="1504"/>
      <c r="HI77" s="1504"/>
      <c r="HJ77" s="1504"/>
    </row>
    <row r="78" spans="1:218" s="1505" customFormat="1" ht="21.75" customHeight="1">
      <c r="A78" s="1263"/>
      <c r="B78" s="1566" t="s">
        <v>2</v>
      </c>
      <c r="C78" s="1394">
        <f>D78+E78+F78</f>
        <v>0</v>
      </c>
      <c r="D78" s="1391"/>
      <c r="E78" s="1541"/>
      <c r="F78" s="1406"/>
      <c r="G78" s="1004"/>
      <c r="H78" s="1504"/>
      <c r="I78" s="1504"/>
      <c r="J78" s="1504"/>
      <c r="K78" s="1504"/>
      <c r="L78" s="1504"/>
      <c r="M78" s="1504"/>
      <c r="N78" s="1504"/>
      <c r="O78" s="1504"/>
      <c r="P78" s="1504"/>
      <c r="Q78" s="1504"/>
      <c r="R78" s="1504"/>
      <c r="S78" s="1504"/>
      <c r="T78" s="1504"/>
      <c r="U78" s="1504"/>
      <c r="V78" s="1504"/>
      <c r="W78" s="1504"/>
      <c r="X78" s="1504"/>
      <c r="Y78" s="1504"/>
      <c r="Z78" s="1504"/>
      <c r="AA78" s="1504"/>
      <c r="AB78" s="1504"/>
      <c r="AC78" s="1504"/>
      <c r="AD78" s="1504"/>
      <c r="AE78" s="1504"/>
      <c r="AF78" s="1504"/>
      <c r="AG78" s="1504"/>
      <c r="AH78" s="1504"/>
      <c r="AI78" s="1504"/>
      <c r="AJ78" s="1504"/>
      <c r="AK78" s="1504"/>
      <c r="AL78" s="1504"/>
      <c r="AM78" s="1504"/>
      <c r="AN78" s="1504"/>
      <c r="AO78" s="1504"/>
      <c r="AP78" s="1504"/>
      <c r="AQ78" s="1504"/>
      <c r="AR78" s="1504"/>
      <c r="AS78" s="1504"/>
      <c r="AT78" s="1504"/>
      <c r="AU78" s="1504"/>
      <c r="AV78" s="1504"/>
      <c r="AW78" s="1504"/>
      <c r="AX78" s="1504"/>
      <c r="AY78" s="1504"/>
      <c r="AZ78" s="1504"/>
      <c r="BA78" s="1504"/>
      <c r="BB78" s="1504"/>
      <c r="BC78" s="1504"/>
      <c r="BD78" s="1504"/>
      <c r="BE78" s="1504"/>
      <c r="BF78" s="1504"/>
      <c r="BG78" s="1504"/>
      <c r="BH78" s="1504"/>
      <c r="BI78" s="1504"/>
      <c r="BJ78" s="1504"/>
      <c r="BK78" s="1504"/>
      <c r="BL78" s="1504"/>
      <c r="BM78" s="1504"/>
      <c r="BN78" s="1504"/>
      <c r="BO78" s="1504"/>
      <c r="BP78" s="1504"/>
      <c r="BQ78" s="1504"/>
      <c r="BR78" s="1504"/>
      <c r="BS78" s="1504"/>
      <c r="BT78" s="1504"/>
      <c r="BU78" s="1504"/>
      <c r="BV78" s="1504"/>
      <c r="BW78" s="1504"/>
      <c r="BX78" s="1504"/>
      <c r="BY78" s="1504"/>
      <c r="BZ78" s="1504"/>
      <c r="CA78" s="1504"/>
      <c r="CB78" s="1504"/>
      <c r="CC78" s="1504"/>
      <c r="CD78" s="1504"/>
      <c r="CE78" s="1504"/>
      <c r="CF78" s="1504"/>
      <c r="CG78" s="1504"/>
      <c r="CH78" s="1504"/>
      <c r="CI78" s="1504"/>
      <c r="CJ78" s="1504"/>
      <c r="CK78" s="1504"/>
      <c r="CL78" s="1504"/>
      <c r="CM78" s="1504"/>
      <c r="CN78" s="1504"/>
      <c r="CO78" s="1504"/>
      <c r="CP78" s="1504"/>
      <c r="CQ78" s="1504"/>
      <c r="CR78" s="1504"/>
      <c r="CS78" s="1504"/>
      <c r="CT78" s="1504"/>
      <c r="CU78" s="1504"/>
      <c r="CV78" s="1504"/>
      <c r="CW78" s="1504"/>
      <c r="CX78" s="1504"/>
      <c r="CY78" s="1504"/>
      <c r="CZ78" s="1504"/>
      <c r="DA78" s="1504"/>
      <c r="DB78" s="1504"/>
      <c r="DC78" s="1504"/>
      <c r="DD78" s="1504"/>
      <c r="DE78" s="1504"/>
      <c r="DF78" s="1504"/>
      <c r="DG78" s="1504"/>
      <c r="DH78" s="1504"/>
      <c r="DI78" s="1504"/>
      <c r="DJ78" s="1504"/>
      <c r="DK78" s="1504"/>
      <c r="DL78" s="1504"/>
      <c r="DM78" s="1504"/>
      <c r="DN78" s="1504"/>
      <c r="DO78" s="1504"/>
      <c r="DP78" s="1504"/>
      <c r="DQ78" s="1504"/>
      <c r="DR78" s="1504"/>
      <c r="DS78" s="1504"/>
      <c r="DT78" s="1504"/>
      <c r="DU78" s="1504"/>
      <c r="DV78" s="1504"/>
      <c r="DW78" s="1504"/>
      <c r="DX78" s="1504"/>
      <c r="DY78" s="1504"/>
      <c r="DZ78" s="1504"/>
      <c r="EA78" s="1504"/>
      <c r="EB78" s="1504"/>
      <c r="EC78" s="1504"/>
      <c r="ED78" s="1504"/>
      <c r="EE78" s="1504"/>
      <c r="EF78" s="1504"/>
      <c r="EG78" s="1504"/>
      <c r="EH78" s="1504"/>
      <c r="EI78" s="1504"/>
      <c r="EJ78" s="1504"/>
      <c r="EK78" s="1504"/>
      <c r="EL78" s="1504"/>
      <c r="EM78" s="1504"/>
      <c r="EN78" s="1504"/>
      <c r="EO78" s="1504"/>
      <c r="EP78" s="1504"/>
      <c r="EQ78" s="1504"/>
      <c r="ER78" s="1504"/>
      <c r="ES78" s="1504"/>
      <c r="ET78" s="1504"/>
      <c r="EU78" s="1504"/>
      <c r="EV78" s="1504"/>
      <c r="EW78" s="1504"/>
      <c r="EX78" s="1504"/>
      <c r="EY78" s="1504"/>
      <c r="EZ78" s="1504"/>
      <c r="FA78" s="1504"/>
      <c r="FB78" s="1504"/>
      <c r="FC78" s="1504"/>
      <c r="FD78" s="1504"/>
      <c r="FE78" s="1504"/>
      <c r="FF78" s="1504"/>
      <c r="FG78" s="1504"/>
      <c r="FH78" s="1504"/>
      <c r="FI78" s="1504"/>
      <c r="FJ78" s="1504"/>
      <c r="FK78" s="1504"/>
      <c r="FL78" s="1504"/>
      <c r="FM78" s="1504"/>
      <c r="FN78" s="1504"/>
      <c r="FO78" s="1504"/>
      <c r="FP78" s="1504"/>
      <c r="FQ78" s="1504"/>
      <c r="FR78" s="1504"/>
      <c r="FS78" s="1504"/>
      <c r="FT78" s="1504"/>
      <c r="FU78" s="1504"/>
      <c r="FV78" s="1504"/>
      <c r="FW78" s="1504"/>
      <c r="FX78" s="1504"/>
      <c r="FY78" s="1504"/>
      <c r="FZ78" s="1504"/>
      <c r="GA78" s="1504"/>
      <c r="GB78" s="1504"/>
      <c r="GC78" s="1504"/>
      <c r="GD78" s="1504"/>
      <c r="GE78" s="1504"/>
      <c r="GF78" s="1504"/>
      <c r="GG78" s="1504"/>
      <c r="GH78" s="1504"/>
      <c r="GI78" s="1504"/>
      <c r="GJ78" s="1504"/>
      <c r="GK78" s="1504"/>
      <c r="GL78" s="1504"/>
      <c r="GM78" s="1504"/>
      <c r="GN78" s="1504"/>
      <c r="GO78" s="1504"/>
      <c r="GP78" s="1504"/>
      <c r="GQ78" s="1504"/>
      <c r="GR78" s="1504"/>
      <c r="GS78" s="1504"/>
      <c r="GT78" s="1504"/>
      <c r="GU78" s="1504"/>
      <c r="GV78" s="1504"/>
      <c r="GW78" s="1504"/>
      <c r="GX78" s="1504"/>
      <c r="GY78" s="1504"/>
      <c r="GZ78" s="1504"/>
      <c r="HA78" s="1504"/>
      <c r="HB78" s="1504"/>
      <c r="HC78" s="1504"/>
      <c r="HD78" s="1504"/>
      <c r="HE78" s="1504"/>
      <c r="HF78" s="1504"/>
      <c r="HG78" s="1504"/>
      <c r="HH78" s="1504"/>
      <c r="HI78" s="1504"/>
      <c r="HJ78" s="1504"/>
    </row>
    <row r="79" spans="1:218" s="1505" customFormat="1" ht="21.75" customHeight="1">
      <c r="A79" s="1263" t="s">
        <v>558</v>
      </c>
      <c r="B79" s="1397" t="s">
        <v>1</v>
      </c>
      <c r="C79" s="1394">
        <v>1248300</v>
      </c>
      <c r="D79" s="1391">
        <v>0</v>
      </c>
      <c r="E79" s="1541">
        <v>1248300</v>
      </c>
      <c r="F79" s="1406">
        <v>0</v>
      </c>
      <c r="G79" s="1004"/>
      <c r="H79" s="1504"/>
      <c r="I79" s="1504"/>
      <c r="J79" s="1504"/>
      <c r="K79" s="1504"/>
      <c r="L79" s="1504"/>
      <c r="M79" s="1504"/>
      <c r="N79" s="1504"/>
      <c r="O79" s="1504"/>
      <c r="P79" s="1504"/>
      <c r="Q79" s="1504"/>
      <c r="R79" s="1504"/>
      <c r="S79" s="1504"/>
      <c r="T79" s="1504"/>
      <c r="U79" s="1504"/>
      <c r="V79" s="1504"/>
      <c r="W79" s="1504"/>
      <c r="X79" s="1504"/>
      <c r="Y79" s="1504"/>
      <c r="Z79" s="1504"/>
      <c r="AA79" s="1504"/>
      <c r="AB79" s="1504"/>
      <c r="AC79" s="1504"/>
      <c r="AD79" s="1504"/>
      <c r="AE79" s="1504"/>
      <c r="AF79" s="1504"/>
      <c r="AG79" s="1504"/>
      <c r="AH79" s="1504"/>
      <c r="AI79" s="1504"/>
      <c r="AJ79" s="1504"/>
      <c r="AK79" s="1504"/>
      <c r="AL79" s="1504"/>
      <c r="AM79" s="1504"/>
      <c r="AN79" s="1504"/>
      <c r="AO79" s="1504"/>
      <c r="AP79" s="1504"/>
      <c r="AQ79" s="1504"/>
      <c r="AR79" s="1504"/>
      <c r="AS79" s="1504"/>
      <c r="AT79" s="1504"/>
      <c r="AU79" s="1504"/>
      <c r="AV79" s="1504"/>
      <c r="AW79" s="1504"/>
      <c r="AX79" s="1504"/>
      <c r="AY79" s="1504"/>
      <c r="AZ79" s="1504"/>
      <c r="BA79" s="1504"/>
      <c r="BB79" s="1504"/>
      <c r="BC79" s="1504"/>
      <c r="BD79" s="1504"/>
      <c r="BE79" s="1504"/>
      <c r="BF79" s="1504"/>
      <c r="BG79" s="1504"/>
      <c r="BH79" s="1504"/>
      <c r="BI79" s="1504"/>
      <c r="BJ79" s="1504"/>
      <c r="BK79" s="1504"/>
      <c r="BL79" s="1504"/>
      <c r="BM79" s="1504"/>
      <c r="BN79" s="1504"/>
      <c r="BO79" s="1504"/>
      <c r="BP79" s="1504"/>
      <c r="BQ79" s="1504"/>
      <c r="BR79" s="1504"/>
      <c r="BS79" s="1504"/>
      <c r="BT79" s="1504"/>
      <c r="BU79" s="1504"/>
      <c r="BV79" s="1504"/>
      <c r="BW79" s="1504"/>
      <c r="BX79" s="1504"/>
      <c r="BY79" s="1504"/>
      <c r="BZ79" s="1504"/>
      <c r="CA79" s="1504"/>
      <c r="CB79" s="1504"/>
      <c r="CC79" s="1504"/>
      <c r="CD79" s="1504"/>
      <c r="CE79" s="1504"/>
      <c r="CF79" s="1504"/>
      <c r="CG79" s="1504"/>
      <c r="CH79" s="1504"/>
      <c r="CI79" s="1504"/>
      <c r="CJ79" s="1504"/>
      <c r="CK79" s="1504"/>
      <c r="CL79" s="1504"/>
      <c r="CM79" s="1504"/>
      <c r="CN79" s="1504"/>
      <c r="CO79" s="1504"/>
      <c r="CP79" s="1504"/>
      <c r="CQ79" s="1504"/>
      <c r="CR79" s="1504"/>
      <c r="CS79" s="1504"/>
      <c r="CT79" s="1504"/>
      <c r="CU79" s="1504"/>
      <c r="CV79" s="1504"/>
      <c r="CW79" s="1504"/>
      <c r="CX79" s="1504"/>
      <c r="CY79" s="1504"/>
      <c r="CZ79" s="1504"/>
      <c r="DA79" s="1504"/>
      <c r="DB79" s="1504"/>
      <c r="DC79" s="1504"/>
      <c r="DD79" s="1504"/>
      <c r="DE79" s="1504"/>
      <c r="DF79" s="1504"/>
      <c r="DG79" s="1504"/>
      <c r="DH79" s="1504"/>
      <c r="DI79" s="1504"/>
      <c r="DJ79" s="1504"/>
      <c r="DK79" s="1504"/>
      <c r="DL79" s="1504"/>
      <c r="DM79" s="1504"/>
      <c r="DN79" s="1504"/>
      <c r="DO79" s="1504"/>
      <c r="DP79" s="1504"/>
      <c r="DQ79" s="1504"/>
      <c r="DR79" s="1504"/>
      <c r="DS79" s="1504"/>
      <c r="DT79" s="1504"/>
      <c r="DU79" s="1504"/>
      <c r="DV79" s="1504"/>
      <c r="DW79" s="1504"/>
      <c r="DX79" s="1504"/>
      <c r="DY79" s="1504"/>
      <c r="DZ79" s="1504"/>
      <c r="EA79" s="1504"/>
      <c r="EB79" s="1504"/>
      <c r="EC79" s="1504"/>
      <c r="ED79" s="1504"/>
      <c r="EE79" s="1504"/>
      <c r="EF79" s="1504"/>
      <c r="EG79" s="1504"/>
      <c r="EH79" s="1504"/>
      <c r="EI79" s="1504"/>
      <c r="EJ79" s="1504"/>
      <c r="EK79" s="1504"/>
      <c r="EL79" s="1504"/>
      <c r="EM79" s="1504"/>
      <c r="EN79" s="1504"/>
      <c r="EO79" s="1504"/>
      <c r="EP79" s="1504"/>
      <c r="EQ79" s="1504"/>
      <c r="ER79" s="1504"/>
      <c r="ES79" s="1504"/>
      <c r="ET79" s="1504"/>
      <c r="EU79" s="1504"/>
      <c r="EV79" s="1504"/>
      <c r="EW79" s="1504"/>
      <c r="EX79" s="1504"/>
      <c r="EY79" s="1504"/>
      <c r="EZ79" s="1504"/>
      <c r="FA79" s="1504"/>
      <c r="FB79" s="1504"/>
      <c r="FC79" s="1504"/>
      <c r="FD79" s="1504"/>
      <c r="FE79" s="1504"/>
      <c r="FF79" s="1504"/>
      <c r="FG79" s="1504"/>
      <c r="FH79" s="1504"/>
      <c r="FI79" s="1504"/>
      <c r="FJ79" s="1504"/>
      <c r="FK79" s="1504"/>
      <c r="FL79" s="1504"/>
      <c r="FM79" s="1504"/>
      <c r="FN79" s="1504"/>
      <c r="FO79" s="1504"/>
      <c r="FP79" s="1504"/>
      <c r="FQ79" s="1504"/>
      <c r="FR79" s="1504"/>
      <c r="FS79" s="1504"/>
      <c r="FT79" s="1504"/>
      <c r="FU79" s="1504"/>
      <c r="FV79" s="1504"/>
      <c r="FW79" s="1504"/>
      <c r="FX79" s="1504"/>
      <c r="FY79" s="1504"/>
      <c r="FZ79" s="1504"/>
      <c r="GA79" s="1504"/>
      <c r="GB79" s="1504"/>
      <c r="GC79" s="1504"/>
      <c r="GD79" s="1504"/>
      <c r="GE79" s="1504"/>
      <c r="GF79" s="1504"/>
      <c r="GG79" s="1504"/>
      <c r="GH79" s="1504"/>
      <c r="GI79" s="1504"/>
      <c r="GJ79" s="1504"/>
      <c r="GK79" s="1504"/>
      <c r="GL79" s="1504"/>
      <c r="GM79" s="1504"/>
      <c r="GN79" s="1504"/>
      <c r="GO79" s="1504"/>
      <c r="GP79" s="1504"/>
      <c r="GQ79" s="1504"/>
      <c r="GR79" s="1504"/>
      <c r="GS79" s="1504"/>
      <c r="GT79" s="1504"/>
      <c r="GU79" s="1504"/>
      <c r="GV79" s="1504"/>
      <c r="GW79" s="1504"/>
      <c r="GX79" s="1504"/>
      <c r="GY79" s="1504"/>
      <c r="GZ79" s="1504"/>
      <c r="HA79" s="1504"/>
      <c r="HB79" s="1504"/>
      <c r="HC79" s="1504"/>
      <c r="HD79" s="1504"/>
      <c r="HE79" s="1504"/>
      <c r="HF79" s="1504"/>
      <c r="HG79" s="1504"/>
      <c r="HH79" s="1504"/>
      <c r="HI79" s="1504"/>
      <c r="HJ79" s="1504"/>
    </row>
    <row r="80" spans="1:218" s="1505" customFormat="1" ht="21.75" customHeight="1">
      <c r="A80" s="1264"/>
      <c r="B80" s="1109" t="s">
        <v>2</v>
      </c>
      <c r="C80" s="1409">
        <f>D80+E80+F80</f>
        <v>0</v>
      </c>
      <c r="D80" s="1410"/>
      <c r="E80" s="1542"/>
      <c r="F80" s="1542"/>
      <c r="G80" s="1004"/>
      <c r="H80" s="1504"/>
      <c r="I80" s="1504"/>
      <c r="J80" s="1504"/>
      <c r="K80" s="1504"/>
      <c r="L80" s="1504"/>
      <c r="M80" s="1504"/>
      <c r="N80" s="1504"/>
      <c r="O80" s="1504"/>
      <c r="P80" s="1504"/>
      <c r="Q80" s="1504"/>
      <c r="R80" s="1504"/>
      <c r="S80" s="1504"/>
      <c r="T80" s="1504"/>
      <c r="U80" s="1504"/>
      <c r="V80" s="1504"/>
      <c r="W80" s="1504"/>
      <c r="X80" s="1504"/>
      <c r="Y80" s="1504"/>
      <c r="Z80" s="1504"/>
      <c r="AA80" s="1504"/>
      <c r="AB80" s="1504"/>
      <c r="AC80" s="1504"/>
      <c r="AD80" s="1504"/>
      <c r="AE80" s="1504"/>
      <c r="AF80" s="1504"/>
      <c r="AG80" s="1504"/>
      <c r="AH80" s="1504"/>
      <c r="AI80" s="1504"/>
      <c r="AJ80" s="1504"/>
      <c r="AK80" s="1504"/>
      <c r="AL80" s="1504"/>
      <c r="AM80" s="1504"/>
      <c r="AN80" s="1504"/>
      <c r="AO80" s="1504"/>
      <c r="AP80" s="1504"/>
      <c r="AQ80" s="1504"/>
      <c r="AR80" s="1504"/>
      <c r="AS80" s="1504"/>
      <c r="AT80" s="1504"/>
      <c r="AU80" s="1504"/>
      <c r="AV80" s="1504"/>
      <c r="AW80" s="1504"/>
      <c r="AX80" s="1504"/>
      <c r="AY80" s="1504"/>
      <c r="AZ80" s="1504"/>
      <c r="BA80" s="1504"/>
      <c r="BB80" s="1504"/>
      <c r="BC80" s="1504"/>
      <c r="BD80" s="1504"/>
      <c r="BE80" s="1504"/>
      <c r="BF80" s="1504"/>
      <c r="BG80" s="1504"/>
      <c r="BH80" s="1504"/>
      <c r="BI80" s="1504"/>
      <c r="BJ80" s="1504"/>
      <c r="BK80" s="1504"/>
      <c r="BL80" s="1504"/>
      <c r="BM80" s="1504"/>
      <c r="BN80" s="1504"/>
      <c r="BO80" s="1504"/>
      <c r="BP80" s="1504"/>
      <c r="BQ80" s="1504"/>
      <c r="BR80" s="1504"/>
      <c r="BS80" s="1504"/>
      <c r="BT80" s="1504"/>
      <c r="BU80" s="1504"/>
      <c r="BV80" s="1504"/>
      <c r="BW80" s="1504"/>
      <c r="BX80" s="1504"/>
      <c r="BY80" s="1504"/>
      <c r="BZ80" s="1504"/>
      <c r="CA80" s="1504"/>
      <c r="CB80" s="1504"/>
      <c r="CC80" s="1504"/>
      <c r="CD80" s="1504"/>
      <c r="CE80" s="1504"/>
      <c r="CF80" s="1504"/>
      <c r="CG80" s="1504"/>
      <c r="CH80" s="1504"/>
      <c r="CI80" s="1504"/>
      <c r="CJ80" s="1504"/>
      <c r="CK80" s="1504"/>
      <c r="CL80" s="1504"/>
      <c r="CM80" s="1504"/>
      <c r="CN80" s="1504"/>
      <c r="CO80" s="1504"/>
      <c r="CP80" s="1504"/>
      <c r="CQ80" s="1504"/>
      <c r="CR80" s="1504"/>
      <c r="CS80" s="1504"/>
      <c r="CT80" s="1504"/>
      <c r="CU80" s="1504"/>
      <c r="CV80" s="1504"/>
      <c r="CW80" s="1504"/>
      <c r="CX80" s="1504"/>
      <c r="CY80" s="1504"/>
      <c r="CZ80" s="1504"/>
      <c r="DA80" s="1504"/>
      <c r="DB80" s="1504"/>
      <c r="DC80" s="1504"/>
      <c r="DD80" s="1504"/>
      <c r="DE80" s="1504"/>
      <c r="DF80" s="1504"/>
      <c r="DG80" s="1504"/>
      <c r="DH80" s="1504"/>
      <c r="DI80" s="1504"/>
      <c r="DJ80" s="1504"/>
      <c r="DK80" s="1504"/>
      <c r="DL80" s="1504"/>
      <c r="DM80" s="1504"/>
      <c r="DN80" s="1504"/>
      <c r="DO80" s="1504"/>
      <c r="DP80" s="1504"/>
      <c r="DQ80" s="1504"/>
      <c r="DR80" s="1504"/>
      <c r="DS80" s="1504"/>
      <c r="DT80" s="1504"/>
      <c r="DU80" s="1504"/>
      <c r="DV80" s="1504"/>
      <c r="DW80" s="1504"/>
      <c r="DX80" s="1504"/>
      <c r="DY80" s="1504"/>
      <c r="DZ80" s="1504"/>
      <c r="EA80" s="1504"/>
      <c r="EB80" s="1504"/>
      <c r="EC80" s="1504"/>
      <c r="ED80" s="1504"/>
      <c r="EE80" s="1504"/>
      <c r="EF80" s="1504"/>
      <c r="EG80" s="1504"/>
      <c r="EH80" s="1504"/>
      <c r="EI80" s="1504"/>
      <c r="EJ80" s="1504"/>
      <c r="EK80" s="1504"/>
      <c r="EL80" s="1504"/>
      <c r="EM80" s="1504"/>
      <c r="EN80" s="1504"/>
      <c r="EO80" s="1504"/>
      <c r="EP80" s="1504"/>
      <c r="EQ80" s="1504"/>
      <c r="ER80" s="1504"/>
      <c r="ES80" s="1504"/>
      <c r="ET80" s="1504"/>
      <c r="EU80" s="1504"/>
      <c r="EV80" s="1504"/>
      <c r="EW80" s="1504"/>
      <c r="EX80" s="1504"/>
      <c r="EY80" s="1504"/>
      <c r="EZ80" s="1504"/>
      <c r="FA80" s="1504"/>
      <c r="FB80" s="1504"/>
      <c r="FC80" s="1504"/>
      <c r="FD80" s="1504"/>
      <c r="FE80" s="1504"/>
      <c r="FF80" s="1504"/>
      <c r="FG80" s="1504"/>
      <c r="FH80" s="1504"/>
      <c r="FI80" s="1504"/>
      <c r="FJ80" s="1504"/>
      <c r="FK80" s="1504"/>
      <c r="FL80" s="1504"/>
      <c r="FM80" s="1504"/>
      <c r="FN80" s="1504"/>
      <c r="FO80" s="1504"/>
      <c r="FP80" s="1504"/>
      <c r="FQ80" s="1504"/>
      <c r="FR80" s="1504"/>
      <c r="FS80" s="1504"/>
      <c r="FT80" s="1504"/>
      <c r="FU80" s="1504"/>
      <c r="FV80" s="1504"/>
      <c r="FW80" s="1504"/>
      <c r="FX80" s="1504"/>
      <c r="FY80" s="1504"/>
      <c r="FZ80" s="1504"/>
      <c r="GA80" s="1504"/>
      <c r="GB80" s="1504"/>
      <c r="GC80" s="1504"/>
      <c r="GD80" s="1504"/>
      <c r="GE80" s="1504"/>
      <c r="GF80" s="1504"/>
      <c r="GG80" s="1504"/>
      <c r="GH80" s="1504"/>
      <c r="GI80" s="1504"/>
      <c r="GJ80" s="1504"/>
      <c r="GK80" s="1504"/>
      <c r="GL80" s="1504"/>
      <c r="GM80" s="1504"/>
      <c r="GN80" s="1504"/>
      <c r="GO80" s="1504"/>
      <c r="GP80" s="1504"/>
      <c r="GQ80" s="1504"/>
      <c r="GR80" s="1504"/>
      <c r="GS80" s="1504"/>
      <c r="GT80" s="1504"/>
      <c r="GU80" s="1504"/>
      <c r="GV80" s="1504"/>
      <c r="GW80" s="1504"/>
      <c r="GX80" s="1504"/>
      <c r="GY80" s="1504"/>
      <c r="GZ80" s="1504"/>
      <c r="HA80" s="1504"/>
      <c r="HB80" s="1504"/>
      <c r="HC80" s="1504"/>
      <c r="HD80" s="1504"/>
      <c r="HE80" s="1504"/>
      <c r="HF80" s="1504"/>
      <c r="HG80" s="1504"/>
      <c r="HH80" s="1504"/>
      <c r="HI80" s="1504"/>
      <c r="HJ80" s="1504"/>
    </row>
    <row r="81" spans="1:218" s="1505" customFormat="1" ht="42">
      <c r="A81" s="1567" t="s">
        <v>559</v>
      </c>
      <c r="B81" s="1568" t="s">
        <v>1</v>
      </c>
      <c r="C81" s="1472">
        <v>68100</v>
      </c>
      <c r="D81" s="1517">
        <v>68100</v>
      </c>
      <c r="E81" s="1547">
        <v>0</v>
      </c>
      <c r="F81" s="1547">
        <v>0</v>
      </c>
      <c r="G81" s="1004"/>
      <c r="H81" s="1504"/>
      <c r="I81" s="1504"/>
      <c r="J81" s="1504"/>
      <c r="K81" s="1504"/>
      <c r="L81" s="1504"/>
      <c r="M81" s="1504"/>
      <c r="N81" s="1504"/>
      <c r="O81" s="1504"/>
      <c r="P81" s="1504"/>
      <c r="Q81" s="1504"/>
      <c r="R81" s="1504"/>
      <c r="S81" s="1504"/>
      <c r="T81" s="1504"/>
      <c r="U81" s="1504"/>
      <c r="V81" s="1504"/>
      <c r="W81" s="1504"/>
      <c r="X81" s="1504"/>
      <c r="Y81" s="1504"/>
      <c r="Z81" s="1504"/>
      <c r="AA81" s="1504"/>
      <c r="AB81" s="1504"/>
      <c r="AC81" s="1504"/>
      <c r="AD81" s="1504"/>
      <c r="AE81" s="1504"/>
      <c r="AF81" s="1504"/>
      <c r="AG81" s="1504"/>
      <c r="AH81" s="1504"/>
      <c r="AI81" s="1504"/>
      <c r="AJ81" s="1504"/>
      <c r="AK81" s="1504"/>
      <c r="AL81" s="1504"/>
      <c r="AM81" s="1504"/>
      <c r="AN81" s="1504"/>
      <c r="AO81" s="1504"/>
      <c r="AP81" s="1504"/>
      <c r="AQ81" s="1504"/>
      <c r="AR81" s="1504"/>
      <c r="AS81" s="1504"/>
      <c r="AT81" s="1504"/>
      <c r="AU81" s="1504"/>
      <c r="AV81" s="1504"/>
      <c r="AW81" s="1504"/>
      <c r="AX81" s="1504"/>
      <c r="AY81" s="1504"/>
      <c r="AZ81" s="1504"/>
      <c r="BA81" s="1504"/>
      <c r="BB81" s="1504"/>
      <c r="BC81" s="1504"/>
      <c r="BD81" s="1504"/>
      <c r="BE81" s="1504"/>
      <c r="BF81" s="1504"/>
      <c r="BG81" s="1504"/>
      <c r="BH81" s="1504"/>
      <c r="BI81" s="1504"/>
      <c r="BJ81" s="1504"/>
      <c r="BK81" s="1504"/>
      <c r="BL81" s="1504"/>
      <c r="BM81" s="1504"/>
      <c r="BN81" s="1504"/>
      <c r="BO81" s="1504"/>
      <c r="BP81" s="1504"/>
      <c r="BQ81" s="1504"/>
      <c r="BR81" s="1504"/>
      <c r="BS81" s="1504"/>
      <c r="BT81" s="1504"/>
      <c r="BU81" s="1504"/>
      <c r="BV81" s="1504"/>
      <c r="BW81" s="1504"/>
      <c r="BX81" s="1504"/>
      <c r="BY81" s="1504"/>
      <c r="BZ81" s="1504"/>
      <c r="CA81" s="1504"/>
      <c r="CB81" s="1504"/>
      <c r="CC81" s="1504"/>
      <c r="CD81" s="1504"/>
      <c r="CE81" s="1504"/>
      <c r="CF81" s="1504"/>
      <c r="CG81" s="1504"/>
      <c r="CH81" s="1504"/>
      <c r="CI81" s="1504"/>
      <c r="CJ81" s="1504"/>
      <c r="CK81" s="1504"/>
      <c r="CL81" s="1504"/>
      <c r="CM81" s="1504"/>
      <c r="CN81" s="1504"/>
      <c r="CO81" s="1504"/>
      <c r="CP81" s="1504"/>
      <c r="CQ81" s="1504"/>
      <c r="CR81" s="1504"/>
      <c r="CS81" s="1504"/>
      <c r="CT81" s="1504"/>
      <c r="CU81" s="1504"/>
      <c r="CV81" s="1504"/>
      <c r="CW81" s="1504"/>
      <c r="CX81" s="1504"/>
      <c r="CY81" s="1504"/>
      <c r="CZ81" s="1504"/>
      <c r="DA81" s="1504"/>
      <c r="DB81" s="1504"/>
      <c r="DC81" s="1504"/>
      <c r="DD81" s="1504"/>
      <c r="DE81" s="1504"/>
      <c r="DF81" s="1504"/>
      <c r="DG81" s="1504"/>
      <c r="DH81" s="1504"/>
      <c r="DI81" s="1504"/>
      <c r="DJ81" s="1504"/>
      <c r="DK81" s="1504"/>
      <c r="DL81" s="1504"/>
      <c r="DM81" s="1504"/>
      <c r="DN81" s="1504"/>
      <c r="DO81" s="1504"/>
      <c r="DP81" s="1504"/>
      <c r="DQ81" s="1504"/>
      <c r="DR81" s="1504"/>
      <c r="DS81" s="1504"/>
      <c r="DT81" s="1504"/>
      <c r="DU81" s="1504"/>
      <c r="DV81" s="1504"/>
      <c r="DW81" s="1504"/>
      <c r="DX81" s="1504"/>
      <c r="DY81" s="1504"/>
      <c r="DZ81" s="1504"/>
      <c r="EA81" s="1504"/>
      <c r="EB81" s="1504"/>
      <c r="EC81" s="1504"/>
      <c r="ED81" s="1504"/>
      <c r="EE81" s="1504"/>
      <c r="EF81" s="1504"/>
      <c r="EG81" s="1504"/>
      <c r="EH81" s="1504"/>
      <c r="EI81" s="1504"/>
      <c r="EJ81" s="1504"/>
      <c r="EK81" s="1504"/>
      <c r="EL81" s="1504"/>
      <c r="EM81" s="1504"/>
      <c r="EN81" s="1504"/>
      <c r="EO81" s="1504"/>
      <c r="EP81" s="1504"/>
      <c r="EQ81" s="1504"/>
      <c r="ER81" s="1504"/>
      <c r="ES81" s="1504"/>
      <c r="ET81" s="1504"/>
      <c r="EU81" s="1504"/>
      <c r="EV81" s="1504"/>
      <c r="EW81" s="1504"/>
      <c r="EX81" s="1504"/>
      <c r="EY81" s="1504"/>
      <c r="EZ81" s="1504"/>
      <c r="FA81" s="1504"/>
      <c r="FB81" s="1504"/>
      <c r="FC81" s="1504"/>
      <c r="FD81" s="1504"/>
      <c r="FE81" s="1504"/>
      <c r="FF81" s="1504"/>
      <c r="FG81" s="1504"/>
      <c r="FH81" s="1504"/>
      <c r="FI81" s="1504"/>
      <c r="FJ81" s="1504"/>
      <c r="FK81" s="1504"/>
      <c r="FL81" s="1504"/>
      <c r="FM81" s="1504"/>
      <c r="FN81" s="1504"/>
      <c r="FO81" s="1504"/>
      <c r="FP81" s="1504"/>
      <c r="FQ81" s="1504"/>
      <c r="FR81" s="1504"/>
      <c r="FS81" s="1504"/>
      <c r="FT81" s="1504"/>
      <c r="FU81" s="1504"/>
      <c r="FV81" s="1504"/>
      <c r="FW81" s="1504"/>
      <c r="FX81" s="1504"/>
      <c r="FY81" s="1504"/>
      <c r="FZ81" s="1504"/>
      <c r="GA81" s="1504"/>
      <c r="GB81" s="1504"/>
      <c r="GC81" s="1504"/>
      <c r="GD81" s="1504"/>
      <c r="GE81" s="1504"/>
      <c r="GF81" s="1504"/>
      <c r="GG81" s="1504"/>
      <c r="GH81" s="1504"/>
      <c r="GI81" s="1504"/>
      <c r="GJ81" s="1504"/>
      <c r="GK81" s="1504"/>
      <c r="GL81" s="1504"/>
      <c r="GM81" s="1504"/>
      <c r="GN81" s="1504"/>
      <c r="GO81" s="1504"/>
      <c r="GP81" s="1504"/>
      <c r="GQ81" s="1504"/>
      <c r="GR81" s="1504"/>
      <c r="GS81" s="1504"/>
      <c r="GT81" s="1504"/>
      <c r="GU81" s="1504"/>
      <c r="GV81" s="1504"/>
      <c r="GW81" s="1504"/>
      <c r="GX81" s="1504"/>
      <c r="GY81" s="1504"/>
      <c r="GZ81" s="1504"/>
      <c r="HA81" s="1504"/>
      <c r="HB81" s="1504"/>
      <c r="HC81" s="1504"/>
      <c r="HD81" s="1504"/>
      <c r="HE81" s="1504"/>
      <c r="HF81" s="1504"/>
      <c r="HG81" s="1504"/>
      <c r="HH81" s="1504"/>
      <c r="HI81" s="1504"/>
      <c r="HJ81" s="1504"/>
    </row>
    <row r="82" spans="1:218" s="1505" customFormat="1" ht="21.75" customHeight="1">
      <c r="A82" s="1569" t="s">
        <v>560</v>
      </c>
      <c r="B82" s="1566" t="s">
        <v>2</v>
      </c>
      <c r="C82" s="1394">
        <f>D82+E82+F82</f>
        <v>42200</v>
      </c>
      <c r="D82" s="1391">
        <v>30975</v>
      </c>
      <c r="E82" s="1558">
        <v>11225</v>
      </c>
      <c r="F82" s="1406"/>
      <c r="G82" s="1004"/>
      <c r="H82" s="1504"/>
      <c r="I82" s="1504"/>
      <c r="J82" s="1504"/>
      <c r="K82" s="1504"/>
      <c r="L82" s="1504"/>
      <c r="M82" s="1504"/>
      <c r="N82" s="1504"/>
      <c r="O82" s="1504"/>
      <c r="P82" s="1504"/>
      <c r="Q82" s="1504"/>
      <c r="R82" s="1504"/>
      <c r="S82" s="1504"/>
      <c r="T82" s="1504"/>
      <c r="U82" s="1504"/>
      <c r="V82" s="1504"/>
      <c r="W82" s="1504"/>
      <c r="X82" s="1504"/>
      <c r="Y82" s="1504"/>
      <c r="Z82" s="1504"/>
      <c r="AA82" s="1504"/>
      <c r="AB82" s="1504"/>
      <c r="AC82" s="1504"/>
      <c r="AD82" s="1504"/>
      <c r="AE82" s="1504"/>
      <c r="AF82" s="1504"/>
      <c r="AG82" s="1504"/>
      <c r="AH82" s="1504"/>
      <c r="AI82" s="1504"/>
      <c r="AJ82" s="1504"/>
      <c r="AK82" s="1504"/>
      <c r="AL82" s="1504"/>
      <c r="AM82" s="1504"/>
      <c r="AN82" s="1504"/>
      <c r="AO82" s="1504"/>
      <c r="AP82" s="1504"/>
      <c r="AQ82" s="1504"/>
      <c r="AR82" s="1504"/>
      <c r="AS82" s="1504"/>
      <c r="AT82" s="1504"/>
      <c r="AU82" s="1504"/>
      <c r="AV82" s="1504"/>
      <c r="AW82" s="1504"/>
      <c r="AX82" s="1504"/>
      <c r="AY82" s="1504"/>
      <c r="AZ82" s="1504"/>
      <c r="BA82" s="1504"/>
      <c r="BB82" s="1504"/>
      <c r="BC82" s="1504"/>
      <c r="BD82" s="1504"/>
      <c r="BE82" s="1504"/>
      <c r="BF82" s="1504"/>
      <c r="BG82" s="1504"/>
      <c r="BH82" s="1504"/>
      <c r="BI82" s="1504"/>
      <c r="BJ82" s="1504"/>
      <c r="BK82" s="1504"/>
      <c r="BL82" s="1504"/>
      <c r="BM82" s="1504"/>
      <c r="BN82" s="1504"/>
      <c r="BO82" s="1504"/>
      <c r="BP82" s="1504"/>
      <c r="BQ82" s="1504"/>
      <c r="BR82" s="1504"/>
      <c r="BS82" s="1504"/>
      <c r="BT82" s="1504"/>
      <c r="BU82" s="1504"/>
      <c r="BV82" s="1504"/>
      <c r="BW82" s="1504"/>
      <c r="BX82" s="1504"/>
      <c r="BY82" s="1504"/>
      <c r="BZ82" s="1504"/>
      <c r="CA82" s="1504"/>
      <c r="CB82" s="1504"/>
      <c r="CC82" s="1504"/>
      <c r="CD82" s="1504"/>
      <c r="CE82" s="1504"/>
      <c r="CF82" s="1504"/>
      <c r="CG82" s="1504"/>
      <c r="CH82" s="1504"/>
      <c r="CI82" s="1504"/>
      <c r="CJ82" s="1504"/>
      <c r="CK82" s="1504"/>
      <c r="CL82" s="1504"/>
      <c r="CM82" s="1504"/>
      <c r="CN82" s="1504"/>
      <c r="CO82" s="1504"/>
      <c r="CP82" s="1504"/>
      <c r="CQ82" s="1504"/>
      <c r="CR82" s="1504"/>
      <c r="CS82" s="1504"/>
      <c r="CT82" s="1504"/>
      <c r="CU82" s="1504"/>
      <c r="CV82" s="1504"/>
      <c r="CW82" s="1504"/>
      <c r="CX82" s="1504"/>
      <c r="CY82" s="1504"/>
      <c r="CZ82" s="1504"/>
      <c r="DA82" s="1504"/>
      <c r="DB82" s="1504"/>
      <c r="DC82" s="1504"/>
      <c r="DD82" s="1504"/>
      <c r="DE82" s="1504"/>
      <c r="DF82" s="1504"/>
      <c r="DG82" s="1504"/>
      <c r="DH82" s="1504"/>
      <c r="DI82" s="1504"/>
      <c r="DJ82" s="1504"/>
      <c r="DK82" s="1504"/>
      <c r="DL82" s="1504"/>
      <c r="DM82" s="1504"/>
      <c r="DN82" s="1504"/>
      <c r="DO82" s="1504"/>
      <c r="DP82" s="1504"/>
      <c r="DQ82" s="1504"/>
      <c r="DR82" s="1504"/>
      <c r="DS82" s="1504"/>
      <c r="DT82" s="1504"/>
      <c r="DU82" s="1504"/>
      <c r="DV82" s="1504"/>
      <c r="DW82" s="1504"/>
      <c r="DX82" s="1504"/>
      <c r="DY82" s="1504"/>
      <c r="DZ82" s="1504"/>
      <c r="EA82" s="1504"/>
      <c r="EB82" s="1504"/>
      <c r="EC82" s="1504"/>
      <c r="ED82" s="1504"/>
      <c r="EE82" s="1504"/>
      <c r="EF82" s="1504"/>
      <c r="EG82" s="1504"/>
      <c r="EH82" s="1504"/>
      <c r="EI82" s="1504"/>
      <c r="EJ82" s="1504"/>
      <c r="EK82" s="1504"/>
      <c r="EL82" s="1504"/>
      <c r="EM82" s="1504"/>
      <c r="EN82" s="1504"/>
      <c r="EO82" s="1504"/>
      <c r="EP82" s="1504"/>
      <c r="EQ82" s="1504"/>
      <c r="ER82" s="1504"/>
      <c r="ES82" s="1504"/>
      <c r="ET82" s="1504"/>
      <c r="EU82" s="1504"/>
      <c r="EV82" s="1504"/>
      <c r="EW82" s="1504"/>
      <c r="EX82" s="1504"/>
      <c r="EY82" s="1504"/>
      <c r="EZ82" s="1504"/>
      <c r="FA82" s="1504"/>
      <c r="FB82" s="1504"/>
      <c r="FC82" s="1504"/>
      <c r="FD82" s="1504"/>
      <c r="FE82" s="1504"/>
      <c r="FF82" s="1504"/>
      <c r="FG82" s="1504"/>
      <c r="FH82" s="1504"/>
      <c r="FI82" s="1504"/>
      <c r="FJ82" s="1504"/>
      <c r="FK82" s="1504"/>
      <c r="FL82" s="1504"/>
      <c r="FM82" s="1504"/>
      <c r="FN82" s="1504"/>
      <c r="FO82" s="1504"/>
      <c r="FP82" s="1504"/>
      <c r="FQ82" s="1504"/>
      <c r="FR82" s="1504"/>
      <c r="FS82" s="1504"/>
      <c r="FT82" s="1504"/>
      <c r="FU82" s="1504"/>
      <c r="FV82" s="1504"/>
      <c r="FW82" s="1504"/>
      <c r="FX82" s="1504"/>
      <c r="FY82" s="1504"/>
      <c r="FZ82" s="1504"/>
      <c r="GA82" s="1504"/>
      <c r="GB82" s="1504"/>
      <c r="GC82" s="1504"/>
      <c r="GD82" s="1504"/>
      <c r="GE82" s="1504"/>
      <c r="GF82" s="1504"/>
      <c r="GG82" s="1504"/>
      <c r="GH82" s="1504"/>
      <c r="GI82" s="1504"/>
      <c r="GJ82" s="1504"/>
      <c r="GK82" s="1504"/>
      <c r="GL82" s="1504"/>
      <c r="GM82" s="1504"/>
      <c r="GN82" s="1504"/>
      <c r="GO82" s="1504"/>
      <c r="GP82" s="1504"/>
      <c r="GQ82" s="1504"/>
      <c r="GR82" s="1504"/>
      <c r="GS82" s="1504"/>
      <c r="GT82" s="1504"/>
      <c r="GU82" s="1504"/>
      <c r="GV82" s="1504"/>
      <c r="GW82" s="1504"/>
      <c r="GX82" s="1504"/>
      <c r="GY82" s="1504"/>
      <c r="GZ82" s="1504"/>
      <c r="HA82" s="1504"/>
      <c r="HB82" s="1504"/>
      <c r="HC82" s="1504"/>
      <c r="HD82" s="1504"/>
      <c r="HE82" s="1504"/>
      <c r="HF82" s="1504"/>
      <c r="HG82" s="1504"/>
      <c r="HH82" s="1504"/>
      <c r="HI82" s="1504"/>
      <c r="HJ82" s="1504"/>
    </row>
    <row r="83" spans="1:218" s="1505" customFormat="1" ht="48" customHeight="1">
      <c r="A83" s="1570" t="s">
        <v>561</v>
      </c>
      <c r="B83" s="1049" t="s">
        <v>1</v>
      </c>
      <c r="C83" s="1394">
        <v>17100</v>
      </c>
      <c r="D83" s="1391">
        <v>17100</v>
      </c>
      <c r="E83" s="1406">
        <v>0</v>
      </c>
      <c r="F83" s="1406">
        <v>0</v>
      </c>
      <c r="G83" s="1004"/>
      <c r="H83" s="1504"/>
      <c r="I83" s="1504"/>
      <c r="J83" s="1504"/>
      <c r="K83" s="1504"/>
      <c r="L83" s="1504"/>
      <c r="M83" s="1504"/>
      <c r="N83" s="1504"/>
      <c r="O83" s="1504"/>
      <c r="P83" s="1504"/>
      <c r="Q83" s="1504"/>
      <c r="R83" s="1504"/>
      <c r="S83" s="1504"/>
      <c r="T83" s="1504"/>
      <c r="U83" s="1504"/>
      <c r="V83" s="1504"/>
      <c r="W83" s="1504"/>
      <c r="X83" s="1504"/>
      <c r="Y83" s="1504"/>
      <c r="Z83" s="1504"/>
      <c r="AA83" s="1504"/>
      <c r="AB83" s="1504"/>
      <c r="AC83" s="1504"/>
      <c r="AD83" s="1504"/>
      <c r="AE83" s="1504"/>
      <c r="AF83" s="1504"/>
      <c r="AG83" s="1504"/>
      <c r="AH83" s="1504"/>
      <c r="AI83" s="1504"/>
      <c r="AJ83" s="1504"/>
      <c r="AK83" s="1504"/>
      <c r="AL83" s="1504"/>
      <c r="AM83" s="1504"/>
      <c r="AN83" s="1504"/>
      <c r="AO83" s="1504"/>
      <c r="AP83" s="1504"/>
      <c r="AQ83" s="1504"/>
      <c r="AR83" s="1504"/>
      <c r="AS83" s="1504"/>
      <c r="AT83" s="1504"/>
      <c r="AU83" s="1504"/>
      <c r="AV83" s="1504"/>
      <c r="AW83" s="1504"/>
      <c r="AX83" s="1504"/>
      <c r="AY83" s="1504"/>
      <c r="AZ83" s="1504"/>
      <c r="BA83" s="1504"/>
      <c r="BB83" s="1504"/>
      <c r="BC83" s="1504"/>
      <c r="BD83" s="1504"/>
      <c r="BE83" s="1504"/>
      <c r="BF83" s="1504"/>
      <c r="BG83" s="1504"/>
      <c r="BH83" s="1504"/>
      <c r="BI83" s="1504"/>
      <c r="BJ83" s="1504"/>
      <c r="BK83" s="1504"/>
      <c r="BL83" s="1504"/>
      <c r="BM83" s="1504"/>
      <c r="BN83" s="1504"/>
      <c r="BO83" s="1504"/>
      <c r="BP83" s="1504"/>
      <c r="BQ83" s="1504"/>
      <c r="BR83" s="1504"/>
      <c r="BS83" s="1504"/>
      <c r="BT83" s="1504"/>
      <c r="BU83" s="1504"/>
      <c r="BV83" s="1504"/>
      <c r="BW83" s="1504"/>
      <c r="BX83" s="1504"/>
      <c r="BY83" s="1504"/>
      <c r="BZ83" s="1504"/>
      <c r="CA83" s="1504"/>
      <c r="CB83" s="1504"/>
      <c r="CC83" s="1504"/>
      <c r="CD83" s="1504"/>
      <c r="CE83" s="1504"/>
      <c r="CF83" s="1504"/>
      <c r="CG83" s="1504"/>
      <c r="CH83" s="1504"/>
      <c r="CI83" s="1504"/>
      <c r="CJ83" s="1504"/>
      <c r="CK83" s="1504"/>
      <c r="CL83" s="1504"/>
      <c r="CM83" s="1504"/>
      <c r="CN83" s="1504"/>
      <c r="CO83" s="1504"/>
      <c r="CP83" s="1504"/>
      <c r="CQ83" s="1504"/>
      <c r="CR83" s="1504"/>
      <c r="CS83" s="1504"/>
      <c r="CT83" s="1504"/>
      <c r="CU83" s="1504"/>
      <c r="CV83" s="1504"/>
      <c r="CW83" s="1504"/>
      <c r="CX83" s="1504"/>
      <c r="CY83" s="1504"/>
      <c r="CZ83" s="1504"/>
      <c r="DA83" s="1504"/>
      <c r="DB83" s="1504"/>
      <c r="DC83" s="1504"/>
      <c r="DD83" s="1504"/>
      <c r="DE83" s="1504"/>
      <c r="DF83" s="1504"/>
      <c r="DG83" s="1504"/>
      <c r="DH83" s="1504"/>
      <c r="DI83" s="1504"/>
      <c r="DJ83" s="1504"/>
      <c r="DK83" s="1504"/>
      <c r="DL83" s="1504"/>
      <c r="DM83" s="1504"/>
      <c r="DN83" s="1504"/>
      <c r="DO83" s="1504"/>
      <c r="DP83" s="1504"/>
      <c r="DQ83" s="1504"/>
      <c r="DR83" s="1504"/>
      <c r="DS83" s="1504"/>
      <c r="DT83" s="1504"/>
      <c r="DU83" s="1504"/>
      <c r="DV83" s="1504"/>
      <c r="DW83" s="1504"/>
      <c r="DX83" s="1504"/>
      <c r="DY83" s="1504"/>
      <c r="DZ83" s="1504"/>
      <c r="EA83" s="1504"/>
      <c r="EB83" s="1504"/>
      <c r="EC83" s="1504"/>
      <c r="ED83" s="1504"/>
      <c r="EE83" s="1504"/>
      <c r="EF83" s="1504"/>
      <c r="EG83" s="1504"/>
      <c r="EH83" s="1504"/>
      <c r="EI83" s="1504"/>
      <c r="EJ83" s="1504"/>
      <c r="EK83" s="1504"/>
      <c r="EL83" s="1504"/>
      <c r="EM83" s="1504"/>
      <c r="EN83" s="1504"/>
      <c r="EO83" s="1504"/>
      <c r="EP83" s="1504"/>
      <c r="EQ83" s="1504"/>
      <c r="ER83" s="1504"/>
      <c r="ES83" s="1504"/>
      <c r="ET83" s="1504"/>
      <c r="EU83" s="1504"/>
      <c r="EV83" s="1504"/>
      <c r="EW83" s="1504"/>
      <c r="EX83" s="1504"/>
      <c r="EY83" s="1504"/>
      <c r="EZ83" s="1504"/>
      <c r="FA83" s="1504"/>
      <c r="FB83" s="1504"/>
      <c r="FC83" s="1504"/>
      <c r="FD83" s="1504"/>
      <c r="FE83" s="1504"/>
      <c r="FF83" s="1504"/>
      <c r="FG83" s="1504"/>
      <c r="FH83" s="1504"/>
      <c r="FI83" s="1504"/>
      <c r="FJ83" s="1504"/>
      <c r="FK83" s="1504"/>
      <c r="FL83" s="1504"/>
      <c r="FM83" s="1504"/>
      <c r="FN83" s="1504"/>
      <c r="FO83" s="1504"/>
      <c r="FP83" s="1504"/>
      <c r="FQ83" s="1504"/>
      <c r="FR83" s="1504"/>
      <c r="FS83" s="1504"/>
      <c r="FT83" s="1504"/>
      <c r="FU83" s="1504"/>
      <c r="FV83" s="1504"/>
      <c r="FW83" s="1504"/>
      <c r="FX83" s="1504"/>
      <c r="FY83" s="1504"/>
      <c r="FZ83" s="1504"/>
      <c r="GA83" s="1504"/>
      <c r="GB83" s="1504"/>
      <c r="GC83" s="1504"/>
      <c r="GD83" s="1504"/>
      <c r="GE83" s="1504"/>
      <c r="GF83" s="1504"/>
      <c r="GG83" s="1504"/>
      <c r="GH83" s="1504"/>
      <c r="GI83" s="1504"/>
      <c r="GJ83" s="1504"/>
      <c r="GK83" s="1504"/>
      <c r="GL83" s="1504"/>
      <c r="GM83" s="1504"/>
      <c r="GN83" s="1504"/>
      <c r="GO83" s="1504"/>
      <c r="GP83" s="1504"/>
      <c r="GQ83" s="1504"/>
      <c r="GR83" s="1504"/>
      <c r="GS83" s="1504"/>
      <c r="GT83" s="1504"/>
      <c r="GU83" s="1504"/>
      <c r="GV83" s="1504"/>
      <c r="GW83" s="1504"/>
      <c r="GX83" s="1504"/>
      <c r="GY83" s="1504"/>
      <c r="GZ83" s="1504"/>
      <c r="HA83" s="1504"/>
      <c r="HB83" s="1504"/>
      <c r="HC83" s="1504"/>
      <c r="HD83" s="1504"/>
      <c r="HE83" s="1504"/>
      <c r="HF83" s="1504"/>
      <c r="HG83" s="1504"/>
      <c r="HH83" s="1504"/>
      <c r="HI83" s="1504"/>
      <c r="HJ83" s="1504"/>
    </row>
    <row r="84" spans="1:218" s="1505" customFormat="1" ht="33.75" customHeight="1">
      <c r="A84" s="1048" t="s">
        <v>562</v>
      </c>
      <c r="B84" s="1566" t="s">
        <v>2</v>
      </c>
      <c r="C84" s="1394">
        <f>D84+E84+F84</f>
        <v>13180</v>
      </c>
      <c r="D84" s="1391">
        <v>11640</v>
      </c>
      <c r="E84" s="1558">
        <v>1540</v>
      </c>
      <c r="F84" s="1406"/>
      <c r="G84" s="1004"/>
      <c r="H84" s="1504"/>
      <c r="I84" s="1504"/>
      <c r="J84" s="1504"/>
      <c r="K84" s="1504"/>
      <c r="L84" s="1504"/>
      <c r="M84" s="1504"/>
      <c r="N84" s="1504"/>
      <c r="O84" s="1504"/>
      <c r="P84" s="1504"/>
      <c r="Q84" s="1504"/>
      <c r="R84" s="1504"/>
      <c r="S84" s="1504"/>
      <c r="T84" s="1504"/>
      <c r="U84" s="1504"/>
      <c r="V84" s="1504"/>
      <c r="W84" s="1504"/>
      <c r="X84" s="1504"/>
      <c r="Y84" s="1504"/>
      <c r="Z84" s="1504"/>
      <c r="AA84" s="1504"/>
      <c r="AB84" s="1504"/>
      <c r="AC84" s="1504"/>
      <c r="AD84" s="1504"/>
      <c r="AE84" s="1504"/>
      <c r="AF84" s="1504"/>
      <c r="AG84" s="1504"/>
      <c r="AH84" s="1504"/>
      <c r="AI84" s="1504"/>
      <c r="AJ84" s="1504"/>
      <c r="AK84" s="1504"/>
      <c r="AL84" s="1504"/>
      <c r="AM84" s="1504"/>
      <c r="AN84" s="1504"/>
      <c r="AO84" s="1504"/>
      <c r="AP84" s="1504"/>
      <c r="AQ84" s="1504"/>
      <c r="AR84" s="1504"/>
      <c r="AS84" s="1504"/>
      <c r="AT84" s="1504"/>
      <c r="AU84" s="1504"/>
      <c r="AV84" s="1504"/>
      <c r="AW84" s="1504"/>
      <c r="AX84" s="1504"/>
      <c r="AY84" s="1504"/>
      <c r="AZ84" s="1504"/>
      <c r="BA84" s="1504"/>
      <c r="BB84" s="1504"/>
      <c r="BC84" s="1504"/>
      <c r="BD84" s="1504"/>
      <c r="BE84" s="1504"/>
      <c r="BF84" s="1504"/>
      <c r="BG84" s="1504"/>
      <c r="BH84" s="1504"/>
      <c r="BI84" s="1504"/>
      <c r="BJ84" s="1504"/>
      <c r="BK84" s="1504"/>
      <c r="BL84" s="1504"/>
      <c r="BM84" s="1504"/>
      <c r="BN84" s="1504"/>
      <c r="BO84" s="1504"/>
      <c r="BP84" s="1504"/>
      <c r="BQ84" s="1504"/>
      <c r="BR84" s="1504"/>
      <c r="BS84" s="1504"/>
      <c r="BT84" s="1504"/>
      <c r="BU84" s="1504"/>
      <c r="BV84" s="1504"/>
      <c r="BW84" s="1504"/>
      <c r="BX84" s="1504"/>
      <c r="BY84" s="1504"/>
      <c r="BZ84" s="1504"/>
      <c r="CA84" s="1504"/>
      <c r="CB84" s="1504"/>
      <c r="CC84" s="1504"/>
      <c r="CD84" s="1504"/>
      <c r="CE84" s="1504"/>
      <c r="CF84" s="1504"/>
      <c r="CG84" s="1504"/>
      <c r="CH84" s="1504"/>
      <c r="CI84" s="1504"/>
      <c r="CJ84" s="1504"/>
      <c r="CK84" s="1504"/>
      <c r="CL84" s="1504"/>
      <c r="CM84" s="1504"/>
      <c r="CN84" s="1504"/>
      <c r="CO84" s="1504"/>
      <c r="CP84" s="1504"/>
      <c r="CQ84" s="1504"/>
      <c r="CR84" s="1504"/>
      <c r="CS84" s="1504"/>
      <c r="CT84" s="1504"/>
      <c r="CU84" s="1504"/>
      <c r="CV84" s="1504"/>
      <c r="CW84" s="1504"/>
      <c r="CX84" s="1504"/>
      <c r="CY84" s="1504"/>
      <c r="CZ84" s="1504"/>
      <c r="DA84" s="1504"/>
      <c r="DB84" s="1504"/>
      <c r="DC84" s="1504"/>
      <c r="DD84" s="1504"/>
      <c r="DE84" s="1504"/>
      <c r="DF84" s="1504"/>
      <c r="DG84" s="1504"/>
      <c r="DH84" s="1504"/>
      <c r="DI84" s="1504"/>
      <c r="DJ84" s="1504"/>
      <c r="DK84" s="1504"/>
      <c r="DL84" s="1504"/>
      <c r="DM84" s="1504"/>
      <c r="DN84" s="1504"/>
      <c r="DO84" s="1504"/>
      <c r="DP84" s="1504"/>
      <c r="DQ84" s="1504"/>
      <c r="DR84" s="1504"/>
      <c r="DS84" s="1504"/>
      <c r="DT84" s="1504"/>
      <c r="DU84" s="1504"/>
      <c r="DV84" s="1504"/>
      <c r="DW84" s="1504"/>
      <c r="DX84" s="1504"/>
      <c r="DY84" s="1504"/>
      <c r="DZ84" s="1504"/>
      <c r="EA84" s="1504"/>
      <c r="EB84" s="1504"/>
      <c r="EC84" s="1504"/>
      <c r="ED84" s="1504"/>
      <c r="EE84" s="1504"/>
      <c r="EF84" s="1504"/>
      <c r="EG84" s="1504"/>
      <c r="EH84" s="1504"/>
      <c r="EI84" s="1504"/>
      <c r="EJ84" s="1504"/>
      <c r="EK84" s="1504"/>
      <c r="EL84" s="1504"/>
      <c r="EM84" s="1504"/>
      <c r="EN84" s="1504"/>
      <c r="EO84" s="1504"/>
      <c r="EP84" s="1504"/>
      <c r="EQ84" s="1504"/>
      <c r="ER84" s="1504"/>
      <c r="ES84" s="1504"/>
      <c r="ET84" s="1504"/>
      <c r="EU84" s="1504"/>
      <c r="EV84" s="1504"/>
      <c r="EW84" s="1504"/>
      <c r="EX84" s="1504"/>
      <c r="EY84" s="1504"/>
      <c r="EZ84" s="1504"/>
      <c r="FA84" s="1504"/>
      <c r="FB84" s="1504"/>
      <c r="FC84" s="1504"/>
      <c r="FD84" s="1504"/>
      <c r="FE84" s="1504"/>
      <c r="FF84" s="1504"/>
      <c r="FG84" s="1504"/>
      <c r="FH84" s="1504"/>
      <c r="FI84" s="1504"/>
      <c r="FJ84" s="1504"/>
      <c r="FK84" s="1504"/>
      <c r="FL84" s="1504"/>
      <c r="FM84" s="1504"/>
      <c r="FN84" s="1504"/>
      <c r="FO84" s="1504"/>
      <c r="FP84" s="1504"/>
      <c r="FQ84" s="1504"/>
      <c r="FR84" s="1504"/>
      <c r="FS84" s="1504"/>
      <c r="FT84" s="1504"/>
      <c r="FU84" s="1504"/>
      <c r="FV84" s="1504"/>
      <c r="FW84" s="1504"/>
      <c r="FX84" s="1504"/>
      <c r="FY84" s="1504"/>
      <c r="FZ84" s="1504"/>
      <c r="GA84" s="1504"/>
      <c r="GB84" s="1504"/>
      <c r="GC84" s="1504"/>
      <c r="GD84" s="1504"/>
      <c r="GE84" s="1504"/>
      <c r="GF84" s="1504"/>
      <c r="GG84" s="1504"/>
      <c r="GH84" s="1504"/>
      <c r="GI84" s="1504"/>
      <c r="GJ84" s="1504"/>
      <c r="GK84" s="1504"/>
      <c r="GL84" s="1504"/>
      <c r="GM84" s="1504"/>
      <c r="GN84" s="1504"/>
      <c r="GO84" s="1504"/>
      <c r="GP84" s="1504"/>
      <c r="GQ84" s="1504"/>
      <c r="GR84" s="1504"/>
      <c r="GS84" s="1504"/>
      <c r="GT84" s="1504"/>
      <c r="GU84" s="1504"/>
      <c r="GV84" s="1504"/>
      <c r="GW84" s="1504"/>
      <c r="GX84" s="1504"/>
      <c r="GY84" s="1504"/>
      <c r="GZ84" s="1504"/>
      <c r="HA84" s="1504"/>
      <c r="HB84" s="1504"/>
      <c r="HC84" s="1504"/>
      <c r="HD84" s="1504"/>
      <c r="HE84" s="1504"/>
      <c r="HF84" s="1504"/>
      <c r="HG84" s="1504"/>
      <c r="HH84" s="1504"/>
      <c r="HI84" s="1504"/>
      <c r="HJ84" s="1504"/>
    </row>
    <row r="85" spans="1:218" s="1505" customFormat="1" ht="21.75" customHeight="1">
      <c r="A85" s="1048" t="s">
        <v>563</v>
      </c>
      <c r="B85" s="1049" t="s">
        <v>1</v>
      </c>
      <c r="C85" s="1394">
        <v>95700</v>
      </c>
      <c r="D85" s="1391">
        <v>95700</v>
      </c>
      <c r="E85" s="1406">
        <v>0</v>
      </c>
      <c r="F85" s="1406">
        <v>0</v>
      </c>
      <c r="G85" s="1004"/>
      <c r="H85" s="1504"/>
      <c r="I85" s="1504"/>
      <c r="J85" s="1504"/>
      <c r="K85" s="1504"/>
      <c r="L85" s="1504"/>
      <c r="M85" s="1504"/>
      <c r="N85" s="1504"/>
      <c r="O85" s="1504"/>
      <c r="P85" s="1504"/>
      <c r="Q85" s="1504"/>
      <c r="R85" s="1504"/>
      <c r="S85" s="1504"/>
      <c r="T85" s="1504"/>
      <c r="U85" s="1504"/>
      <c r="V85" s="1504"/>
      <c r="W85" s="1504"/>
      <c r="X85" s="1504"/>
      <c r="Y85" s="1504"/>
      <c r="Z85" s="1504"/>
      <c r="AA85" s="1504"/>
      <c r="AB85" s="1504"/>
      <c r="AC85" s="1504"/>
      <c r="AD85" s="1504"/>
      <c r="AE85" s="1504"/>
      <c r="AF85" s="1504"/>
      <c r="AG85" s="1504"/>
      <c r="AH85" s="1504"/>
      <c r="AI85" s="1504"/>
      <c r="AJ85" s="1504"/>
      <c r="AK85" s="1504"/>
      <c r="AL85" s="1504"/>
      <c r="AM85" s="1504"/>
      <c r="AN85" s="1504"/>
      <c r="AO85" s="1504"/>
      <c r="AP85" s="1504"/>
      <c r="AQ85" s="1504"/>
      <c r="AR85" s="1504"/>
      <c r="AS85" s="1504"/>
      <c r="AT85" s="1504"/>
      <c r="AU85" s="1504"/>
      <c r="AV85" s="1504"/>
      <c r="AW85" s="1504"/>
      <c r="AX85" s="1504"/>
      <c r="AY85" s="1504"/>
      <c r="AZ85" s="1504"/>
      <c r="BA85" s="1504"/>
      <c r="BB85" s="1504"/>
      <c r="BC85" s="1504"/>
      <c r="BD85" s="1504"/>
      <c r="BE85" s="1504"/>
      <c r="BF85" s="1504"/>
      <c r="BG85" s="1504"/>
      <c r="BH85" s="1504"/>
      <c r="BI85" s="1504"/>
      <c r="BJ85" s="1504"/>
      <c r="BK85" s="1504"/>
      <c r="BL85" s="1504"/>
      <c r="BM85" s="1504"/>
      <c r="BN85" s="1504"/>
      <c r="BO85" s="1504"/>
      <c r="BP85" s="1504"/>
      <c r="BQ85" s="1504"/>
      <c r="BR85" s="1504"/>
      <c r="BS85" s="1504"/>
      <c r="BT85" s="1504"/>
      <c r="BU85" s="1504"/>
      <c r="BV85" s="1504"/>
      <c r="BW85" s="1504"/>
      <c r="BX85" s="1504"/>
      <c r="BY85" s="1504"/>
      <c r="BZ85" s="1504"/>
      <c r="CA85" s="1504"/>
      <c r="CB85" s="1504"/>
      <c r="CC85" s="1504"/>
      <c r="CD85" s="1504"/>
      <c r="CE85" s="1504"/>
      <c r="CF85" s="1504"/>
      <c r="CG85" s="1504"/>
      <c r="CH85" s="1504"/>
      <c r="CI85" s="1504"/>
      <c r="CJ85" s="1504"/>
      <c r="CK85" s="1504"/>
      <c r="CL85" s="1504"/>
      <c r="CM85" s="1504"/>
      <c r="CN85" s="1504"/>
      <c r="CO85" s="1504"/>
      <c r="CP85" s="1504"/>
      <c r="CQ85" s="1504"/>
      <c r="CR85" s="1504"/>
      <c r="CS85" s="1504"/>
      <c r="CT85" s="1504"/>
      <c r="CU85" s="1504"/>
      <c r="CV85" s="1504"/>
      <c r="CW85" s="1504"/>
      <c r="CX85" s="1504"/>
      <c r="CY85" s="1504"/>
      <c r="CZ85" s="1504"/>
      <c r="DA85" s="1504"/>
      <c r="DB85" s="1504"/>
      <c r="DC85" s="1504"/>
      <c r="DD85" s="1504"/>
      <c r="DE85" s="1504"/>
      <c r="DF85" s="1504"/>
      <c r="DG85" s="1504"/>
      <c r="DH85" s="1504"/>
      <c r="DI85" s="1504"/>
      <c r="DJ85" s="1504"/>
      <c r="DK85" s="1504"/>
      <c r="DL85" s="1504"/>
      <c r="DM85" s="1504"/>
      <c r="DN85" s="1504"/>
      <c r="DO85" s="1504"/>
      <c r="DP85" s="1504"/>
      <c r="DQ85" s="1504"/>
      <c r="DR85" s="1504"/>
      <c r="DS85" s="1504"/>
      <c r="DT85" s="1504"/>
      <c r="DU85" s="1504"/>
      <c r="DV85" s="1504"/>
      <c r="DW85" s="1504"/>
      <c r="DX85" s="1504"/>
      <c r="DY85" s="1504"/>
      <c r="DZ85" s="1504"/>
      <c r="EA85" s="1504"/>
      <c r="EB85" s="1504"/>
      <c r="EC85" s="1504"/>
      <c r="ED85" s="1504"/>
      <c r="EE85" s="1504"/>
      <c r="EF85" s="1504"/>
      <c r="EG85" s="1504"/>
      <c r="EH85" s="1504"/>
      <c r="EI85" s="1504"/>
      <c r="EJ85" s="1504"/>
      <c r="EK85" s="1504"/>
      <c r="EL85" s="1504"/>
      <c r="EM85" s="1504"/>
      <c r="EN85" s="1504"/>
      <c r="EO85" s="1504"/>
      <c r="EP85" s="1504"/>
      <c r="EQ85" s="1504"/>
      <c r="ER85" s="1504"/>
      <c r="ES85" s="1504"/>
      <c r="ET85" s="1504"/>
      <c r="EU85" s="1504"/>
      <c r="EV85" s="1504"/>
      <c r="EW85" s="1504"/>
      <c r="EX85" s="1504"/>
      <c r="EY85" s="1504"/>
      <c r="EZ85" s="1504"/>
      <c r="FA85" s="1504"/>
      <c r="FB85" s="1504"/>
      <c r="FC85" s="1504"/>
      <c r="FD85" s="1504"/>
      <c r="FE85" s="1504"/>
      <c r="FF85" s="1504"/>
      <c r="FG85" s="1504"/>
      <c r="FH85" s="1504"/>
      <c r="FI85" s="1504"/>
      <c r="FJ85" s="1504"/>
      <c r="FK85" s="1504"/>
      <c r="FL85" s="1504"/>
      <c r="FM85" s="1504"/>
      <c r="FN85" s="1504"/>
      <c r="FO85" s="1504"/>
      <c r="FP85" s="1504"/>
      <c r="FQ85" s="1504"/>
      <c r="FR85" s="1504"/>
      <c r="FS85" s="1504"/>
      <c r="FT85" s="1504"/>
      <c r="FU85" s="1504"/>
      <c r="FV85" s="1504"/>
      <c r="FW85" s="1504"/>
      <c r="FX85" s="1504"/>
      <c r="FY85" s="1504"/>
      <c r="FZ85" s="1504"/>
      <c r="GA85" s="1504"/>
      <c r="GB85" s="1504"/>
      <c r="GC85" s="1504"/>
      <c r="GD85" s="1504"/>
      <c r="GE85" s="1504"/>
      <c r="GF85" s="1504"/>
      <c r="GG85" s="1504"/>
      <c r="GH85" s="1504"/>
      <c r="GI85" s="1504"/>
      <c r="GJ85" s="1504"/>
      <c r="GK85" s="1504"/>
      <c r="GL85" s="1504"/>
      <c r="GM85" s="1504"/>
      <c r="GN85" s="1504"/>
      <c r="GO85" s="1504"/>
      <c r="GP85" s="1504"/>
      <c r="GQ85" s="1504"/>
      <c r="GR85" s="1504"/>
      <c r="GS85" s="1504"/>
      <c r="GT85" s="1504"/>
      <c r="GU85" s="1504"/>
      <c r="GV85" s="1504"/>
      <c r="GW85" s="1504"/>
      <c r="GX85" s="1504"/>
      <c r="GY85" s="1504"/>
      <c r="GZ85" s="1504"/>
      <c r="HA85" s="1504"/>
      <c r="HB85" s="1504"/>
      <c r="HC85" s="1504"/>
      <c r="HD85" s="1504"/>
      <c r="HE85" s="1504"/>
      <c r="HF85" s="1504"/>
      <c r="HG85" s="1504"/>
      <c r="HH85" s="1504"/>
      <c r="HI85" s="1504"/>
      <c r="HJ85" s="1504"/>
    </row>
    <row r="86" spans="1:218" s="1505" customFormat="1" ht="21.75" customHeight="1">
      <c r="A86" s="1570"/>
      <c r="B86" s="1566" t="s">
        <v>2</v>
      </c>
      <c r="C86" s="1394">
        <f>D86+E86+F86</f>
        <v>95700</v>
      </c>
      <c r="D86" s="1391">
        <v>84600</v>
      </c>
      <c r="E86" s="1391">
        <v>11100</v>
      </c>
      <c r="F86" s="1391"/>
      <c r="G86" s="1004"/>
      <c r="H86" s="1504"/>
      <c r="I86" s="1504"/>
      <c r="J86" s="1504"/>
      <c r="K86" s="1504"/>
      <c r="L86" s="1504"/>
      <c r="M86" s="1504"/>
      <c r="N86" s="1504"/>
      <c r="O86" s="1504"/>
      <c r="P86" s="1504"/>
      <c r="Q86" s="1504"/>
      <c r="R86" s="1504"/>
      <c r="S86" s="1504"/>
      <c r="T86" s="1504"/>
      <c r="U86" s="1504"/>
      <c r="V86" s="1504"/>
      <c r="W86" s="1504"/>
      <c r="X86" s="1504"/>
      <c r="Y86" s="1504"/>
      <c r="Z86" s="1504"/>
      <c r="AA86" s="1504"/>
      <c r="AB86" s="1504"/>
      <c r="AC86" s="1504"/>
      <c r="AD86" s="1504"/>
      <c r="AE86" s="1504"/>
      <c r="AF86" s="1504"/>
      <c r="AG86" s="1504"/>
      <c r="AH86" s="1504"/>
      <c r="AI86" s="1504"/>
      <c r="AJ86" s="1504"/>
      <c r="AK86" s="1504"/>
      <c r="AL86" s="1504"/>
      <c r="AM86" s="1504"/>
      <c r="AN86" s="1504"/>
      <c r="AO86" s="1504"/>
      <c r="AP86" s="1504"/>
      <c r="AQ86" s="1504"/>
      <c r="AR86" s="1504"/>
      <c r="AS86" s="1504"/>
      <c r="AT86" s="1504"/>
      <c r="AU86" s="1504"/>
      <c r="AV86" s="1504"/>
      <c r="AW86" s="1504"/>
      <c r="AX86" s="1504"/>
      <c r="AY86" s="1504"/>
      <c r="AZ86" s="1504"/>
      <c r="BA86" s="1504"/>
      <c r="BB86" s="1504"/>
      <c r="BC86" s="1504"/>
      <c r="BD86" s="1504"/>
      <c r="BE86" s="1504"/>
      <c r="BF86" s="1504"/>
      <c r="BG86" s="1504"/>
      <c r="BH86" s="1504"/>
      <c r="BI86" s="1504"/>
      <c r="BJ86" s="1504"/>
      <c r="BK86" s="1504"/>
      <c r="BL86" s="1504"/>
      <c r="BM86" s="1504"/>
      <c r="BN86" s="1504"/>
      <c r="BO86" s="1504"/>
      <c r="BP86" s="1504"/>
      <c r="BQ86" s="1504"/>
      <c r="BR86" s="1504"/>
      <c r="BS86" s="1504"/>
      <c r="BT86" s="1504"/>
      <c r="BU86" s="1504"/>
      <c r="BV86" s="1504"/>
      <c r="BW86" s="1504"/>
      <c r="BX86" s="1504"/>
      <c r="BY86" s="1504"/>
      <c r="BZ86" s="1504"/>
      <c r="CA86" s="1504"/>
      <c r="CB86" s="1504"/>
      <c r="CC86" s="1504"/>
      <c r="CD86" s="1504"/>
      <c r="CE86" s="1504"/>
      <c r="CF86" s="1504"/>
      <c r="CG86" s="1504"/>
      <c r="CH86" s="1504"/>
      <c r="CI86" s="1504"/>
      <c r="CJ86" s="1504"/>
      <c r="CK86" s="1504"/>
      <c r="CL86" s="1504"/>
      <c r="CM86" s="1504"/>
      <c r="CN86" s="1504"/>
      <c r="CO86" s="1504"/>
      <c r="CP86" s="1504"/>
      <c r="CQ86" s="1504"/>
      <c r="CR86" s="1504"/>
      <c r="CS86" s="1504"/>
      <c r="CT86" s="1504"/>
      <c r="CU86" s="1504"/>
      <c r="CV86" s="1504"/>
      <c r="CW86" s="1504"/>
      <c r="CX86" s="1504"/>
      <c r="CY86" s="1504"/>
      <c r="CZ86" s="1504"/>
      <c r="DA86" s="1504"/>
      <c r="DB86" s="1504"/>
      <c r="DC86" s="1504"/>
      <c r="DD86" s="1504"/>
      <c r="DE86" s="1504"/>
      <c r="DF86" s="1504"/>
      <c r="DG86" s="1504"/>
      <c r="DH86" s="1504"/>
      <c r="DI86" s="1504"/>
      <c r="DJ86" s="1504"/>
      <c r="DK86" s="1504"/>
      <c r="DL86" s="1504"/>
      <c r="DM86" s="1504"/>
      <c r="DN86" s="1504"/>
      <c r="DO86" s="1504"/>
      <c r="DP86" s="1504"/>
      <c r="DQ86" s="1504"/>
      <c r="DR86" s="1504"/>
      <c r="DS86" s="1504"/>
      <c r="DT86" s="1504"/>
      <c r="DU86" s="1504"/>
      <c r="DV86" s="1504"/>
      <c r="DW86" s="1504"/>
      <c r="DX86" s="1504"/>
      <c r="DY86" s="1504"/>
      <c r="DZ86" s="1504"/>
      <c r="EA86" s="1504"/>
      <c r="EB86" s="1504"/>
      <c r="EC86" s="1504"/>
      <c r="ED86" s="1504"/>
      <c r="EE86" s="1504"/>
      <c r="EF86" s="1504"/>
      <c r="EG86" s="1504"/>
      <c r="EH86" s="1504"/>
      <c r="EI86" s="1504"/>
      <c r="EJ86" s="1504"/>
      <c r="EK86" s="1504"/>
      <c r="EL86" s="1504"/>
      <c r="EM86" s="1504"/>
      <c r="EN86" s="1504"/>
      <c r="EO86" s="1504"/>
      <c r="EP86" s="1504"/>
      <c r="EQ86" s="1504"/>
      <c r="ER86" s="1504"/>
      <c r="ES86" s="1504"/>
      <c r="ET86" s="1504"/>
      <c r="EU86" s="1504"/>
      <c r="EV86" s="1504"/>
      <c r="EW86" s="1504"/>
      <c r="EX86" s="1504"/>
      <c r="EY86" s="1504"/>
      <c r="EZ86" s="1504"/>
      <c r="FA86" s="1504"/>
      <c r="FB86" s="1504"/>
      <c r="FC86" s="1504"/>
      <c r="FD86" s="1504"/>
      <c r="FE86" s="1504"/>
      <c r="FF86" s="1504"/>
      <c r="FG86" s="1504"/>
      <c r="FH86" s="1504"/>
      <c r="FI86" s="1504"/>
      <c r="FJ86" s="1504"/>
      <c r="FK86" s="1504"/>
      <c r="FL86" s="1504"/>
      <c r="FM86" s="1504"/>
      <c r="FN86" s="1504"/>
      <c r="FO86" s="1504"/>
      <c r="FP86" s="1504"/>
      <c r="FQ86" s="1504"/>
      <c r="FR86" s="1504"/>
      <c r="FS86" s="1504"/>
      <c r="FT86" s="1504"/>
      <c r="FU86" s="1504"/>
      <c r="FV86" s="1504"/>
      <c r="FW86" s="1504"/>
      <c r="FX86" s="1504"/>
      <c r="FY86" s="1504"/>
      <c r="FZ86" s="1504"/>
      <c r="GA86" s="1504"/>
      <c r="GB86" s="1504"/>
      <c r="GC86" s="1504"/>
      <c r="GD86" s="1504"/>
      <c r="GE86" s="1504"/>
      <c r="GF86" s="1504"/>
      <c r="GG86" s="1504"/>
      <c r="GH86" s="1504"/>
      <c r="GI86" s="1504"/>
      <c r="GJ86" s="1504"/>
      <c r="GK86" s="1504"/>
      <c r="GL86" s="1504"/>
      <c r="GM86" s="1504"/>
      <c r="GN86" s="1504"/>
      <c r="GO86" s="1504"/>
      <c r="GP86" s="1504"/>
      <c r="GQ86" s="1504"/>
      <c r="GR86" s="1504"/>
      <c r="GS86" s="1504"/>
      <c r="GT86" s="1504"/>
      <c r="GU86" s="1504"/>
      <c r="GV86" s="1504"/>
      <c r="GW86" s="1504"/>
      <c r="GX86" s="1504"/>
      <c r="GY86" s="1504"/>
      <c r="GZ86" s="1504"/>
      <c r="HA86" s="1504"/>
      <c r="HB86" s="1504"/>
      <c r="HC86" s="1504"/>
      <c r="HD86" s="1504"/>
      <c r="HE86" s="1504"/>
      <c r="HF86" s="1504"/>
      <c r="HG86" s="1504"/>
      <c r="HH86" s="1504"/>
      <c r="HI86" s="1504"/>
      <c r="HJ86" s="1504"/>
    </row>
    <row r="87" spans="1:218" s="1505" customFormat="1" ht="21.75" customHeight="1">
      <c r="A87" s="1570" t="s">
        <v>564</v>
      </c>
      <c r="B87" s="1049" t="s">
        <v>1</v>
      </c>
      <c r="C87" s="1394">
        <v>5000</v>
      </c>
      <c r="D87" s="1558">
        <v>5000</v>
      </c>
      <c r="E87" s="1406">
        <v>0</v>
      </c>
      <c r="F87" s="1391">
        <v>0</v>
      </c>
      <c r="G87" s="1004"/>
      <c r="H87" s="1504"/>
      <c r="I87" s="1504"/>
      <c r="J87" s="1504"/>
      <c r="K87" s="1504"/>
      <c r="L87" s="1504"/>
      <c r="M87" s="1504"/>
      <c r="N87" s="1504"/>
      <c r="O87" s="1504"/>
      <c r="P87" s="1504"/>
      <c r="Q87" s="1504"/>
      <c r="R87" s="1504"/>
      <c r="S87" s="1504"/>
      <c r="T87" s="1504"/>
      <c r="U87" s="1504"/>
      <c r="V87" s="1504"/>
      <c r="W87" s="1504"/>
      <c r="X87" s="1504"/>
      <c r="Y87" s="1504"/>
      <c r="Z87" s="1504"/>
      <c r="AA87" s="1504"/>
      <c r="AB87" s="1504"/>
      <c r="AC87" s="1504"/>
      <c r="AD87" s="1504"/>
      <c r="AE87" s="1504"/>
      <c r="AF87" s="1504"/>
      <c r="AG87" s="1504"/>
      <c r="AH87" s="1504"/>
      <c r="AI87" s="1504"/>
      <c r="AJ87" s="1504"/>
      <c r="AK87" s="1504"/>
      <c r="AL87" s="1504"/>
      <c r="AM87" s="1504"/>
      <c r="AN87" s="1504"/>
      <c r="AO87" s="1504"/>
      <c r="AP87" s="1504"/>
      <c r="AQ87" s="1504"/>
      <c r="AR87" s="1504"/>
      <c r="AS87" s="1504"/>
      <c r="AT87" s="1504"/>
      <c r="AU87" s="1504"/>
      <c r="AV87" s="1504"/>
      <c r="AW87" s="1504"/>
      <c r="AX87" s="1504"/>
      <c r="AY87" s="1504"/>
      <c r="AZ87" s="1504"/>
      <c r="BA87" s="1504"/>
      <c r="BB87" s="1504"/>
      <c r="BC87" s="1504"/>
      <c r="BD87" s="1504"/>
      <c r="BE87" s="1504"/>
      <c r="BF87" s="1504"/>
      <c r="BG87" s="1504"/>
      <c r="BH87" s="1504"/>
      <c r="BI87" s="1504"/>
      <c r="BJ87" s="1504"/>
      <c r="BK87" s="1504"/>
      <c r="BL87" s="1504"/>
      <c r="BM87" s="1504"/>
      <c r="BN87" s="1504"/>
      <c r="BO87" s="1504"/>
      <c r="BP87" s="1504"/>
      <c r="BQ87" s="1504"/>
      <c r="BR87" s="1504"/>
      <c r="BS87" s="1504"/>
      <c r="BT87" s="1504"/>
      <c r="BU87" s="1504"/>
      <c r="BV87" s="1504"/>
      <c r="BW87" s="1504"/>
      <c r="BX87" s="1504"/>
      <c r="BY87" s="1504"/>
      <c r="BZ87" s="1504"/>
      <c r="CA87" s="1504"/>
      <c r="CB87" s="1504"/>
      <c r="CC87" s="1504"/>
      <c r="CD87" s="1504"/>
      <c r="CE87" s="1504"/>
      <c r="CF87" s="1504"/>
      <c r="CG87" s="1504"/>
      <c r="CH87" s="1504"/>
      <c r="CI87" s="1504"/>
      <c r="CJ87" s="1504"/>
      <c r="CK87" s="1504"/>
      <c r="CL87" s="1504"/>
      <c r="CM87" s="1504"/>
      <c r="CN87" s="1504"/>
      <c r="CO87" s="1504"/>
      <c r="CP87" s="1504"/>
      <c r="CQ87" s="1504"/>
      <c r="CR87" s="1504"/>
      <c r="CS87" s="1504"/>
      <c r="CT87" s="1504"/>
      <c r="CU87" s="1504"/>
      <c r="CV87" s="1504"/>
      <c r="CW87" s="1504"/>
      <c r="CX87" s="1504"/>
      <c r="CY87" s="1504"/>
      <c r="CZ87" s="1504"/>
      <c r="DA87" s="1504"/>
      <c r="DB87" s="1504"/>
      <c r="DC87" s="1504"/>
      <c r="DD87" s="1504"/>
      <c r="DE87" s="1504"/>
      <c r="DF87" s="1504"/>
      <c r="DG87" s="1504"/>
      <c r="DH87" s="1504"/>
      <c r="DI87" s="1504"/>
      <c r="DJ87" s="1504"/>
      <c r="DK87" s="1504"/>
      <c r="DL87" s="1504"/>
      <c r="DM87" s="1504"/>
      <c r="DN87" s="1504"/>
      <c r="DO87" s="1504"/>
      <c r="DP87" s="1504"/>
      <c r="DQ87" s="1504"/>
      <c r="DR87" s="1504"/>
      <c r="DS87" s="1504"/>
      <c r="DT87" s="1504"/>
      <c r="DU87" s="1504"/>
      <c r="DV87" s="1504"/>
      <c r="DW87" s="1504"/>
      <c r="DX87" s="1504"/>
      <c r="DY87" s="1504"/>
      <c r="DZ87" s="1504"/>
      <c r="EA87" s="1504"/>
      <c r="EB87" s="1504"/>
      <c r="EC87" s="1504"/>
      <c r="ED87" s="1504"/>
      <c r="EE87" s="1504"/>
      <c r="EF87" s="1504"/>
      <c r="EG87" s="1504"/>
      <c r="EH87" s="1504"/>
      <c r="EI87" s="1504"/>
      <c r="EJ87" s="1504"/>
      <c r="EK87" s="1504"/>
      <c r="EL87" s="1504"/>
      <c r="EM87" s="1504"/>
      <c r="EN87" s="1504"/>
      <c r="EO87" s="1504"/>
      <c r="EP87" s="1504"/>
      <c r="EQ87" s="1504"/>
      <c r="ER87" s="1504"/>
      <c r="ES87" s="1504"/>
      <c r="ET87" s="1504"/>
      <c r="EU87" s="1504"/>
      <c r="EV87" s="1504"/>
      <c r="EW87" s="1504"/>
      <c r="EX87" s="1504"/>
      <c r="EY87" s="1504"/>
      <c r="EZ87" s="1504"/>
      <c r="FA87" s="1504"/>
      <c r="FB87" s="1504"/>
      <c r="FC87" s="1504"/>
      <c r="FD87" s="1504"/>
      <c r="FE87" s="1504"/>
      <c r="FF87" s="1504"/>
      <c r="FG87" s="1504"/>
      <c r="FH87" s="1504"/>
      <c r="FI87" s="1504"/>
      <c r="FJ87" s="1504"/>
      <c r="FK87" s="1504"/>
      <c r="FL87" s="1504"/>
      <c r="FM87" s="1504"/>
      <c r="FN87" s="1504"/>
      <c r="FO87" s="1504"/>
      <c r="FP87" s="1504"/>
      <c r="FQ87" s="1504"/>
      <c r="FR87" s="1504"/>
      <c r="FS87" s="1504"/>
      <c r="FT87" s="1504"/>
      <c r="FU87" s="1504"/>
      <c r="FV87" s="1504"/>
      <c r="FW87" s="1504"/>
      <c r="FX87" s="1504"/>
      <c r="FY87" s="1504"/>
      <c r="FZ87" s="1504"/>
      <c r="GA87" s="1504"/>
      <c r="GB87" s="1504"/>
      <c r="GC87" s="1504"/>
      <c r="GD87" s="1504"/>
      <c r="GE87" s="1504"/>
      <c r="GF87" s="1504"/>
      <c r="GG87" s="1504"/>
      <c r="GH87" s="1504"/>
      <c r="GI87" s="1504"/>
      <c r="GJ87" s="1504"/>
      <c r="GK87" s="1504"/>
      <c r="GL87" s="1504"/>
      <c r="GM87" s="1504"/>
      <c r="GN87" s="1504"/>
      <c r="GO87" s="1504"/>
      <c r="GP87" s="1504"/>
      <c r="GQ87" s="1504"/>
      <c r="GR87" s="1504"/>
      <c r="GS87" s="1504"/>
      <c r="GT87" s="1504"/>
      <c r="GU87" s="1504"/>
      <c r="GV87" s="1504"/>
      <c r="GW87" s="1504"/>
      <c r="GX87" s="1504"/>
      <c r="GY87" s="1504"/>
      <c r="GZ87" s="1504"/>
      <c r="HA87" s="1504"/>
      <c r="HB87" s="1504"/>
      <c r="HC87" s="1504"/>
      <c r="HD87" s="1504"/>
      <c r="HE87" s="1504"/>
      <c r="HF87" s="1504"/>
      <c r="HG87" s="1504"/>
      <c r="HH87" s="1504"/>
      <c r="HI87" s="1504"/>
      <c r="HJ87" s="1504"/>
    </row>
    <row r="88" spans="1:218" s="1505" customFormat="1" ht="21.75" customHeight="1">
      <c r="A88" s="1570"/>
      <c r="B88" s="1566" t="s">
        <v>2</v>
      </c>
      <c r="C88" s="1394">
        <f>D88+E88+F88</f>
        <v>5000</v>
      </c>
      <c r="D88" s="1558">
        <v>5000</v>
      </c>
      <c r="E88" s="1391"/>
      <c r="F88" s="1391"/>
      <c r="G88" s="1004"/>
      <c r="H88" s="1504"/>
      <c r="I88" s="1504"/>
      <c r="J88" s="1504"/>
      <c r="K88" s="1504"/>
      <c r="L88" s="1504"/>
      <c r="M88" s="1504"/>
      <c r="N88" s="1504"/>
      <c r="O88" s="1504"/>
      <c r="P88" s="1504"/>
      <c r="Q88" s="1504"/>
      <c r="R88" s="1504"/>
      <c r="S88" s="1504"/>
      <c r="T88" s="1504"/>
      <c r="U88" s="1504"/>
      <c r="V88" s="1504"/>
      <c r="W88" s="1504"/>
      <c r="X88" s="1504"/>
      <c r="Y88" s="1504"/>
      <c r="Z88" s="1504"/>
      <c r="AA88" s="1504"/>
      <c r="AB88" s="1504"/>
      <c r="AC88" s="1504"/>
      <c r="AD88" s="1504"/>
      <c r="AE88" s="1504"/>
      <c r="AF88" s="1504"/>
      <c r="AG88" s="1504"/>
      <c r="AH88" s="1504"/>
      <c r="AI88" s="1504"/>
      <c r="AJ88" s="1504"/>
      <c r="AK88" s="1504"/>
      <c r="AL88" s="1504"/>
      <c r="AM88" s="1504"/>
      <c r="AN88" s="1504"/>
      <c r="AO88" s="1504"/>
      <c r="AP88" s="1504"/>
      <c r="AQ88" s="1504"/>
      <c r="AR88" s="1504"/>
      <c r="AS88" s="1504"/>
      <c r="AT88" s="1504"/>
      <c r="AU88" s="1504"/>
      <c r="AV88" s="1504"/>
      <c r="AW88" s="1504"/>
      <c r="AX88" s="1504"/>
      <c r="AY88" s="1504"/>
      <c r="AZ88" s="1504"/>
      <c r="BA88" s="1504"/>
      <c r="BB88" s="1504"/>
      <c r="BC88" s="1504"/>
      <c r="BD88" s="1504"/>
      <c r="BE88" s="1504"/>
      <c r="BF88" s="1504"/>
      <c r="BG88" s="1504"/>
      <c r="BH88" s="1504"/>
      <c r="BI88" s="1504"/>
      <c r="BJ88" s="1504"/>
      <c r="BK88" s="1504"/>
      <c r="BL88" s="1504"/>
      <c r="BM88" s="1504"/>
      <c r="BN88" s="1504"/>
      <c r="BO88" s="1504"/>
      <c r="BP88" s="1504"/>
      <c r="BQ88" s="1504"/>
      <c r="BR88" s="1504"/>
      <c r="BS88" s="1504"/>
      <c r="BT88" s="1504"/>
      <c r="BU88" s="1504"/>
      <c r="BV88" s="1504"/>
      <c r="BW88" s="1504"/>
      <c r="BX88" s="1504"/>
      <c r="BY88" s="1504"/>
      <c r="BZ88" s="1504"/>
      <c r="CA88" s="1504"/>
      <c r="CB88" s="1504"/>
      <c r="CC88" s="1504"/>
      <c r="CD88" s="1504"/>
      <c r="CE88" s="1504"/>
      <c r="CF88" s="1504"/>
      <c r="CG88" s="1504"/>
      <c r="CH88" s="1504"/>
      <c r="CI88" s="1504"/>
      <c r="CJ88" s="1504"/>
      <c r="CK88" s="1504"/>
      <c r="CL88" s="1504"/>
      <c r="CM88" s="1504"/>
      <c r="CN88" s="1504"/>
      <c r="CO88" s="1504"/>
      <c r="CP88" s="1504"/>
      <c r="CQ88" s="1504"/>
      <c r="CR88" s="1504"/>
      <c r="CS88" s="1504"/>
      <c r="CT88" s="1504"/>
      <c r="CU88" s="1504"/>
      <c r="CV88" s="1504"/>
      <c r="CW88" s="1504"/>
      <c r="CX88" s="1504"/>
      <c r="CY88" s="1504"/>
      <c r="CZ88" s="1504"/>
      <c r="DA88" s="1504"/>
      <c r="DB88" s="1504"/>
      <c r="DC88" s="1504"/>
      <c r="DD88" s="1504"/>
      <c r="DE88" s="1504"/>
      <c r="DF88" s="1504"/>
      <c r="DG88" s="1504"/>
      <c r="DH88" s="1504"/>
      <c r="DI88" s="1504"/>
      <c r="DJ88" s="1504"/>
      <c r="DK88" s="1504"/>
      <c r="DL88" s="1504"/>
      <c r="DM88" s="1504"/>
      <c r="DN88" s="1504"/>
      <c r="DO88" s="1504"/>
      <c r="DP88" s="1504"/>
      <c r="DQ88" s="1504"/>
      <c r="DR88" s="1504"/>
      <c r="DS88" s="1504"/>
      <c r="DT88" s="1504"/>
      <c r="DU88" s="1504"/>
      <c r="DV88" s="1504"/>
      <c r="DW88" s="1504"/>
      <c r="DX88" s="1504"/>
      <c r="DY88" s="1504"/>
      <c r="DZ88" s="1504"/>
      <c r="EA88" s="1504"/>
      <c r="EB88" s="1504"/>
      <c r="EC88" s="1504"/>
      <c r="ED88" s="1504"/>
      <c r="EE88" s="1504"/>
      <c r="EF88" s="1504"/>
      <c r="EG88" s="1504"/>
      <c r="EH88" s="1504"/>
      <c r="EI88" s="1504"/>
      <c r="EJ88" s="1504"/>
      <c r="EK88" s="1504"/>
      <c r="EL88" s="1504"/>
      <c r="EM88" s="1504"/>
      <c r="EN88" s="1504"/>
      <c r="EO88" s="1504"/>
      <c r="EP88" s="1504"/>
      <c r="EQ88" s="1504"/>
      <c r="ER88" s="1504"/>
      <c r="ES88" s="1504"/>
      <c r="ET88" s="1504"/>
      <c r="EU88" s="1504"/>
      <c r="EV88" s="1504"/>
      <c r="EW88" s="1504"/>
      <c r="EX88" s="1504"/>
      <c r="EY88" s="1504"/>
      <c r="EZ88" s="1504"/>
      <c r="FA88" s="1504"/>
      <c r="FB88" s="1504"/>
      <c r="FC88" s="1504"/>
      <c r="FD88" s="1504"/>
      <c r="FE88" s="1504"/>
      <c r="FF88" s="1504"/>
      <c r="FG88" s="1504"/>
      <c r="FH88" s="1504"/>
      <c r="FI88" s="1504"/>
      <c r="FJ88" s="1504"/>
      <c r="FK88" s="1504"/>
      <c r="FL88" s="1504"/>
      <c r="FM88" s="1504"/>
      <c r="FN88" s="1504"/>
      <c r="FO88" s="1504"/>
      <c r="FP88" s="1504"/>
      <c r="FQ88" s="1504"/>
      <c r="FR88" s="1504"/>
      <c r="FS88" s="1504"/>
      <c r="FT88" s="1504"/>
      <c r="FU88" s="1504"/>
      <c r="FV88" s="1504"/>
      <c r="FW88" s="1504"/>
      <c r="FX88" s="1504"/>
      <c r="FY88" s="1504"/>
      <c r="FZ88" s="1504"/>
      <c r="GA88" s="1504"/>
      <c r="GB88" s="1504"/>
      <c r="GC88" s="1504"/>
      <c r="GD88" s="1504"/>
      <c r="GE88" s="1504"/>
      <c r="GF88" s="1504"/>
      <c r="GG88" s="1504"/>
      <c r="GH88" s="1504"/>
      <c r="GI88" s="1504"/>
      <c r="GJ88" s="1504"/>
      <c r="GK88" s="1504"/>
      <c r="GL88" s="1504"/>
      <c r="GM88" s="1504"/>
      <c r="GN88" s="1504"/>
      <c r="GO88" s="1504"/>
      <c r="GP88" s="1504"/>
      <c r="GQ88" s="1504"/>
      <c r="GR88" s="1504"/>
      <c r="GS88" s="1504"/>
      <c r="GT88" s="1504"/>
      <c r="GU88" s="1504"/>
      <c r="GV88" s="1504"/>
      <c r="GW88" s="1504"/>
      <c r="GX88" s="1504"/>
      <c r="GY88" s="1504"/>
      <c r="GZ88" s="1504"/>
      <c r="HA88" s="1504"/>
      <c r="HB88" s="1504"/>
      <c r="HC88" s="1504"/>
      <c r="HD88" s="1504"/>
      <c r="HE88" s="1504"/>
      <c r="HF88" s="1504"/>
      <c r="HG88" s="1504"/>
      <c r="HH88" s="1504"/>
      <c r="HI88" s="1504"/>
      <c r="HJ88" s="1504"/>
    </row>
    <row r="89" spans="1:218" s="1505" customFormat="1" ht="21.75" customHeight="1">
      <c r="A89" s="1048" t="s">
        <v>565</v>
      </c>
      <c r="B89" s="1049" t="s">
        <v>1</v>
      </c>
      <c r="C89" s="1394">
        <v>3559200</v>
      </c>
      <c r="D89" s="1406">
        <v>0</v>
      </c>
      <c r="E89" s="1391">
        <v>3559200</v>
      </c>
      <c r="F89" s="1406">
        <v>0</v>
      </c>
      <c r="G89" s="1004"/>
      <c r="H89" s="1504"/>
      <c r="I89" s="1504"/>
      <c r="J89" s="1504"/>
      <c r="K89" s="1504"/>
      <c r="L89" s="1504"/>
      <c r="M89" s="1504"/>
      <c r="N89" s="1504"/>
      <c r="O89" s="1504"/>
      <c r="P89" s="1504"/>
      <c r="Q89" s="1504"/>
      <c r="R89" s="1504"/>
      <c r="S89" s="1504"/>
      <c r="T89" s="1504"/>
      <c r="U89" s="1504"/>
      <c r="V89" s="1504"/>
      <c r="W89" s="1504"/>
      <c r="X89" s="1504"/>
      <c r="Y89" s="1504"/>
      <c r="Z89" s="1504"/>
      <c r="AA89" s="1504"/>
      <c r="AB89" s="1504"/>
      <c r="AC89" s="1504"/>
      <c r="AD89" s="1504"/>
      <c r="AE89" s="1504"/>
      <c r="AF89" s="1504"/>
      <c r="AG89" s="1504"/>
      <c r="AH89" s="1504"/>
      <c r="AI89" s="1504"/>
      <c r="AJ89" s="1504"/>
      <c r="AK89" s="1504"/>
      <c r="AL89" s="1504"/>
      <c r="AM89" s="1504"/>
      <c r="AN89" s="1504"/>
      <c r="AO89" s="1504"/>
      <c r="AP89" s="1504"/>
      <c r="AQ89" s="1504"/>
      <c r="AR89" s="1504"/>
      <c r="AS89" s="1504"/>
      <c r="AT89" s="1504"/>
      <c r="AU89" s="1504"/>
      <c r="AV89" s="1504"/>
      <c r="AW89" s="1504"/>
      <c r="AX89" s="1504"/>
      <c r="AY89" s="1504"/>
      <c r="AZ89" s="1504"/>
      <c r="BA89" s="1504"/>
      <c r="BB89" s="1504"/>
      <c r="BC89" s="1504"/>
      <c r="BD89" s="1504"/>
      <c r="BE89" s="1504"/>
      <c r="BF89" s="1504"/>
      <c r="BG89" s="1504"/>
      <c r="BH89" s="1504"/>
      <c r="BI89" s="1504"/>
      <c r="BJ89" s="1504"/>
      <c r="BK89" s="1504"/>
      <c r="BL89" s="1504"/>
      <c r="BM89" s="1504"/>
      <c r="BN89" s="1504"/>
      <c r="BO89" s="1504"/>
      <c r="BP89" s="1504"/>
      <c r="BQ89" s="1504"/>
      <c r="BR89" s="1504"/>
      <c r="BS89" s="1504"/>
      <c r="BT89" s="1504"/>
      <c r="BU89" s="1504"/>
      <c r="BV89" s="1504"/>
      <c r="BW89" s="1504"/>
      <c r="BX89" s="1504"/>
      <c r="BY89" s="1504"/>
      <c r="BZ89" s="1504"/>
      <c r="CA89" s="1504"/>
      <c r="CB89" s="1504"/>
      <c r="CC89" s="1504"/>
      <c r="CD89" s="1504"/>
      <c r="CE89" s="1504"/>
      <c r="CF89" s="1504"/>
      <c r="CG89" s="1504"/>
      <c r="CH89" s="1504"/>
      <c r="CI89" s="1504"/>
      <c r="CJ89" s="1504"/>
      <c r="CK89" s="1504"/>
      <c r="CL89" s="1504"/>
      <c r="CM89" s="1504"/>
      <c r="CN89" s="1504"/>
      <c r="CO89" s="1504"/>
      <c r="CP89" s="1504"/>
      <c r="CQ89" s="1504"/>
      <c r="CR89" s="1504"/>
      <c r="CS89" s="1504"/>
      <c r="CT89" s="1504"/>
      <c r="CU89" s="1504"/>
      <c r="CV89" s="1504"/>
      <c r="CW89" s="1504"/>
      <c r="CX89" s="1504"/>
      <c r="CY89" s="1504"/>
      <c r="CZ89" s="1504"/>
      <c r="DA89" s="1504"/>
      <c r="DB89" s="1504"/>
      <c r="DC89" s="1504"/>
      <c r="DD89" s="1504"/>
      <c r="DE89" s="1504"/>
      <c r="DF89" s="1504"/>
      <c r="DG89" s="1504"/>
      <c r="DH89" s="1504"/>
      <c r="DI89" s="1504"/>
      <c r="DJ89" s="1504"/>
      <c r="DK89" s="1504"/>
      <c r="DL89" s="1504"/>
      <c r="DM89" s="1504"/>
      <c r="DN89" s="1504"/>
      <c r="DO89" s="1504"/>
      <c r="DP89" s="1504"/>
      <c r="DQ89" s="1504"/>
      <c r="DR89" s="1504"/>
      <c r="DS89" s="1504"/>
      <c r="DT89" s="1504"/>
      <c r="DU89" s="1504"/>
      <c r="DV89" s="1504"/>
      <c r="DW89" s="1504"/>
      <c r="DX89" s="1504"/>
      <c r="DY89" s="1504"/>
      <c r="DZ89" s="1504"/>
      <c r="EA89" s="1504"/>
      <c r="EB89" s="1504"/>
      <c r="EC89" s="1504"/>
      <c r="ED89" s="1504"/>
      <c r="EE89" s="1504"/>
      <c r="EF89" s="1504"/>
      <c r="EG89" s="1504"/>
      <c r="EH89" s="1504"/>
      <c r="EI89" s="1504"/>
      <c r="EJ89" s="1504"/>
      <c r="EK89" s="1504"/>
      <c r="EL89" s="1504"/>
      <c r="EM89" s="1504"/>
      <c r="EN89" s="1504"/>
      <c r="EO89" s="1504"/>
      <c r="EP89" s="1504"/>
      <c r="EQ89" s="1504"/>
      <c r="ER89" s="1504"/>
      <c r="ES89" s="1504"/>
      <c r="ET89" s="1504"/>
      <c r="EU89" s="1504"/>
      <c r="EV89" s="1504"/>
      <c r="EW89" s="1504"/>
      <c r="EX89" s="1504"/>
      <c r="EY89" s="1504"/>
      <c r="EZ89" s="1504"/>
      <c r="FA89" s="1504"/>
      <c r="FB89" s="1504"/>
      <c r="FC89" s="1504"/>
      <c r="FD89" s="1504"/>
      <c r="FE89" s="1504"/>
      <c r="FF89" s="1504"/>
      <c r="FG89" s="1504"/>
      <c r="FH89" s="1504"/>
      <c r="FI89" s="1504"/>
      <c r="FJ89" s="1504"/>
      <c r="FK89" s="1504"/>
      <c r="FL89" s="1504"/>
      <c r="FM89" s="1504"/>
      <c r="FN89" s="1504"/>
      <c r="FO89" s="1504"/>
      <c r="FP89" s="1504"/>
      <c r="FQ89" s="1504"/>
      <c r="FR89" s="1504"/>
      <c r="FS89" s="1504"/>
      <c r="FT89" s="1504"/>
      <c r="FU89" s="1504"/>
      <c r="FV89" s="1504"/>
      <c r="FW89" s="1504"/>
      <c r="FX89" s="1504"/>
      <c r="FY89" s="1504"/>
      <c r="FZ89" s="1504"/>
      <c r="GA89" s="1504"/>
      <c r="GB89" s="1504"/>
      <c r="GC89" s="1504"/>
      <c r="GD89" s="1504"/>
      <c r="GE89" s="1504"/>
      <c r="GF89" s="1504"/>
      <c r="GG89" s="1504"/>
      <c r="GH89" s="1504"/>
      <c r="GI89" s="1504"/>
      <c r="GJ89" s="1504"/>
      <c r="GK89" s="1504"/>
      <c r="GL89" s="1504"/>
      <c r="GM89" s="1504"/>
      <c r="GN89" s="1504"/>
      <c r="GO89" s="1504"/>
      <c r="GP89" s="1504"/>
      <c r="GQ89" s="1504"/>
      <c r="GR89" s="1504"/>
      <c r="GS89" s="1504"/>
      <c r="GT89" s="1504"/>
      <c r="GU89" s="1504"/>
      <c r="GV89" s="1504"/>
      <c r="GW89" s="1504"/>
      <c r="GX89" s="1504"/>
      <c r="GY89" s="1504"/>
      <c r="GZ89" s="1504"/>
      <c r="HA89" s="1504"/>
      <c r="HB89" s="1504"/>
      <c r="HC89" s="1504"/>
      <c r="HD89" s="1504"/>
      <c r="HE89" s="1504"/>
      <c r="HF89" s="1504"/>
      <c r="HG89" s="1504"/>
      <c r="HH89" s="1504"/>
      <c r="HI89" s="1504"/>
      <c r="HJ89" s="1504"/>
    </row>
    <row r="90" spans="1:218" s="1505" customFormat="1" ht="21.75" customHeight="1">
      <c r="A90" s="1263" t="s">
        <v>560</v>
      </c>
      <c r="B90" s="1566" t="s">
        <v>2</v>
      </c>
      <c r="C90" s="1394">
        <f>D90+E90+F90</f>
        <v>0</v>
      </c>
      <c r="D90" s="1391"/>
      <c r="E90" s="1391"/>
      <c r="F90" s="1391"/>
      <c r="G90" s="1004"/>
      <c r="H90" s="1504"/>
      <c r="I90" s="1504"/>
      <c r="J90" s="1504"/>
      <c r="K90" s="1504"/>
      <c r="L90" s="1504"/>
      <c r="M90" s="1504"/>
      <c r="N90" s="1504"/>
      <c r="O90" s="1504"/>
      <c r="P90" s="1504"/>
      <c r="Q90" s="1504"/>
      <c r="R90" s="1504"/>
      <c r="S90" s="1504"/>
      <c r="T90" s="1504"/>
      <c r="U90" s="1504"/>
      <c r="V90" s="1504"/>
      <c r="W90" s="1504"/>
      <c r="X90" s="1504"/>
      <c r="Y90" s="1504"/>
      <c r="Z90" s="1504"/>
      <c r="AA90" s="1504"/>
      <c r="AB90" s="1504"/>
      <c r="AC90" s="1504"/>
      <c r="AD90" s="1504"/>
      <c r="AE90" s="1504"/>
      <c r="AF90" s="1504"/>
      <c r="AG90" s="1504"/>
      <c r="AH90" s="1504"/>
      <c r="AI90" s="1504"/>
      <c r="AJ90" s="1504"/>
      <c r="AK90" s="1504"/>
      <c r="AL90" s="1504"/>
      <c r="AM90" s="1504"/>
      <c r="AN90" s="1504"/>
      <c r="AO90" s="1504"/>
      <c r="AP90" s="1504"/>
      <c r="AQ90" s="1504"/>
      <c r="AR90" s="1504"/>
      <c r="AS90" s="1504"/>
      <c r="AT90" s="1504"/>
      <c r="AU90" s="1504"/>
      <c r="AV90" s="1504"/>
      <c r="AW90" s="1504"/>
      <c r="AX90" s="1504"/>
      <c r="AY90" s="1504"/>
      <c r="AZ90" s="1504"/>
      <c r="BA90" s="1504"/>
      <c r="BB90" s="1504"/>
      <c r="BC90" s="1504"/>
      <c r="BD90" s="1504"/>
      <c r="BE90" s="1504"/>
      <c r="BF90" s="1504"/>
      <c r="BG90" s="1504"/>
      <c r="BH90" s="1504"/>
      <c r="BI90" s="1504"/>
      <c r="BJ90" s="1504"/>
      <c r="BK90" s="1504"/>
      <c r="BL90" s="1504"/>
      <c r="BM90" s="1504"/>
      <c r="BN90" s="1504"/>
      <c r="BO90" s="1504"/>
      <c r="BP90" s="1504"/>
      <c r="BQ90" s="1504"/>
      <c r="BR90" s="1504"/>
      <c r="BS90" s="1504"/>
      <c r="BT90" s="1504"/>
      <c r="BU90" s="1504"/>
      <c r="BV90" s="1504"/>
      <c r="BW90" s="1504"/>
      <c r="BX90" s="1504"/>
      <c r="BY90" s="1504"/>
      <c r="BZ90" s="1504"/>
      <c r="CA90" s="1504"/>
      <c r="CB90" s="1504"/>
      <c r="CC90" s="1504"/>
      <c r="CD90" s="1504"/>
      <c r="CE90" s="1504"/>
      <c r="CF90" s="1504"/>
      <c r="CG90" s="1504"/>
      <c r="CH90" s="1504"/>
      <c r="CI90" s="1504"/>
      <c r="CJ90" s="1504"/>
      <c r="CK90" s="1504"/>
      <c r="CL90" s="1504"/>
      <c r="CM90" s="1504"/>
      <c r="CN90" s="1504"/>
      <c r="CO90" s="1504"/>
      <c r="CP90" s="1504"/>
      <c r="CQ90" s="1504"/>
      <c r="CR90" s="1504"/>
      <c r="CS90" s="1504"/>
      <c r="CT90" s="1504"/>
      <c r="CU90" s="1504"/>
      <c r="CV90" s="1504"/>
      <c r="CW90" s="1504"/>
      <c r="CX90" s="1504"/>
      <c r="CY90" s="1504"/>
      <c r="CZ90" s="1504"/>
      <c r="DA90" s="1504"/>
      <c r="DB90" s="1504"/>
      <c r="DC90" s="1504"/>
      <c r="DD90" s="1504"/>
      <c r="DE90" s="1504"/>
      <c r="DF90" s="1504"/>
      <c r="DG90" s="1504"/>
      <c r="DH90" s="1504"/>
      <c r="DI90" s="1504"/>
      <c r="DJ90" s="1504"/>
      <c r="DK90" s="1504"/>
      <c r="DL90" s="1504"/>
      <c r="DM90" s="1504"/>
      <c r="DN90" s="1504"/>
      <c r="DO90" s="1504"/>
      <c r="DP90" s="1504"/>
      <c r="DQ90" s="1504"/>
      <c r="DR90" s="1504"/>
      <c r="DS90" s="1504"/>
      <c r="DT90" s="1504"/>
      <c r="DU90" s="1504"/>
      <c r="DV90" s="1504"/>
      <c r="DW90" s="1504"/>
      <c r="DX90" s="1504"/>
      <c r="DY90" s="1504"/>
      <c r="DZ90" s="1504"/>
      <c r="EA90" s="1504"/>
      <c r="EB90" s="1504"/>
      <c r="EC90" s="1504"/>
      <c r="ED90" s="1504"/>
      <c r="EE90" s="1504"/>
      <c r="EF90" s="1504"/>
      <c r="EG90" s="1504"/>
      <c r="EH90" s="1504"/>
      <c r="EI90" s="1504"/>
      <c r="EJ90" s="1504"/>
      <c r="EK90" s="1504"/>
      <c r="EL90" s="1504"/>
      <c r="EM90" s="1504"/>
      <c r="EN90" s="1504"/>
      <c r="EO90" s="1504"/>
      <c r="EP90" s="1504"/>
      <c r="EQ90" s="1504"/>
      <c r="ER90" s="1504"/>
      <c r="ES90" s="1504"/>
      <c r="ET90" s="1504"/>
      <c r="EU90" s="1504"/>
      <c r="EV90" s="1504"/>
      <c r="EW90" s="1504"/>
      <c r="EX90" s="1504"/>
      <c r="EY90" s="1504"/>
      <c r="EZ90" s="1504"/>
      <c r="FA90" s="1504"/>
      <c r="FB90" s="1504"/>
      <c r="FC90" s="1504"/>
      <c r="FD90" s="1504"/>
      <c r="FE90" s="1504"/>
      <c r="FF90" s="1504"/>
      <c r="FG90" s="1504"/>
      <c r="FH90" s="1504"/>
      <c r="FI90" s="1504"/>
      <c r="FJ90" s="1504"/>
      <c r="FK90" s="1504"/>
      <c r="FL90" s="1504"/>
      <c r="FM90" s="1504"/>
      <c r="FN90" s="1504"/>
      <c r="FO90" s="1504"/>
      <c r="FP90" s="1504"/>
      <c r="FQ90" s="1504"/>
      <c r="FR90" s="1504"/>
      <c r="FS90" s="1504"/>
      <c r="FT90" s="1504"/>
      <c r="FU90" s="1504"/>
      <c r="FV90" s="1504"/>
      <c r="FW90" s="1504"/>
      <c r="FX90" s="1504"/>
      <c r="FY90" s="1504"/>
      <c r="FZ90" s="1504"/>
      <c r="GA90" s="1504"/>
      <c r="GB90" s="1504"/>
      <c r="GC90" s="1504"/>
      <c r="GD90" s="1504"/>
      <c r="GE90" s="1504"/>
      <c r="GF90" s="1504"/>
      <c r="GG90" s="1504"/>
      <c r="GH90" s="1504"/>
      <c r="GI90" s="1504"/>
      <c r="GJ90" s="1504"/>
      <c r="GK90" s="1504"/>
      <c r="GL90" s="1504"/>
      <c r="GM90" s="1504"/>
      <c r="GN90" s="1504"/>
      <c r="GO90" s="1504"/>
      <c r="GP90" s="1504"/>
      <c r="GQ90" s="1504"/>
      <c r="GR90" s="1504"/>
      <c r="GS90" s="1504"/>
      <c r="GT90" s="1504"/>
      <c r="GU90" s="1504"/>
      <c r="GV90" s="1504"/>
      <c r="GW90" s="1504"/>
      <c r="GX90" s="1504"/>
      <c r="GY90" s="1504"/>
      <c r="GZ90" s="1504"/>
      <c r="HA90" s="1504"/>
      <c r="HB90" s="1504"/>
      <c r="HC90" s="1504"/>
      <c r="HD90" s="1504"/>
      <c r="HE90" s="1504"/>
      <c r="HF90" s="1504"/>
      <c r="HG90" s="1504"/>
      <c r="HH90" s="1504"/>
      <c r="HI90" s="1504"/>
      <c r="HJ90" s="1504"/>
    </row>
    <row r="91" spans="1:218" s="1505" customFormat="1" ht="42">
      <c r="A91" s="1263" t="s">
        <v>566</v>
      </c>
      <c r="B91" s="1049" t="s">
        <v>1</v>
      </c>
      <c r="C91" s="1391">
        <v>578400</v>
      </c>
      <c r="D91" s="1391">
        <v>173520</v>
      </c>
      <c r="E91" s="1391">
        <v>173520</v>
      </c>
      <c r="F91" s="1391">
        <v>231360</v>
      </c>
      <c r="G91" s="1004"/>
      <c r="H91" s="1504"/>
      <c r="I91" s="1504"/>
      <c r="J91" s="1504"/>
      <c r="K91" s="1504"/>
      <c r="L91" s="1504"/>
      <c r="M91" s="1504"/>
      <c r="N91" s="1504"/>
      <c r="O91" s="1504"/>
      <c r="P91" s="1504"/>
      <c r="Q91" s="1504"/>
      <c r="R91" s="1504"/>
      <c r="S91" s="1504"/>
      <c r="T91" s="1504"/>
      <c r="U91" s="1504"/>
      <c r="V91" s="1504"/>
      <c r="W91" s="1504"/>
      <c r="X91" s="1504"/>
      <c r="Y91" s="1504"/>
      <c r="Z91" s="1504"/>
      <c r="AA91" s="1504"/>
      <c r="AB91" s="1504"/>
      <c r="AC91" s="1504"/>
      <c r="AD91" s="1504"/>
      <c r="AE91" s="1504"/>
      <c r="AF91" s="1504"/>
      <c r="AG91" s="1504"/>
      <c r="AH91" s="1504"/>
      <c r="AI91" s="1504"/>
      <c r="AJ91" s="1504"/>
      <c r="AK91" s="1504"/>
      <c r="AL91" s="1504"/>
      <c r="AM91" s="1504"/>
      <c r="AN91" s="1504"/>
      <c r="AO91" s="1504"/>
      <c r="AP91" s="1504"/>
      <c r="AQ91" s="1504"/>
      <c r="AR91" s="1504"/>
      <c r="AS91" s="1504"/>
      <c r="AT91" s="1504"/>
      <c r="AU91" s="1504"/>
      <c r="AV91" s="1504"/>
      <c r="AW91" s="1504"/>
      <c r="AX91" s="1504"/>
      <c r="AY91" s="1504"/>
      <c r="AZ91" s="1504"/>
      <c r="BA91" s="1504"/>
      <c r="BB91" s="1504"/>
      <c r="BC91" s="1504"/>
      <c r="BD91" s="1504"/>
      <c r="BE91" s="1504"/>
      <c r="BF91" s="1504"/>
      <c r="BG91" s="1504"/>
      <c r="BH91" s="1504"/>
      <c r="BI91" s="1504"/>
      <c r="BJ91" s="1504"/>
      <c r="BK91" s="1504"/>
      <c r="BL91" s="1504"/>
      <c r="BM91" s="1504"/>
      <c r="BN91" s="1504"/>
      <c r="BO91" s="1504"/>
      <c r="BP91" s="1504"/>
      <c r="BQ91" s="1504"/>
      <c r="BR91" s="1504"/>
      <c r="BS91" s="1504"/>
      <c r="BT91" s="1504"/>
      <c r="BU91" s="1504"/>
      <c r="BV91" s="1504"/>
      <c r="BW91" s="1504"/>
      <c r="BX91" s="1504"/>
      <c r="BY91" s="1504"/>
      <c r="BZ91" s="1504"/>
      <c r="CA91" s="1504"/>
      <c r="CB91" s="1504"/>
      <c r="CC91" s="1504"/>
      <c r="CD91" s="1504"/>
      <c r="CE91" s="1504"/>
      <c r="CF91" s="1504"/>
      <c r="CG91" s="1504"/>
      <c r="CH91" s="1504"/>
      <c r="CI91" s="1504"/>
      <c r="CJ91" s="1504"/>
      <c r="CK91" s="1504"/>
      <c r="CL91" s="1504"/>
      <c r="CM91" s="1504"/>
      <c r="CN91" s="1504"/>
      <c r="CO91" s="1504"/>
      <c r="CP91" s="1504"/>
      <c r="CQ91" s="1504"/>
      <c r="CR91" s="1504"/>
      <c r="CS91" s="1504"/>
      <c r="CT91" s="1504"/>
      <c r="CU91" s="1504"/>
      <c r="CV91" s="1504"/>
      <c r="CW91" s="1504"/>
      <c r="CX91" s="1504"/>
      <c r="CY91" s="1504"/>
      <c r="CZ91" s="1504"/>
      <c r="DA91" s="1504"/>
      <c r="DB91" s="1504"/>
      <c r="DC91" s="1504"/>
      <c r="DD91" s="1504"/>
      <c r="DE91" s="1504"/>
      <c r="DF91" s="1504"/>
      <c r="DG91" s="1504"/>
      <c r="DH91" s="1504"/>
      <c r="DI91" s="1504"/>
      <c r="DJ91" s="1504"/>
      <c r="DK91" s="1504"/>
      <c r="DL91" s="1504"/>
      <c r="DM91" s="1504"/>
      <c r="DN91" s="1504"/>
      <c r="DO91" s="1504"/>
      <c r="DP91" s="1504"/>
      <c r="DQ91" s="1504"/>
      <c r="DR91" s="1504"/>
      <c r="DS91" s="1504"/>
      <c r="DT91" s="1504"/>
      <c r="DU91" s="1504"/>
      <c r="DV91" s="1504"/>
      <c r="DW91" s="1504"/>
      <c r="DX91" s="1504"/>
      <c r="DY91" s="1504"/>
      <c r="DZ91" s="1504"/>
      <c r="EA91" s="1504"/>
      <c r="EB91" s="1504"/>
      <c r="EC91" s="1504"/>
      <c r="ED91" s="1504"/>
      <c r="EE91" s="1504"/>
      <c r="EF91" s="1504"/>
      <c r="EG91" s="1504"/>
      <c r="EH91" s="1504"/>
      <c r="EI91" s="1504"/>
      <c r="EJ91" s="1504"/>
      <c r="EK91" s="1504"/>
      <c r="EL91" s="1504"/>
      <c r="EM91" s="1504"/>
      <c r="EN91" s="1504"/>
      <c r="EO91" s="1504"/>
      <c r="EP91" s="1504"/>
      <c r="EQ91" s="1504"/>
      <c r="ER91" s="1504"/>
      <c r="ES91" s="1504"/>
      <c r="ET91" s="1504"/>
      <c r="EU91" s="1504"/>
      <c r="EV91" s="1504"/>
      <c r="EW91" s="1504"/>
      <c r="EX91" s="1504"/>
      <c r="EY91" s="1504"/>
      <c r="EZ91" s="1504"/>
      <c r="FA91" s="1504"/>
      <c r="FB91" s="1504"/>
      <c r="FC91" s="1504"/>
      <c r="FD91" s="1504"/>
      <c r="FE91" s="1504"/>
      <c r="FF91" s="1504"/>
      <c r="FG91" s="1504"/>
      <c r="FH91" s="1504"/>
      <c r="FI91" s="1504"/>
      <c r="FJ91" s="1504"/>
      <c r="FK91" s="1504"/>
      <c r="FL91" s="1504"/>
      <c r="FM91" s="1504"/>
      <c r="FN91" s="1504"/>
      <c r="FO91" s="1504"/>
      <c r="FP91" s="1504"/>
      <c r="FQ91" s="1504"/>
      <c r="FR91" s="1504"/>
      <c r="FS91" s="1504"/>
      <c r="FT91" s="1504"/>
      <c r="FU91" s="1504"/>
      <c r="FV91" s="1504"/>
      <c r="FW91" s="1504"/>
      <c r="FX91" s="1504"/>
      <c r="FY91" s="1504"/>
      <c r="FZ91" s="1504"/>
      <c r="GA91" s="1504"/>
      <c r="GB91" s="1504"/>
      <c r="GC91" s="1504"/>
      <c r="GD91" s="1504"/>
      <c r="GE91" s="1504"/>
      <c r="GF91" s="1504"/>
      <c r="GG91" s="1504"/>
      <c r="GH91" s="1504"/>
      <c r="GI91" s="1504"/>
      <c r="GJ91" s="1504"/>
      <c r="GK91" s="1504"/>
      <c r="GL91" s="1504"/>
      <c r="GM91" s="1504"/>
      <c r="GN91" s="1504"/>
      <c r="GO91" s="1504"/>
      <c r="GP91" s="1504"/>
      <c r="GQ91" s="1504"/>
      <c r="GR91" s="1504"/>
      <c r="GS91" s="1504"/>
      <c r="GT91" s="1504"/>
      <c r="GU91" s="1504"/>
      <c r="GV91" s="1504"/>
      <c r="GW91" s="1504"/>
      <c r="GX91" s="1504"/>
      <c r="GY91" s="1504"/>
      <c r="GZ91" s="1504"/>
      <c r="HA91" s="1504"/>
      <c r="HB91" s="1504"/>
      <c r="HC91" s="1504"/>
      <c r="HD91" s="1504"/>
      <c r="HE91" s="1504"/>
      <c r="HF91" s="1504"/>
      <c r="HG91" s="1504"/>
      <c r="HH91" s="1504"/>
      <c r="HI91" s="1504"/>
      <c r="HJ91" s="1504"/>
    </row>
    <row r="92" spans="1:218" s="1505" customFormat="1" ht="21.75" customHeight="1">
      <c r="A92" s="1263"/>
      <c r="B92" s="1566" t="s">
        <v>2</v>
      </c>
      <c r="C92" s="1394">
        <f>D92+E92+F92</f>
        <v>114900</v>
      </c>
      <c r="D92" s="1391">
        <v>57240</v>
      </c>
      <c r="E92" s="1391">
        <v>57660</v>
      </c>
      <c r="F92" s="1391"/>
      <c r="G92" s="1004"/>
      <c r="H92" s="1504"/>
      <c r="I92" s="1504"/>
      <c r="J92" s="1504"/>
      <c r="K92" s="1504"/>
      <c r="L92" s="1504"/>
      <c r="M92" s="1504"/>
      <c r="N92" s="1504"/>
      <c r="O92" s="1504"/>
      <c r="P92" s="1504"/>
      <c r="Q92" s="1504"/>
      <c r="R92" s="1504"/>
      <c r="S92" s="1504"/>
      <c r="T92" s="1504"/>
      <c r="U92" s="1504"/>
      <c r="V92" s="1504"/>
      <c r="W92" s="1504"/>
      <c r="X92" s="1504"/>
      <c r="Y92" s="1504"/>
      <c r="Z92" s="1504"/>
      <c r="AA92" s="1504"/>
      <c r="AB92" s="1504"/>
      <c r="AC92" s="1504"/>
      <c r="AD92" s="1504"/>
      <c r="AE92" s="1504"/>
      <c r="AF92" s="1504"/>
      <c r="AG92" s="1504"/>
      <c r="AH92" s="1504"/>
      <c r="AI92" s="1504"/>
      <c r="AJ92" s="1504"/>
      <c r="AK92" s="1504"/>
      <c r="AL92" s="1504"/>
      <c r="AM92" s="1504"/>
      <c r="AN92" s="1504"/>
      <c r="AO92" s="1504"/>
      <c r="AP92" s="1504"/>
      <c r="AQ92" s="1504"/>
      <c r="AR92" s="1504"/>
      <c r="AS92" s="1504"/>
      <c r="AT92" s="1504"/>
      <c r="AU92" s="1504"/>
      <c r="AV92" s="1504"/>
      <c r="AW92" s="1504"/>
      <c r="AX92" s="1504"/>
      <c r="AY92" s="1504"/>
      <c r="AZ92" s="1504"/>
      <c r="BA92" s="1504"/>
      <c r="BB92" s="1504"/>
      <c r="BC92" s="1504"/>
      <c r="BD92" s="1504"/>
      <c r="BE92" s="1504"/>
      <c r="BF92" s="1504"/>
      <c r="BG92" s="1504"/>
      <c r="BH92" s="1504"/>
      <c r="BI92" s="1504"/>
      <c r="BJ92" s="1504"/>
      <c r="BK92" s="1504"/>
      <c r="BL92" s="1504"/>
      <c r="BM92" s="1504"/>
      <c r="BN92" s="1504"/>
      <c r="BO92" s="1504"/>
      <c r="BP92" s="1504"/>
      <c r="BQ92" s="1504"/>
      <c r="BR92" s="1504"/>
      <c r="BS92" s="1504"/>
      <c r="BT92" s="1504"/>
      <c r="BU92" s="1504"/>
      <c r="BV92" s="1504"/>
      <c r="BW92" s="1504"/>
      <c r="BX92" s="1504"/>
      <c r="BY92" s="1504"/>
      <c r="BZ92" s="1504"/>
      <c r="CA92" s="1504"/>
      <c r="CB92" s="1504"/>
      <c r="CC92" s="1504"/>
      <c r="CD92" s="1504"/>
      <c r="CE92" s="1504"/>
      <c r="CF92" s="1504"/>
      <c r="CG92" s="1504"/>
      <c r="CH92" s="1504"/>
      <c r="CI92" s="1504"/>
      <c r="CJ92" s="1504"/>
      <c r="CK92" s="1504"/>
      <c r="CL92" s="1504"/>
      <c r="CM92" s="1504"/>
      <c r="CN92" s="1504"/>
      <c r="CO92" s="1504"/>
      <c r="CP92" s="1504"/>
      <c r="CQ92" s="1504"/>
      <c r="CR92" s="1504"/>
      <c r="CS92" s="1504"/>
      <c r="CT92" s="1504"/>
      <c r="CU92" s="1504"/>
      <c r="CV92" s="1504"/>
      <c r="CW92" s="1504"/>
      <c r="CX92" s="1504"/>
      <c r="CY92" s="1504"/>
      <c r="CZ92" s="1504"/>
      <c r="DA92" s="1504"/>
      <c r="DB92" s="1504"/>
      <c r="DC92" s="1504"/>
      <c r="DD92" s="1504"/>
      <c r="DE92" s="1504"/>
      <c r="DF92" s="1504"/>
      <c r="DG92" s="1504"/>
      <c r="DH92" s="1504"/>
      <c r="DI92" s="1504"/>
      <c r="DJ92" s="1504"/>
      <c r="DK92" s="1504"/>
      <c r="DL92" s="1504"/>
      <c r="DM92" s="1504"/>
      <c r="DN92" s="1504"/>
      <c r="DO92" s="1504"/>
      <c r="DP92" s="1504"/>
      <c r="DQ92" s="1504"/>
      <c r="DR92" s="1504"/>
      <c r="DS92" s="1504"/>
      <c r="DT92" s="1504"/>
      <c r="DU92" s="1504"/>
      <c r="DV92" s="1504"/>
      <c r="DW92" s="1504"/>
      <c r="DX92" s="1504"/>
      <c r="DY92" s="1504"/>
      <c r="DZ92" s="1504"/>
      <c r="EA92" s="1504"/>
      <c r="EB92" s="1504"/>
      <c r="EC92" s="1504"/>
      <c r="ED92" s="1504"/>
      <c r="EE92" s="1504"/>
      <c r="EF92" s="1504"/>
      <c r="EG92" s="1504"/>
      <c r="EH92" s="1504"/>
      <c r="EI92" s="1504"/>
      <c r="EJ92" s="1504"/>
      <c r="EK92" s="1504"/>
      <c r="EL92" s="1504"/>
      <c r="EM92" s="1504"/>
      <c r="EN92" s="1504"/>
      <c r="EO92" s="1504"/>
      <c r="EP92" s="1504"/>
      <c r="EQ92" s="1504"/>
      <c r="ER92" s="1504"/>
      <c r="ES92" s="1504"/>
      <c r="ET92" s="1504"/>
      <c r="EU92" s="1504"/>
      <c r="EV92" s="1504"/>
      <c r="EW92" s="1504"/>
      <c r="EX92" s="1504"/>
      <c r="EY92" s="1504"/>
      <c r="EZ92" s="1504"/>
      <c r="FA92" s="1504"/>
      <c r="FB92" s="1504"/>
      <c r="FC92" s="1504"/>
      <c r="FD92" s="1504"/>
      <c r="FE92" s="1504"/>
      <c r="FF92" s="1504"/>
      <c r="FG92" s="1504"/>
      <c r="FH92" s="1504"/>
      <c r="FI92" s="1504"/>
      <c r="FJ92" s="1504"/>
      <c r="FK92" s="1504"/>
      <c r="FL92" s="1504"/>
      <c r="FM92" s="1504"/>
      <c r="FN92" s="1504"/>
      <c r="FO92" s="1504"/>
      <c r="FP92" s="1504"/>
      <c r="FQ92" s="1504"/>
      <c r="FR92" s="1504"/>
      <c r="FS92" s="1504"/>
      <c r="FT92" s="1504"/>
      <c r="FU92" s="1504"/>
      <c r="FV92" s="1504"/>
      <c r="FW92" s="1504"/>
      <c r="FX92" s="1504"/>
      <c r="FY92" s="1504"/>
      <c r="FZ92" s="1504"/>
      <c r="GA92" s="1504"/>
      <c r="GB92" s="1504"/>
      <c r="GC92" s="1504"/>
      <c r="GD92" s="1504"/>
      <c r="GE92" s="1504"/>
      <c r="GF92" s="1504"/>
      <c r="GG92" s="1504"/>
      <c r="GH92" s="1504"/>
      <c r="GI92" s="1504"/>
      <c r="GJ92" s="1504"/>
      <c r="GK92" s="1504"/>
      <c r="GL92" s="1504"/>
      <c r="GM92" s="1504"/>
      <c r="GN92" s="1504"/>
      <c r="GO92" s="1504"/>
      <c r="GP92" s="1504"/>
      <c r="GQ92" s="1504"/>
      <c r="GR92" s="1504"/>
      <c r="GS92" s="1504"/>
      <c r="GT92" s="1504"/>
      <c r="GU92" s="1504"/>
      <c r="GV92" s="1504"/>
      <c r="GW92" s="1504"/>
      <c r="GX92" s="1504"/>
      <c r="GY92" s="1504"/>
      <c r="GZ92" s="1504"/>
      <c r="HA92" s="1504"/>
      <c r="HB92" s="1504"/>
      <c r="HC92" s="1504"/>
      <c r="HD92" s="1504"/>
      <c r="HE92" s="1504"/>
      <c r="HF92" s="1504"/>
      <c r="HG92" s="1504"/>
      <c r="HH92" s="1504"/>
      <c r="HI92" s="1504"/>
      <c r="HJ92" s="1504"/>
    </row>
    <row r="93" spans="1:218" s="1505" customFormat="1" ht="21">
      <c r="A93" s="475" t="s">
        <v>567</v>
      </c>
      <c r="B93" s="1049" t="s">
        <v>1</v>
      </c>
      <c r="C93" s="1394">
        <v>90000</v>
      </c>
      <c r="D93" s="1406">
        <v>0</v>
      </c>
      <c r="E93" s="1391">
        <v>90000</v>
      </c>
      <c r="F93" s="1406">
        <v>0</v>
      </c>
      <c r="G93" s="1004"/>
      <c r="H93" s="1504"/>
      <c r="I93" s="1504"/>
      <c r="J93" s="1504"/>
      <c r="K93" s="1504"/>
      <c r="L93" s="1504"/>
      <c r="M93" s="1504"/>
      <c r="N93" s="1504"/>
      <c r="O93" s="1504"/>
      <c r="P93" s="1504"/>
      <c r="Q93" s="1504"/>
      <c r="R93" s="1504"/>
      <c r="S93" s="1504"/>
      <c r="T93" s="1504"/>
      <c r="U93" s="1504"/>
      <c r="V93" s="1504"/>
      <c r="W93" s="1504"/>
      <c r="X93" s="1504"/>
      <c r="Y93" s="1504"/>
      <c r="Z93" s="1504"/>
      <c r="AA93" s="1504"/>
      <c r="AB93" s="1504"/>
      <c r="AC93" s="1504"/>
      <c r="AD93" s="1504"/>
      <c r="AE93" s="1504"/>
      <c r="AF93" s="1504"/>
      <c r="AG93" s="1504"/>
      <c r="AH93" s="1504"/>
      <c r="AI93" s="1504"/>
      <c r="AJ93" s="1504"/>
      <c r="AK93" s="1504"/>
      <c r="AL93" s="1504"/>
      <c r="AM93" s="1504"/>
      <c r="AN93" s="1504"/>
      <c r="AO93" s="1504"/>
      <c r="AP93" s="1504"/>
      <c r="AQ93" s="1504"/>
      <c r="AR93" s="1504"/>
      <c r="AS93" s="1504"/>
      <c r="AT93" s="1504"/>
      <c r="AU93" s="1504"/>
      <c r="AV93" s="1504"/>
      <c r="AW93" s="1504"/>
      <c r="AX93" s="1504"/>
      <c r="AY93" s="1504"/>
      <c r="AZ93" s="1504"/>
      <c r="BA93" s="1504"/>
      <c r="BB93" s="1504"/>
      <c r="BC93" s="1504"/>
      <c r="BD93" s="1504"/>
      <c r="BE93" s="1504"/>
      <c r="BF93" s="1504"/>
      <c r="BG93" s="1504"/>
      <c r="BH93" s="1504"/>
      <c r="BI93" s="1504"/>
      <c r="BJ93" s="1504"/>
      <c r="BK93" s="1504"/>
      <c r="BL93" s="1504"/>
      <c r="BM93" s="1504"/>
      <c r="BN93" s="1504"/>
      <c r="BO93" s="1504"/>
      <c r="BP93" s="1504"/>
      <c r="BQ93" s="1504"/>
      <c r="BR93" s="1504"/>
      <c r="BS93" s="1504"/>
      <c r="BT93" s="1504"/>
      <c r="BU93" s="1504"/>
      <c r="BV93" s="1504"/>
      <c r="BW93" s="1504"/>
      <c r="BX93" s="1504"/>
      <c r="BY93" s="1504"/>
      <c r="BZ93" s="1504"/>
      <c r="CA93" s="1504"/>
      <c r="CB93" s="1504"/>
      <c r="CC93" s="1504"/>
      <c r="CD93" s="1504"/>
      <c r="CE93" s="1504"/>
      <c r="CF93" s="1504"/>
      <c r="CG93" s="1504"/>
      <c r="CH93" s="1504"/>
      <c r="CI93" s="1504"/>
      <c r="CJ93" s="1504"/>
      <c r="CK93" s="1504"/>
      <c r="CL93" s="1504"/>
      <c r="CM93" s="1504"/>
      <c r="CN93" s="1504"/>
      <c r="CO93" s="1504"/>
      <c r="CP93" s="1504"/>
      <c r="CQ93" s="1504"/>
      <c r="CR93" s="1504"/>
      <c r="CS93" s="1504"/>
      <c r="CT93" s="1504"/>
      <c r="CU93" s="1504"/>
      <c r="CV93" s="1504"/>
      <c r="CW93" s="1504"/>
      <c r="CX93" s="1504"/>
      <c r="CY93" s="1504"/>
      <c r="CZ93" s="1504"/>
      <c r="DA93" s="1504"/>
      <c r="DB93" s="1504"/>
      <c r="DC93" s="1504"/>
      <c r="DD93" s="1504"/>
      <c r="DE93" s="1504"/>
      <c r="DF93" s="1504"/>
      <c r="DG93" s="1504"/>
      <c r="DH93" s="1504"/>
      <c r="DI93" s="1504"/>
      <c r="DJ93" s="1504"/>
      <c r="DK93" s="1504"/>
      <c r="DL93" s="1504"/>
      <c r="DM93" s="1504"/>
      <c r="DN93" s="1504"/>
      <c r="DO93" s="1504"/>
      <c r="DP93" s="1504"/>
      <c r="DQ93" s="1504"/>
      <c r="DR93" s="1504"/>
      <c r="DS93" s="1504"/>
      <c r="DT93" s="1504"/>
      <c r="DU93" s="1504"/>
      <c r="DV93" s="1504"/>
      <c r="DW93" s="1504"/>
      <c r="DX93" s="1504"/>
      <c r="DY93" s="1504"/>
      <c r="DZ93" s="1504"/>
      <c r="EA93" s="1504"/>
      <c r="EB93" s="1504"/>
      <c r="EC93" s="1504"/>
      <c r="ED93" s="1504"/>
      <c r="EE93" s="1504"/>
      <c r="EF93" s="1504"/>
      <c r="EG93" s="1504"/>
      <c r="EH93" s="1504"/>
      <c r="EI93" s="1504"/>
      <c r="EJ93" s="1504"/>
      <c r="EK93" s="1504"/>
      <c r="EL93" s="1504"/>
      <c r="EM93" s="1504"/>
      <c r="EN93" s="1504"/>
      <c r="EO93" s="1504"/>
      <c r="EP93" s="1504"/>
      <c r="EQ93" s="1504"/>
      <c r="ER93" s="1504"/>
      <c r="ES93" s="1504"/>
      <c r="ET93" s="1504"/>
      <c r="EU93" s="1504"/>
      <c r="EV93" s="1504"/>
      <c r="EW93" s="1504"/>
      <c r="EX93" s="1504"/>
      <c r="EY93" s="1504"/>
      <c r="EZ93" s="1504"/>
      <c r="FA93" s="1504"/>
      <c r="FB93" s="1504"/>
      <c r="FC93" s="1504"/>
      <c r="FD93" s="1504"/>
      <c r="FE93" s="1504"/>
      <c r="FF93" s="1504"/>
      <c r="FG93" s="1504"/>
      <c r="FH93" s="1504"/>
      <c r="FI93" s="1504"/>
      <c r="FJ93" s="1504"/>
      <c r="FK93" s="1504"/>
      <c r="FL93" s="1504"/>
      <c r="FM93" s="1504"/>
      <c r="FN93" s="1504"/>
      <c r="FO93" s="1504"/>
      <c r="FP93" s="1504"/>
      <c r="FQ93" s="1504"/>
      <c r="FR93" s="1504"/>
      <c r="FS93" s="1504"/>
      <c r="FT93" s="1504"/>
      <c r="FU93" s="1504"/>
      <c r="FV93" s="1504"/>
      <c r="FW93" s="1504"/>
      <c r="FX93" s="1504"/>
      <c r="FY93" s="1504"/>
      <c r="FZ93" s="1504"/>
      <c r="GA93" s="1504"/>
      <c r="GB93" s="1504"/>
      <c r="GC93" s="1504"/>
      <c r="GD93" s="1504"/>
      <c r="GE93" s="1504"/>
      <c r="GF93" s="1504"/>
      <c r="GG93" s="1504"/>
      <c r="GH93" s="1504"/>
      <c r="GI93" s="1504"/>
      <c r="GJ93" s="1504"/>
      <c r="GK93" s="1504"/>
      <c r="GL93" s="1504"/>
      <c r="GM93" s="1504"/>
      <c r="GN93" s="1504"/>
      <c r="GO93" s="1504"/>
      <c r="GP93" s="1504"/>
      <c r="GQ93" s="1504"/>
      <c r="GR93" s="1504"/>
      <c r="GS93" s="1504"/>
      <c r="GT93" s="1504"/>
      <c r="GU93" s="1504"/>
      <c r="GV93" s="1504"/>
      <c r="GW93" s="1504"/>
      <c r="GX93" s="1504"/>
      <c r="GY93" s="1504"/>
      <c r="GZ93" s="1504"/>
      <c r="HA93" s="1504"/>
      <c r="HB93" s="1504"/>
      <c r="HC93" s="1504"/>
      <c r="HD93" s="1504"/>
      <c r="HE93" s="1504"/>
      <c r="HF93" s="1504"/>
      <c r="HG93" s="1504"/>
      <c r="HH93" s="1504"/>
      <c r="HI93" s="1504"/>
      <c r="HJ93" s="1504"/>
    </row>
    <row r="94" spans="1:218" s="1505" customFormat="1" ht="21">
      <c r="A94" s="1263"/>
      <c r="B94" s="1049" t="s">
        <v>2</v>
      </c>
      <c r="C94" s="1394">
        <f>D94+E94+F94</f>
        <v>10800</v>
      </c>
      <c r="D94" s="1391"/>
      <c r="E94" s="1391">
        <v>10800</v>
      </c>
      <c r="F94" s="1391"/>
      <c r="G94" s="1004"/>
      <c r="H94" s="1504"/>
      <c r="I94" s="1504"/>
      <c r="J94" s="1504"/>
      <c r="K94" s="1504"/>
      <c r="L94" s="1504"/>
      <c r="M94" s="1504"/>
      <c r="N94" s="1504"/>
      <c r="O94" s="1504"/>
      <c r="P94" s="1504"/>
      <c r="Q94" s="1504"/>
      <c r="R94" s="1504"/>
      <c r="S94" s="1504"/>
      <c r="T94" s="1504"/>
      <c r="U94" s="1504"/>
      <c r="V94" s="1504"/>
      <c r="W94" s="1504"/>
      <c r="X94" s="1504"/>
      <c r="Y94" s="1504"/>
      <c r="Z94" s="1504"/>
      <c r="AA94" s="1504"/>
      <c r="AB94" s="1504"/>
      <c r="AC94" s="1504"/>
      <c r="AD94" s="1504"/>
      <c r="AE94" s="1504"/>
      <c r="AF94" s="1504"/>
      <c r="AG94" s="1504"/>
      <c r="AH94" s="1504"/>
      <c r="AI94" s="1504"/>
      <c r="AJ94" s="1504"/>
      <c r="AK94" s="1504"/>
      <c r="AL94" s="1504"/>
      <c r="AM94" s="1504"/>
      <c r="AN94" s="1504"/>
      <c r="AO94" s="1504"/>
      <c r="AP94" s="1504"/>
      <c r="AQ94" s="1504"/>
      <c r="AR94" s="1504"/>
      <c r="AS94" s="1504"/>
      <c r="AT94" s="1504"/>
      <c r="AU94" s="1504"/>
      <c r="AV94" s="1504"/>
      <c r="AW94" s="1504"/>
      <c r="AX94" s="1504"/>
      <c r="AY94" s="1504"/>
      <c r="AZ94" s="1504"/>
      <c r="BA94" s="1504"/>
      <c r="BB94" s="1504"/>
      <c r="BC94" s="1504"/>
      <c r="BD94" s="1504"/>
      <c r="BE94" s="1504"/>
      <c r="BF94" s="1504"/>
      <c r="BG94" s="1504"/>
      <c r="BH94" s="1504"/>
      <c r="BI94" s="1504"/>
      <c r="BJ94" s="1504"/>
      <c r="BK94" s="1504"/>
      <c r="BL94" s="1504"/>
      <c r="BM94" s="1504"/>
      <c r="BN94" s="1504"/>
      <c r="BO94" s="1504"/>
      <c r="BP94" s="1504"/>
      <c r="BQ94" s="1504"/>
      <c r="BR94" s="1504"/>
      <c r="BS94" s="1504"/>
      <c r="BT94" s="1504"/>
      <c r="BU94" s="1504"/>
      <c r="BV94" s="1504"/>
      <c r="BW94" s="1504"/>
      <c r="BX94" s="1504"/>
      <c r="BY94" s="1504"/>
      <c r="BZ94" s="1504"/>
      <c r="CA94" s="1504"/>
      <c r="CB94" s="1504"/>
      <c r="CC94" s="1504"/>
      <c r="CD94" s="1504"/>
      <c r="CE94" s="1504"/>
      <c r="CF94" s="1504"/>
      <c r="CG94" s="1504"/>
      <c r="CH94" s="1504"/>
      <c r="CI94" s="1504"/>
      <c r="CJ94" s="1504"/>
      <c r="CK94" s="1504"/>
      <c r="CL94" s="1504"/>
      <c r="CM94" s="1504"/>
      <c r="CN94" s="1504"/>
      <c r="CO94" s="1504"/>
      <c r="CP94" s="1504"/>
      <c r="CQ94" s="1504"/>
      <c r="CR94" s="1504"/>
      <c r="CS94" s="1504"/>
      <c r="CT94" s="1504"/>
      <c r="CU94" s="1504"/>
      <c r="CV94" s="1504"/>
      <c r="CW94" s="1504"/>
      <c r="CX94" s="1504"/>
      <c r="CY94" s="1504"/>
      <c r="CZ94" s="1504"/>
      <c r="DA94" s="1504"/>
      <c r="DB94" s="1504"/>
      <c r="DC94" s="1504"/>
      <c r="DD94" s="1504"/>
      <c r="DE94" s="1504"/>
      <c r="DF94" s="1504"/>
      <c r="DG94" s="1504"/>
      <c r="DH94" s="1504"/>
      <c r="DI94" s="1504"/>
      <c r="DJ94" s="1504"/>
      <c r="DK94" s="1504"/>
      <c r="DL94" s="1504"/>
      <c r="DM94" s="1504"/>
      <c r="DN94" s="1504"/>
      <c r="DO94" s="1504"/>
      <c r="DP94" s="1504"/>
      <c r="DQ94" s="1504"/>
      <c r="DR94" s="1504"/>
      <c r="DS94" s="1504"/>
      <c r="DT94" s="1504"/>
      <c r="DU94" s="1504"/>
      <c r="DV94" s="1504"/>
      <c r="DW94" s="1504"/>
      <c r="DX94" s="1504"/>
      <c r="DY94" s="1504"/>
      <c r="DZ94" s="1504"/>
      <c r="EA94" s="1504"/>
      <c r="EB94" s="1504"/>
      <c r="EC94" s="1504"/>
      <c r="ED94" s="1504"/>
      <c r="EE94" s="1504"/>
      <c r="EF94" s="1504"/>
      <c r="EG94" s="1504"/>
      <c r="EH94" s="1504"/>
      <c r="EI94" s="1504"/>
      <c r="EJ94" s="1504"/>
      <c r="EK94" s="1504"/>
      <c r="EL94" s="1504"/>
      <c r="EM94" s="1504"/>
      <c r="EN94" s="1504"/>
      <c r="EO94" s="1504"/>
      <c r="EP94" s="1504"/>
      <c r="EQ94" s="1504"/>
      <c r="ER94" s="1504"/>
      <c r="ES94" s="1504"/>
      <c r="ET94" s="1504"/>
      <c r="EU94" s="1504"/>
      <c r="EV94" s="1504"/>
      <c r="EW94" s="1504"/>
      <c r="EX94" s="1504"/>
      <c r="EY94" s="1504"/>
      <c r="EZ94" s="1504"/>
      <c r="FA94" s="1504"/>
      <c r="FB94" s="1504"/>
      <c r="FC94" s="1504"/>
      <c r="FD94" s="1504"/>
      <c r="FE94" s="1504"/>
      <c r="FF94" s="1504"/>
      <c r="FG94" s="1504"/>
      <c r="FH94" s="1504"/>
      <c r="FI94" s="1504"/>
      <c r="FJ94" s="1504"/>
      <c r="FK94" s="1504"/>
      <c r="FL94" s="1504"/>
      <c r="FM94" s="1504"/>
      <c r="FN94" s="1504"/>
      <c r="FO94" s="1504"/>
      <c r="FP94" s="1504"/>
      <c r="FQ94" s="1504"/>
      <c r="FR94" s="1504"/>
      <c r="FS94" s="1504"/>
      <c r="FT94" s="1504"/>
      <c r="FU94" s="1504"/>
      <c r="FV94" s="1504"/>
      <c r="FW94" s="1504"/>
      <c r="FX94" s="1504"/>
      <c r="FY94" s="1504"/>
      <c r="FZ94" s="1504"/>
      <c r="GA94" s="1504"/>
      <c r="GB94" s="1504"/>
      <c r="GC94" s="1504"/>
      <c r="GD94" s="1504"/>
      <c r="GE94" s="1504"/>
      <c r="GF94" s="1504"/>
      <c r="GG94" s="1504"/>
      <c r="GH94" s="1504"/>
      <c r="GI94" s="1504"/>
      <c r="GJ94" s="1504"/>
      <c r="GK94" s="1504"/>
      <c r="GL94" s="1504"/>
      <c r="GM94" s="1504"/>
      <c r="GN94" s="1504"/>
      <c r="GO94" s="1504"/>
      <c r="GP94" s="1504"/>
      <c r="GQ94" s="1504"/>
      <c r="GR94" s="1504"/>
      <c r="GS94" s="1504"/>
      <c r="GT94" s="1504"/>
      <c r="GU94" s="1504"/>
      <c r="GV94" s="1504"/>
      <c r="GW94" s="1504"/>
      <c r="GX94" s="1504"/>
      <c r="GY94" s="1504"/>
      <c r="GZ94" s="1504"/>
      <c r="HA94" s="1504"/>
      <c r="HB94" s="1504"/>
      <c r="HC94" s="1504"/>
      <c r="HD94" s="1504"/>
      <c r="HE94" s="1504"/>
      <c r="HF94" s="1504"/>
      <c r="HG94" s="1504"/>
      <c r="HH94" s="1504"/>
      <c r="HI94" s="1504"/>
      <c r="HJ94" s="1504"/>
    </row>
    <row r="95" spans="1:218" s="1505" customFormat="1" ht="21">
      <c r="A95" s="1461" t="s">
        <v>568</v>
      </c>
      <c r="B95" s="1049" t="s">
        <v>1</v>
      </c>
      <c r="C95" s="1394">
        <v>364000</v>
      </c>
      <c r="D95" s="1391">
        <v>364000</v>
      </c>
      <c r="E95" s="1391">
        <v>0</v>
      </c>
      <c r="F95" s="1391">
        <v>0</v>
      </c>
      <c r="G95" s="1004"/>
      <c r="H95" s="1504"/>
      <c r="I95" s="1504"/>
      <c r="J95" s="1504"/>
      <c r="K95" s="1504"/>
      <c r="L95" s="1504"/>
      <c r="M95" s="1504"/>
      <c r="N95" s="1504"/>
      <c r="O95" s="1504"/>
      <c r="P95" s="1504"/>
      <c r="Q95" s="1504"/>
      <c r="R95" s="1504"/>
      <c r="S95" s="1504"/>
      <c r="T95" s="1504"/>
      <c r="U95" s="1504"/>
      <c r="V95" s="1504"/>
      <c r="W95" s="1504"/>
      <c r="X95" s="1504"/>
      <c r="Y95" s="1504"/>
      <c r="Z95" s="1504"/>
      <c r="AA95" s="1504"/>
      <c r="AB95" s="1504"/>
      <c r="AC95" s="1504"/>
      <c r="AD95" s="1504"/>
      <c r="AE95" s="1504"/>
      <c r="AF95" s="1504"/>
      <c r="AG95" s="1504"/>
      <c r="AH95" s="1504"/>
      <c r="AI95" s="1504"/>
      <c r="AJ95" s="1504"/>
      <c r="AK95" s="1504"/>
      <c r="AL95" s="1504"/>
      <c r="AM95" s="1504"/>
      <c r="AN95" s="1504"/>
      <c r="AO95" s="1504"/>
      <c r="AP95" s="1504"/>
      <c r="AQ95" s="1504"/>
      <c r="AR95" s="1504"/>
      <c r="AS95" s="1504"/>
      <c r="AT95" s="1504"/>
      <c r="AU95" s="1504"/>
      <c r="AV95" s="1504"/>
      <c r="AW95" s="1504"/>
      <c r="AX95" s="1504"/>
      <c r="AY95" s="1504"/>
      <c r="AZ95" s="1504"/>
      <c r="BA95" s="1504"/>
      <c r="BB95" s="1504"/>
      <c r="BC95" s="1504"/>
      <c r="BD95" s="1504"/>
      <c r="BE95" s="1504"/>
      <c r="BF95" s="1504"/>
      <c r="BG95" s="1504"/>
      <c r="BH95" s="1504"/>
      <c r="BI95" s="1504"/>
      <c r="BJ95" s="1504"/>
      <c r="BK95" s="1504"/>
      <c r="BL95" s="1504"/>
      <c r="BM95" s="1504"/>
      <c r="BN95" s="1504"/>
      <c r="BO95" s="1504"/>
      <c r="BP95" s="1504"/>
      <c r="BQ95" s="1504"/>
      <c r="BR95" s="1504"/>
      <c r="BS95" s="1504"/>
      <c r="BT95" s="1504"/>
      <c r="BU95" s="1504"/>
      <c r="BV95" s="1504"/>
      <c r="BW95" s="1504"/>
      <c r="BX95" s="1504"/>
      <c r="BY95" s="1504"/>
      <c r="BZ95" s="1504"/>
      <c r="CA95" s="1504"/>
      <c r="CB95" s="1504"/>
      <c r="CC95" s="1504"/>
      <c r="CD95" s="1504"/>
      <c r="CE95" s="1504"/>
      <c r="CF95" s="1504"/>
      <c r="CG95" s="1504"/>
      <c r="CH95" s="1504"/>
      <c r="CI95" s="1504"/>
      <c r="CJ95" s="1504"/>
      <c r="CK95" s="1504"/>
      <c r="CL95" s="1504"/>
      <c r="CM95" s="1504"/>
      <c r="CN95" s="1504"/>
      <c r="CO95" s="1504"/>
      <c r="CP95" s="1504"/>
      <c r="CQ95" s="1504"/>
      <c r="CR95" s="1504"/>
      <c r="CS95" s="1504"/>
      <c r="CT95" s="1504"/>
      <c r="CU95" s="1504"/>
      <c r="CV95" s="1504"/>
      <c r="CW95" s="1504"/>
      <c r="CX95" s="1504"/>
      <c r="CY95" s="1504"/>
      <c r="CZ95" s="1504"/>
      <c r="DA95" s="1504"/>
      <c r="DB95" s="1504"/>
      <c r="DC95" s="1504"/>
      <c r="DD95" s="1504"/>
      <c r="DE95" s="1504"/>
      <c r="DF95" s="1504"/>
      <c r="DG95" s="1504"/>
      <c r="DH95" s="1504"/>
      <c r="DI95" s="1504"/>
      <c r="DJ95" s="1504"/>
      <c r="DK95" s="1504"/>
      <c r="DL95" s="1504"/>
      <c r="DM95" s="1504"/>
      <c r="DN95" s="1504"/>
      <c r="DO95" s="1504"/>
      <c r="DP95" s="1504"/>
      <c r="DQ95" s="1504"/>
      <c r="DR95" s="1504"/>
      <c r="DS95" s="1504"/>
      <c r="DT95" s="1504"/>
      <c r="DU95" s="1504"/>
      <c r="DV95" s="1504"/>
      <c r="DW95" s="1504"/>
      <c r="DX95" s="1504"/>
      <c r="DY95" s="1504"/>
      <c r="DZ95" s="1504"/>
      <c r="EA95" s="1504"/>
      <c r="EB95" s="1504"/>
      <c r="EC95" s="1504"/>
      <c r="ED95" s="1504"/>
      <c r="EE95" s="1504"/>
      <c r="EF95" s="1504"/>
      <c r="EG95" s="1504"/>
      <c r="EH95" s="1504"/>
      <c r="EI95" s="1504"/>
      <c r="EJ95" s="1504"/>
      <c r="EK95" s="1504"/>
      <c r="EL95" s="1504"/>
      <c r="EM95" s="1504"/>
      <c r="EN95" s="1504"/>
      <c r="EO95" s="1504"/>
      <c r="EP95" s="1504"/>
      <c r="EQ95" s="1504"/>
      <c r="ER95" s="1504"/>
      <c r="ES95" s="1504"/>
      <c r="ET95" s="1504"/>
      <c r="EU95" s="1504"/>
      <c r="EV95" s="1504"/>
      <c r="EW95" s="1504"/>
      <c r="EX95" s="1504"/>
      <c r="EY95" s="1504"/>
      <c r="EZ95" s="1504"/>
      <c r="FA95" s="1504"/>
      <c r="FB95" s="1504"/>
      <c r="FC95" s="1504"/>
      <c r="FD95" s="1504"/>
      <c r="FE95" s="1504"/>
      <c r="FF95" s="1504"/>
      <c r="FG95" s="1504"/>
      <c r="FH95" s="1504"/>
      <c r="FI95" s="1504"/>
      <c r="FJ95" s="1504"/>
      <c r="FK95" s="1504"/>
      <c r="FL95" s="1504"/>
      <c r="FM95" s="1504"/>
      <c r="FN95" s="1504"/>
      <c r="FO95" s="1504"/>
      <c r="FP95" s="1504"/>
      <c r="FQ95" s="1504"/>
      <c r="FR95" s="1504"/>
      <c r="FS95" s="1504"/>
      <c r="FT95" s="1504"/>
      <c r="FU95" s="1504"/>
      <c r="FV95" s="1504"/>
      <c r="FW95" s="1504"/>
      <c r="FX95" s="1504"/>
      <c r="FY95" s="1504"/>
      <c r="FZ95" s="1504"/>
      <c r="GA95" s="1504"/>
      <c r="GB95" s="1504"/>
      <c r="GC95" s="1504"/>
      <c r="GD95" s="1504"/>
      <c r="GE95" s="1504"/>
      <c r="GF95" s="1504"/>
      <c r="GG95" s="1504"/>
      <c r="GH95" s="1504"/>
      <c r="GI95" s="1504"/>
      <c r="GJ95" s="1504"/>
      <c r="GK95" s="1504"/>
      <c r="GL95" s="1504"/>
      <c r="GM95" s="1504"/>
      <c r="GN95" s="1504"/>
      <c r="GO95" s="1504"/>
      <c r="GP95" s="1504"/>
      <c r="GQ95" s="1504"/>
      <c r="GR95" s="1504"/>
      <c r="GS95" s="1504"/>
      <c r="GT95" s="1504"/>
      <c r="GU95" s="1504"/>
      <c r="GV95" s="1504"/>
      <c r="GW95" s="1504"/>
      <c r="GX95" s="1504"/>
      <c r="GY95" s="1504"/>
      <c r="GZ95" s="1504"/>
      <c r="HA95" s="1504"/>
      <c r="HB95" s="1504"/>
      <c r="HC95" s="1504"/>
      <c r="HD95" s="1504"/>
      <c r="HE95" s="1504"/>
      <c r="HF95" s="1504"/>
      <c r="HG95" s="1504"/>
      <c r="HH95" s="1504"/>
      <c r="HI95" s="1504"/>
      <c r="HJ95" s="1504"/>
    </row>
    <row r="96" spans="1:218" s="1505" customFormat="1" ht="21">
      <c r="A96" s="1263"/>
      <c r="B96" s="1571" t="s">
        <v>2</v>
      </c>
      <c r="C96" s="1394">
        <f>D96+E96+F96</f>
        <v>334600</v>
      </c>
      <c r="D96" s="1391">
        <v>237000</v>
      </c>
      <c r="E96" s="1391">
        <v>97600</v>
      </c>
      <c r="F96" s="1391"/>
      <c r="G96" s="1004"/>
      <c r="H96" s="1504"/>
      <c r="I96" s="1504"/>
      <c r="J96" s="1504"/>
      <c r="K96" s="1504"/>
      <c r="L96" s="1504"/>
      <c r="M96" s="1504"/>
      <c r="N96" s="1504"/>
      <c r="O96" s="1504"/>
      <c r="P96" s="1504"/>
      <c r="Q96" s="1504"/>
      <c r="R96" s="1504"/>
      <c r="S96" s="1504"/>
      <c r="T96" s="1504"/>
      <c r="U96" s="1504"/>
      <c r="V96" s="1504"/>
      <c r="W96" s="1504"/>
      <c r="X96" s="1504"/>
      <c r="Y96" s="1504"/>
      <c r="Z96" s="1504"/>
      <c r="AA96" s="1504"/>
      <c r="AB96" s="1504"/>
      <c r="AC96" s="1504"/>
      <c r="AD96" s="1504"/>
      <c r="AE96" s="1504"/>
      <c r="AF96" s="1504"/>
      <c r="AG96" s="1504"/>
      <c r="AH96" s="1504"/>
      <c r="AI96" s="1504"/>
      <c r="AJ96" s="1504"/>
      <c r="AK96" s="1504"/>
      <c r="AL96" s="1504"/>
      <c r="AM96" s="1504"/>
      <c r="AN96" s="1504"/>
      <c r="AO96" s="1504"/>
      <c r="AP96" s="1504"/>
      <c r="AQ96" s="1504"/>
      <c r="AR96" s="1504"/>
      <c r="AS96" s="1504"/>
      <c r="AT96" s="1504"/>
      <c r="AU96" s="1504"/>
      <c r="AV96" s="1504"/>
      <c r="AW96" s="1504"/>
      <c r="AX96" s="1504"/>
      <c r="AY96" s="1504"/>
      <c r="AZ96" s="1504"/>
      <c r="BA96" s="1504"/>
      <c r="BB96" s="1504"/>
      <c r="BC96" s="1504"/>
      <c r="BD96" s="1504"/>
      <c r="BE96" s="1504"/>
      <c r="BF96" s="1504"/>
      <c r="BG96" s="1504"/>
      <c r="BH96" s="1504"/>
      <c r="BI96" s="1504"/>
      <c r="BJ96" s="1504"/>
      <c r="BK96" s="1504"/>
      <c r="BL96" s="1504"/>
      <c r="BM96" s="1504"/>
      <c r="BN96" s="1504"/>
      <c r="BO96" s="1504"/>
      <c r="BP96" s="1504"/>
      <c r="BQ96" s="1504"/>
      <c r="BR96" s="1504"/>
      <c r="BS96" s="1504"/>
      <c r="BT96" s="1504"/>
      <c r="BU96" s="1504"/>
      <c r="BV96" s="1504"/>
      <c r="BW96" s="1504"/>
      <c r="BX96" s="1504"/>
      <c r="BY96" s="1504"/>
      <c r="BZ96" s="1504"/>
      <c r="CA96" s="1504"/>
      <c r="CB96" s="1504"/>
      <c r="CC96" s="1504"/>
      <c r="CD96" s="1504"/>
      <c r="CE96" s="1504"/>
      <c r="CF96" s="1504"/>
      <c r="CG96" s="1504"/>
      <c r="CH96" s="1504"/>
      <c r="CI96" s="1504"/>
      <c r="CJ96" s="1504"/>
      <c r="CK96" s="1504"/>
      <c r="CL96" s="1504"/>
      <c r="CM96" s="1504"/>
      <c r="CN96" s="1504"/>
      <c r="CO96" s="1504"/>
      <c r="CP96" s="1504"/>
      <c r="CQ96" s="1504"/>
      <c r="CR96" s="1504"/>
      <c r="CS96" s="1504"/>
      <c r="CT96" s="1504"/>
      <c r="CU96" s="1504"/>
      <c r="CV96" s="1504"/>
      <c r="CW96" s="1504"/>
      <c r="CX96" s="1504"/>
      <c r="CY96" s="1504"/>
      <c r="CZ96" s="1504"/>
      <c r="DA96" s="1504"/>
      <c r="DB96" s="1504"/>
      <c r="DC96" s="1504"/>
      <c r="DD96" s="1504"/>
      <c r="DE96" s="1504"/>
      <c r="DF96" s="1504"/>
      <c r="DG96" s="1504"/>
      <c r="DH96" s="1504"/>
      <c r="DI96" s="1504"/>
      <c r="DJ96" s="1504"/>
      <c r="DK96" s="1504"/>
      <c r="DL96" s="1504"/>
      <c r="DM96" s="1504"/>
      <c r="DN96" s="1504"/>
      <c r="DO96" s="1504"/>
      <c r="DP96" s="1504"/>
      <c r="DQ96" s="1504"/>
      <c r="DR96" s="1504"/>
      <c r="DS96" s="1504"/>
      <c r="DT96" s="1504"/>
      <c r="DU96" s="1504"/>
      <c r="DV96" s="1504"/>
      <c r="DW96" s="1504"/>
      <c r="DX96" s="1504"/>
      <c r="DY96" s="1504"/>
      <c r="DZ96" s="1504"/>
      <c r="EA96" s="1504"/>
      <c r="EB96" s="1504"/>
      <c r="EC96" s="1504"/>
      <c r="ED96" s="1504"/>
      <c r="EE96" s="1504"/>
      <c r="EF96" s="1504"/>
      <c r="EG96" s="1504"/>
      <c r="EH96" s="1504"/>
      <c r="EI96" s="1504"/>
      <c r="EJ96" s="1504"/>
      <c r="EK96" s="1504"/>
      <c r="EL96" s="1504"/>
      <c r="EM96" s="1504"/>
      <c r="EN96" s="1504"/>
      <c r="EO96" s="1504"/>
      <c r="EP96" s="1504"/>
      <c r="EQ96" s="1504"/>
      <c r="ER96" s="1504"/>
      <c r="ES96" s="1504"/>
      <c r="ET96" s="1504"/>
      <c r="EU96" s="1504"/>
      <c r="EV96" s="1504"/>
      <c r="EW96" s="1504"/>
      <c r="EX96" s="1504"/>
      <c r="EY96" s="1504"/>
      <c r="EZ96" s="1504"/>
      <c r="FA96" s="1504"/>
      <c r="FB96" s="1504"/>
      <c r="FC96" s="1504"/>
      <c r="FD96" s="1504"/>
      <c r="FE96" s="1504"/>
      <c r="FF96" s="1504"/>
      <c r="FG96" s="1504"/>
      <c r="FH96" s="1504"/>
      <c r="FI96" s="1504"/>
      <c r="FJ96" s="1504"/>
      <c r="FK96" s="1504"/>
      <c r="FL96" s="1504"/>
      <c r="FM96" s="1504"/>
      <c r="FN96" s="1504"/>
      <c r="FO96" s="1504"/>
      <c r="FP96" s="1504"/>
      <c r="FQ96" s="1504"/>
      <c r="FR96" s="1504"/>
      <c r="FS96" s="1504"/>
      <c r="FT96" s="1504"/>
      <c r="FU96" s="1504"/>
      <c r="FV96" s="1504"/>
      <c r="FW96" s="1504"/>
      <c r="FX96" s="1504"/>
      <c r="FY96" s="1504"/>
      <c r="FZ96" s="1504"/>
      <c r="GA96" s="1504"/>
      <c r="GB96" s="1504"/>
      <c r="GC96" s="1504"/>
      <c r="GD96" s="1504"/>
      <c r="GE96" s="1504"/>
      <c r="GF96" s="1504"/>
      <c r="GG96" s="1504"/>
      <c r="GH96" s="1504"/>
      <c r="GI96" s="1504"/>
      <c r="GJ96" s="1504"/>
      <c r="GK96" s="1504"/>
      <c r="GL96" s="1504"/>
      <c r="GM96" s="1504"/>
      <c r="GN96" s="1504"/>
      <c r="GO96" s="1504"/>
      <c r="GP96" s="1504"/>
      <c r="GQ96" s="1504"/>
      <c r="GR96" s="1504"/>
      <c r="GS96" s="1504"/>
      <c r="GT96" s="1504"/>
      <c r="GU96" s="1504"/>
      <c r="GV96" s="1504"/>
      <c r="GW96" s="1504"/>
      <c r="GX96" s="1504"/>
      <c r="GY96" s="1504"/>
      <c r="GZ96" s="1504"/>
      <c r="HA96" s="1504"/>
      <c r="HB96" s="1504"/>
      <c r="HC96" s="1504"/>
      <c r="HD96" s="1504"/>
      <c r="HE96" s="1504"/>
      <c r="HF96" s="1504"/>
      <c r="HG96" s="1504"/>
      <c r="HH96" s="1504"/>
      <c r="HI96" s="1504"/>
      <c r="HJ96" s="1504"/>
    </row>
    <row r="97" spans="1:218" s="1521" customFormat="1" ht="21">
      <c r="A97" s="1156" t="s">
        <v>427</v>
      </c>
      <c r="B97" s="1519" t="s">
        <v>1</v>
      </c>
      <c r="C97" s="1572">
        <v>67576800</v>
      </c>
      <c r="D97" s="1572">
        <v>19099940</v>
      </c>
      <c r="E97" s="1572">
        <v>37445340</v>
      </c>
      <c r="F97" s="1572">
        <v>11031520</v>
      </c>
      <c r="G97" s="1004"/>
      <c r="H97" s="1504"/>
      <c r="I97" s="1504"/>
      <c r="J97" s="1504"/>
      <c r="K97" s="1504"/>
      <c r="L97" s="1504"/>
      <c r="M97" s="1504"/>
      <c r="N97" s="1504"/>
      <c r="O97" s="1504"/>
      <c r="P97" s="1504"/>
      <c r="Q97" s="1504"/>
      <c r="R97" s="1504"/>
      <c r="S97" s="1504"/>
      <c r="T97" s="1504"/>
      <c r="U97" s="1504"/>
      <c r="V97" s="1504"/>
      <c r="W97" s="1504"/>
      <c r="X97" s="1504"/>
      <c r="Y97" s="1504"/>
      <c r="Z97" s="1504"/>
      <c r="AA97" s="1504"/>
      <c r="AB97" s="1504"/>
      <c r="AC97" s="1504"/>
      <c r="AD97" s="1504"/>
      <c r="AE97" s="1504"/>
      <c r="AF97" s="1504"/>
      <c r="AG97" s="1504"/>
      <c r="AH97" s="1504"/>
      <c r="AI97" s="1504"/>
      <c r="AJ97" s="1504"/>
      <c r="AK97" s="1504"/>
      <c r="AL97" s="1504"/>
      <c r="AM97" s="1504"/>
      <c r="AN97" s="1504"/>
      <c r="AO97" s="1504"/>
      <c r="AP97" s="1504"/>
      <c r="AQ97" s="1504"/>
      <c r="AR97" s="1504"/>
      <c r="AS97" s="1504"/>
      <c r="AT97" s="1504"/>
      <c r="AU97" s="1504"/>
      <c r="AV97" s="1504"/>
      <c r="AW97" s="1504"/>
      <c r="AX97" s="1504"/>
      <c r="AY97" s="1504"/>
      <c r="AZ97" s="1504"/>
      <c r="BA97" s="1504"/>
      <c r="BB97" s="1504"/>
      <c r="BC97" s="1504"/>
      <c r="BD97" s="1504"/>
      <c r="BE97" s="1504"/>
      <c r="BF97" s="1504"/>
      <c r="BG97" s="1504"/>
      <c r="BH97" s="1504"/>
      <c r="BI97" s="1504"/>
      <c r="BJ97" s="1504"/>
      <c r="BK97" s="1504"/>
      <c r="BL97" s="1504"/>
      <c r="BM97" s="1504"/>
      <c r="BN97" s="1504"/>
      <c r="BO97" s="1504"/>
      <c r="BP97" s="1504"/>
      <c r="BQ97" s="1504"/>
      <c r="BR97" s="1504"/>
      <c r="BS97" s="1504"/>
      <c r="BT97" s="1504"/>
      <c r="BU97" s="1504"/>
      <c r="BV97" s="1504"/>
      <c r="BW97" s="1504"/>
      <c r="BX97" s="1504"/>
      <c r="BY97" s="1504"/>
      <c r="BZ97" s="1504"/>
      <c r="CA97" s="1504"/>
      <c r="CB97" s="1504"/>
      <c r="CC97" s="1504"/>
      <c r="CD97" s="1504"/>
      <c r="CE97" s="1504"/>
      <c r="CF97" s="1504"/>
      <c r="CG97" s="1504"/>
      <c r="CH97" s="1504"/>
      <c r="CI97" s="1504"/>
      <c r="CJ97" s="1504"/>
      <c r="CK97" s="1504"/>
      <c r="CL97" s="1504"/>
      <c r="CM97" s="1504"/>
      <c r="CN97" s="1504"/>
      <c r="CO97" s="1504"/>
      <c r="CP97" s="1504"/>
      <c r="CQ97" s="1504"/>
      <c r="CR97" s="1504"/>
      <c r="CS97" s="1504"/>
      <c r="CT97" s="1504"/>
      <c r="CU97" s="1504"/>
      <c r="CV97" s="1504"/>
      <c r="CW97" s="1504"/>
      <c r="CX97" s="1504"/>
      <c r="CY97" s="1504"/>
      <c r="CZ97" s="1504"/>
      <c r="DA97" s="1504"/>
      <c r="DB97" s="1504"/>
      <c r="DC97" s="1504"/>
      <c r="DD97" s="1504"/>
      <c r="DE97" s="1504"/>
      <c r="DF97" s="1504"/>
      <c r="DG97" s="1504"/>
      <c r="DH97" s="1504"/>
      <c r="DI97" s="1504"/>
      <c r="DJ97" s="1504"/>
      <c r="DK97" s="1504"/>
      <c r="DL97" s="1504"/>
      <c r="DM97" s="1504"/>
      <c r="DN97" s="1504"/>
      <c r="DO97" s="1504"/>
      <c r="DP97" s="1504"/>
      <c r="DQ97" s="1504"/>
      <c r="DR97" s="1504"/>
      <c r="DS97" s="1504"/>
      <c r="DT97" s="1504"/>
      <c r="DU97" s="1504"/>
      <c r="DV97" s="1504"/>
      <c r="DW97" s="1504"/>
      <c r="DX97" s="1504"/>
      <c r="DY97" s="1504"/>
      <c r="DZ97" s="1504"/>
      <c r="EA97" s="1504"/>
      <c r="EB97" s="1504"/>
      <c r="EC97" s="1504"/>
      <c r="ED97" s="1504"/>
      <c r="EE97" s="1504"/>
      <c r="EF97" s="1504"/>
      <c r="EG97" s="1504"/>
      <c r="EH97" s="1504"/>
      <c r="EI97" s="1504"/>
      <c r="EJ97" s="1504"/>
      <c r="EK97" s="1504"/>
      <c r="EL97" s="1504"/>
      <c r="EM97" s="1504"/>
      <c r="EN97" s="1504"/>
      <c r="EO97" s="1504"/>
      <c r="EP97" s="1504"/>
      <c r="EQ97" s="1504"/>
      <c r="ER97" s="1504"/>
      <c r="ES97" s="1504"/>
      <c r="ET97" s="1504"/>
      <c r="EU97" s="1504"/>
      <c r="EV97" s="1504"/>
      <c r="EW97" s="1504"/>
      <c r="EX97" s="1504"/>
      <c r="EY97" s="1504"/>
      <c r="EZ97" s="1504"/>
      <c r="FA97" s="1504"/>
      <c r="FB97" s="1504"/>
      <c r="FC97" s="1504"/>
      <c r="FD97" s="1504"/>
      <c r="FE97" s="1504"/>
      <c r="FF97" s="1504"/>
      <c r="FG97" s="1504"/>
      <c r="FH97" s="1504"/>
      <c r="FI97" s="1504"/>
      <c r="FJ97" s="1504"/>
      <c r="FK97" s="1504"/>
      <c r="FL97" s="1504"/>
      <c r="FM97" s="1504"/>
      <c r="FN97" s="1504"/>
      <c r="FO97" s="1504"/>
      <c r="FP97" s="1504"/>
      <c r="FQ97" s="1504"/>
      <c r="FR97" s="1504"/>
      <c r="FS97" s="1504"/>
      <c r="FT97" s="1504"/>
      <c r="FU97" s="1504"/>
      <c r="FV97" s="1504"/>
      <c r="FW97" s="1504"/>
      <c r="FX97" s="1504"/>
      <c r="FY97" s="1504"/>
      <c r="FZ97" s="1504"/>
      <c r="GA97" s="1504"/>
      <c r="GB97" s="1504"/>
      <c r="GC97" s="1504"/>
      <c r="GD97" s="1504"/>
      <c r="GE97" s="1504"/>
      <c r="GF97" s="1504"/>
      <c r="GG97" s="1504"/>
      <c r="GH97" s="1504"/>
      <c r="GI97" s="1504"/>
      <c r="GJ97" s="1504"/>
      <c r="GK97" s="1504"/>
      <c r="GL97" s="1504"/>
      <c r="GM97" s="1504"/>
      <c r="GN97" s="1504"/>
      <c r="GO97" s="1504"/>
      <c r="GP97" s="1504"/>
      <c r="GQ97" s="1504"/>
      <c r="GR97" s="1504"/>
      <c r="GS97" s="1504"/>
      <c r="GT97" s="1504"/>
      <c r="GU97" s="1504"/>
      <c r="GV97" s="1504"/>
      <c r="GW97" s="1504"/>
      <c r="GX97" s="1504"/>
      <c r="GY97" s="1504"/>
      <c r="GZ97" s="1504"/>
      <c r="HA97" s="1504"/>
      <c r="HB97" s="1504"/>
      <c r="HC97" s="1504"/>
      <c r="HD97" s="1504"/>
      <c r="HE97" s="1504"/>
      <c r="HF97" s="1504"/>
      <c r="HG97" s="1504"/>
      <c r="HH97" s="1504"/>
      <c r="HI97" s="1504"/>
      <c r="HJ97" s="1504"/>
    </row>
    <row r="98" spans="1:218" s="1521" customFormat="1" ht="21">
      <c r="A98" s="1158"/>
      <c r="B98" s="1522" t="s">
        <v>2</v>
      </c>
      <c r="C98" s="1416">
        <f>C10</f>
        <v>18277548.36</v>
      </c>
      <c r="D98" s="1416">
        <f>D10</f>
        <v>7886236.3</v>
      </c>
      <c r="E98" s="1416">
        <f>E10</f>
        <v>10391312.059999999</v>
      </c>
      <c r="F98" s="1416">
        <f>F10</f>
        <v>0</v>
      </c>
      <c r="G98" s="1004"/>
      <c r="H98" s="1504"/>
      <c r="I98" s="1504"/>
      <c r="J98" s="1504"/>
      <c r="K98" s="1504"/>
      <c r="L98" s="1504"/>
      <c r="M98" s="1504"/>
      <c r="N98" s="1504"/>
      <c r="O98" s="1504"/>
      <c r="P98" s="1504"/>
      <c r="Q98" s="1504"/>
      <c r="R98" s="1504"/>
      <c r="S98" s="1504"/>
      <c r="T98" s="1504"/>
      <c r="U98" s="1504"/>
      <c r="V98" s="1504"/>
      <c r="W98" s="1504"/>
      <c r="X98" s="1504"/>
      <c r="Y98" s="1504"/>
      <c r="Z98" s="1504"/>
      <c r="AA98" s="1504"/>
      <c r="AB98" s="1504"/>
      <c r="AC98" s="1504"/>
      <c r="AD98" s="1504"/>
      <c r="AE98" s="1504"/>
      <c r="AF98" s="1504"/>
      <c r="AG98" s="1504"/>
      <c r="AH98" s="1504"/>
      <c r="AI98" s="1504"/>
      <c r="AJ98" s="1504"/>
      <c r="AK98" s="1504"/>
      <c r="AL98" s="1504"/>
      <c r="AM98" s="1504"/>
      <c r="AN98" s="1504"/>
      <c r="AO98" s="1504"/>
      <c r="AP98" s="1504"/>
      <c r="AQ98" s="1504"/>
      <c r="AR98" s="1504"/>
      <c r="AS98" s="1504"/>
      <c r="AT98" s="1504"/>
      <c r="AU98" s="1504"/>
      <c r="AV98" s="1504"/>
      <c r="AW98" s="1504"/>
      <c r="AX98" s="1504"/>
      <c r="AY98" s="1504"/>
      <c r="AZ98" s="1504"/>
      <c r="BA98" s="1504"/>
      <c r="BB98" s="1504"/>
      <c r="BC98" s="1504"/>
      <c r="BD98" s="1504"/>
      <c r="BE98" s="1504"/>
      <c r="BF98" s="1504"/>
      <c r="BG98" s="1504"/>
      <c r="BH98" s="1504"/>
      <c r="BI98" s="1504"/>
      <c r="BJ98" s="1504"/>
      <c r="BK98" s="1504"/>
      <c r="BL98" s="1504"/>
      <c r="BM98" s="1504"/>
      <c r="BN98" s="1504"/>
      <c r="BO98" s="1504"/>
      <c r="BP98" s="1504"/>
      <c r="BQ98" s="1504"/>
      <c r="BR98" s="1504"/>
      <c r="BS98" s="1504"/>
      <c r="BT98" s="1504"/>
      <c r="BU98" s="1504"/>
      <c r="BV98" s="1504"/>
      <c r="BW98" s="1504"/>
      <c r="BX98" s="1504"/>
      <c r="BY98" s="1504"/>
      <c r="BZ98" s="1504"/>
      <c r="CA98" s="1504"/>
      <c r="CB98" s="1504"/>
      <c r="CC98" s="1504"/>
      <c r="CD98" s="1504"/>
      <c r="CE98" s="1504"/>
      <c r="CF98" s="1504"/>
      <c r="CG98" s="1504"/>
      <c r="CH98" s="1504"/>
      <c r="CI98" s="1504"/>
      <c r="CJ98" s="1504"/>
      <c r="CK98" s="1504"/>
      <c r="CL98" s="1504"/>
      <c r="CM98" s="1504"/>
      <c r="CN98" s="1504"/>
      <c r="CO98" s="1504"/>
      <c r="CP98" s="1504"/>
      <c r="CQ98" s="1504"/>
      <c r="CR98" s="1504"/>
      <c r="CS98" s="1504"/>
      <c r="CT98" s="1504"/>
      <c r="CU98" s="1504"/>
      <c r="CV98" s="1504"/>
      <c r="CW98" s="1504"/>
      <c r="CX98" s="1504"/>
      <c r="CY98" s="1504"/>
      <c r="CZ98" s="1504"/>
      <c r="DA98" s="1504"/>
      <c r="DB98" s="1504"/>
      <c r="DC98" s="1504"/>
      <c r="DD98" s="1504"/>
      <c r="DE98" s="1504"/>
      <c r="DF98" s="1504"/>
      <c r="DG98" s="1504"/>
      <c r="DH98" s="1504"/>
      <c r="DI98" s="1504"/>
      <c r="DJ98" s="1504"/>
      <c r="DK98" s="1504"/>
      <c r="DL98" s="1504"/>
      <c r="DM98" s="1504"/>
      <c r="DN98" s="1504"/>
      <c r="DO98" s="1504"/>
      <c r="DP98" s="1504"/>
      <c r="DQ98" s="1504"/>
      <c r="DR98" s="1504"/>
      <c r="DS98" s="1504"/>
      <c r="DT98" s="1504"/>
      <c r="DU98" s="1504"/>
      <c r="DV98" s="1504"/>
      <c r="DW98" s="1504"/>
      <c r="DX98" s="1504"/>
      <c r="DY98" s="1504"/>
      <c r="DZ98" s="1504"/>
      <c r="EA98" s="1504"/>
      <c r="EB98" s="1504"/>
      <c r="EC98" s="1504"/>
      <c r="ED98" s="1504"/>
      <c r="EE98" s="1504"/>
      <c r="EF98" s="1504"/>
      <c r="EG98" s="1504"/>
      <c r="EH98" s="1504"/>
      <c r="EI98" s="1504"/>
      <c r="EJ98" s="1504"/>
      <c r="EK98" s="1504"/>
      <c r="EL98" s="1504"/>
      <c r="EM98" s="1504"/>
      <c r="EN98" s="1504"/>
      <c r="EO98" s="1504"/>
      <c r="EP98" s="1504"/>
      <c r="EQ98" s="1504"/>
      <c r="ER98" s="1504"/>
      <c r="ES98" s="1504"/>
      <c r="ET98" s="1504"/>
      <c r="EU98" s="1504"/>
      <c r="EV98" s="1504"/>
      <c r="EW98" s="1504"/>
      <c r="EX98" s="1504"/>
      <c r="EY98" s="1504"/>
      <c r="EZ98" s="1504"/>
      <c r="FA98" s="1504"/>
      <c r="FB98" s="1504"/>
      <c r="FC98" s="1504"/>
      <c r="FD98" s="1504"/>
      <c r="FE98" s="1504"/>
      <c r="FF98" s="1504"/>
      <c r="FG98" s="1504"/>
      <c r="FH98" s="1504"/>
      <c r="FI98" s="1504"/>
      <c r="FJ98" s="1504"/>
      <c r="FK98" s="1504"/>
      <c r="FL98" s="1504"/>
      <c r="FM98" s="1504"/>
      <c r="FN98" s="1504"/>
      <c r="FO98" s="1504"/>
      <c r="FP98" s="1504"/>
      <c r="FQ98" s="1504"/>
      <c r="FR98" s="1504"/>
      <c r="FS98" s="1504"/>
      <c r="FT98" s="1504"/>
      <c r="FU98" s="1504"/>
      <c r="FV98" s="1504"/>
      <c r="FW98" s="1504"/>
      <c r="FX98" s="1504"/>
      <c r="FY98" s="1504"/>
      <c r="FZ98" s="1504"/>
      <c r="GA98" s="1504"/>
      <c r="GB98" s="1504"/>
      <c r="GC98" s="1504"/>
      <c r="GD98" s="1504"/>
      <c r="GE98" s="1504"/>
      <c r="GF98" s="1504"/>
      <c r="GG98" s="1504"/>
      <c r="GH98" s="1504"/>
      <c r="GI98" s="1504"/>
      <c r="GJ98" s="1504"/>
      <c r="GK98" s="1504"/>
      <c r="GL98" s="1504"/>
      <c r="GM98" s="1504"/>
      <c r="GN98" s="1504"/>
      <c r="GO98" s="1504"/>
      <c r="GP98" s="1504"/>
      <c r="GQ98" s="1504"/>
      <c r="GR98" s="1504"/>
      <c r="GS98" s="1504"/>
      <c r="GT98" s="1504"/>
      <c r="GU98" s="1504"/>
      <c r="GV98" s="1504"/>
      <c r="GW98" s="1504"/>
      <c r="GX98" s="1504"/>
      <c r="GY98" s="1504"/>
      <c r="GZ98" s="1504"/>
      <c r="HA98" s="1504"/>
      <c r="HB98" s="1504"/>
      <c r="HC98" s="1504"/>
      <c r="HD98" s="1504"/>
      <c r="HE98" s="1504"/>
      <c r="HF98" s="1504"/>
      <c r="HG98" s="1504"/>
      <c r="HH98" s="1504"/>
      <c r="HI98" s="1504"/>
      <c r="HJ98" s="1504"/>
    </row>
    <row r="99" spans="1:218" s="1521" customFormat="1" ht="21">
      <c r="A99" s="1156" t="s">
        <v>428</v>
      </c>
      <c r="B99" s="1519" t="s">
        <v>1</v>
      </c>
      <c r="C99" s="1519">
        <v>0</v>
      </c>
      <c r="D99" s="1519">
        <v>0</v>
      </c>
      <c r="E99" s="1519">
        <v>0</v>
      </c>
      <c r="F99" s="1519">
        <v>0</v>
      </c>
      <c r="G99" s="1004"/>
      <c r="H99" s="1504"/>
      <c r="I99" s="1504"/>
      <c r="J99" s="1504"/>
      <c r="K99" s="1504"/>
      <c r="L99" s="1504"/>
      <c r="M99" s="1504"/>
      <c r="N99" s="1504"/>
      <c r="O99" s="1504"/>
      <c r="P99" s="1504"/>
      <c r="Q99" s="1504"/>
      <c r="R99" s="1504"/>
      <c r="S99" s="1504"/>
      <c r="T99" s="1504"/>
      <c r="U99" s="1504"/>
      <c r="V99" s="1504"/>
      <c r="W99" s="1504"/>
      <c r="X99" s="1504"/>
      <c r="Y99" s="1504"/>
      <c r="Z99" s="1504"/>
      <c r="AA99" s="1504"/>
      <c r="AB99" s="1504"/>
      <c r="AC99" s="1504"/>
      <c r="AD99" s="1504"/>
      <c r="AE99" s="1504"/>
      <c r="AF99" s="1504"/>
      <c r="AG99" s="1504"/>
      <c r="AH99" s="1504"/>
      <c r="AI99" s="1504"/>
      <c r="AJ99" s="1504"/>
      <c r="AK99" s="1504"/>
      <c r="AL99" s="1504"/>
      <c r="AM99" s="1504"/>
      <c r="AN99" s="1504"/>
      <c r="AO99" s="1504"/>
      <c r="AP99" s="1504"/>
      <c r="AQ99" s="1504"/>
      <c r="AR99" s="1504"/>
      <c r="AS99" s="1504"/>
      <c r="AT99" s="1504"/>
      <c r="AU99" s="1504"/>
      <c r="AV99" s="1504"/>
      <c r="AW99" s="1504"/>
      <c r="AX99" s="1504"/>
      <c r="AY99" s="1504"/>
      <c r="AZ99" s="1504"/>
      <c r="BA99" s="1504"/>
      <c r="BB99" s="1504"/>
      <c r="BC99" s="1504"/>
      <c r="BD99" s="1504"/>
      <c r="BE99" s="1504"/>
      <c r="BF99" s="1504"/>
      <c r="BG99" s="1504"/>
      <c r="BH99" s="1504"/>
      <c r="BI99" s="1504"/>
      <c r="BJ99" s="1504"/>
      <c r="BK99" s="1504"/>
      <c r="BL99" s="1504"/>
      <c r="BM99" s="1504"/>
      <c r="BN99" s="1504"/>
      <c r="BO99" s="1504"/>
      <c r="BP99" s="1504"/>
      <c r="BQ99" s="1504"/>
      <c r="BR99" s="1504"/>
      <c r="BS99" s="1504"/>
      <c r="BT99" s="1504"/>
      <c r="BU99" s="1504"/>
      <c r="BV99" s="1504"/>
      <c r="BW99" s="1504"/>
      <c r="BX99" s="1504"/>
      <c r="BY99" s="1504"/>
      <c r="BZ99" s="1504"/>
      <c r="CA99" s="1504"/>
      <c r="CB99" s="1504"/>
      <c r="CC99" s="1504"/>
      <c r="CD99" s="1504"/>
      <c r="CE99" s="1504"/>
      <c r="CF99" s="1504"/>
      <c r="CG99" s="1504"/>
      <c r="CH99" s="1504"/>
      <c r="CI99" s="1504"/>
      <c r="CJ99" s="1504"/>
      <c r="CK99" s="1504"/>
      <c r="CL99" s="1504"/>
      <c r="CM99" s="1504"/>
      <c r="CN99" s="1504"/>
      <c r="CO99" s="1504"/>
      <c r="CP99" s="1504"/>
      <c r="CQ99" s="1504"/>
      <c r="CR99" s="1504"/>
      <c r="CS99" s="1504"/>
      <c r="CT99" s="1504"/>
      <c r="CU99" s="1504"/>
      <c r="CV99" s="1504"/>
      <c r="CW99" s="1504"/>
      <c r="CX99" s="1504"/>
      <c r="CY99" s="1504"/>
      <c r="CZ99" s="1504"/>
      <c r="DA99" s="1504"/>
      <c r="DB99" s="1504"/>
      <c r="DC99" s="1504"/>
      <c r="DD99" s="1504"/>
      <c r="DE99" s="1504"/>
      <c r="DF99" s="1504"/>
      <c r="DG99" s="1504"/>
      <c r="DH99" s="1504"/>
      <c r="DI99" s="1504"/>
      <c r="DJ99" s="1504"/>
      <c r="DK99" s="1504"/>
      <c r="DL99" s="1504"/>
      <c r="DM99" s="1504"/>
      <c r="DN99" s="1504"/>
      <c r="DO99" s="1504"/>
      <c r="DP99" s="1504"/>
      <c r="DQ99" s="1504"/>
      <c r="DR99" s="1504"/>
      <c r="DS99" s="1504"/>
      <c r="DT99" s="1504"/>
      <c r="DU99" s="1504"/>
      <c r="DV99" s="1504"/>
      <c r="DW99" s="1504"/>
      <c r="DX99" s="1504"/>
      <c r="DY99" s="1504"/>
      <c r="DZ99" s="1504"/>
      <c r="EA99" s="1504"/>
      <c r="EB99" s="1504"/>
      <c r="EC99" s="1504"/>
      <c r="ED99" s="1504"/>
      <c r="EE99" s="1504"/>
      <c r="EF99" s="1504"/>
      <c r="EG99" s="1504"/>
      <c r="EH99" s="1504"/>
      <c r="EI99" s="1504"/>
      <c r="EJ99" s="1504"/>
      <c r="EK99" s="1504"/>
      <c r="EL99" s="1504"/>
      <c r="EM99" s="1504"/>
      <c r="EN99" s="1504"/>
      <c r="EO99" s="1504"/>
      <c r="EP99" s="1504"/>
      <c r="EQ99" s="1504"/>
      <c r="ER99" s="1504"/>
      <c r="ES99" s="1504"/>
      <c r="ET99" s="1504"/>
      <c r="EU99" s="1504"/>
      <c r="EV99" s="1504"/>
      <c r="EW99" s="1504"/>
      <c r="EX99" s="1504"/>
      <c r="EY99" s="1504"/>
      <c r="EZ99" s="1504"/>
      <c r="FA99" s="1504"/>
      <c r="FB99" s="1504"/>
      <c r="FC99" s="1504"/>
      <c r="FD99" s="1504"/>
      <c r="FE99" s="1504"/>
      <c r="FF99" s="1504"/>
      <c r="FG99" s="1504"/>
      <c r="FH99" s="1504"/>
      <c r="FI99" s="1504"/>
      <c r="FJ99" s="1504"/>
      <c r="FK99" s="1504"/>
      <c r="FL99" s="1504"/>
      <c r="FM99" s="1504"/>
      <c r="FN99" s="1504"/>
      <c r="FO99" s="1504"/>
      <c r="FP99" s="1504"/>
      <c r="FQ99" s="1504"/>
      <c r="FR99" s="1504"/>
      <c r="FS99" s="1504"/>
      <c r="FT99" s="1504"/>
      <c r="FU99" s="1504"/>
      <c r="FV99" s="1504"/>
      <c r="FW99" s="1504"/>
      <c r="FX99" s="1504"/>
      <c r="FY99" s="1504"/>
      <c r="FZ99" s="1504"/>
      <c r="GA99" s="1504"/>
      <c r="GB99" s="1504"/>
      <c r="GC99" s="1504"/>
      <c r="GD99" s="1504"/>
      <c r="GE99" s="1504"/>
      <c r="GF99" s="1504"/>
      <c r="GG99" s="1504"/>
      <c r="GH99" s="1504"/>
      <c r="GI99" s="1504"/>
      <c r="GJ99" s="1504"/>
      <c r="GK99" s="1504"/>
      <c r="GL99" s="1504"/>
      <c r="GM99" s="1504"/>
      <c r="GN99" s="1504"/>
      <c r="GO99" s="1504"/>
      <c r="GP99" s="1504"/>
      <c r="GQ99" s="1504"/>
      <c r="GR99" s="1504"/>
      <c r="GS99" s="1504"/>
      <c r="GT99" s="1504"/>
      <c r="GU99" s="1504"/>
      <c r="GV99" s="1504"/>
      <c r="GW99" s="1504"/>
      <c r="GX99" s="1504"/>
      <c r="GY99" s="1504"/>
      <c r="GZ99" s="1504"/>
      <c r="HA99" s="1504"/>
      <c r="HB99" s="1504"/>
      <c r="HC99" s="1504"/>
      <c r="HD99" s="1504"/>
      <c r="HE99" s="1504"/>
      <c r="HF99" s="1504"/>
      <c r="HG99" s="1504"/>
      <c r="HH99" s="1504"/>
      <c r="HI99" s="1504"/>
      <c r="HJ99" s="1504"/>
    </row>
    <row r="100" spans="1:218" s="1521" customFormat="1" ht="21">
      <c r="A100" s="1158"/>
      <c r="B100" s="1522" t="s">
        <v>2</v>
      </c>
      <c r="C100" s="1416"/>
      <c r="D100" s="1416"/>
      <c r="E100" s="1415"/>
      <c r="F100" s="1416"/>
      <c r="G100" s="1004"/>
      <c r="H100" s="1504"/>
      <c r="I100" s="1504"/>
      <c r="J100" s="1504"/>
      <c r="K100" s="1504"/>
      <c r="L100" s="1504"/>
      <c r="M100" s="1504"/>
      <c r="N100" s="1504"/>
      <c r="O100" s="1504"/>
      <c r="P100" s="1504"/>
      <c r="Q100" s="1504"/>
      <c r="R100" s="1504"/>
      <c r="S100" s="1504"/>
      <c r="T100" s="1504"/>
      <c r="U100" s="1504"/>
      <c r="V100" s="1504"/>
      <c r="W100" s="1504"/>
      <c r="X100" s="1504"/>
      <c r="Y100" s="1504"/>
      <c r="Z100" s="1504"/>
      <c r="AA100" s="1504"/>
      <c r="AB100" s="1504"/>
      <c r="AC100" s="1504"/>
      <c r="AD100" s="1504"/>
      <c r="AE100" s="1504"/>
      <c r="AF100" s="1504"/>
      <c r="AG100" s="1504"/>
      <c r="AH100" s="1504"/>
      <c r="AI100" s="1504"/>
      <c r="AJ100" s="1504"/>
      <c r="AK100" s="1504"/>
      <c r="AL100" s="1504"/>
      <c r="AM100" s="1504"/>
      <c r="AN100" s="1504"/>
      <c r="AO100" s="1504"/>
      <c r="AP100" s="1504"/>
      <c r="AQ100" s="1504"/>
      <c r="AR100" s="1504"/>
      <c r="AS100" s="1504"/>
      <c r="AT100" s="1504"/>
      <c r="AU100" s="1504"/>
      <c r="AV100" s="1504"/>
      <c r="AW100" s="1504"/>
      <c r="AX100" s="1504"/>
      <c r="AY100" s="1504"/>
      <c r="AZ100" s="1504"/>
      <c r="BA100" s="1504"/>
      <c r="BB100" s="1504"/>
      <c r="BC100" s="1504"/>
      <c r="BD100" s="1504"/>
      <c r="BE100" s="1504"/>
      <c r="BF100" s="1504"/>
      <c r="BG100" s="1504"/>
      <c r="BH100" s="1504"/>
      <c r="BI100" s="1504"/>
      <c r="BJ100" s="1504"/>
      <c r="BK100" s="1504"/>
      <c r="BL100" s="1504"/>
      <c r="BM100" s="1504"/>
      <c r="BN100" s="1504"/>
      <c r="BO100" s="1504"/>
      <c r="BP100" s="1504"/>
      <c r="BQ100" s="1504"/>
      <c r="BR100" s="1504"/>
      <c r="BS100" s="1504"/>
      <c r="BT100" s="1504"/>
      <c r="BU100" s="1504"/>
      <c r="BV100" s="1504"/>
      <c r="BW100" s="1504"/>
      <c r="BX100" s="1504"/>
      <c r="BY100" s="1504"/>
      <c r="BZ100" s="1504"/>
      <c r="CA100" s="1504"/>
      <c r="CB100" s="1504"/>
      <c r="CC100" s="1504"/>
      <c r="CD100" s="1504"/>
      <c r="CE100" s="1504"/>
      <c r="CF100" s="1504"/>
      <c r="CG100" s="1504"/>
      <c r="CH100" s="1504"/>
      <c r="CI100" s="1504"/>
      <c r="CJ100" s="1504"/>
      <c r="CK100" s="1504"/>
      <c r="CL100" s="1504"/>
      <c r="CM100" s="1504"/>
      <c r="CN100" s="1504"/>
      <c r="CO100" s="1504"/>
      <c r="CP100" s="1504"/>
      <c r="CQ100" s="1504"/>
      <c r="CR100" s="1504"/>
      <c r="CS100" s="1504"/>
      <c r="CT100" s="1504"/>
      <c r="CU100" s="1504"/>
      <c r="CV100" s="1504"/>
      <c r="CW100" s="1504"/>
      <c r="CX100" s="1504"/>
      <c r="CY100" s="1504"/>
      <c r="CZ100" s="1504"/>
      <c r="DA100" s="1504"/>
      <c r="DB100" s="1504"/>
      <c r="DC100" s="1504"/>
      <c r="DD100" s="1504"/>
      <c r="DE100" s="1504"/>
      <c r="DF100" s="1504"/>
      <c r="DG100" s="1504"/>
      <c r="DH100" s="1504"/>
      <c r="DI100" s="1504"/>
      <c r="DJ100" s="1504"/>
      <c r="DK100" s="1504"/>
      <c r="DL100" s="1504"/>
      <c r="DM100" s="1504"/>
      <c r="DN100" s="1504"/>
      <c r="DO100" s="1504"/>
      <c r="DP100" s="1504"/>
      <c r="DQ100" s="1504"/>
      <c r="DR100" s="1504"/>
      <c r="DS100" s="1504"/>
      <c r="DT100" s="1504"/>
      <c r="DU100" s="1504"/>
      <c r="DV100" s="1504"/>
      <c r="DW100" s="1504"/>
      <c r="DX100" s="1504"/>
      <c r="DY100" s="1504"/>
      <c r="DZ100" s="1504"/>
      <c r="EA100" s="1504"/>
      <c r="EB100" s="1504"/>
      <c r="EC100" s="1504"/>
      <c r="ED100" s="1504"/>
      <c r="EE100" s="1504"/>
      <c r="EF100" s="1504"/>
      <c r="EG100" s="1504"/>
      <c r="EH100" s="1504"/>
      <c r="EI100" s="1504"/>
      <c r="EJ100" s="1504"/>
      <c r="EK100" s="1504"/>
      <c r="EL100" s="1504"/>
      <c r="EM100" s="1504"/>
      <c r="EN100" s="1504"/>
      <c r="EO100" s="1504"/>
      <c r="EP100" s="1504"/>
      <c r="EQ100" s="1504"/>
      <c r="ER100" s="1504"/>
      <c r="ES100" s="1504"/>
      <c r="ET100" s="1504"/>
      <c r="EU100" s="1504"/>
      <c r="EV100" s="1504"/>
      <c r="EW100" s="1504"/>
      <c r="EX100" s="1504"/>
      <c r="EY100" s="1504"/>
      <c r="EZ100" s="1504"/>
      <c r="FA100" s="1504"/>
      <c r="FB100" s="1504"/>
      <c r="FC100" s="1504"/>
      <c r="FD100" s="1504"/>
      <c r="FE100" s="1504"/>
      <c r="FF100" s="1504"/>
      <c r="FG100" s="1504"/>
      <c r="FH100" s="1504"/>
      <c r="FI100" s="1504"/>
      <c r="FJ100" s="1504"/>
      <c r="FK100" s="1504"/>
      <c r="FL100" s="1504"/>
      <c r="FM100" s="1504"/>
      <c r="FN100" s="1504"/>
      <c r="FO100" s="1504"/>
      <c r="FP100" s="1504"/>
      <c r="FQ100" s="1504"/>
      <c r="FR100" s="1504"/>
      <c r="FS100" s="1504"/>
      <c r="FT100" s="1504"/>
      <c r="FU100" s="1504"/>
      <c r="FV100" s="1504"/>
      <c r="FW100" s="1504"/>
      <c r="FX100" s="1504"/>
      <c r="FY100" s="1504"/>
      <c r="FZ100" s="1504"/>
      <c r="GA100" s="1504"/>
      <c r="GB100" s="1504"/>
      <c r="GC100" s="1504"/>
      <c r="GD100" s="1504"/>
      <c r="GE100" s="1504"/>
      <c r="GF100" s="1504"/>
      <c r="GG100" s="1504"/>
      <c r="GH100" s="1504"/>
      <c r="GI100" s="1504"/>
      <c r="GJ100" s="1504"/>
      <c r="GK100" s="1504"/>
      <c r="GL100" s="1504"/>
      <c r="GM100" s="1504"/>
      <c r="GN100" s="1504"/>
      <c r="GO100" s="1504"/>
      <c r="GP100" s="1504"/>
      <c r="GQ100" s="1504"/>
      <c r="GR100" s="1504"/>
      <c r="GS100" s="1504"/>
      <c r="GT100" s="1504"/>
      <c r="GU100" s="1504"/>
      <c r="GV100" s="1504"/>
      <c r="GW100" s="1504"/>
      <c r="GX100" s="1504"/>
      <c r="GY100" s="1504"/>
      <c r="GZ100" s="1504"/>
      <c r="HA100" s="1504"/>
      <c r="HB100" s="1504"/>
      <c r="HC100" s="1504"/>
      <c r="HD100" s="1504"/>
      <c r="HE100" s="1504"/>
      <c r="HF100" s="1504"/>
      <c r="HG100" s="1504"/>
      <c r="HH100" s="1504"/>
      <c r="HI100" s="1504"/>
      <c r="HJ100" s="1504"/>
    </row>
    <row r="101" spans="1:218" s="1524" customFormat="1" ht="21">
      <c r="A101" s="1156" t="s">
        <v>435</v>
      </c>
      <c r="B101" s="1519" t="s">
        <v>1</v>
      </c>
      <c r="C101" s="1418">
        <v>67576800</v>
      </c>
      <c r="D101" s="1418">
        <v>19099940</v>
      </c>
      <c r="E101" s="1418">
        <v>37445340</v>
      </c>
      <c r="F101" s="1418">
        <v>11031520</v>
      </c>
      <c r="G101" s="1004"/>
      <c r="H101" s="322"/>
      <c r="I101" s="322"/>
      <c r="J101" s="322"/>
      <c r="K101" s="322"/>
      <c r="L101" s="322"/>
      <c r="M101" s="322"/>
      <c r="N101" s="322"/>
      <c r="O101" s="322"/>
      <c r="P101" s="322"/>
      <c r="Q101" s="322"/>
      <c r="R101" s="322"/>
      <c r="S101" s="322"/>
      <c r="T101" s="322"/>
      <c r="U101" s="322"/>
      <c r="V101" s="322"/>
      <c r="W101" s="322"/>
      <c r="X101" s="322"/>
      <c r="Y101" s="322"/>
      <c r="Z101" s="322"/>
      <c r="AA101" s="322"/>
      <c r="AB101" s="322"/>
      <c r="AC101" s="322"/>
      <c r="AD101" s="322"/>
      <c r="AE101" s="322"/>
      <c r="AF101" s="322"/>
      <c r="AG101" s="322"/>
      <c r="AH101" s="322"/>
      <c r="AI101" s="322"/>
      <c r="AJ101" s="322"/>
      <c r="AK101" s="322"/>
      <c r="AL101" s="322"/>
      <c r="AM101" s="322"/>
      <c r="AN101" s="322"/>
      <c r="AO101" s="322"/>
      <c r="AP101" s="322"/>
      <c r="AQ101" s="322"/>
      <c r="AR101" s="322"/>
      <c r="AS101" s="322"/>
      <c r="AT101" s="322"/>
      <c r="AU101" s="322"/>
      <c r="AV101" s="322"/>
      <c r="AW101" s="322"/>
      <c r="AX101" s="322"/>
      <c r="AY101" s="322"/>
      <c r="AZ101" s="322"/>
      <c r="BA101" s="322"/>
      <c r="BB101" s="322"/>
      <c r="BC101" s="322"/>
      <c r="BD101" s="322"/>
      <c r="BE101" s="322"/>
      <c r="BF101" s="322"/>
      <c r="BG101" s="322"/>
      <c r="BH101" s="322"/>
      <c r="BI101" s="322"/>
      <c r="BJ101" s="322"/>
      <c r="BK101" s="322"/>
      <c r="BL101" s="322"/>
      <c r="BM101" s="322"/>
      <c r="BN101" s="322"/>
      <c r="BO101" s="322"/>
      <c r="BP101" s="322"/>
      <c r="BQ101" s="322"/>
      <c r="BR101" s="322"/>
      <c r="BS101" s="322"/>
      <c r="BT101" s="322"/>
      <c r="BU101" s="322"/>
      <c r="BV101" s="322"/>
      <c r="BW101" s="322"/>
      <c r="BX101" s="322"/>
      <c r="BY101" s="322"/>
      <c r="BZ101" s="322"/>
      <c r="CA101" s="322"/>
      <c r="CB101" s="322"/>
      <c r="CC101" s="322"/>
      <c r="CD101" s="322"/>
      <c r="CE101" s="322"/>
      <c r="CF101" s="322"/>
      <c r="CG101" s="322"/>
      <c r="CH101" s="322"/>
      <c r="CI101" s="322"/>
      <c r="CJ101" s="322"/>
      <c r="CK101" s="322"/>
      <c r="CL101" s="322"/>
      <c r="CM101" s="322"/>
      <c r="CN101" s="322"/>
      <c r="CO101" s="322"/>
      <c r="CP101" s="322"/>
      <c r="CQ101" s="322"/>
      <c r="CR101" s="322"/>
      <c r="CS101" s="322"/>
      <c r="CT101" s="322"/>
      <c r="CU101" s="322"/>
      <c r="CV101" s="322"/>
      <c r="CW101" s="322"/>
      <c r="CX101" s="322"/>
      <c r="CY101" s="322"/>
      <c r="CZ101" s="322"/>
      <c r="DA101" s="322"/>
      <c r="DB101" s="322"/>
      <c r="DC101" s="322"/>
      <c r="DD101" s="322"/>
      <c r="DE101" s="322"/>
      <c r="DF101" s="322"/>
      <c r="DG101" s="322"/>
      <c r="DH101" s="322"/>
      <c r="DI101" s="322"/>
      <c r="DJ101" s="322"/>
      <c r="DK101" s="322"/>
      <c r="DL101" s="322"/>
      <c r="DM101" s="322"/>
      <c r="DN101" s="322"/>
      <c r="DO101" s="322"/>
      <c r="DP101" s="322"/>
      <c r="DQ101" s="322"/>
      <c r="DR101" s="322"/>
      <c r="DS101" s="322"/>
      <c r="DT101" s="322"/>
      <c r="DU101" s="322"/>
      <c r="DV101" s="322"/>
      <c r="DW101" s="322"/>
      <c r="DX101" s="322"/>
      <c r="DY101" s="322"/>
      <c r="DZ101" s="322"/>
      <c r="EA101" s="322"/>
      <c r="EB101" s="322"/>
      <c r="EC101" s="322"/>
      <c r="ED101" s="322"/>
      <c r="EE101" s="322"/>
      <c r="EF101" s="322"/>
      <c r="EG101" s="322"/>
      <c r="EH101" s="322"/>
      <c r="EI101" s="322"/>
      <c r="EJ101" s="322"/>
      <c r="EK101" s="322"/>
      <c r="EL101" s="322"/>
      <c r="EM101" s="322"/>
      <c r="EN101" s="322"/>
      <c r="EO101" s="322"/>
      <c r="EP101" s="322"/>
      <c r="EQ101" s="322"/>
      <c r="ER101" s="322"/>
      <c r="ES101" s="322"/>
      <c r="ET101" s="322"/>
      <c r="EU101" s="322"/>
      <c r="EV101" s="322"/>
      <c r="EW101" s="322"/>
      <c r="EX101" s="322"/>
      <c r="EY101" s="322"/>
      <c r="EZ101" s="322"/>
      <c r="FA101" s="322"/>
      <c r="FB101" s="322"/>
      <c r="FC101" s="322"/>
      <c r="FD101" s="322"/>
      <c r="FE101" s="322"/>
      <c r="FF101" s="322"/>
      <c r="FG101" s="322"/>
      <c r="FH101" s="322"/>
      <c r="FI101" s="322"/>
      <c r="FJ101" s="322"/>
      <c r="FK101" s="322"/>
      <c r="FL101" s="322"/>
      <c r="FM101" s="322"/>
      <c r="FN101" s="322"/>
      <c r="FO101" s="322"/>
      <c r="FP101" s="322"/>
      <c r="FQ101" s="322"/>
      <c r="FR101" s="322"/>
      <c r="FS101" s="322"/>
      <c r="FT101" s="322"/>
      <c r="FU101" s="322"/>
      <c r="FV101" s="322"/>
      <c r="FW101" s="322"/>
      <c r="FX101" s="322"/>
      <c r="FY101" s="322"/>
      <c r="FZ101" s="322"/>
      <c r="GA101" s="322"/>
      <c r="GB101" s="322"/>
      <c r="GC101" s="322"/>
      <c r="GD101" s="322"/>
      <c r="GE101" s="322"/>
      <c r="GF101" s="322"/>
      <c r="GG101" s="322"/>
      <c r="GH101" s="322"/>
      <c r="GI101" s="322"/>
      <c r="GJ101" s="322"/>
      <c r="GK101" s="322"/>
      <c r="GL101" s="322"/>
      <c r="GM101" s="322"/>
      <c r="GN101" s="322"/>
      <c r="GO101" s="322"/>
      <c r="GP101" s="322"/>
      <c r="GQ101" s="322"/>
      <c r="GR101" s="322"/>
      <c r="GS101" s="322"/>
      <c r="GT101" s="322"/>
      <c r="GU101" s="322"/>
      <c r="GV101" s="322"/>
      <c r="GW101" s="322"/>
      <c r="GX101" s="322"/>
      <c r="GY101" s="322"/>
      <c r="GZ101" s="322"/>
      <c r="HA101" s="322"/>
      <c r="HB101" s="322"/>
      <c r="HC101" s="322"/>
      <c r="HD101" s="322"/>
      <c r="HE101" s="322"/>
      <c r="HF101" s="322"/>
      <c r="HG101" s="322"/>
      <c r="HH101" s="322"/>
      <c r="HI101" s="322"/>
      <c r="HJ101" s="322"/>
    </row>
    <row r="102" spans="1:218" s="1135" customFormat="1" ht="18.75" customHeight="1">
      <c r="A102" s="1158"/>
      <c r="B102" s="1522" t="s">
        <v>2</v>
      </c>
      <c r="C102" s="1415">
        <f>C98</f>
        <v>18277548.36</v>
      </c>
      <c r="D102" s="1415">
        <f>D98</f>
        <v>7886236.3</v>
      </c>
      <c r="E102" s="1415">
        <f>E98</f>
        <v>10391312.059999999</v>
      </c>
      <c r="F102" s="1415">
        <f>F98</f>
        <v>0</v>
      </c>
      <c r="G102" s="1004"/>
      <c r="H102" s="322"/>
      <c r="I102" s="322"/>
      <c r="J102" s="322"/>
      <c r="K102" s="322"/>
      <c r="L102" s="322"/>
      <c r="M102" s="322"/>
      <c r="N102" s="322"/>
      <c r="O102" s="322"/>
      <c r="P102" s="322"/>
      <c r="Q102" s="322"/>
      <c r="R102" s="322"/>
      <c r="S102" s="322"/>
      <c r="T102" s="322"/>
      <c r="U102" s="322"/>
      <c r="V102" s="322"/>
      <c r="W102" s="322"/>
      <c r="X102" s="322"/>
      <c r="Y102" s="322"/>
      <c r="Z102" s="322"/>
      <c r="AA102" s="322"/>
      <c r="AB102" s="322"/>
      <c r="AC102" s="322"/>
      <c r="AD102" s="322"/>
      <c r="AE102" s="322"/>
      <c r="AF102" s="322"/>
      <c r="AG102" s="322"/>
      <c r="AH102" s="322"/>
      <c r="AI102" s="322"/>
      <c r="AJ102" s="322"/>
      <c r="AK102" s="322"/>
      <c r="AL102" s="322"/>
      <c r="AM102" s="322"/>
      <c r="AN102" s="322"/>
      <c r="AO102" s="322"/>
      <c r="AP102" s="322"/>
      <c r="AQ102" s="322"/>
      <c r="AR102" s="322"/>
      <c r="AS102" s="322"/>
      <c r="AT102" s="322"/>
      <c r="AU102" s="322"/>
      <c r="AV102" s="322"/>
      <c r="AW102" s="322"/>
      <c r="AX102" s="322"/>
      <c r="AY102" s="322"/>
      <c r="AZ102" s="322"/>
      <c r="BA102" s="322"/>
      <c r="BB102" s="322"/>
      <c r="BC102" s="322"/>
      <c r="BD102" s="322"/>
      <c r="BE102" s="322"/>
      <c r="BF102" s="322"/>
      <c r="BG102" s="322"/>
      <c r="BH102" s="322"/>
      <c r="BI102" s="322"/>
      <c r="BJ102" s="322"/>
      <c r="BK102" s="322"/>
      <c r="BL102" s="322"/>
      <c r="BM102" s="322"/>
      <c r="BN102" s="322"/>
      <c r="BO102" s="322"/>
      <c r="BP102" s="322"/>
      <c r="BQ102" s="322"/>
      <c r="BR102" s="322"/>
      <c r="BS102" s="322"/>
      <c r="BT102" s="322"/>
      <c r="BU102" s="322"/>
      <c r="BV102" s="322"/>
      <c r="BW102" s="322"/>
      <c r="BX102" s="322"/>
      <c r="BY102" s="322"/>
      <c r="BZ102" s="322"/>
      <c r="CA102" s="322"/>
      <c r="CB102" s="322"/>
      <c r="CC102" s="322"/>
      <c r="CD102" s="322"/>
      <c r="CE102" s="322"/>
      <c r="CF102" s="322"/>
      <c r="CG102" s="322"/>
      <c r="CH102" s="322"/>
      <c r="CI102" s="322"/>
      <c r="CJ102" s="322"/>
      <c r="CK102" s="322"/>
      <c r="CL102" s="322"/>
      <c r="CM102" s="322"/>
      <c r="CN102" s="322"/>
      <c r="CO102" s="322"/>
      <c r="CP102" s="322"/>
      <c r="CQ102" s="322"/>
      <c r="CR102" s="322"/>
      <c r="CS102" s="322"/>
      <c r="CT102" s="322"/>
      <c r="CU102" s="322"/>
      <c r="CV102" s="322"/>
      <c r="CW102" s="322"/>
      <c r="CX102" s="322"/>
      <c r="CY102" s="322"/>
      <c r="CZ102" s="322"/>
      <c r="DA102" s="322"/>
      <c r="DB102" s="322"/>
      <c r="DC102" s="322"/>
      <c r="DD102" s="322"/>
      <c r="DE102" s="322"/>
      <c r="DF102" s="322"/>
      <c r="DG102" s="322"/>
      <c r="DH102" s="322"/>
      <c r="DI102" s="322"/>
      <c r="DJ102" s="322"/>
      <c r="DK102" s="322"/>
      <c r="DL102" s="322"/>
      <c r="DM102" s="322"/>
      <c r="DN102" s="322"/>
      <c r="DO102" s="322"/>
      <c r="DP102" s="322"/>
      <c r="DQ102" s="322"/>
      <c r="DR102" s="322"/>
      <c r="DS102" s="322"/>
      <c r="DT102" s="322"/>
      <c r="DU102" s="322"/>
      <c r="DV102" s="322"/>
      <c r="DW102" s="322"/>
      <c r="DX102" s="322"/>
      <c r="DY102" s="322"/>
      <c r="DZ102" s="322"/>
      <c r="EA102" s="322"/>
      <c r="EB102" s="322"/>
      <c r="EC102" s="322"/>
      <c r="ED102" s="322"/>
      <c r="EE102" s="322"/>
      <c r="EF102" s="322"/>
      <c r="EG102" s="322"/>
      <c r="EH102" s="322"/>
      <c r="EI102" s="322"/>
      <c r="EJ102" s="322"/>
      <c r="EK102" s="322"/>
      <c r="EL102" s="322"/>
      <c r="EM102" s="322"/>
      <c r="EN102" s="322"/>
      <c r="EO102" s="322"/>
      <c r="EP102" s="322"/>
      <c r="EQ102" s="322"/>
      <c r="ER102" s="322"/>
      <c r="ES102" s="322"/>
      <c r="ET102" s="322"/>
      <c r="EU102" s="322"/>
      <c r="EV102" s="322"/>
      <c r="EW102" s="322"/>
      <c r="EX102" s="322"/>
      <c r="EY102" s="322"/>
      <c r="EZ102" s="322"/>
      <c r="FA102" s="322"/>
      <c r="FB102" s="322"/>
      <c r="FC102" s="322"/>
      <c r="FD102" s="322"/>
      <c r="FE102" s="322"/>
      <c r="FF102" s="322"/>
      <c r="FG102" s="322"/>
      <c r="FH102" s="322"/>
      <c r="FI102" s="322"/>
      <c r="FJ102" s="322"/>
      <c r="FK102" s="322"/>
      <c r="FL102" s="322"/>
      <c r="FM102" s="322"/>
      <c r="FN102" s="322"/>
      <c r="FO102" s="322"/>
      <c r="FP102" s="322"/>
      <c r="FQ102" s="322"/>
      <c r="FR102" s="322"/>
      <c r="FS102" s="322"/>
      <c r="FT102" s="322"/>
      <c r="FU102" s="322"/>
      <c r="FV102" s="322"/>
      <c r="FW102" s="322"/>
      <c r="FX102" s="322"/>
      <c r="FY102" s="322"/>
      <c r="FZ102" s="322"/>
      <c r="GA102" s="322"/>
      <c r="GB102" s="322"/>
      <c r="GC102" s="322"/>
      <c r="GD102" s="322"/>
      <c r="GE102" s="322"/>
      <c r="GF102" s="322"/>
      <c r="GG102" s="322"/>
      <c r="GH102" s="322"/>
      <c r="GI102" s="322"/>
      <c r="GJ102" s="322"/>
      <c r="GK102" s="322"/>
      <c r="GL102" s="322"/>
      <c r="GM102" s="322"/>
      <c r="GN102" s="322"/>
      <c r="GO102" s="322"/>
      <c r="GP102" s="322"/>
      <c r="GQ102" s="322"/>
      <c r="GR102" s="322"/>
      <c r="GS102" s="322"/>
      <c r="GT102" s="322"/>
      <c r="GU102" s="322"/>
      <c r="GV102" s="322"/>
      <c r="GW102" s="322"/>
      <c r="GX102" s="322"/>
      <c r="GY102" s="322"/>
      <c r="GZ102" s="322"/>
      <c r="HA102" s="322"/>
      <c r="HB102" s="322"/>
      <c r="HC102" s="322"/>
      <c r="HD102" s="322"/>
      <c r="HE102" s="322"/>
      <c r="HF102" s="322"/>
      <c r="HG102" s="322"/>
      <c r="HH102" s="322"/>
      <c r="HI102" s="322"/>
      <c r="HJ102" s="322"/>
    </row>
    <row r="103" spans="1:218" s="1526" customFormat="1" ht="21">
      <c r="A103" s="1"/>
      <c r="B103" s="1573"/>
      <c r="C103" s="1573"/>
      <c r="D103" s="1573"/>
      <c r="E103" s="1573"/>
      <c r="F103" s="1573"/>
      <c r="G103" s="1004"/>
      <c r="H103" s="1504"/>
      <c r="I103" s="1504"/>
      <c r="J103" s="1504"/>
      <c r="K103" s="1504"/>
      <c r="L103" s="1504"/>
      <c r="M103" s="1504"/>
      <c r="N103" s="1504"/>
      <c r="O103" s="1504"/>
      <c r="P103" s="1504"/>
      <c r="Q103" s="1504"/>
      <c r="R103" s="1504"/>
      <c r="S103" s="1504"/>
      <c r="T103" s="1504"/>
      <c r="U103" s="1504"/>
      <c r="V103" s="1504"/>
      <c r="W103" s="1504"/>
      <c r="X103" s="1504"/>
      <c r="Y103" s="1504"/>
      <c r="Z103" s="1504"/>
      <c r="AA103" s="1504"/>
      <c r="AB103" s="1504"/>
      <c r="AC103" s="1504"/>
      <c r="AD103" s="1504"/>
      <c r="AE103" s="1504"/>
      <c r="AF103" s="1504"/>
      <c r="AG103" s="1504"/>
      <c r="AH103" s="1504"/>
      <c r="AI103" s="1504"/>
      <c r="AJ103" s="1504"/>
      <c r="AK103" s="1504"/>
      <c r="AL103" s="1504"/>
      <c r="AM103" s="1504"/>
      <c r="AN103" s="1504"/>
      <c r="AO103" s="1504"/>
      <c r="AP103" s="1504"/>
      <c r="AQ103" s="1504"/>
      <c r="AR103" s="1504"/>
      <c r="AS103" s="1504"/>
      <c r="AT103" s="1504"/>
      <c r="AU103" s="1504"/>
      <c r="AV103" s="1504"/>
      <c r="AW103" s="1504"/>
      <c r="AX103" s="1504"/>
      <c r="AY103" s="1504"/>
      <c r="AZ103" s="1504"/>
      <c r="BA103" s="1504"/>
      <c r="BB103" s="1504"/>
      <c r="BC103" s="1504"/>
      <c r="BD103" s="1504"/>
      <c r="BE103" s="1504"/>
      <c r="BF103" s="1504"/>
      <c r="BG103" s="1504"/>
      <c r="BH103" s="1504"/>
      <c r="BI103" s="1504"/>
      <c r="BJ103" s="1504"/>
      <c r="BK103" s="1504"/>
      <c r="BL103" s="1504"/>
      <c r="BM103" s="1504"/>
      <c r="BN103" s="1504"/>
      <c r="BO103" s="1504"/>
      <c r="BP103" s="1504"/>
      <c r="BQ103" s="1504"/>
      <c r="BR103" s="1504"/>
      <c r="BS103" s="1504"/>
      <c r="BT103" s="1504"/>
      <c r="BU103" s="1504"/>
      <c r="BV103" s="1504"/>
      <c r="BW103" s="1504"/>
      <c r="BX103" s="1504"/>
      <c r="BY103" s="1504"/>
      <c r="BZ103" s="1504"/>
      <c r="CA103" s="1504"/>
      <c r="CB103" s="1504"/>
      <c r="CC103" s="1504"/>
      <c r="CD103" s="1504"/>
      <c r="CE103" s="1504"/>
      <c r="CF103" s="1504"/>
      <c r="CG103" s="1504"/>
      <c r="CH103" s="1504"/>
      <c r="CI103" s="1504"/>
      <c r="CJ103" s="1504"/>
      <c r="CK103" s="1504"/>
      <c r="CL103" s="1504"/>
      <c r="CM103" s="1504"/>
      <c r="CN103" s="1504"/>
      <c r="CO103" s="1504"/>
      <c r="CP103" s="1504"/>
      <c r="CQ103" s="1504"/>
      <c r="CR103" s="1504"/>
      <c r="CS103" s="1504"/>
      <c r="CT103" s="1504"/>
      <c r="CU103" s="1504"/>
      <c r="CV103" s="1504"/>
      <c r="CW103" s="1504"/>
      <c r="CX103" s="1504"/>
      <c r="CY103" s="1504"/>
      <c r="CZ103" s="1504"/>
      <c r="DA103" s="1504"/>
      <c r="DB103" s="1504"/>
      <c r="DC103" s="1504"/>
      <c r="DD103" s="1504"/>
      <c r="DE103" s="1504"/>
      <c r="DF103" s="1504"/>
      <c r="DG103" s="1504"/>
      <c r="DH103" s="1504"/>
      <c r="DI103" s="1504"/>
      <c r="DJ103" s="1504"/>
      <c r="DK103" s="1504"/>
      <c r="DL103" s="1504"/>
      <c r="DM103" s="1504"/>
      <c r="DN103" s="1504"/>
      <c r="DO103" s="1504"/>
      <c r="DP103" s="1504"/>
      <c r="DQ103" s="1504"/>
      <c r="DR103" s="1504"/>
      <c r="DS103" s="1504"/>
      <c r="DT103" s="1504"/>
      <c r="DU103" s="1504"/>
      <c r="DV103" s="1504"/>
      <c r="DW103" s="1504"/>
      <c r="DX103" s="1504"/>
      <c r="DY103" s="1504"/>
      <c r="DZ103" s="1504"/>
      <c r="EA103" s="1504"/>
      <c r="EB103" s="1504"/>
      <c r="EC103" s="1504"/>
      <c r="ED103" s="1504"/>
      <c r="EE103" s="1504"/>
      <c r="EF103" s="1504"/>
      <c r="EG103" s="1504"/>
      <c r="EH103" s="1504"/>
      <c r="EI103" s="1504"/>
      <c r="EJ103" s="1504"/>
      <c r="EK103" s="1504"/>
      <c r="EL103" s="1504"/>
      <c r="EM103" s="1504"/>
      <c r="EN103" s="1504"/>
      <c r="EO103" s="1504"/>
      <c r="EP103" s="1504"/>
      <c r="EQ103" s="1504"/>
      <c r="ER103" s="1504"/>
      <c r="ES103" s="1504"/>
      <c r="ET103" s="1504"/>
      <c r="EU103" s="1504"/>
      <c r="EV103" s="1504"/>
      <c r="EW103" s="1504"/>
      <c r="EX103" s="1504"/>
      <c r="EY103" s="1504"/>
      <c r="EZ103" s="1504"/>
      <c r="FA103" s="1504"/>
      <c r="FB103" s="1504"/>
      <c r="FC103" s="1504"/>
      <c r="FD103" s="1504"/>
      <c r="FE103" s="1504"/>
      <c r="FF103" s="1504"/>
      <c r="FG103" s="1504"/>
      <c r="FH103" s="1504"/>
      <c r="FI103" s="1504"/>
      <c r="FJ103" s="1504"/>
      <c r="FK103" s="1504"/>
      <c r="FL103" s="1504"/>
      <c r="FM103" s="1504"/>
      <c r="FN103" s="1504"/>
      <c r="FO103" s="1504"/>
      <c r="FP103" s="1504"/>
      <c r="FQ103" s="1504"/>
      <c r="FR103" s="1504"/>
      <c r="FS103" s="1504"/>
      <c r="FT103" s="1504"/>
      <c r="FU103" s="1504"/>
      <c r="FV103" s="1504"/>
      <c r="FW103" s="1504"/>
      <c r="FX103" s="1504"/>
      <c r="FY103" s="1504"/>
      <c r="FZ103" s="1504"/>
      <c r="GA103" s="1504"/>
      <c r="GB103" s="1504"/>
      <c r="GC103" s="1504"/>
      <c r="GD103" s="1504"/>
      <c r="GE103" s="1504"/>
      <c r="GF103" s="1504"/>
      <c r="GG103" s="1504"/>
      <c r="GH103" s="1504"/>
      <c r="GI103" s="1504"/>
      <c r="GJ103" s="1504"/>
      <c r="GK103" s="1504"/>
      <c r="GL103" s="1504"/>
      <c r="GM103" s="1504"/>
      <c r="GN103" s="1504"/>
      <c r="GO103" s="1504"/>
      <c r="GP103" s="1504"/>
      <c r="GQ103" s="1504"/>
      <c r="GR103" s="1504"/>
      <c r="GS103" s="1504"/>
      <c r="GT103" s="1504"/>
      <c r="GU103" s="1504"/>
      <c r="GV103" s="1504"/>
      <c r="GW103" s="1504"/>
      <c r="GX103" s="1504"/>
      <c r="GY103" s="1504"/>
      <c r="GZ103" s="1504"/>
      <c r="HA103" s="1504"/>
      <c r="HB103" s="1504"/>
      <c r="HC103" s="1504"/>
      <c r="HD103" s="1504"/>
      <c r="HE103" s="1504"/>
      <c r="HF103" s="1504"/>
      <c r="HG103" s="1504"/>
      <c r="HH103" s="1504"/>
      <c r="HI103" s="1504"/>
      <c r="HJ103" s="1504"/>
    </row>
    <row r="104" spans="1:218" s="1526" customFormat="1" ht="21">
      <c r="A104" s="1"/>
      <c r="B104" s="1573"/>
      <c r="C104" s="1573"/>
      <c r="D104" s="1573"/>
      <c r="E104" s="1573"/>
      <c r="F104" s="1573"/>
      <c r="G104" s="1004"/>
      <c r="H104" s="1504"/>
      <c r="I104" s="1504"/>
      <c r="J104" s="1504"/>
      <c r="K104" s="1504"/>
      <c r="L104" s="1504"/>
      <c r="M104" s="1504"/>
      <c r="N104" s="1504"/>
      <c r="O104" s="1504"/>
      <c r="P104" s="1504"/>
      <c r="Q104" s="1504"/>
      <c r="R104" s="1504"/>
      <c r="S104" s="1504"/>
      <c r="T104" s="1504"/>
      <c r="U104" s="1504"/>
      <c r="V104" s="1504"/>
      <c r="W104" s="1504"/>
      <c r="X104" s="1504"/>
      <c r="Y104" s="1504"/>
      <c r="Z104" s="1504"/>
      <c r="AA104" s="1504"/>
      <c r="AB104" s="1504"/>
      <c r="AC104" s="1504"/>
      <c r="AD104" s="1504"/>
      <c r="AE104" s="1504"/>
      <c r="AF104" s="1504"/>
      <c r="AG104" s="1504"/>
      <c r="AH104" s="1504"/>
      <c r="AI104" s="1504"/>
      <c r="AJ104" s="1504"/>
      <c r="AK104" s="1504"/>
      <c r="AL104" s="1504"/>
      <c r="AM104" s="1504"/>
      <c r="AN104" s="1504"/>
      <c r="AO104" s="1504"/>
      <c r="AP104" s="1504"/>
      <c r="AQ104" s="1504"/>
      <c r="AR104" s="1504"/>
      <c r="AS104" s="1504"/>
      <c r="AT104" s="1504"/>
      <c r="AU104" s="1504"/>
      <c r="AV104" s="1504"/>
      <c r="AW104" s="1504"/>
      <c r="AX104" s="1504"/>
      <c r="AY104" s="1504"/>
      <c r="AZ104" s="1504"/>
      <c r="BA104" s="1504"/>
      <c r="BB104" s="1504"/>
      <c r="BC104" s="1504"/>
      <c r="BD104" s="1504"/>
      <c r="BE104" s="1504"/>
      <c r="BF104" s="1504"/>
      <c r="BG104" s="1504"/>
      <c r="BH104" s="1504"/>
      <c r="BI104" s="1504"/>
      <c r="BJ104" s="1504"/>
      <c r="BK104" s="1504"/>
      <c r="BL104" s="1504"/>
      <c r="BM104" s="1504"/>
      <c r="BN104" s="1504"/>
      <c r="BO104" s="1504"/>
      <c r="BP104" s="1504"/>
      <c r="BQ104" s="1504"/>
      <c r="BR104" s="1504"/>
      <c r="BS104" s="1504"/>
      <c r="BT104" s="1504"/>
      <c r="BU104" s="1504"/>
      <c r="BV104" s="1504"/>
      <c r="BW104" s="1504"/>
      <c r="BX104" s="1504"/>
      <c r="BY104" s="1504"/>
      <c r="BZ104" s="1504"/>
      <c r="CA104" s="1504"/>
      <c r="CB104" s="1504"/>
      <c r="CC104" s="1504"/>
      <c r="CD104" s="1504"/>
      <c r="CE104" s="1504"/>
      <c r="CF104" s="1504"/>
      <c r="CG104" s="1504"/>
      <c r="CH104" s="1504"/>
      <c r="CI104" s="1504"/>
      <c r="CJ104" s="1504"/>
      <c r="CK104" s="1504"/>
      <c r="CL104" s="1504"/>
      <c r="CM104" s="1504"/>
      <c r="CN104" s="1504"/>
      <c r="CO104" s="1504"/>
      <c r="CP104" s="1504"/>
      <c r="CQ104" s="1504"/>
      <c r="CR104" s="1504"/>
      <c r="CS104" s="1504"/>
      <c r="CT104" s="1504"/>
      <c r="CU104" s="1504"/>
      <c r="CV104" s="1504"/>
      <c r="CW104" s="1504"/>
      <c r="CX104" s="1504"/>
      <c r="CY104" s="1504"/>
      <c r="CZ104" s="1504"/>
      <c r="DA104" s="1504"/>
      <c r="DB104" s="1504"/>
      <c r="DC104" s="1504"/>
      <c r="DD104" s="1504"/>
      <c r="DE104" s="1504"/>
      <c r="DF104" s="1504"/>
      <c r="DG104" s="1504"/>
      <c r="DH104" s="1504"/>
      <c r="DI104" s="1504"/>
      <c r="DJ104" s="1504"/>
      <c r="DK104" s="1504"/>
      <c r="DL104" s="1504"/>
      <c r="DM104" s="1504"/>
      <c r="DN104" s="1504"/>
      <c r="DO104" s="1504"/>
      <c r="DP104" s="1504"/>
      <c r="DQ104" s="1504"/>
      <c r="DR104" s="1504"/>
      <c r="DS104" s="1504"/>
      <c r="DT104" s="1504"/>
      <c r="DU104" s="1504"/>
      <c r="DV104" s="1504"/>
      <c r="DW104" s="1504"/>
      <c r="DX104" s="1504"/>
      <c r="DY104" s="1504"/>
      <c r="DZ104" s="1504"/>
      <c r="EA104" s="1504"/>
      <c r="EB104" s="1504"/>
      <c r="EC104" s="1504"/>
      <c r="ED104" s="1504"/>
      <c r="EE104" s="1504"/>
      <c r="EF104" s="1504"/>
      <c r="EG104" s="1504"/>
      <c r="EH104" s="1504"/>
      <c r="EI104" s="1504"/>
      <c r="EJ104" s="1504"/>
      <c r="EK104" s="1504"/>
      <c r="EL104" s="1504"/>
      <c r="EM104" s="1504"/>
      <c r="EN104" s="1504"/>
      <c r="EO104" s="1504"/>
      <c r="EP104" s="1504"/>
      <c r="EQ104" s="1504"/>
      <c r="ER104" s="1504"/>
      <c r="ES104" s="1504"/>
      <c r="ET104" s="1504"/>
      <c r="EU104" s="1504"/>
      <c r="EV104" s="1504"/>
      <c r="EW104" s="1504"/>
      <c r="EX104" s="1504"/>
      <c r="EY104" s="1504"/>
      <c r="EZ104" s="1504"/>
      <c r="FA104" s="1504"/>
      <c r="FB104" s="1504"/>
      <c r="FC104" s="1504"/>
      <c r="FD104" s="1504"/>
      <c r="FE104" s="1504"/>
      <c r="FF104" s="1504"/>
      <c r="FG104" s="1504"/>
      <c r="FH104" s="1504"/>
      <c r="FI104" s="1504"/>
      <c r="FJ104" s="1504"/>
      <c r="FK104" s="1504"/>
      <c r="FL104" s="1504"/>
      <c r="FM104" s="1504"/>
      <c r="FN104" s="1504"/>
      <c r="FO104" s="1504"/>
      <c r="FP104" s="1504"/>
      <c r="FQ104" s="1504"/>
      <c r="FR104" s="1504"/>
      <c r="FS104" s="1504"/>
      <c r="FT104" s="1504"/>
      <c r="FU104" s="1504"/>
      <c r="FV104" s="1504"/>
      <c r="FW104" s="1504"/>
      <c r="FX104" s="1504"/>
      <c r="FY104" s="1504"/>
      <c r="FZ104" s="1504"/>
      <c r="GA104" s="1504"/>
      <c r="GB104" s="1504"/>
      <c r="GC104" s="1504"/>
      <c r="GD104" s="1504"/>
      <c r="GE104" s="1504"/>
      <c r="GF104" s="1504"/>
      <c r="GG104" s="1504"/>
      <c r="GH104" s="1504"/>
      <c r="GI104" s="1504"/>
      <c r="GJ104" s="1504"/>
      <c r="GK104" s="1504"/>
      <c r="GL104" s="1504"/>
      <c r="GM104" s="1504"/>
      <c r="GN104" s="1504"/>
      <c r="GO104" s="1504"/>
      <c r="GP104" s="1504"/>
      <c r="GQ104" s="1504"/>
      <c r="GR104" s="1504"/>
      <c r="GS104" s="1504"/>
      <c r="GT104" s="1504"/>
      <c r="GU104" s="1504"/>
      <c r="GV104" s="1504"/>
      <c r="GW104" s="1504"/>
      <c r="GX104" s="1504"/>
      <c r="GY104" s="1504"/>
      <c r="GZ104" s="1504"/>
      <c r="HA104" s="1504"/>
      <c r="HB104" s="1504"/>
      <c r="HC104" s="1504"/>
      <c r="HD104" s="1504"/>
      <c r="HE104" s="1504"/>
      <c r="HF104" s="1504"/>
      <c r="HG104" s="1504"/>
      <c r="HH104" s="1504"/>
      <c r="HI104" s="1504"/>
      <c r="HJ104" s="1504"/>
    </row>
    <row r="105" spans="1:218" s="1526" customFormat="1" ht="21">
      <c r="A105" s="70"/>
      <c r="B105" s="1573"/>
      <c r="C105" s="1573"/>
      <c r="D105" s="1573"/>
      <c r="E105" s="1573"/>
      <c r="F105" s="1573"/>
      <c r="G105" s="1004"/>
      <c r="H105" s="1504"/>
      <c r="I105" s="1504"/>
      <c r="J105" s="1504"/>
      <c r="K105" s="1504"/>
      <c r="L105" s="1504"/>
      <c r="M105" s="1504"/>
      <c r="N105" s="1504"/>
      <c r="O105" s="1504"/>
      <c r="P105" s="1504"/>
      <c r="Q105" s="1504"/>
      <c r="R105" s="1504"/>
      <c r="S105" s="1504"/>
      <c r="T105" s="1504"/>
      <c r="U105" s="1504"/>
      <c r="V105" s="1504"/>
      <c r="W105" s="1504"/>
      <c r="X105" s="1504"/>
      <c r="Y105" s="1504"/>
      <c r="Z105" s="1504"/>
      <c r="AA105" s="1504"/>
      <c r="AB105" s="1504"/>
      <c r="AC105" s="1504"/>
      <c r="AD105" s="1504"/>
      <c r="AE105" s="1504"/>
      <c r="AF105" s="1504"/>
      <c r="AG105" s="1504"/>
      <c r="AH105" s="1504"/>
      <c r="AI105" s="1504"/>
      <c r="AJ105" s="1504"/>
      <c r="AK105" s="1504"/>
      <c r="AL105" s="1504"/>
      <c r="AM105" s="1504"/>
      <c r="AN105" s="1504"/>
      <c r="AO105" s="1504"/>
      <c r="AP105" s="1504"/>
      <c r="AQ105" s="1504"/>
      <c r="AR105" s="1504"/>
      <c r="AS105" s="1504"/>
      <c r="AT105" s="1504"/>
      <c r="AU105" s="1504"/>
      <c r="AV105" s="1504"/>
      <c r="AW105" s="1504"/>
      <c r="AX105" s="1504"/>
      <c r="AY105" s="1504"/>
      <c r="AZ105" s="1504"/>
      <c r="BA105" s="1504"/>
      <c r="BB105" s="1504"/>
      <c r="BC105" s="1504"/>
      <c r="BD105" s="1504"/>
      <c r="BE105" s="1504"/>
      <c r="BF105" s="1504"/>
      <c r="BG105" s="1504"/>
      <c r="BH105" s="1504"/>
      <c r="BI105" s="1504"/>
      <c r="BJ105" s="1504"/>
      <c r="BK105" s="1504"/>
      <c r="BL105" s="1504"/>
      <c r="BM105" s="1504"/>
      <c r="BN105" s="1504"/>
      <c r="BO105" s="1504"/>
      <c r="BP105" s="1504"/>
      <c r="BQ105" s="1504"/>
      <c r="BR105" s="1504"/>
      <c r="BS105" s="1504"/>
      <c r="BT105" s="1504"/>
      <c r="BU105" s="1504"/>
      <c r="BV105" s="1504"/>
      <c r="BW105" s="1504"/>
      <c r="BX105" s="1504"/>
      <c r="BY105" s="1504"/>
      <c r="BZ105" s="1504"/>
      <c r="CA105" s="1504"/>
      <c r="CB105" s="1504"/>
      <c r="CC105" s="1504"/>
      <c r="CD105" s="1504"/>
      <c r="CE105" s="1504"/>
      <c r="CF105" s="1504"/>
      <c r="CG105" s="1504"/>
      <c r="CH105" s="1504"/>
      <c r="CI105" s="1504"/>
      <c r="CJ105" s="1504"/>
      <c r="CK105" s="1504"/>
      <c r="CL105" s="1504"/>
      <c r="CM105" s="1504"/>
      <c r="CN105" s="1504"/>
      <c r="CO105" s="1504"/>
      <c r="CP105" s="1504"/>
      <c r="CQ105" s="1504"/>
      <c r="CR105" s="1504"/>
      <c r="CS105" s="1504"/>
      <c r="CT105" s="1504"/>
      <c r="CU105" s="1504"/>
      <c r="CV105" s="1504"/>
      <c r="CW105" s="1504"/>
      <c r="CX105" s="1504"/>
      <c r="CY105" s="1504"/>
      <c r="CZ105" s="1504"/>
      <c r="DA105" s="1504"/>
      <c r="DB105" s="1504"/>
      <c r="DC105" s="1504"/>
      <c r="DD105" s="1504"/>
      <c r="DE105" s="1504"/>
      <c r="DF105" s="1504"/>
      <c r="DG105" s="1504"/>
      <c r="DH105" s="1504"/>
      <c r="DI105" s="1504"/>
      <c r="DJ105" s="1504"/>
      <c r="DK105" s="1504"/>
      <c r="DL105" s="1504"/>
      <c r="DM105" s="1504"/>
      <c r="DN105" s="1504"/>
      <c r="DO105" s="1504"/>
      <c r="DP105" s="1504"/>
      <c r="DQ105" s="1504"/>
      <c r="DR105" s="1504"/>
      <c r="DS105" s="1504"/>
      <c r="DT105" s="1504"/>
      <c r="DU105" s="1504"/>
      <c r="DV105" s="1504"/>
      <c r="DW105" s="1504"/>
      <c r="DX105" s="1504"/>
      <c r="DY105" s="1504"/>
      <c r="DZ105" s="1504"/>
      <c r="EA105" s="1504"/>
      <c r="EB105" s="1504"/>
      <c r="EC105" s="1504"/>
      <c r="ED105" s="1504"/>
      <c r="EE105" s="1504"/>
      <c r="EF105" s="1504"/>
      <c r="EG105" s="1504"/>
      <c r="EH105" s="1504"/>
      <c r="EI105" s="1504"/>
      <c r="EJ105" s="1504"/>
      <c r="EK105" s="1504"/>
      <c r="EL105" s="1504"/>
      <c r="EM105" s="1504"/>
      <c r="EN105" s="1504"/>
      <c r="EO105" s="1504"/>
      <c r="EP105" s="1504"/>
      <c r="EQ105" s="1504"/>
      <c r="ER105" s="1504"/>
      <c r="ES105" s="1504"/>
      <c r="ET105" s="1504"/>
      <c r="EU105" s="1504"/>
      <c r="EV105" s="1504"/>
      <c r="EW105" s="1504"/>
      <c r="EX105" s="1504"/>
      <c r="EY105" s="1504"/>
      <c r="EZ105" s="1504"/>
      <c r="FA105" s="1504"/>
      <c r="FB105" s="1504"/>
      <c r="FC105" s="1504"/>
      <c r="FD105" s="1504"/>
      <c r="FE105" s="1504"/>
      <c r="FF105" s="1504"/>
      <c r="FG105" s="1504"/>
      <c r="FH105" s="1504"/>
      <c r="FI105" s="1504"/>
      <c r="FJ105" s="1504"/>
      <c r="FK105" s="1504"/>
      <c r="FL105" s="1504"/>
      <c r="FM105" s="1504"/>
      <c r="FN105" s="1504"/>
      <c r="FO105" s="1504"/>
      <c r="FP105" s="1504"/>
      <c r="FQ105" s="1504"/>
      <c r="FR105" s="1504"/>
      <c r="FS105" s="1504"/>
      <c r="FT105" s="1504"/>
      <c r="FU105" s="1504"/>
      <c r="FV105" s="1504"/>
      <c r="FW105" s="1504"/>
      <c r="FX105" s="1504"/>
      <c r="FY105" s="1504"/>
      <c r="FZ105" s="1504"/>
      <c r="GA105" s="1504"/>
      <c r="GB105" s="1504"/>
      <c r="GC105" s="1504"/>
      <c r="GD105" s="1504"/>
      <c r="GE105" s="1504"/>
      <c r="GF105" s="1504"/>
      <c r="GG105" s="1504"/>
      <c r="GH105" s="1504"/>
      <c r="GI105" s="1504"/>
      <c r="GJ105" s="1504"/>
      <c r="GK105" s="1504"/>
      <c r="GL105" s="1504"/>
      <c r="GM105" s="1504"/>
      <c r="GN105" s="1504"/>
      <c r="GO105" s="1504"/>
      <c r="GP105" s="1504"/>
      <c r="GQ105" s="1504"/>
      <c r="GR105" s="1504"/>
      <c r="GS105" s="1504"/>
      <c r="GT105" s="1504"/>
      <c r="GU105" s="1504"/>
      <c r="GV105" s="1504"/>
      <c r="GW105" s="1504"/>
      <c r="GX105" s="1504"/>
      <c r="GY105" s="1504"/>
      <c r="GZ105" s="1504"/>
      <c r="HA105" s="1504"/>
      <c r="HB105" s="1504"/>
      <c r="HC105" s="1504"/>
      <c r="HD105" s="1504"/>
      <c r="HE105" s="1504"/>
      <c r="HF105" s="1504"/>
      <c r="HG105" s="1504"/>
      <c r="HH105" s="1504"/>
      <c r="HI105" s="1504"/>
      <c r="HJ105" s="1504"/>
    </row>
    <row r="106" spans="1:218" s="1526" customFormat="1" ht="21">
      <c r="A106" s="1"/>
      <c r="B106" s="1573"/>
      <c r="C106" s="1573"/>
      <c r="D106" s="1573"/>
      <c r="E106" s="1573"/>
      <c r="F106" s="1573"/>
      <c r="G106" s="1004"/>
      <c r="H106" s="1504"/>
      <c r="I106" s="1504"/>
      <c r="J106" s="1504"/>
      <c r="K106" s="1504"/>
      <c r="L106" s="1504"/>
      <c r="M106" s="1504"/>
      <c r="N106" s="1504"/>
      <c r="O106" s="1504"/>
      <c r="P106" s="1504"/>
      <c r="Q106" s="1504"/>
      <c r="R106" s="1504"/>
      <c r="S106" s="1504"/>
      <c r="T106" s="1504"/>
      <c r="U106" s="1504"/>
      <c r="V106" s="1504"/>
      <c r="W106" s="1504"/>
      <c r="X106" s="1504"/>
      <c r="Y106" s="1504"/>
      <c r="Z106" s="1504"/>
      <c r="AA106" s="1504"/>
      <c r="AB106" s="1504"/>
      <c r="AC106" s="1504"/>
      <c r="AD106" s="1504"/>
      <c r="AE106" s="1504"/>
      <c r="AF106" s="1504"/>
      <c r="AG106" s="1504"/>
      <c r="AH106" s="1504"/>
      <c r="AI106" s="1504"/>
      <c r="AJ106" s="1504"/>
      <c r="AK106" s="1504"/>
      <c r="AL106" s="1504"/>
      <c r="AM106" s="1504"/>
      <c r="AN106" s="1504"/>
      <c r="AO106" s="1504"/>
      <c r="AP106" s="1504"/>
      <c r="AQ106" s="1504"/>
      <c r="AR106" s="1504"/>
      <c r="AS106" s="1504"/>
      <c r="AT106" s="1504"/>
      <c r="AU106" s="1504"/>
      <c r="AV106" s="1504"/>
      <c r="AW106" s="1504"/>
      <c r="AX106" s="1504"/>
      <c r="AY106" s="1504"/>
      <c r="AZ106" s="1504"/>
      <c r="BA106" s="1504"/>
      <c r="BB106" s="1504"/>
      <c r="BC106" s="1504"/>
      <c r="BD106" s="1504"/>
      <c r="BE106" s="1504"/>
      <c r="BF106" s="1504"/>
      <c r="BG106" s="1504"/>
      <c r="BH106" s="1504"/>
      <c r="BI106" s="1504"/>
      <c r="BJ106" s="1504"/>
      <c r="BK106" s="1504"/>
      <c r="BL106" s="1504"/>
      <c r="BM106" s="1504"/>
      <c r="BN106" s="1504"/>
      <c r="BO106" s="1504"/>
      <c r="BP106" s="1504"/>
      <c r="BQ106" s="1504"/>
      <c r="BR106" s="1504"/>
      <c r="BS106" s="1504"/>
      <c r="BT106" s="1504"/>
      <c r="BU106" s="1504"/>
      <c r="BV106" s="1504"/>
      <c r="BW106" s="1504"/>
      <c r="BX106" s="1504"/>
      <c r="BY106" s="1504"/>
      <c r="BZ106" s="1504"/>
      <c r="CA106" s="1504"/>
      <c r="CB106" s="1504"/>
      <c r="CC106" s="1504"/>
      <c r="CD106" s="1504"/>
      <c r="CE106" s="1504"/>
      <c r="CF106" s="1504"/>
      <c r="CG106" s="1504"/>
      <c r="CH106" s="1504"/>
      <c r="CI106" s="1504"/>
      <c r="CJ106" s="1504"/>
      <c r="CK106" s="1504"/>
      <c r="CL106" s="1504"/>
      <c r="CM106" s="1504"/>
      <c r="CN106" s="1504"/>
      <c r="CO106" s="1504"/>
      <c r="CP106" s="1504"/>
      <c r="CQ106" s="1504"/>
      <c r="CR106" s="1504"/>
      <c r="CS106" s="1504"/>
      <c r="CT106" s="1504"/>
      <c r="CU106" s="1504"/>
      <c r="CV106" s="1504"/>
      <c r="CW106" s="1504"/>
      <c r="CX106" s="1504"/>
      <c r="CY106" s="1504"/>
      <c r="CZ106" s="1504"/>
      <c r="DA106" s="1504"/>
      <c r="DB106" s="1504"/>
      <c r="DC106" s="1504"/>
      <c r="DD106" s="1504"/>
      <c r="DE106" s="1504"/>
      <c r="DF106" s="1504"/>
      <c r="DG106" s="1504"/>
      <c r="DH106" s="1504"/>
      <c r="DI106" s="1504"/>
      <c r="DJ106" s="1504"/>
      <c r="DK106" s="1504"/>
      <c r="DL106" s="1504"/>
      <c r="DM106" s="1504"/>
      <c r="DN106" s="1504"/>
      <c r="DO106" s="1504"/>
      <c r="DP106" s="1504"/>
      <c r="DQ106" s="1504"/>
      <c r="DR106" s="1504"/>
      <c r="DS106" s="1504"/>
      <c r="DT106" s="1504"/>
      <c r="DU106" s="1504"/>
      <c r="DV106" s="1504"/>
      <c r="DW106" s="1504"/>
      <c r="DX106" s="1504"/>
      <c r="DY106" s="1504"/>
      <c r="DZ106" s="1504"/>
      <c r="EA106" s="1504"/>
      <c r="EB106" s="1504"/>
      <c r="EC106" s="1504"/>
      <c r="ED106" s="1504"/>
      <c r="EE106" s="1504"/>
      <c r="EF106" s="1504"/>
      <c r="EG106" s="1504"/>
      <c r="EH106" s="1504"/>
      <c r="EI106" s="1504"/>
      <c r="EJ106" s="1504"/>
      <c r="EK106" s="1504"/>
      <c r="EL106" s="1504"/>
      <c r="EM106" s="1504"/>
      <c r="EN106" s="1504"/>
      <c r="EO106" s="1504"/>
      <c r="EP106" s="1504"/>
      <c r="EQ106" s="1504"/>
      <c r="ER106" s="1504"/>
      <c r="ES106" s="1504"/>
      <c r="ET106" s="1504"/>
      <c r="EU106" s="1504"/>
      <c r="EV106" s="1504"/>
      <c r="EW106" s="1504"/>
      <c r="EX106" s="1504"/>
      <c r="EY106" s="1504"/>
      <c r="EZ106" s="1504"/>
      <c r="FA106" s="1504"/>
      <c r="FB106" s="1504"/>
      <c r="FC106" s="1504"/>
      <c r="FD106" s="1504"/>
      <c r="FE106" s="1504"/>
      <c r="FF106" s="1504"/>
      <c r="FG106" s="1504"/>
      <c r="FH106" s="1504"/>
      <c r="FI106" s="1504"/>
      <c r="FJ106" s="1504"/>
      <c r="FK106" s="1504"/>
      <c r="FL106" s="1504"/>
      <c r="FM106" s="1504"/>
      <c r="FN106" s="1504"/>
      <c r="FO106" s="1504"/>
      <c r="FP106" s="1504"/>
      <c r="FQ106" s="1504"/>
      <c r="FR106" s="1504"/>
      <c r="FS106" s="1504"/>
      <c r="FT106" s="1504"/>
      <c r="FU106" s="1504"/>
      <c r="FV106" s="1504"/>
      <c r="FW106" s="1504"/>
      <c r="FX106" s="1504"/>
      <c r="FY106" s="1504"/>
      <c r="FZ106" s="1504"/>
      <c r="GA106" s="1504"/>
      <c r="GB106" s="1504"/>
      <c r="GC106" s="1504"/>
      <c r="GD106" s="1504"/>
      <c r="GE106" s="1504"/>
      <c r="GF106" s="1504"/>
      <c r="GG106" s="1504"/>
      <c r="GH106" s="1504"/>
      <c r="GI106" s="1504"/>
      <c r="GJ106" s="1504"/>
      <c r="GK106" s="1504"/>
      <c r="GL106" s="1504"/>
      <c r="GM106" s="1504"/>
      <c r="GN106" s="1504"/>
      <c r="GO106" s="1504"/>
      <c r="GP106" s="1504"/>
      <c r="GQ106" s="1504"/>
      <c r="GR106" s="1504"/>
      <c r="GS106" s="1504"/>
      <c r="GT106" s="1504"/>
      <c r="GU106" s="1504"/>
      <c r="GV106" s="1504"/>
      <c r="GW106" s="1504"/>
      <c r="GX106" s="1504"/>
      <c r="GY106" s="1504"/>
      <c r="GZ106" s="1504"/>
      <c r="HA106" s="1504"/>
      <c r="HB106" s="1504"/>
      <c r="HC106" s="1504"/>
      <c r="HD106" s="1504"/>
      <c r="HE106" s="1504"/>
      <c r="HF106" s="1504"/>
      <c r="HG106" s="1504"/>
      <c r="HH106" s="1504"/>
      <c r="HI106" s="1504"/>
      <c r="HJ106" s="1504"/>
    </row>
    <row r="107" spans="1:218" s="1526" customFormat="1" ht="21">
      <c r="A107" s="1"/>
      <c r="B107" s="1573"/>
      <c r="C107" s="1573"/>
      <c r="D107" s="1573"/>
      <c r="E107" s="1573"/>
      <c r="F107" s="1573"/>
      <c r="G107" s="1004"/>
      <c r="H107" s="1504"/>
      <c r="I107" s="1504"/>
      <c r="J107" s="1504"/>
      <c r="K107" s="1504"/>
      <c r="L107" s="1504"/>
      <c r="M107" s="1504"/>
      <c r="N107" s="1504"/>
      <c r="O107" s="1504"/>
      <c r="P107" s="1504"/>
      <c r="Q107" s="1504"/>
      <c r="R107" s="1504"/>
      <c r="S107" s="1504"/>
      <c r="T107" s="1504"/>
      <c r="U107" s="1504"/>
      <c r="V107" s="1504"/>
      <c r="W107" s="1504"/>
      <c r="X107" s="1504"/>
      <c r="Y107" s="1504"/>
      <c r="Z107" s="1504"/>
      <c r="AA107" s="1504"/>
      <c r="AB107" s="1504"/>
      <c r="AC107" s="1504"/>
      <c r="AD107" s="1504"/>
      <c r="AE107" s="1504"/>
      <c r="AF107" s="1504"/>
      <c r="AG107" s="1504"/>
      <c r="AH107" s="1504"/>
      <c r="AI107" s="1504"/>
      <c r="AJ107" s="1504"/>
      <c r="AK107" s="1504"/>
      <c r="AL107" s="1504"/>
      <c r="AM107" s="1504"/>
      <c r="AN107" s="1504"/>
      <c r="AO107" s="1504"/>
      <c r="AP107" s="1504"/>
      <c r="AQ107" s="1504"/>
      <c r="AR107" s="1504"/>
      <c r="AS107" s="1504"/>
      <c r="AT107" s="1504"/>
      <c r="AU107" s="1504"/>
      <c r="AV107" s="1504"/>
      <c r="AW107" s="1504"/>
      <c r="AX107" s="1504"/>
      <c r="AY107" s="1504"/>
      <c r="AZ107" s="1504"/>
      <c r="BA107" s="1504"/>
      <c r="BB107" s="1504"/>
      <c r="BC107" s="1504"/>
      <c r="BD107" s="1504"/>
      <c r="BE107" s="1504"/>
      <c r="BF107" s="1504"/>
      <c r="BG107" s="1504"/>
      <c r="BH107" s="1504"/>
      <c r="BI107" s="1504"/>
      <c r="BJ107" s="1504"/>
      <c r="BK107" s="1504"/>
      <c r="BL107" s="1504"/>
      <c r="BM107" s="1504"/>
      <c r="BN107" s="1504"/>
      <c r="BO107" s="1504"/>
      <c r="BP107" s="1504"/>
      <c r="BQ107" s="1504"/>
      <c r="BR107" s="1504"/>
      <c r="BS107" s="1504"/>
      <c r="BT107" s="1504"/>
      <c r="BU107" s="1504"/>
      <c r="BV107" s="1504"/>
      <c r="BW107" s="1504"/>
      <c r="BX107" s="1504"/>
      <c r="BY107" s="1504"/>
      <c r="BZ107" s="1504"/>
      <c r="CA107" s="1504"/>
      <c r="CB107" s="1504"/>
      <c r="CC107" s="1504"/>
      <c r="CD107" s="1504"/>
      <c r="CE107" s="1504"/>
      <c r="CF107" s="1504"/>
      <c r="CG107" s="1504"/>
      <c r="CH107" s="1504"/>
      <c r="CI107" s="1504"/>
      <c r="CJ107" s="1504"/>
      <c r="CK107" s="1504"/>
      <c r="CL107" s="1504"/>
      <c r="CM107" s="1504"/>
      <c r="CN107" s="1504"/>
      <c r="CO107" s="1504"/>
      <c r="CP107" s="1504"/>
      <c r="CQ107" s="1504"/>
      <c r="CR107" s="1504"/>
      <c r="CS107" s="1504"/>
      <c r="CT107" s="1504"/>
      <c r="CU107" s="1504"/>
      <c r="CV107" s="1504"/>
      <c r="CW107" s="1504"/>
      <c r="CX107" s="1504"/>
      <c r="CY107" s="1504"/>
      <c r="CZ107" s="1504"/>
      <c r="DA107" s="1504"/>
      <c r="DB107" s="1504"/>
      <c r="DC107" s="1504"/>
      <c r="DD107" s="1504"/>
      <c r="DE107" s="1504"/>
      <c r="DF107" s="1504"/>
      <c r="DG107" s="1504"/>
      <c r="DH107" s="1504"/>
      <c r="DI107" s="1504"/>
      <c r="DJ107" s="1504"/>
      <c r="DK107" s="1504"/>
      <c r="DL107" s="1504"/>
      <c r="DM107" s="1504"/>
      <c r="DN107" s="1504"/>
      <c r="DO107" s="1504"/>
      <c r="DP107" s="1504"/>
      <c r="DQ107" s="1504"/>
      <c r="DR107" s="1504"/>
      <c r="DS107" s="1504"/>
      <c r="DT107" s="1504"/>
      <c r="DU107" s="1504"/>
      <c r="DV107" s="1504"/>
      <c r="DW107" s="1504"/>
      <c r="DX107" s="1504"/>
      <c r="DY107" s="1504"/>
      <c r="DZ107" s="1504"/>
      <c r="EA107" s="1504"/>
      <c r="EB107" s="1504"/>
      <c r="EC107" s="1504"/>
      <c r="ED107" s="1504"/>
      <c r="EE107" s="1504"/>
      <c r="EF107" s="1504"/>
      <c r="EG107" s="1504"/>
      <c r="EH107" s="1504"/>
      <c r="EI107" s="1504"/>
      <c r="EJ107" s="1504"/>
      <c r="EK107" s="1504"/>
      <c r="EL107" s="1504"/>
      <c r="EM107" s="1504"/>
      <c r="EN107" s="1504"/>
      <c r="EO107" s="1504"/>
      <c r="EP107" s="1504"/>
      <c r="EQ107" s="1504"/>
      <c r="ER107" s="1504"/>
      <c r="ES107" s="1504"/>
      <c r="ET107" s="1504"/>
      <c r="EU107" s="1504"/>
      <c r="EV107" s="1504"/>
      <c r="EW107" s="1504"/>
      <c r="EX107" s="1504"/>
      <c r="EY107" s="1504"/>
      <c r="EZ107" s="1504"/>
      <c r="FA107" s="1504"/>
      <c r="FB107" s="1504"/>
      <c r="FC107" s="1504"/>
      <c r="FD107" s="1504"/>
      <c r="FE107" s="1504"/>
      <c r="FF107" s="1504"/>
      <c r="FG107" s="1504"/>
      <c r="FH107" s="1504"/>
      <c r="FI107" s="1504"/>
      <c r="FJ107" s="1504"/>
      <c r="FK107" s="1504"/>
      <c r="FL107" s="1504"/>
      <c r="FM107" s="1504"/>
      <c r="FN107" s="1504"/>
      <c r="FO107" s="1504"/>
      <c r="FP107" s="1504"/>
      <c r="FQ107" s="1504"/>
      <c r="FR107" s="1504"/>
      <c r="FS107" s="1504"/>
      <c r="FT107" s="1504"/>
      <c r="FU107" s="1504"/>
      <c r="FV107" s="1504"/>
      <c r="FW107" s="1504"/>
      <c r="FX107" s="1504"/>
      <c r="FY107" s="1504"/>
      <c r="FZ107" s="1504"/>
      <c r="GA107" s="1504"/>
      <c r="GB107" s="1504"/>
      <c r="GC107" s="1504"/>
      <c r="GD107" s="1504"/>
      <c r="GE107" s="1504"/>
      <c r="GF107" s="1504"/>
      <c r="GG107" s="1504"/>
      <c r="GH107" s="1504"/>
      <c r="GI107" s="1504"/>
      <c r="GJ107" s="1504"/>
      <c r="GK107" s="1504"/>
      <c r="GL107" s="1504"/>
      <c r="GM107" s="1504"/>
      <c r="GN107" s="1504"/>
      <c r="GO107" s="1504"/>
      <c r="GP107" s="1504"/>
      <c r="GQ107" s="1504"/>
      <c r="GR107" s="1504"/>
      <c r="GS107" s="1504"/>
      <c r="GT107" s="1504"/>
      <c r="GU107" s="1504"/>
      <c r="GV107" s="1504"/>
      <c r="GW107" s="1504"/>
      <c r="GX107" s="1504"/>
      <c r="GY107" s="1504"/>
      <c r="GZ107" s="1504"/>
      <c r="HA107" s="1504"/>
      <c r="HB107" s="1504"/>
      <c r="HC107" s="1504"/>
      <c r="HD107" s="1504"/>
      <c r="HE107" s="1504"/>
      <c r="HF107" s="1504"/>
      <c r="HG107" s="1504"/>
      <c r="HH107" s="1504"/>
      <c r="HI107" s="1504"/>
      <c r="HJ107" s="1504"/>
    </row>
    <row r="108" spans="1:68" s="1526" customFormat="1" ht="21">
      <c r="A108" s="1"/>
      <c r="B108" s="1573"/>
      <c r="C108" s="1573"/>
      <c r="D108" s="1573"/>
      <c r="E108" s="1573"/>
      <c r="F108" s="1573"/>
      <c r="G108" s="1004"/>
      <c r="H108" s="1504"/>
      <c r="I108" s="1504"/>
      <c r="J108" s="1504"/>
      <c r="K108" s="1504"/>
      <c r="L108" s="1504"/>
      <c r="M108" s="1504"/>
      <c r="N108" s="1504"/>
      <c r="O108" s="1504"/>
      <c r="P108" s="1504"/>
      <c r="Q108" s="1504"/>
      <c r="R108" s="1504"/>
      <c r="S108" s="1504"/>
      <c r="T108" s="1504"/>
      <c r="U108" s="1504"/>
      <c r="V108" s="1504"/>
      <c r="W108" s="1504"/>
      <c r="X108" s="1504"/>
      <c r="Y108" s="1504"/>
      <c r="Z108" s="1504"/>
      <c r="AA108" s="1504"/>
      <c r="AB108" s="1504"/>
      <c r="AC108" s="1504"/>
      <c r="AD108" s="1504"/>
      <c r="AE108" s="1504"/>
      <c r="AF108" s="1504"/>
      <c r="AG108" s="1504"/>
      <c r="AH108" s="1504"/>
      <c r="AI108" s="1504"/>
      <c r="AJ108" s="1504"/>
      <c r="AK108" s="1504"/>
      <c r="AL108" s="1504"/>
      <c r="AM108" s="1504"/>
      <c r="AN108" s="1504"/>
      <c r="AO108" s="1504"/>
      <c r="AP108" s="1504"/>
      <c r="AQ108" s="1504"/>
      <c r="AR108" s="1504"/>
      <c r="AS108" s="1504"/>
      <c r="AT108" s="1504"/>
      <c r="AU108" s="1504"/>
      <c r="AV108" s="1504"/>
      <c r="AW108" s="1504"/>
      <c r="AX108" s="1504"/>
      <c r="AY108" s="1504"/>
      <c r="AZ108" s="1504"/>
      <c r="BA108" s="1504"/>
      <c r="BB108" s="1504"/>
      <c r="BC108" s="1504"/>
      <c r="BD108" s="1504"/>
      <c r="BE108" s="1504"/>
      <c r="BF108" s="1504"/>
      <c r="BG108" s="1504"/>
      <c r="BH108" s="1504"/>
      <c r="BI108" s="1504"/>
      <c r="BJ108" s="1504"/>
      <c r="BK108" s="1504"/>
      <c r="BL108" s="1504"/>
      <c r="BM108" s="1504"/>
      <c r="BN108" s="1504"/>
      <c r="BO108" s="1504"/>
      <c r="BP108" s="1504"/>
    </row>
    <row r="109" spans="1:68" s="1526" customFormat="1" ht="19.5">
      <c r="A109" s="1504"/>
      <c r="B109" s="1525"/>
      <c r="C109" s="1525"/>
      <c r="D109" s="1525"/>
      <c r="E109" s="1525"/>
      <c r="F109" s="1525"/>
      <c r="G109" s="1004"/>
      <c r="H109" s="1504"/>
      <c r="I109" s="1504"/>
      <c r="J109" s="1504"/>
      <c r="K109" s="1504"/>
      <c r="L109" s="1504"/>
      <c r="M109" s="1504"/>
      <c r="N109" s="1504"/>
      <c r="O109" s="1504"/>
      <c r="P109" s="1504"/>
      <c r="Q109" s="1504"/>
      <c r="R109" s="1504"/>
      <c r="S109" s="1504"/>
      <c r="T109" s="1504"/>
      <c r="U109" s="1504"/>
      <c r="V109" s="1504"/>
      <c r="W109" s="1504"/>
      <c r="X109" s="1504"/>
      <c r="Y109" s="1504"/>
      <c r="Z109" s="1504"/>
      <c r="AA109" s="1504"/>
      <c r="AB109" s="1504"/>
      <c r="AC109" s="1504"/>
      <c r="AD109" s="1504"/>
      <c r="AE109" s="1504"/>
      <c r="AF109" s="1504"/>
      <c r="AG109" s="1504"/>
      <c r="AH109" s="1504"/>
      <c r="AI109" s="1504"/>
      <c r="AJ109" s="1504"/>
      <c r="AK109" s="1504"/>
      <c r="AL109" s="1504"/>
      <c r="AM109" s="1504"/>
      <c r="AN109" s="1504"/>
      <c r="AO109" s="1504"/>
      <c r="AP109" s="1504"/>
      <c r="AQ109" s="1504"/>
      <c r="AR109" s="1504"/>
      <c r="AS109" s="1504"/>
      <c r="AT109" s="1504"/>
      <c r="AU109" s="1504"/>
      <c r="AV109" s="1504"/>
      <c r="AW109" s="1504"/>
      <c r="AX109" s="1504"/>
      <c r="AY109" s="1504"/>
      <c r="AZ109" s="1504"/>
      <c r="BA109" s="1504"/>
      <c r="BB109" s="1504"/>
      <c r="BC109" s="1504"/>
      <c r="BD109" s="1504"/>
      <c r="BE109" s="1504"/>
      <c r="BF109" s="1504"/>
      <c r="BG109" s="1504"/>
      <c r="BH109" s="1504"/>
      <c r="BI109" s="1504"/>
      <c r="BJ109" s="1504"/>
      <c r="BK109" s="1504"/>
      <c r="BL109" s="1504"/>
      <c r="BM109" s="1504"/>
      <c r="BN109" s="1504"/>
      <c r="BO109" s="1504"/>
      <c r="BP109" s="1504"/>
    </row>
    <row r="110" spans="1:68" s="1526" customFormat="1" ht="19.5">
      <c r="A110" s="1504"/>
      <c r="B110" s="1525"/>
      <c r="C110" s="1525"/>
      <c r="D110" s="1525"/>
      <c r="E110" s="1525"/>
      <c r="F110" s="1525"/>
      <c r="G110" s="1004"/>
      <c r="H110" s="1504"/>
      <c r="I110" s="1504"/>
      <c r="J110" s="1504"/>
      <c r="K110" s="1504"/>
      <c r="L110" s="1504"/>
      <c r="M110" s="1504"/>
      <c r="N110" s="1504"/>
      <c r="O110" s="1504"/>
      <c r="P110" s="1504"/>
      <c r="Q110" s="1504"/>
      <c r="R110" s="1504"/>
      <c r="S110" s="1504"/>
      <c r="T110" s="1504"/>
      <c r="U110" s="1504"/>
      <c r="V110" s="1504"/>
      <c r="W110" s="1504"/>
      <c r="X110" s="1504"/>
      <c r="Y110" s="1504"/>
      <c r="Z110" s="1504"/>
      <c r="AA110" s="1504"/>
      <c r="AB110" s="1504"/>
      <c r="AC110" s="1504"/>
      <c r="AD110" s="1504"/>
      <c r="AE110" s="1504"/>
      <c r="AF110" s="1504"/>
      <c r="AG110" s="1504"/>
      <c r="AH110" s="1504"/>
      <c r="AI110" s="1504"/>
      <c r="AJ110" s="1504"/>
      <c r="AK110" s="1504"/>
      <c r="AL110" s="1504"/>
      <c r="AM110" s="1504"/>
      <c r="AN110" s="1504"/>
      <c r="AO110" s="1504"/>
      <c r="AP110" s="1504"/>
      <c r="AQ110" s="1504"/>
      <c r="AR110" s="1504"/>
      <c r="AS110" s="1504"/>
      <c r="AT110" s="1504"/>
      <c r="AU110" s="1504"/>
      <c r="AV110" s="1504"/>
      <c r="AW110" s="1504"/>
      <c r="AX110" s="1504"/>
      <c r="AY110" s="1504"/>
      <c r="AZ110" s="1504"/>
      <c r="BA110" s="1504"/>
      <c r="BB110" s="1504"/>
      <c r="BC110" s="1504"/>
      <c r="BD110" s="1504"/>
      <c r="BE110" s="1504"/>
      <c r="BF110" s="1504"/>
      <c r="BG110" s="1504"/>
      <c r="BH110" s="1504"/>
      <c r="BI110" s="1504"/>
      <c r="BJ110" s="1504"/>
      <c r="BK110" s="1504"/>
      <c r="BL110" s="1504"/>
      <c r="BM110" s="1504"/>
      <c r="BN110" s="1504"/>
      <c r="BO110" s="1504"/>
      <c r="BP110" s="1504"/>
    </row>
    <row r="111" spans="1:68" s="1526" customFormat="1" ht="19.5">
      <c r="A111" s="1504"/>
      <c r="B111" s="1525"/>
      <c r="C111" s="1525"/>
      <c r="D111" s="1525"/>
      <c r="E111" s="1525"/>
      <c r="F111" s="1525"/>
      <c r="G111" s="1004"/>
      <c r="H111" s="1504"/>
      <c r="I111" s="1504"/>
      <c r="J111" s="1504"/>
      <c r="K111" s="1504"/>
      <c r="L111" s="1504"/>
      <c r="M111" s="1504"/>
      <c r="N111" s="1504"/>
      <c r="O111" s="1504"/>
      <c r="P111" s="1504"/>
      <c r="Q111" s="1504"/>
      <c r="R111" s="1504"/>
      <c r="S111" s="1504"/>
      <c r="T111" s="1504"/>
      <c r="U111" s="1504"/>
      <c r="V111" s="1504"/>
      <c r="W111" s="1504"/>
      <c r="X111" s="1504"/>
      <c r="Y111" s="1504"/>
      <c r="Z111" s="1504"/>
      <c r="AA111" s="1504"/>
      <c r="AB111" s="1504"/>
      <c r="AC111" s="1504"/>
      <c r="AD111" s="1504"/>
      <c r="AE111" s="1504"/>
      <c r="AF111" s="1504"/>
      <c r="AG111" s="1504"/>
      <c r="AH111" s="1504"/>
      <c r="AI111" s="1504"/>
      <c r="AJ111" s="1504"/>
      <c r="AK111" s="1504"/>
      <c r="AL111" s="1504"/>
      <c r="AM111" s="1504"/>
      <c r="AN111" s="1504"/>
      <c r="AO111" s="1504"/>
      <c r="AP111" s="1504"/>
      <c r="AQ111" s="1504"/>
      <c r="AR111" s="1504"/>
      <c r="AS111" s="1504"/>
      <c r="AT111" s="1504"/>
      <c r="AU111" s="1504"/>
      <c r="AV111" s="1504"/>
      <c r="AW111" s="1504"/>
      <c r="AX111" s="1504"/>
      <c r="AY111" s="1504"/>
      <c r="AZ111" s="1504"/>
      <c r="BA111" s="1504"/>
      <c r="BB111" s="1504"/>
      <c r="BC111" s="1504"/>
      <c r="BD111" s="1504"/>
      <c r="BE111" s="1504"/>
      <c r="BF111" s="1504"/>
      <c r="BG111" s="1504"/>
      <c r="BH111" s="1504"/>
      <c r="BI111" s="1504"/>
      <c r="BJ111" s="1504"/>
      <c r="BK111" s="1504"/>
      <c r="BL111" s="1504"/>
      <c r="BM111" s="1504"/>
      <c r="BN111" s="1504"/>
      <c r="BO111" s="1504"/>
      <c r="BP111" s="1504"/>
    </row>
    <row r="112" spans="1:68" s="1526" customFormat="1" ht="19.5">
      <c r="A112" s="1504"/>
      <c r="B112" s="1525"/>
      <c r="C112" s="1525"/>
      <c r="D112" s="1525"/>
      <c r="E112" s="1525"/>
      <c r="F112" s="1525"/>
      <c r="G112" s="1004"/>
      <c r="H112" s="1504"/>
      <c r="I112" s="1504"/>
      <c r="J112" s="1504"/>
      <c r="K112" s="1504"/>
      <c r="L112" s="1504"/>
      <c r="M112" s="1504"/>
      <c r="N112" s="1504"/>
      <c r="O112" s="1504"/>
      <c r="P112" s="1504"/>
      <c r="Q112" s="1504"/>
      <c r="R112" s="1504"/>
      <c r="S112" s="1504"/>
      <c r="T112" s="1504"/>
      <c r="U112" s="1504"/>
      <c r="V112" s="1504"/>
      <c r="W112" s="1504"/>
      <c r="X112" s="1504"/>
      <c r="Y112" s="1504"/>
      <c r="Z112" s="1504"/>
      <c r="AA112" s="1504"/>
      <c r="AB112" s="1504"/>
      <c r="AC112" s="1504"/>
      <c r="AD112" s="1504"/>
      <c r="AE112" s="1504"/>
      <c r="AF112" s="1504"/>
      <c r="AG112" s="1504"/>
      <c r="AH112" s="1504"/>
      <c r="AI112" s="1504"/>
      <c r="AJ112" s="1504"/>
      <c r="AK112" s="1504"/>
      <c r="AL112" s="1504"/>
      <c r="AM112" s="1504"/>
      <c r="AN112" s="1504"/>
      <c r="AO112" s="1504"/>
      <c r="AP112" s="1504"/>
      <c r="AQ112" s="1504"/>
      <c r="AR112" s="1504"/>
      <c r="AS112" s="1504"/>
      <c r="AT112" s="1504"/>
      <c r="AU112" s="1504"/>
      <c r="AV112" s="1504"/>
      <c r="AW112" s="1504"/>
      <c r="AX112" s="1504"/>
      <c r="AY112" s="1504"/>
      <c r="AZ112" s="1504"/>
      <c r="BA112" s="1504"/>
      <c r="BB112" s="1504"/>
      <c r="BC112" s="1504"/>
      <c r="BD112" s="1504"/>
      <c r="BE112" s="1504"/>
      <c r="BF112" s="1504"/>
      <c r="BG112" s="1504"/>
      <c r="BH112" s="1504"/>
      <c r="BI112" s="1504"/>
      <c r="BJ112" s="1504"/>
      <c r="BK112" s="1504"/>
      <c r="BL112" s="1504"/>
      <c r="BM112" s="1504"/>
      <c r="BN112" s="1504"/>
      <c r="BO112" s="1504"/>
      <c r="BP112" s="1504"/>
    </row>
    <row r="113" spans="1:68" s="1526" customFormat="1" ht="19.5">
      <c r="A113" s="1504"/>
      <c r="B113" s="1525"/>
      <c r="C113" s="1525"/>
      <c r="D113" s="1525"/>
      <c r="E113" s="1525"/>
      <c r="F113" s="1525"/>
      <c r="G113" s="1004"/>
      <c r="H113" s="1504"/>
      <c r="I113" s="1504"/>
      <c r="J113" s="1504"/>
      <c r="K113" s="1504"/>
      <c r="L113" s="1504"/>
      <c r="M113" s="1504"/>
      <c r="N113" s="1504"/>
      <c r="O113" s="1504"/>
      <c r="P113" s="1504"/>
      <c r="Q113" s="1504"/>
      <c r="R113" s="1504"/>
      <c r="S113" s="1504"/>
      <c r="T113" s="1504"/>
      <c r="U113" s="1504"/>
      <c r="V113" s="1504"/>
      <c r="W113" s="1504"/>
      <c r="X113" s="1504"/>
      <c r="Y113" s="1504"/>
      <c r="Z113" s="1504"/>
      <c r="AA113" s="1504"/>
      <c r="AB113" s="1504"/>
      <c r="AC113" s="1504"/>
      <c r="AD113" s="1504"/>
      <c r="AE113" s="1504"/>
      <c r="AF113" s="1504"/>
      <c r="AG113" s="1504"/>
      <c r="AH113" s="1504"/>
      <c r="AI113" s="1504"/>
      <c r="AJ113" s="1504"/>
      <c r="AK113" s="1504"/>
      <c r="AL113" s="1504"/>
      <c r="AM113" s="1504"/>
      <c r="AN113" s="1504"/>
      <c r="AO113" s="1504"/>
      <c r="AP113" s="1504"/>
      <c r="AQ113" s="1504"/>
      <c r="AR113" s="1504"/>
      <c r="AS113" s="1504"/>
      <c r="AT113" s="1504"/>
      <c r="AU113" s="1504"/>
      <c r="AV113" s="1504"/>
      <c r="AW113" s="1504"/>
      <c r="AX113" s="1504"/>
      <c r="AY113" s="1504"/>
      <c r="AZ113" s="1504"/>
      <c r="BA113" s="1504"/>
      <c r="BB113" s="1504"/>
      <c r="BC113" s="1504"/>
      <c r="BD113" s="1504"/>
      <c r="BE113" s="1504"/>
      <c r="BF113" s="1504"/>
      <c r="BG113" s="1504"/>
      <c r="BH113" s="1504"/>
      <c r="BI113" s="1504"/>
      <c r="BJ113" s="1504"/>
      <c r="BK113" s="1504"/>
      <c r="BL113" s="1504"/>
      <c r="BM113" s="1504"/>
      <c r="BN113" s="1504"/>
      <c r="BO113" s="1504"/>
      <c r="BP113" s="1504"/>
    </row>
    <row r="114" spans="1:68" s="1526" customFormat="1" ht="19.5">
      <c r="A114" s="1504"/>
      <c r="B114" s="1525"/>
      <c r="C114" s="1525"/>
      <c r="D114" s="1525"/>
      <c r="E114" s="1525"/>
      <c r="F114" s="1525"/>
      <c r="G114" s="1004"/>
      <c r="H114" s="1504"/>
      <c r="I114" s="1504"/>
      <c r="J114" s="1504"/>
      <c r="K114" s="1504"/>
      <c r="L114" s="1504"/>
      <c r="M114" s="1504"/>
      <c r="N114" s="1504"/>
      <c r="O114" s="1504"/>
      <c r="P114" s="1504"/>
      <c r="Q114" s="1504"/>
      <c r="R114" s="1504"/>
      <c r="S114" s="1504"/>
      <c r="T114" s="1504"/>
      <c r="U114" s="1504"/>
      <c r="V114" s="1504"/>
      <c r="W114" s="1504"/>
      <c r="X114" s="1504"/>
      <c r="Y114" s="1504"/>
      <c r="Z114" s="1504"/>
      <c r="AA114" s="1504"/>
      <c r="AB114" s="1504"/>
      <c r="AC114" s="1504"/>
      <c r="AD114" s="1504"/>
      <c r="AE114" s="1504"/>
      <c r="AF114" s="1504"/>
      <c r="AG114" s="1504"/>
      <c r="AH114" s="1504"/>
      <c r="AI114" s="1504"/>
      <c r="AJ114" s="1504"/>
      <c r="AK114" s="1504"/>
      <c r="AL114" s="1504"/>
      <c r="AM114" s="1504"/>
      <c r="AN114" s="1504"/>
      <c r="AO114" s="1504"/>
      <c r="AP114" s="1504"/>
      <c r="AQ114" s="1504"/>
      <c r="AR114" s="1504"/>
      <c r="AS114" s="1504"/>
      <c r="AT114" s="1504"/>
      <c r="AU114" s="1504"/>
      <c r="AV114" s="1504"/>
      <c r="AW114" s="1504"/>
      <c r="AX114" s="1504"/>
      <c r="AY114" s="1504"/>
      <c r="AZ114" s="1504"/>
      <c r="BA114" s="1504"/>
      <c r="BB114" s="1504"/>
      <c r="BC114" s="1504"/>
      <c r="BD114" s="1504"/>
      <c r="BE114" s="1504"/>
      <c r="BF114" s="1504"/>
      <c r="BG114" s="1504"/>
      <c r="BH114" s="1504"/>
      <c r="BI114" s="1504"/>
      <c r="BJ114" s="1504"/>
      <c r="BK114" s="1504"/>
      <c r="BL114" s="1504"/>
      <c r="BM114" s="1504"/>
      <c r="BN114" s="1504"/>
      <c r="BO114" s="1504"/>
      <c r="BP114" s="1504"/>
    </row>
    <row r="115" spans="1:68" s="1526" customFormat="1" ht="19.5">
      <c r="A115" s="1504"/>
      <c r="B115" s="1525"/>
      <c r="C115" s="1525"/>
      <c r="D115" s="1525"/>
      <c r="E115" s="1525"/>
      <c r="F115" s="1525"/>
      <c r="G115" s="1004"/>
      <c r="H115" s="1504"/>
      <c r="I115" s="1504"/>
      <c r="J115" s="1504"/>
      <c r="K115" s="1504"/>
      <c r="L115" s="1504"/>
      <c r="M115" s="1504"/>
      <c r="N115" s="1504"/>
      <c r="O115" s="1504"/>
      <c r="P115" s="1504"/>
      <c r="Q115" s="1504"/>
      <c r="R115" s="1504"/>
      <c r="S115" s="1504"/>
      <c r="T115" s="1504"/>
      <c r="U115" s="1504"/>
      <c r="V115" s="1504"/>
      <c r="W115" s="1504"/>
      <c r="X115" s="1504"/>
      <c r="Y115" s="1504"/>
      <c r="Z115" s="1504"/>
      <c r="AA115" s="1504"/>
      <c r="AB115" s="1504"/>
      <c r="AC115" s="1504"/>
      <c r="AD115" s="1504"/>
      <c r="AE115" s="1504"/>
      <c r="AF115" s="1504"/>
      <c r="AG115" s="1504"/>
      <c r="AH115" s="1504"/>
      <c r="AI115" s="1504"/>
      <c r="AJ115" s="1504"/>
      <c r="AK115" s="1504"/>
      <c r="AL115" s="1504"/>
      <c r="AM115" s="1504"/>
      <c r="AN115" s="1504"/>
      <c r="AO115" s="1504"/>
      <c r="AP115" s="1504"/>
      <c r="AQ115" s="1504"/>
      <c r="AR115" s="1504"/>
      <c r="AS115" s="1504"/>
      <c r="AT115" s="1504"/>
      <c r="AU115" s="1504"/>
      <c r="AV115" s="1504"/>
      <c r="AW115" s="1504"/>
      <c r="AX115" s="1504"/>
      <c r="AY115" s="1504"/>
      <c r="AZ115" s="1504"/>
      <c r="BA115" s="1504"/>
      <c r="BB115" s="1504"/>
      <c r="BC115" s="1504"/>
      <c r="BD115" s="1504"/>
      <c r="BE115" s="1504"/>
      <c r="BF115" s="1504"/>
      <c r="BG115" s="1504"/>
      <c r="BH115" s="1504"/>
      <c r="BI115" s="1504"/>
      <c r="BJ115" s="1504"/>
      <c r="BK115" s="1504"/>
      <c r="BL115" s="1504"/>
      <c r="BM115" s="1504"/>
      <c r="BN115" s="1504"/>
      <c r="BO115" s="1504"/>
      <c r="BP115" s="1504"/>
    </row>
    <row r="116" spans="1:68" s="1526" customFormat="1" ht="19.5">
      <c r="A116" s="1504"/>
      <c r="B116" s="1525"/>
      <c r="C116" s="1525"/>
      <c r="D116" s="1525"/>
      <c r="E116" s="1525"/>
      <c r="F116" s="1525"/>
      <c r="G116" s="1004"/>
      <c r="H116" s="1504"/>
      <c r="I116" s="1504"/>
      <c r="J116" s="1504"/>
      <c r="K116" s="1504"/>
      <c r="L116" s="1504"/>
      <c r="M116" s="1504"/>
      <c r="N116" s="1504"/>
      <c r="O116" s="1504"/>
      <c r="P116" s="1504"/>
      <c r="Q116" s="1504"/>
      <c r="R116" s="1504"/>
      <c r="S116" s="1504"/>
      <c r="T116" s="1504"/>
      <c r="U116" s="1504"/>
      <c r="V116" s="1504"/>
      <c r="W116" s="1504"/>
      <c r="X116" s="1504"/>
      <c r="Y116" s="1504"/>
      <c r="Z116" s="1504"/>
      <c r="AA116" s="1504"/>
      <c r="AB116" s="1504"/>
      <c r="AC116" s="1504"/>
      <c r="AD116" s="1504"/>
      <c r="AE116" s="1504"/>
      <c r="AF116" s="1504"/>
      <c r="AG116" s="1504"/>
      <c r="AH116" s="1504"/>
      <c r="AI116" s="1504"/>
      <c r="AJ116" s="1504"/>
      <c r="AK116" s="1504"/>
      <c r="AL116" s="1504"/>
      <c r="AM116" s="1504"/>
      <c r="AN116" s="1504"/>
      <c r="AO116" s="1504"/>
      <c r="AP116" s="1504"/>
      <c r="AQ116" s="1504"/>
      <c r="AR116" s="1504"/>
      <c r="AS116" s="1504"/>
      <c r="AT116" s="1504"/>
      <c r="AU116" s="1504"/>
      <c r="AV116" s="1504"/>
      <c r="AW116" s="1504"/>
      <c r="AX116" s="1504"/>
      <c r="AY116" s="1504"/>
      <c r="AZ116" s="1504"/>
      <c r="BA116" s="1504"/>
      <c r="BB116" s="1504"/>
      <c r="BC116" s="1504"/>
      <c r="BD116" s="1504"/>
      <c r="BE116" s="1504"/>
      <c r="BF116" s="1504"/>
      <c r="BG116" s="1504"/>
      <c r="BH116" s="1504"/>
      <c r="BI116" s="1504"/>
      <c r="BJ116" s="1504"/>
      <c r="BK116" s="1504"/>
      <c r="BL116" s="1504"/>
      <c r="BM116" s="1504"/>
      <c r="BN116" s="1504"/>
      <c r="BO116" s="1504"/>
      <c r="BP116" s="1504"/>
    </row>
    <row r="117" spans="1:68" s="1526" customFormat="1" ht="19.5">
      <c r="A117" s="1504"/>
      <c r="B117" s="1525"/>
      <c r="C117" s="1525"/>
      <c r="D117" s="1525"/>
      <c r="E117" s="1525"/>
      <c r="F117" s="1525"/>
      <c r="G117" s="1004"/>
      <c r="H117" s="1504"/>
      <c r="I117" s="1504"/>
      <c r="J117" s="1504"/>
      <c r="K117" s="1504"/>
      <c r="L117" s="1504"/>
      <c r="M117" s="1504"/>
      <c r="N117" s="1504"/>
      <c r="O117" s="1504"/>
      <c r="P117" s="1504"/>
      <c r="Q117" s="1504"/>
      <c r="R117" s="1504"/>
      <c r="S117" s="1504"/>
      <c r="T117" s="1504"/>
      <c r="U117" s="1504"/>
      <c r="V117" s="1504"/>
      <c r="W117" s="1504"/>
      <c r="X117" s="1504"/>
      <c r="Y117" s="1504"/>
      <c r="Z117" s="1504"/>
      <c r="AA117" s="1504"/>
      <c r="AB117" s="1504"/>
      <c r="AC117" s="1504"/>
      <c r="AD117" s="1504"/>
      <c r="AE117" s="1504"/>
      <c r="AF117" s="1504"/>
      <c r="AG117" s="1504"/>
      <c r="AH117" s="1504"/>
      <c r="AI117" s="1504"/>
      <c r="AJ117" s="1504"/>
      <c r="AK117" s="1504"/>
      <c r="AL117" s="1504"/>
      <c r="AM117" s="1504"/>
      <c r="AN117" s="1504"/>
      <c r="AO117" s="1504"/>
      <c r="AP117" s="1504"/>
      <c r="AQ117" s="1504"/>
      <c r="AR117" s="1504"/>
      <c r="AS117" s="1504"/>
      <c r="AT117" s="1504"/>
      <c r="AU117" s="1504"/>
      <c r="AV117" s="1504"/>
      <c r="AW117" s="1504"/>
      <c r="AX117" s="1504"/>
      <c r="AY117" s="1504"/>
      <c r="AZ117" s="1504"/>
      <c r="BA117" s="1504"/>
      <c r="BB117" s="1504"/>
      <c r="BC117" s="1504"/>
      <c r="BD117" s="1504"/>
      <c r="BE117" s="1504"/>
      <c r="BF117" s="1504"/>
      <c r="BG117" s="1504"/>
      <c r="BH117" s="1504"/>
      <c r="BI117" s="1504"/>
      <c r="BJ117" s="1504"/>
      <c r="BK117" s="1504"/>
      <c r="BL117" s="1504"/>
      <c r="BM117" s="1504"/>
      <c r="BN117" s="1504"/>
      <c r="BO117" s="1504"/>
      <c r="BP117" s="1504"/>
    </row>
    <row r="118" spans="1:68" s="1526" customFormat="1" ht="19.5">
      <c r="A118" s="1504"/>
      <c r="B118" s="1525"/>
      <c r="C118" s="1525"/>
      <c r="D118" s="1525"/>
      <c r="E118" s="1525"/>
      <c r="F118" s="1525"/>
      <c r="G118" s="1004"/>
      <c r="H118" s="1504"/>
      <c r="I118" s="1504"/>
      <c r="J118" s="1504"/>
      <c r="K118" s="1504"/>
      <c r="L118" s="1504"/>
      <c r="M118" s="1504"/>
      <c r="N118" s="1504"/>
      <c r="O118" s="1504"/>
      <c r="P118" s="1504"/>
      <c r="Q118" s="1504"/>
      <c r="R118" s="1504"/>
      <c r="S118" s="1504"/>
      <c r="T118" s="1504"/>
      <c r="U118" s="1504"/>
      <c r="V118" s="1504"/>
      <c r="W118" s="1504"/>
      <c r="X118" s="1504"/>
      <c r="Y118" s="1504"/>
      <c r="Z118" s="1504"/>
      <c r="AA118" s="1504"/>
      <c r="AB118" s="1504"/>
      <c r="AC118" s="1504"/>
      <c r="AD118" s="1504"/>
      <c r="AE118" s="1504"/>
      <c r="AF118" s="1504"/>
      <c r="AG118" s="1504"/>
      <c r="AH118" s="1504"/>
      <c r="AI118" s="1504"/>
      <c r="AJ118" s="1504"/>
      <c r="AK118" s="1504"/>
      <c r="AL118" s="1504"/>
      <c r="AM118" s="1504"/>
      <c r="AN118" s="1504"/>
      <c r="AO118" s="1504"/>
      <c r="AP118" s="1504"/>
      <c r="AQ118" s="1504"/>
      <c r="AR118" s="1504"/>
      <c r="AS118" s="1504"/>
      <c r="AT118" s="1504"/>
      <c r="AU118" s="1504"/>
      <c r="AV118" s="1504"/>
      <c r="AW118" s="1504"/>
      <c r="AX118" s="1504"/>
      <c r="AY118" s="1504"/>
      <c r="AZ118" s="1504"/>
      <c r="BA118" s="1504"/>
      <c r="BB118" s="1504"/>
      <c r="BC118" s="1504"/>
      <c r="BD118" s="1504"/>
      <c r="BE118" s="1504"/>
      <c r="BF118" s="1504"/>
      <c r="BG118" s="1504"/>
      <c r="BH118" s="1504"/>
      <c r="BI118" s="1504"/>
      <c r="BJ118" s="1504"/>
      <c r="BK118" s="1504"/>
      <c r="BL118" s="1504"/>
      <c r="BM118" s="1504"/>
      <c r="BN118" s="1504"/>
      <c r="BO118" s="1504"/>
      <c r="BP118" s="1504"/>
    </row>
    <row r="119" spans="1:68" s="1526" customFormat="1" ht="19.5">
      <c r="A119" s="1504"/>
      <c r="B119" s="1525"/>
      <c r="C119" s="1525"/>
      <c r="D119" s="1525"/>
      <c r="E119" s="1525"/>
      <c r="F119" s="1525"/>
      <c r="G119" s="1004"/>
      <c r="H119" s="1504"/>
      <c r="I119" s="1504"/>
      <c r="J119" s="1504"/>
      <c r="K119" s="1504"/>
      <c r="L119" s="1504"/>
      <c r="M119" s="1504"/>
      <c r="N119" s="1504"/>
      <c r="O119" s="1504"/>
      <c r="P119" s="1504"/>
      <c r="Q119" s="1504"/>
      <c r="R119" s="1504"/>
      <c r="S119" s="1504"/>
      <c r="T119" s="1504"/>
      <c r="U119" s="1504"/>
      <c r="V119" s="1504"/>
      <c r="W119" s="1504"/>
      <c r="X119" s="1504"/>
      <c r="Y119" s="1504"/>
      <c r="Z119" s="1504"/>
      <c r="AA119" s="1504"/>
      <c r="AB119" s="1504"/>
      <c r="AC119" s="1504"/>
      <c r="AD119" s="1504"/>
      <c r="AE119" s="1504"/>
      <c r="AF119" s="1504"/>
      <c r="AG119" s="1504"/>
      <c r="AH119" s="1504"/>
      <c r="AI119" s="1504"/>
      <c r="AJ119" s="1504"/>
      <c r="AK119" s="1504"/>
      <c r="AL119" s="1504"/>
      <c r="AM119" s="1504"/>
      <c r="AN119" s="1504"/>
      <c r="AO119" s="1504"/>
      <c r="AP119" s="1504"/>
      <c r="AQ119" s="1504"/>
      <c r="AR119" s="1504"/>
      <c r="AS119" s="1504"/>
      <c r="AT119" s="1504"/>
      <c r="AU119" s="1504"/>
      <c r="AV119" s="1504"/>
      <c r="AW119" s="1504"/>
      <c r="AX119" s="1504"/>
      <c r="AY119" s="1504"/>
      <c r="AZ119" s="1504"/>
      <c r="BA119" s="1504"/>
      <c r="BB119" s="1504"/>
      <c r="BC119" s="1504"/>
      <c r="BD119" s="1504"/>
      <c r="BE119" s="1504"/>
      <c r="BF119" s="1504"/>
      <c r="BG119" s="1504"/>
      <c r="BH119" s="1504"/>
      <c r="BI119" s="1504"/>
      <c r="BJ119" s="1504"/>
      <c r="BK119" s="1504"/>
      <c r="BL119" s="1504"/>
      <c r="BM119" s="1504"/>
      <c r="BN119" s="1504"/>
      <c r="BO119" s="1504"/>
      <c r="BP119" s="1504"/>
    </row>
    <row r="120" spans="1:68" s="1526" customFormat="1" ht="19.5">
      <c r="A120" s="1504"/>
      <c r="B120" s="1525"/>
      <c r="C120" s="1525"/>
      <c r="D120" s="1525"/>
      <c r="E120" s="1525"/>
      <c r="F120" s="1525"/>
      <c r="G120" s="1004"/>
      <c r="H120" s="1504"/>
      <c r="I120" s="1504"/>
      <c r="J120" s="1504"/>
      <c r="K120" s="1504"/>
      <c r="L120" s="1504"/>
      <c r="M120" s="1504"/>
      <c r="N120" s="1504"/>
      <c r="O120" s="1504"/>
      <c r="P120" s="1504"/>
      <c r="Q120" s="1504"/>
      <c r="R120" s="1504"/>
      <c r="S120" s="1504"/>
      <c r="T120" s="1504"/>
      <c r="U120" s="1504"/>
      <c r="V120" s="1504"/>
      <c r="W120" s="1504"/>
      <c r="X120" s="1504"/>
      <c r="Y120" s="1504"/>
      <c r="Z120" s="1504"/>
      <c r="AA120" s="1504"/>
      <c r="AB120" s="1504"/>
      <c r="AC120" s="1504"/>
      <c r="AD120" s="1504"/>
      <c r="AE120" s="1504"/>
      <c r="AF120" s="1504"/>
      <c r="AG120" s="1504"/>
      <c r="AH120" s="1504"/>
      <c r="AI120" s="1504"/>
      <c r="AJ120" s="1504"/>
      <c r="AK120" s="1504"/>
      <c r="AL120" s="1504"/>
      <c r="AM120" s="1504"/>
      <c r="AN120" s="1504"/>
      <c r="AO120" s="1504"/>
      <c r="AP120" s="1504"/>
      <c r="AQ120" s="1504"/>
      <c r="AR120" s="1504"/>
      <c r="AS120" s="1504"/>
      <c r="AT120" s="1504"/>
      <c r="AU120" s="1504"/>
      <c r="AV120" s="1504"/>
      <c r="AW120" s="1504"/>
      <c r="AX120" s="1504"/>
      <c r="AY120" s="1504"/>
      <c r="AZ120" s="1504"/>
      <c r="BA120" s="1504"/>
      <c r="BB120" s="1504"/>
      <c r="BC120" s="1504"/>
      <c r="BD120" s="1504"/>
      <c r="BE120" s="1504"/>
      <c r="BF120" s="1504"/>
      <c r="BG120" s="1504"/>
      <c r="BH120" s="1504"/>
      <c r="BI120" s="1504"/>
      <c r="BJ120" s="1504"/>
      <c r="BK120" s="1504"/>
      <c r="BL120" s="1504"/>
      <c r="BM120" s="1504"/>
      <c r="BN120" s="1504"/>
      <c r="BO120" s="1504"/>
      <c r="BP120" s="1504"/>
    </row>
    <row r="121" spans="1:68" s="1526" customFormat="1" ht="19.5">
      <c r="A121" s="1504"/>
      <c r="B121" s="1525"/>
      <c r="C121" s="1525"/>
      <c r="D121" s="1525"/>
      <c r="E121" s="1525"/>
      <c r="F121" s="1525"/>
      <c r="G121" s="1004"/>
      <c r="H121" s="1504"/>
      <c r="I121" s="1504"/>
      <c r="J121" s="1504"/>
      <c r="K121" s="1504"/>
      <c r="L121" s="1504"/>
      <c r="M121" s="1504"/>
      <c r="N121" s="1504"/>
      <c r="O121" s="1504"/>
      <c r="P121" s="1504"/>
      <c r="Q121" s="1504"/>
      <c r="R121" s="1504"/>
      <c r="S121" s="1504"/>
      <c r="T121" s="1504"/>
      <c r="U121" s="1504"/>
      <c r="V121" s="1504"/>
      <c r="W121" s="1504"/>
      <c r="X121" s="1504"/>
      <c r="Y121" s="1504"/>
      <c r="Z121" s="1504"/>
      <c r="AA121" s="1504"/>
      <c r="AB121" s="1504"/>
      <c r="AC121" s="1504"/>
      <c r="AD121" s="1504"/>
      <c r="AE121" s="1504"/>
      <c r="AF121" s="1504"/>
      <c r="AG121" s="1504"/>
      <c r="AH121" s="1504"/>
      <c r="AI121" s="1504"/>
      <c r="AJ121" s="1504"/>
      <c r="AK121" s="1504"/>
      <c r="AL121" s="1504"/>
      <c r="AM121" s="1504"/>
      <c r="AN121" s="1504"/>
      <c r="AO121" s="1504"/>
      <c r="AP121" s="1504"/>
      <c r="AQ121" s="1504"/>
      <c r="AR121" s="1504"/>
      <c r="AS121" s="1504"/>
      <c r="AT121" s="1504"/>
      <c r="AU121" s="1504"/>
      <c r="AV121" s="1504"/>
      <c r="AW121" s="1504"/>
      <c r="AX121" s="1504"/>
      <c r="AY121" s="1504"/>
      <c r="AZ121" s="1504"/>
      <c r="BA121" s="1504"/>
      <c r="BB121" s="1504"/>
      <c r="BC121" s="1504"/>
      <c r="BD121" s="1504"/>
      <c r="BE121" s="1504"/>
      <c r="BF121" s="1504"/>
      <c r="BG121" s="1504"/>
      <c r="BH121" s="1504"/>
      <c r="BI121" s="1504"/>
      <c r="BJ121" s="1504"/>
      <c r="BK121" s="1504"/>
      <c r="BL121" s="1504"/>
      <c r="BM121" s="1504"/>
      <c r="BN121" s="1504"/>
      <c r="BO121" s="1504"/>
      <c r="BP121" s="1504"/>
    </row>
    <row r="122" spans="1:68" s="1526" customFormat="1" ht="19.5">
      <c r="A122" s="1504"/>
      <c r="B122" s="1525"/>
      <c r="C122" s="1525"/>
      <c r="D122" s="1525"/>
      <c r="E122" s="1525"/>
      <c r="F122" s="1525"/>
      <c r="G122" s="1004"/>
      <c r="H122" s="1504"/>
      <c r="I122" s="1504"/>
      <c r="J122" s="1504"/>
      <c r="K122" s="1504"/>
      <c r="L122" s="1504"/>
      <c r="M122" s="1504"/>
      <c r="N122" s="1504"/>
      <c r="O122" s="1504"/>
      <c r="P122" s="1504"/>
      <c r="Q122" s="1504"/>
      <c r="R122" s="1504"/>
      <c r="S122" s="1504"/>
      <c r="T122" s="1504"/>
      <c r="U122" s="1504"/>
      <c r="V122" s="1504"/>
      <c r="W122" s="1504"/>
      <c r="X122" s="1504"/>
      <c r="Y122" s="1504"/>
      <c r="Z122" s="1504"/>
      <c r="AA122" s="1504"/>
      <c r="AB122" s="1504"/>
      <c r="AC122" s="1504"/>
      <c r="AD122" s="1504"/>
      <c r="AE122" s="1504"/>
      <c r="AF122" s="1504"/>
      <c r="AG122" s="1504"/>
      <c r="AH122" s="1504"/>
      <c r="AI122" s="1504"/>
      <c r="AJ122" s="1504"/>
      <c r="AK122" s="1504"/>
      <c r="AL122" s="1504"/>
      <c r="AM122" s="1504"/>
      <c r="AN122" s="1504"/>
      <c r="AO122" s="1504"/>
      <c r="AP122" s="1504"/>
      <c r="AQ122" s="1504"/>
      <c r="AR122" s="1504"/>
      <c r="AS122" s="1504"/>
      <c r="AT122" s="1504"/>
      <c r="AU122" s="1504"/>
      <c r="AV122" s="1504"/>
      <c r="AW122" s="1504"/>
      <c r="AX122" s="1504"/>
      <c r="AY122" s="1504"/>
      <c r="AZ122" s="1504"/>
      <c r="BA122" s="1504"/>
      <c r="BB122" s="1504"/>
      <c r="BC122" s="1504"/>
      <c r="BD122" s="1504"/>
      <c r="BE122" s="1504"/>
      <c r="BF122" s="1504"/>
      <c r="BG122" s="1504"/>
      <c r="BH122" s="1504"/>
      <c r="BI122" s="1504"/>
      <c r="BJ122" s="1504"/>
      <c r="BK122" s="1504"/>
      <c r="BL122" s="1504"/>
      <c r="BM122" s="1504"/>
      <c r="BN122" s="1504"/>
      <c r="BO122" s="1504"/>
      <c r="BP122" s="1504"/>
    </row>
    <row r="123" spans="1:68" s="1526" customFormat="1" ht="19.5">
      <c r="A123" s="1504"/>
      <c r="B123" s="1525"/>
      <c r="C123" s="1525"/>
      <c r="D123" s="1525"/>
      <c r="E123" s="1525"/>
      <c r="F123" s="1525"/>
      <c r="G123" s="1004"/>
      <c r="H123" s="1504"/>
      <c r="I123" s="1504"/>
      <c r="J123" s="1504"/>
      <c r="K123" s="1504"/>
      <c r="L123" s="1504"/>
      <c r="M123" s="1504"/>
      <c r="N123" s="1504"/>
      <c r="O123" s="1504"/>
      <c r="P123" s="1504"/>
      <c r="Q123" s="1504"/>
      <c r="R123" s="1504"/>
      <c r="S123" s="1504"/>
      <c r="T123" s="1504"/>
      <c r="U123" s="1504"/>
      <c r="V123" s="1504"/>
      <c r="W123" s="1504"/>
      <c r="X123" s="1504"/>
      <c r="Y123" s="1504"/>
      <c r="Z123" s="1504"/>
      <c r="AA123" s="1504"/>
      <c r="AB123" s="1504"/>
      <c r="AC123" s="1504"/>
      <c r="AD123" s="1504"/>
      <c r="AE123" s="1504"/>
      <c r="AF123" s="1504"/>
      <c r="AG123" s="1504"/>
      <c r="AH123" s="1504"/>
      <c r="AI123" s="1504"/>
      <c r="AJ123" s="1504"/>
      <c r="AK123" s="1504"/>
      <c r="AL123" s="1504"/>
      <c r="AM123" s="1504"/>
      <c r="AN123" s="1504"/>
      <c r="AO123" s="1504"/>
      <c r="AP123" s="1504"/>
      <c r="AQ123" s="1504"/>
      <c r="AR123" s="1504"/>
      <c r="AS123" s="1504"/>
      <c r="AT123" s="1504"/>
      <c r="AU123" s="1504"/>
      <c r="AV123" s="1504"/>
      <c r="AW123" s="1504"/>
      <c r="AX123" s="1504"/>
      <c r="AY123" s="1504"/>
      <c r="AZ123" s="1504"/>
      <c r="BA123" s="1504"/>
      <c r="BB123" s="1504"/>
      <c r="BC123" s="1504"/>
      <c r="BD123" s="1504"/>
      <c r="BE123" s="1504"/>
      <c r="BF123" s="1504"/>
      <c r="BG123" s="1504"/>
      <c r="BH123" s="1504"/>
      <c r="BI123" s="1504"/>
      <c r="BJ123" s="1504"/>
      <c r="BK123" s="1504"/>
      <c r="BL123" s="1504"/>
      <c r="BM123" s="1504"/>
      <c r="BN123" s="1504"/>
      <c r="BO123" s="1504"/>
      <c r="BP123" s="1504"/>
    </row>
    <row r="124" spans="1:68" s="1526" customFormat="1" ht="19.5">
      <c r="A124" s="1504"/>
      <c r="B124" s="1525"/>
      <c r="C124" s="1525"/>
      <c r="D124" s="1525"/>
      <c r="E124" s="1525"/>
      <c r="F124" s="1525"/>
      <c r="G124" s="1004"/>
      <c r="H124" s="1504"/>
      <c r="I124" s="1504"/>
      <c r="J124" s="1504"/>
      <c r="K124" s="1504"/>
      <c r="L124" s="1504"/>
      <c r="M124" s="1504"/>
      <c r="N124" s="1504"/>
      <c r="O124" s="1504"/>
      <c r="P124" s="1504"/>
      <c r="Q124" s="1504"/>
      <c r="R124" s="1504"/>
      <c r="S124" s="1504"/>
      <c r="T124" s="1504"/>
      <c r="U124" s="1504"/>
      <c r="V124" s="1504"/>
      <c r="W124" s="1504"/>
      <c r="X124" s="1504"/>
      <c r="Y124" s="1504"/>
      <c r="Z124" s="1504"/>
      <c r="AA124" s="1504"/>
      <c r="AB124" s="1504"/>
      <c r="AC124" s="1504"/>
      <c r="AD124" s="1504"/>
      <c r="AE124" s="1504"/>
      <c r="AF124" s="1504"/>
      <c r="AG124" s="1504"/>
      <c r="AH124" s="1504"/>
      <c r="AI124" s="1504"/>
      <c r="AJ124" s="1504"/>
      <c r="AK124" s="1504"/>
      <c r="AL124" s="1504"/>
      <c r="AM124" s="1504"/>
      <c r="AN124" s="1504"/>
      <c r="AO124" s="1504"/>
      <c r="AP124" s="1504"/>
      <c r="AQ124" s="1504"/>
      <c r="AR124" s="1504"/>
      <c r="AS124" s="1504"/>
      <c r="AT124" s="1504"/>
      <c r="AU124" s="1504"/>
      <c r="AV124" s="1504"/>
      <c r="AW124" s="1504"/>
      <c r="AX124" s="1504"/>
      <c r="AY124" s="1504"/>
      <c r="AZ124" s="1504"/>
      <c r="BA124" s="1504"/>
      <c r="BB124" s="1504"/>
      <c r="BC124" s="1504"/>
      <c r="BD124" s="1504"/>
      <c r="BE124" s="1504"/>
      <c r="BF124" s="1504"/>
      <c r="BG124" s="1504"/>
      <c r="BH124" s="1504"/>
      <c r="BI124" s="1504"/>
      <c r="BJ124" s="1504"/>
      <c r="BK124" s="1504"/>
      <c r="BL124" s="1504"/>
      <c r="BM124" s="1504"/>
      <c r="BN124" s="1504"/>
      <c r="BO124" s="1504"/>
      <c r="BP124" s="1504"/>
    </row>
    <row r="125" spans="1:68" s="1526" customFormat="1" ht="19.5">
      <c r="A125" s="1504"/>
      <c r="B125" s="1525"/>
      <c r="C125" s="1525"/>
      <c r="D125" s="1525"/>
      <c r="E125" s="1525"/>
      <c r="F125" s="1525"/>
      <c r="G125" s="1004"/>
      <c r="H125" s="1504"/>
      <c r="I125" s="1504"/>
      <c r="J125" s="1504"/>
      <c r="K125" s="1504"/>
      <c r="L125" s="1504"/>
      <c r="M125" s="1504"/>
      <c r="N125" s="1504"/>
      <c r="O125" s="1504"/>
      <c r="P125" s="1504"/>
      <c r="Q125" s="1504"/>
      <c r="R125" s="1504"/>
      <c r="S125" s="1504"/>
      <c r="T125" s="1504"/>
      <c r="U125" s="1504"/>
      <c r="V125" s="1504"/>
      <c r="W125" s="1504"/>
      <c r="X125" s="1504"/>
      <c r="Y125" s="1504"/>
      <c r="Z125" s="1504"/>
      <c r="AA125" s="1504"/>
      <c r="AB125" s="1504"/>
      <c r="AC125" s="1504"/>
      <c r="AD125" s="1504"/>
      <c r="AE125" s="1504"/>
      <c r="AF125" s="1504"/>
      <c r="AG125" s="1504"/>
      <c r="AH125" s="1504"/>
      <c r="AI125" s="1504"/>
      <c r="AJ125" s="1504"/>
      <c r="AK125" s="1504"/>
      <c r="AL125" s="1504"/>
      <c r="AM125" s="1504"/>
      <c r="AN125" s="1504"/>
      <c r="AO125" s="1504"/>
      <c r="AP125" s="1504"/>
      <c r="AQ125" s="1504"/>
      <c r="AR125" s="1504"/>
      <c r="AS125" s="1504"/>
      <c r="AT125" s="1504"/>
      <c r="AU125" s="1504"/>
      <c r="AV125" s="1504"/>
      <c r="AW125" s="1504"/>
      <c r="AX125" s="1504"/>
      <c r="AY125" s="1504"/>
      <c r="AZ125" s="1504"/>
      <c r="BA125" s="1504"/>
      <c r="BB125" s="1504"/>
      <c r="BC125" s="1504"/>
      <c r="BD125" s="1504"/>
      <c r="BE125" s="1504"/>
      <c r="BF125" s="1504"/>
      <c r="BG125" s="1504"/>
      <c r="BH125" s="1504"/>
      <c r="BI125" s="1504"/>
      <c r="BJ125" s="1504"/>
      <c r="BK125" s="1504"/>
      <c r="BL125" s="1504"/>
      <c r="BM125" s="1504"/>
      <c r="BN125" s="1504"/>
      <c r="BO125" s="1504"/>
      <c r="BP125" s="1504"/>
    </row>
    <row r="126" spans="1:68" s="1526" customFormat="1" ht="19.5">
      <c r="A126" s="1504"/>
      <c r="B126" s="1525"/>
      <c r="C126" s="1525"/>
      <c r="D126" s="1525"/>
      <c r="E126" s="1525"/>
      <c r="F126" s="1525"/>
      <c r="G126" s="1004"/>
      <c r="H126" s="1504"/>
      <c r="I126" s="1504"/>
      <c r="J126" s="1504"/>
      <c r="K126" s="1504"/>
      <c r="L126" s="1504"/>
      <c r="M126" s="1504"/>
      <c r="N126" s="1504"/>
      <c r="O126" s="1504"/>
      <c r="P126" s="1504"/>
      <c r="Q126" s="1504"/>
      <c r="R126" s="1504"/>
      <c r="S126" s="1504"/>
      <c r="T126" s="1504"/>
      <c r="U126" s="1504"/>
      <c r="V126" s="1504"/>
      <c r="W126" s="1504"/>
      <c r="X126" s="1504"/>
      <c r="Y126" s="1504"/>
      <c r="Z126" s="1504"/>
      <c r="AA126" s="1504"/>
      <c r="AB126" s="1504"/>
      <c r="AC126" s="1504"/>
      <c r="AD126" s="1504"/>
      <c r="AE126" s="1504"/>
      <c r="AF126" s="1504"/>
      <c r="AG126" s="1504"/>
      <c r="AH126" s="1504"/>
      <c r="AI126" s="1504"/>
      <c r="AJ126" s="1504"/>
      <c r="AK126" s="1504"/>
      <c r="AL126" s="1504"/>
      <c r="AM126" s="1504"/>
      <c r="AN126" s="1504"/>
      <c r="AO126" s="1504"/>
      <c r="AP126" s="1504"/>
      <c r="AQ126" s="1504"/>
      <c r="AR126" s="1504"/>
      <c r="AS126" s="1504"/>
      <c r="AT126" s="1504"/>
      <c r="AU126" s="1504"/>
      <c r="AV126" s="1504"/>
      <c r="AW126" s="1504"/>
      <c r="AX126" s="1504"/>
      <c r="AY126" s="1504"/>
      <c r="AZ126" s="1504"/>
      <c r="BA126" s="1504"/>
      <c r="BB126" s="1504"/>
      <c r="BC126" s="1504"/>
      <c r="BD126" s="1504"/>
      <c r="BE126" s="1504"/>
      <c r="BF126" s="1504"/>
      <c r="BG126" s="1504"/>
      <c r="BH126" s="1504"/>
      <c r="BI126" s="1504"/>
      <c r="BJ126" s="1504"/>
      <c r="BK126" s="1504"/>
      <c r="BL126" s="1504"/>
      <c r="BM126" s="1504"/>
      <c r="BN126" s="1504"/>
      <c r="BO126" s="1504"/>
      <c r="BP126" s="1504"/>
    </row>
    <row r="127" spans="1:68" s="1526" customFormat="1" ht="19.5">
      <c r="A127" s="1504"/>
      <c r="B127" s="1525"/>
      <c r="C127" s="1525"/>
      <c r="D127" s="1525"/>
      <c r="E127" s="1525"/>
      <c r="F127" s="1525"/>
      <c r="G127" s="1004"/>
      <c r="H127" s="1504"/>
      <c r="I127" s="1504"/>
      <c r="J127" s="1504"/>
      <c r="K127" s="1504"/>
      <c r="L127" s="1504"/>
      <c r="M127" s="1504"/>
      <c r="N127" s="1504"/>
      <c r="O127" s="1504"/>
      <c r="P127" s="1504"/>
      <c r="Q127" s="1504"/>
      <c r="R127" s="1504"/>
      <c r="S127" s="1504"/>
      <c r="T127" s="1504"/>
      <c r="U127" s="1504"/>
      <c r="V127" s="1504"/>
      <c r="W127" s="1504"/>
      <c r="X127" s="1504"/>
      <c r="Y127" s="1504"/>
      <c r="Z127" s="1504"/>
      <c r="AA127" s="1504"/>
      <c r="AB127" s="1504"/>
      <c r="AC127" s="1504"/>
      <c r="AD127" s="1504"/>
      <c r="AE127" s="1504"/>
      <c r="AF127" s="1504"/>
      <c r="AG127" s="1504"/>
      <c r="AH127" s="1504"/>
      <c r="AI127" s="1504"/>
      <c r="AJ127" s="1504"/>
      <c r="AK127" s="1504"/>
      <c r="AL127" s="1504"/>
      <c r="AM127" s="1504"/>
      <c r="AN127" s="1504"/>
      <c r="AO127" s="1504"/>
      <c r="AP127" s="1504"/>
      <c r="AQ127" s="1504"/>
      <c r="AR127" s="1504"/>
      <c r="AS127" s="1504"/>
      <c r="AT127" s="1504"/>
      <c r="AU127" s="1504"/>
      <c r="AV127" s="1504"/>
      <c r="AW127" s="1504"/>
      <c r="AX127" s="1504"/>
      <c r="AY127" s="1504"/>
      <c r="AZ127" s="1504"/>
      <c r="BA127" s="1504"/>
      <c r="BB127" s="1504"/>
      <c r="BC127" s="1504"/>
      <c r="BD127" s="1504"/>
      <c r="BE127" s="1504"/>
      <c r="BF127" s="1504"/>
      <c r="BG127" s="1504"/>
      <c r="BH127" s="1504"/>
      <c r="BI127" s="1504"/>
      <c r="BJ127" s="1504"/>
      <c r="BK127" s="1504"/>
      <c r="BL127" s="1504"/>
      <c r="BM127" s="1504"/>
      <c r="BN127" s="1504"/>
      <c r="BO127" s="1504"/>
      <c r="BP127" s="1504"/>
    </row>
    <row r="128" spans="1:68" s="1526" customFormat="1" ht="19.5">
      <c r="A128" s="1504"/>
      <c r="B128" s="1525"/>
      <c r="C128" s="1525"/>
      <c r="D128" s="1525"/>
      <c r="E128" s="1525"/>
      <c r="F128" s="1525"/>
      <c r="G128" s="1004"/>
      <c r="H128" s="1504"/>
      <c r="I128" s="1504"/>
      <c r="J128" s="1504"/>
      <c r="K128" s="1504"/>
      <c r="L128" s="1504"/>
      <c r="M128" s="1504"/>
      <c r="N128" s="1504"/>
      <c r="O128" s="1504"/>
      <c r="P128" s="1504"/>
      <c r="Q128" s="1504"/>
      <c r="R128" s="1504"/>
      <c r="S128" s="1504"/>
      <c r="T128" s="1504"/>
      <c r="U128" s="1504"/>
      <c r="V128" s="1504"/>
      <c r="W128" s="1504"/>
      <c r="X128" s="1504"/>
      <c r="Y128" s="1504"/>
      <c r="Z128" s="1504"/>
      <c r="AA128" s="1504"/>
      <c r="AB128" s="1504"/>
      <c r="AC128" s="1504"/>
      <c r="AD128" s="1504"/>
      <c r="AE128" s="1504"/>
      <c r="AF128" s="1504"/>
      <c r="AG128" s="1504"/>
      <c r="AH128" s="1504"/>
      <c r="AI128" s="1504"/>
      <c r="AJ128" s="1504"/>
      <c r="AK128" s="1504"/>
      <c r="AL128" s="1504"/>
      <c r="AM128" s="1504"/>
      <c r="AN128" s="1504"/>
      <c r="AO128" s="1504"/>
      <c r="AP128" s="1504"/>
      <c r="AQ128" s="1504"/>
      <c r="AR128" s="1504"/>
      <c r="AS128" s="1504"/>
      <c r="AT128" s="1504"/>
      <c r="AU128" s="1504"/>
      <c r="AV128" s="1504"/>
      <c r="AW128" s="1504"/>
      <c r="AX128" s="1504"/>
      <c r="AY128" s="1504"/>
      <c r="AZ128" s="1504"/>
      <c r="BA128" s="1504"/>
      <c r="BB128" s="1504"/>
      <c r="BC128" s="1504"/>
      <c r="BD128" s="1504"/>
      <c r="BE128" s="1504"/>
      <c r="BF128" s="1504"/>
      <c r="BG128" s="1504"/>
      <c r="BH128" s="1504"/>
      <c r="BI128" s="1504"/>
      <c r="BJ128" s="1504"/>
      <c r="BK128" s="1504"/>
      <c r="BL128" s="1504"/>
      <c r="BM128" s="1504"/>
      <c r="BN128" s="1504"/>
      <c r="BO128" s="1504"/>
      <c r="BP128" s="1504"/>
    </row>
    <row r="129" spans="1:68" s="1526" customFormat="1" ht="19.5">
      <c r="A129" s="1504"/>
      <c r="B129" s="1525"/>
      <c r="C129" s="1525"/>
      <c r="D129" s="1525"/>
      <c r="E129" s="1525"/>
      <c r="F129" s="1525"/>
      <c r="G129" s="1004"/>
      <c r="H129" s="1504"/>
      <c r="I129" s="1504"/>
      <c r="J129" s="1504"/>
      <c r="K129" s="1504"/>
      <c r="L129" s="1504"/>
      <c r="M129" s="1504"/>
      <c r="N129" s="1504"/>
      <c r="O129" s="1504"/>
      <c r="P129" s="1504"/>
      <c r="Q129" s="1504"/>
      <c r="R129" s="1504"/>
      <c r="S129" s="1504"/>
      <c r="T129" s="1504"/>
      <c r="U129" s="1504"/>
      <c r="V129" s="1504"/>
      <c r="W129" s="1504"/>
      <c r="X129" s="1504"/>
      <c r="Y129" s="1504"/>
      <c r="Z129" s="1504"/>
      <c r="AA129" s="1504"/>
      <c r="AB129" s="1504"/>
      <c r="AC129" s="1504"/>
      <c r="AD129" s="1504"/>
      <c r="AE129" s="1504"/>
      <c r="AF129" s="1504"/>
      <c r="AG129" s="1504"/>
      <c r="AH129" s="1504"/>
      <c r="AI129" s="1504"/>
      <c r="AJ129" s="1504"/>
      <c r="AK129" s="1504"/>
      <c r="AL129" s="1504"/>
      <c r="AM129" s="1504"/>
      <c r="AN129" s="1504"/>
      <c r="AO129" s="1504"/>
      <c r="AP129" s="1504"/>
      <c r="AQ129" s="1504"/>
      <c r="AR129" s="1504"/>
      <c r="AS129" s="1504"/>
      <c r="AT129" s="1504"/>
      <c r="AU129" s="1504"/>
      <c r="AV129" s="1504"/>
      <c r="AW129" s="1504"/>
      <c r="AX129" s="1504"/>
      <c r="AY129" s="1504"/>
      <c r="AZ129" s="1504"/>
      <c r="BA129" s="1504"/>
      <c r="BB129" s="1504"/>
      <c r="BC129" s="1504"/>
      <c r="BD129" s="1504"/>
      <c r="BE129" s="1504"/>
      <c r="BF129" s="1504"/>
      <c r="BG129" s="1504"/>
      <c r="BH129" s="1504"/>
      <c r="BI129" s="1504"/>
      <c r="BJ129" s="1504"/>
      <c r="BK129" s="1504"/>
      <c r="BL129" s="1504"/>
      <c r="BM129" s="1504"/>
      <c r="BN129" s="1504"/>
      <c r="BO129" s="1504"/>
      <c r="BP129" s="1504"/>
    </row>
    <row r="130" spans="1:68" s="1526" customFormat="1" ht="19.5">
      <c r="A130" s="1504"/>
      <c r="B130" s="1525"/>
      <c r="C130" s="1525"/>
      <c r="D130" s="1525"/>
      <c r="E130" s="1525"/>
      <c r="F130" s="1525"/>
      <c r="G130" s="1004"/>
      <c r="H130" s="1504"/>
      <c r="I130" s="1504"/>
      <c r="J130" s="1504"/>
      <c r="K130" s="1504"/>
      <c r="L130" s="1504"/>
      <c r="M130" s="1504"/>
      <c r="N130" s="1504"/>
      <c r="O130" s="1504"/>
      <c r="P130" s="1504"/>
      <c r="Q130" s="1504"/>
      <c r="R130" s="1504"/>
      <c r="S130" s="1504"/>
      <c r="T130" s="1504"/>
      <c r="U130" s="1504"/>
      <c r="V130" s="1504"/>
      <c r="W130" s="1504"/>
      <c r="X130" s="1504"/>
      <c r="Y130" s="1504"/>
      <c r="Z130" s="1504"/>
      <c r="AA130" s="1504"/>
      <c r="AB130" s="1504"/>
      <c r="AC130" s="1504"/>
      <c r="AD130" s="1504"/>
      <c r="AE130" s="1504"/>
      <c r="AF130" s="1504"/>
      <c r="AG130" s="1504"/>
      <c r="AH130" s="1504"/>
      <c r="AI130" s="1504"/>
      <c r="AJ130" s="1504"/>
      <c r="AK130" s="1504"/>
      <c r="AL130" s="1504"/>
      <c r="AM130" s="1504"/>
      <c r="AN130" s="1504"/>
      <c r="AO130" s="1504"/>
      <c r="AP130" s="1504"/>
      <c r="AQ130" s="1504"/>
      <c r="AR130" s="1504"/>
      <c r="AS130" s="1504"/>
      <c r="AT130" s="1504"/>
      <c r="AU130" s="1504"/>
      <c r="AV130" s="1504"/>
      <c r="AW130" s="1504"/>
      <c r="AX130" s="1504"/>
      <c r="AY130" s="1504"/>
      <c r="AZ130" s="1504"/>
      <c r="BA130" s="1504"/>
      <c r="BB130" s="1504"/>
      <c r="BC130" s="1504"/>
      <c r="BD130" s="1504"/>
      <c r="BE130" s="1504"/>
      <c r="BF130" s="1504"/>
      <c r="BG130" s="1504"/>
      <c r="BH130" s="1504"/>
      <c r="BI130" s="1504"/>
      <c r="BJ130" s="1504"/>
      <c r="BK130" s="1504"/>
      <c r="BL130" s="1504"/>
      <c r="BM130" s="1504"/>
      <c r="BN130" s="1504"/>
      <c r="BO130" s="1504"/>
      <c r="BP130" s="1504"/>
    </row>
    <row r="131" spans="1:68" s="1526" customFormat="1" ht="19.5">
      <c r="A131" s="1504"/>
      <c r="B131" s="1525"/>
      <c r="C131" s="1525"/>
      <c r="D131" s="1525"/>
      <c r="E131" s="1525"/>
      <c r="F131" s="1525"/>
      <c r="G131" s="1004"/>
      <c r="H131" s="1504"/>
      <c r="I131" s="1504"/>
      <c r="J131" s="1504"/>
      <c r="K131" s="1504"/>
      <c r="L131" s="1504"/>
      <c r="M131" s="1504"/>
      <c r="N131" s="1504"/>
      <c r="O131" s="1504"/>
      <c r="P131" s="1504"/>
      <c r="Q131" s="1504"/>
      <c r="R131" s="1504"/>
      <c r="S131" s="1504"/>
      <c r="T131" s="1504"/>
      <c r="U131" s="1504"/>
      <c r="V131" s="1504"/>
      <c r="W131" s="1504"/>
      <c r="X131" s="1504"/>
      <c r="Y131" s="1504"/>
      <c r="Z131" s="1504"/>
      <c r="AA131" s="1504"/>
      <c r="AB131" s="1504"/>
      <c r="AC131" s="1504"/>
      <c r="AD131" s="1504"/>
      <c r="AE131" s="1504"/>
      <c r="AF131" s="1504"/>
      <c r="AG131" s="1504"/>
      <c r="AH131" s="1504"/>
      <c r="AI131" s="1504"/>
      <c r="AJ131" s="1504"/>
      <c r="AK131" s="1504"/>
      <c r="AL131" s="1504"/>
      <c r="AM131" s="1504"/>
      <c r="AN131" s="1504"/>
      <c r="AO131" s="1504"/>
      <c r="AP131" s="1504"/>
      <c r="AQ131" s="1504"/>
      <c r="AR131" s="1504"/>
      <c r="AS131" s="1504"/>
      <c r="AT131" s="1504"/>
      <c r="AU131" s="1504"/>
      <c r="AV131" s="1504"/>
      <c r="AW131" s="1504"/>
      <c r="AX131" s="1504"/>
      <c r="AY131" s="1504"/>
      <c r="AZ131" s="1504"/>
      <c r="BA131" s="1504"/>
      <c r="BB131" s="1504"/>
      <c r="BC131" s="1504"/>
      <c r="BD131" s="1504"/>
      <c r="BE131" s="1504"/>
      <c r="BF131" s="1504"/>
      <c r="BG131" s="1504"/>
      <c r="BH131" s="1504"/>
      <c r="BI131" s="1504"/>
      <c r="BJ131" s="1504"/>
      <c r="BK131" s="1504"/>
      <c r="BL131" s="1504"/>
      <c r="BM131" s="1504"/>
      <c r="BN131" s="1504"/>
      <c r="BO131" s="1504"/>
      <c r="BP131" s="1504"/>
    </row>
    <row r="132" spans="1:68" s="1526" customFormat="1" ht="19.5">
      <c r="A132" s="1504"/>
      <c r="B132" s="1525"/>
      <c r="C132" s="1525"/>
      <c r="D132" s="1525"/>
      <c r="E132" s="1525"/>
      <c r="F132" s="1525"/>
      <c r="G132" s="1004"/>
      <c r="H132" s="1504"/>
      <c r="I132" s="1504"/>
      <c r="J132" s="1504"/>
      <c r="K132" s="1504"/>
      <c r="L132" s="1504"/>
      <c r="M132" s="1504"/>
      <c r="N132" s="1504"/>
      <c r="O132" s="1504"/>
      <c r="P132" s="1504"/>
      <c r="Q132" s="1504"/>
      <c r="R132" s="1504"/>
      <c r="S132" s="1504"/>
      <c r="T132" s="1504"/>
      <c r="U132" s="1504"/>
      <c r="V132" s="1504"/>
      <c r="W132" s="1504"/>
      <c r="X132" s="1504"/>
      <c r="Y132" s="1504"/>
      <c r="Z132" s="1504"/>
      <c r="AA132" s="1504"/>
      <c r="AB132" s="1504"/>
      <c r="AC132" s="1504"/>
      <c r="AD132" s="1504"/>
      <c r="AE132" s="1504"/>
      <c r="AF132" s="1504"/>
      <c r="AG132" s="1504"/>
      <c r="AH132" s="1504"/>
      <c r="AI132" s="1504"/>
      <c r="AJ132" s="1504"/>
      <c r="AK132" s="1504"/>
      <c r="AL132" s="1504"/>
      <c r="AM132" s="1504"/>
      <c r="AN132" s="1504"/>
      <c r="AO132" s="1504"/>
      <c r="AP132" s="1504"/>
      <c r="AQ132" s="1504"/>
      <c r="AR132" s="1504"/>
      <c r="AS132" s="1504"/>
      <c r="AT132" s="1504"/>
      <c r="AU132" s="1504"/>
      <c r="AV132" s="1504"/>
      <c r="AW132" s="1504"/>
      <c r="AX132" s="1504"/>
      <c r="AY132" s="1504"/>
      <c r="AZ132" s="1504"/>
      <c r="BA132" s="1504"/>
      <c r="BB132" s="1504"/>
      <c r="BC132" s="1504"/>
      <c r="BD132" s="1504"/>
      <c r="BE132" s="1504"/>
      <c r="BF132" s="1504"/>
      <c r="BG132" s="1504"/>
      <c r="BH132" s="1504"/>
      <c r="BI132" s="1504"/>
      <c r="BJ132" s="1504"/>
      <c r="BK132" s="1504"/>
      <c r="BL132" s="1504"/>
      <c r="BM132" s="1504"/>
      <c r="BN132" s="1504"/>
      <c r="BO132" s="1504"/>
      <c r="BP132" s="1504"/>
    </row>
    <row r="133" spans="1:68" s="1526" customFormat="1" ht="19.5">
      <c r="A133" s="1504"/>
      <c r="B133" s="1525"/>
      <c r="C133" s="1525"/>
      <c r="D133" s="1525"/>
      <c r="E133" s="1525"/>
      <c r="F133" s="1525"/>
      <c r="G133" s="1004"/>
      <c r="H133" s="1504"/>
      <c r="I133" s="1504"/>
      <c r="J133" s="1504"/>
      <c r="K133" s="1504"/>
      <c r="L133" s="1504"/>
      <c r="M133" s="1504"/>
      <c r="N133" s="1504"/>
      <c r="O133" s="1504"/>
      <c r="P133" s="1504"/>
      <c r="Q133" s="1504"/>
      <c r="R133" s="1504"/>
      <c r="S133" s="1504"/>
      <c r="T133" s="1504"/>
      <c r="U133" s="1504"/>
      <c r="V133" s="1504"/>
      <c r="W133" s="1504"/>
      <c r="X133" s="1504"/>
      <c r="Y133" s="1504"/>
      <c r="Z133" s="1504"/>
      <c r="AA133" s="1504"/>
      <c r="AB133" s="1504"/>
      <c r="AC133" s="1504"/>
      <c r="AD133" s="1504"/>
      <c r="AE133" s="1504"/>
      <c r="AF133" s="1504"/>
      <c r="AG133" s="1504"/>
      <c r="AH133" s="1504"/>
      <c r="AI133" s="1504"/>
      <c r="AJ133" s="1504"/>
      <c r="AK133" s="1504"/>
      <c r="AL133" s="1504"/>
      <c r="AM133" s="1504"/>
      <c r="AN133" s="1504"/>
      <c r="AO133" s="1504"/>
      <c r="AP133" s="1504"/>
      <c r="AQ133" s="1504"/>
      <c r="AR133" s="1504"/>
      <c r="AS133" s="1504"/>
      <c r="AT133" s="1504"/>
      <c r="AU133" s="1504"/>
      <c r="AV133" s="1504"/>
      <c r="AW133" s="1504"/>
      <c r="AX133" s="1504"/>
      <c r="AY133" s="1504"/>
      <c r="AZ133" s="1504"/>
      <c r="BA133" s="1504"/>
      <c r="BB133" s="1504"/>
      <c r="BC133" s="1504"/>
      <c r="BD133" s="1504"/>
      <c r="BE133" s="1504"/>
      <c r="BF133" s="1504"/>
      <c r="BG133" s="1504"/>
      <c r="BH133" s="1504"/>
      <c r="BI133" s="1504"/>
      <c r="BJ133" s="1504"/>
      <c r="BK133" s="1504"/>
      <c r="BL133" s="1504"/>
      <c r="BM133" s="1504"/>
      <c r="BN133" s="1504"/>
      <c r="BO133" s="1504"/>
      <c r="BP133" s="1504"/>
    </row>
    <row r="134" spans="3:5" ht="19.5">
      <c r="C134" s="1525"/>
      <c r="D134" s="1525"/>
      <c r="E134" s="1525"/>
    </row>
    <row r="135" spans="3:5" ht="19.5">
      <c r="C135" s="1525"/>
      <c r="D135" s="1525"/>
      <c r="E135" s="1525"/>
    </row>
    <row r="136" spans="3:5" ht="19.5">
      <c r="C136" s="1525"/>
      <c r="D136" s="1525"/>
      <c r="E136" s="1525"/>
    </row>
    <row r="137" spans="3:5" ht="19.5">
      <c r="C137" s="1525"/>
      <c r="D137" s="1525"/>
      <c r="E137" s="1525"/>
    </row>
    <row r="138" spans="3:5" ht="19.5">
      <c r="C138" s="1525"/>
      <c r="D138" s="1525"/>
      <c r="E138" s="1525"/>
    </row>
    <row r="139" spans="3:5" ht="19.5">
      <c r="C139" s="1525"/>
      <c r="D139" s="1525"/>
      <c r="E139" s="1525"/>
    </row>
  </sheetData>
  <sheetProtection/>
  <mergeCells count="4">
    <mergeCell ref="A3:F3"/>
    <mergeCell ref="A97:A98"/>
    <mergeCell ref="A99:A100"/>
    <mergeCell ref="A101:A102"/>
  </mergeCells>
  <printOptions/>
  <pageMargins left="0" right="0" top="0.196850393700787" bottom="0" header="0.31496062992126" footer="0.31496062992126"/>
  <pageSetup horizontalDpi="600" verticalDpi="600" orientation="landscape" paperSize="9" scale="80" r:id="rId1"/>
  <rowBreaks count="3" manualBreakCount="3">
    <brk id="33" max="5" man="1"/>
    <brk id="58" max="5" man="1"/>
    <brk id="80" max="5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1:F65"/>
  <sheetViews>
    <sheetView view="pageBreakPreview" zoomScale="90" zoomScaleNormal="90" zoomScaleSheetLayoutView="90" zoomScalePageLayoutView="0" workbookViewId="0" topLeftCell="A1">
      <selection activeCell="B16" sqref="B16"/>
    </sheetView>
  </sheetViews>
  <sheetFormatPr defaultColWidth="9.140625" defaultRowHeight="15"/>
  <cols>
    <col min="1" max="1" width="45.421875" style="400" bestFit="1" customWidth="1"/>
    <col min="2" max="2" width="11.8515625" style="400" customWidth="1"/>
    <col min="3" max="3" width="21.421875" style="416" customWidth="1"/>
    <col min="4" max="4" width="24.57421875" style="417" customWidth="1"/>
    <col min="5" max="5" width="23.140625" style="417" customWidth="1"/>
    <col min="6" max="6" width="22.421875" style="417" customWidth="1"/>
    <col min="7" max="16384" width="9.140625" style="400" customWidth="1"/>
  </cols>
  <sheetData>
    <row r="1" spans="1:6" s="361" customFormat="1" ht="21">
      <c r="A1" s="356"/>
      <c r="B1" s="357"/>
      <c r="C1" s="358"/>
      <c r="D1" s="359"/>
      <c r="E1" s="359"/>
      <c r="F1" s="360" t="s">
        <v>267</v>
      </c>
    </row>
    <row r="2" spans="1:6" s="361" customFormat="1" ht="21">
      <c r="A2" s="356"/>
      <c r="B2" s="357"/>
      <c r="C2" s="358"/>
      <c r="D2" s="359"/>
      <c r="E2" s="359"/>
      <c r="F2" s="360" t="s">
        <v>268</v>
      </c>
    </row>
    <row r="3" spans="1:6" s="361" customFormat="1" ht="21">
      <c r="A3" s="593" t="s">
        <v>199</v>
      </c>
      <c r="B3" s="593"/>
      <c r="C3" s="593"/>
      <c r="D3" s="593"/>
      <c r="E3" s="593"/>
      <c r="F3" s="593"/>
    </row>
    <row r="4" spans="1:6" s="361" customFormat="1" ht="21">
      <c r="A4" s="71" t="s">
        <v>40</v>
      </c>
      <c r="B4" s="362"/>
      <c r="C4" s="363"/>
      <c r="D4" s="36"/>
      <c r="E4" s="364"/>
      <c r="F4" s="44"/>
    </row>
    <row r="5" spans="1:6" s="361" customFormat="1" ht="21">
      <c r="A5" s="70" t="s">
        <v>232</v>
      </c>
      <c r="B5" s="357"/>
      <c r="C5" s="358"/>
      <c r="D5" s="359"/>
      <c r="E5" s="359"/>
      <c r="F5" s="365"/>
    </row>
    <row r="6" spans="1:6" s="361" customFormat="1" ht="21">
      <c r="A6" s="356"/>
      <c r="B6" s="357"/>
      <c r="C6" s="358"/>
      <c r="D6" s="359"/>
      <c r="E6" s="359"/>
      <c r="F6" s="38" t="s">
        <v>38</v>
      </c>
    </row>
    <row r="7" spans="1:6" s="370" customFormat="1" ht="28.5" customHeight="1">
      <c r="A7" s="366" t="s">
        <v>274</v>
      </c>
      <c r="B7" s="367" t="s">
        <v>153</v>
      </c>
      <c r="C7" s="368" t="s">
        <v>0</v>
      </c>
      <c r="D7" s="369" t="s">
        <v>3</v>
      </c>
      <c r="E7" s="369" t="s">
        <v>4</v>
      </c>
      <c r="F7" s="369" t="s">
        <v>5</v>
      </c>
    </row>
    <row r="8" spans="1:6" s="374" customFormat="1" ht="21">
      <c r="A8" s="274"/>
      <c r="B8" s="371"/>
      <c r="C8" s="372"/>
      <c r="D8" s="373" t="s">
        <v>272</v>
      </c>
      <c r="E8" s="373" t="s">
        <v>266</v>
      </c>
      <c r="F8" s="373" t="s">
        <v>273</v>
      </c>
    </row>
    <row r="9" spans="1:6" s="378" customFormat="1" ht="21">
      <c r="A9" s="375" t="s">
        <v>208</v>
      </c>
      <c r="B9" s="279"/>
      <c r="C9" s="376"/>
      <c r="D9" s="377"/>
      <c r="E9" s="377"/>
      <c r="F9" s="377"/>
    </row>
    <row r="10" spans="1:6" s="383" customFormat="1" ht="21">
      <c r="A10" s="379" t="s">
        <v>275</v>
      </c>
      <c r="B10" s="380" t="s">
        <v>1</v>
      </c>
      <c r="C10" s="381">
        <f>SUM(C12+C22)</f>
        <v>716000</v>
      </c>
      <c r="D10" s="382"/>
      <c r="E10" s="382"/>
      <c r="F10" s="382"/>
    </row>
    <row r="11" spans="1:6" s="383" customFormat="1" ht="21">
      <c r="A11" s="379"/>
      <c r="B11" s="380" t="s">
        <v>2</v>
      </c>
      <c r="C11" s="381"/>
      <c r="D11" s="382"/>
      <c r="E11" s="382"/>
      <c r="F11" s="382"/>
    </row>
    <row r="12" spans="1:6" s="387" customFormat="1" ht="21">
      <c r="A12" s="384" t="s">
        <v>269</v>
      </c>
      <c r="B12" s="279" t="s">
        <v>1</v>
      </c>
      <c r="C12" s="385">
        <f>SUM($C$14)</f>
        <v>64200</v>
      </c>
      <c r="D12" s="386"/>
      <c r="E12" s="386"/>
      <c r="F12" s="386"/>
    </row>
    <row r="13" spans="1:6" s="387" customFormat="1" ht="21">
      <c r="A13" s="384"/>
      <c r="B13" s="279" t="s">
        <v>2</v>
      </c>
      <c r="C13" s="385"/>
      <c r="D13" s="386"/>
      <c r="E13" s="386"/>
      <c r="F13" s="386"/>
    </row>
    <row r="14" spans="1:6" s="391" customFormat="1" ht="21">
      <c r="A14" s="388" t="s">
        <v>42</v>
      </c>
      <c r="B14" s="389" t="s">
        <v>1</v>
      </c>
      <c r="C14" s="390">
        <f>SUM($C$16+$C$18+$C$20)</f>
        <v>64200</v>
      </c>
      <c r="D14" s="390"/>
      <c r="E14" s="390"/>
      <c r="F14" s="390"/>
    </row>
    <row r="15" spans="1:6" s="391" customFormat="1" ht="21">
      <c r="A15" s="392"/>
      <c r="B15" s="389" t="s">
        <v>2</v>
      </c>
      <c r="C15" s="393"/>
      <c r="D15" s="393"/>
      <c r="E15" s="393"/>
      <c r="F15" s="393"/>
    </row>
    <row r="16" spans="1:6" s="397" customFormat="1" ht="21">
      <c r="A16" s="394" t="s">
        <v>46</v>
      </c>
      <c r="B16" s="232" t="s">
        <v>1</v>
      </c>
      <c r="C16" s="395">
        <v>7200</v>
      </c>
      <c r="D16" s="396"/>
      <c r="E16" s="396"/>
      <c r="F16" s="396"/>
    </row>
    <row r="17" spans="1:6" s="397" customFormat="1" ht="21">
      <c r="A17" s="398"/>
      <c r="B17" s="232" t="s">
        <v>2</v>
      </c>
      <c r="C17" s="396"/>
      <c r="D17" s="396"/>
      <c r="E17" s="396"/>
      <c r="F17" s="396"/>
    </row>
    <row r="18" spans="1:6" ht="21">
      <c r="A18" s="394" t="s">
        <v>114</v>
      </c>
      <c r="B18" s="232" t="s">
        <v>1</v>
      </c>
      <c r="C18" s="273">
        <v>55700</v>
      </c>
      <c r="D18" s="399"/>
      <c r="E18" s="399"/>
      <c r="F18" s="399"/>
    </row>
    <row r="19" spans="1:6" ht="21">
      <c r="A19" s="401"/>
      <c r="B19" s="232" t="s">
        <v>2</v>
      </c>
      <c r="C19" s="273"/>
      <c r="D19" s="402"/>
      <c r="E19" s="402"/>
      <c r="F19" s="402"/>
    </row>
    <row r="20" spans="1:6" ht="21">
      <c r="A20" s="403" t="s">
        <v>276</v>
      </c>
      <c r="B20" s="232" t="s">
        <v>1</v>
      </c>
      <c r="C20" s="273">
        <v>1300</v>
      </c>
      <c r="D20" s="402"/>
      <c r="E20" s="402"/>
      <c r="F20" s="402"/>
    </row>
    <row r="21" spans="1:6" ht="21">
      <c r="A21" s="404"/>
      <c r="B21" s="232" t="s">
        <v>2</v>
      </c>
      <c r="C21" s="405"/>
      <c r="D21" s="372"/>
      <c r="E21" s="372"/>
      <c r="F21" s="372"/>
    </row>
    <row r="22" spans="1:6" s="387" customFormat="1" ht="21">
      <c r="A22" s="384" t="s">
        <v>270</v>
      </c>
      <c r="B22" s="280" t="s">
        <v>1</v>
      </c>
      <c r="C22" s="385">
        <f>SUM($C$24)</f>
        <v>651800</v>
      </c>
      <c r="D22" s="386"/>
      <c r="E22" s="386"/>
      <c r="F22" s="386"/>
    </row>
    <row r="23" spans="1:6" s="387" customFormat="1" ht="21">
      <c r="A23" s="384"/>
      <c r="B23" s="280" t="s">
        <v>2</v>
      </c>
      <c r="C23" s="385"/>
      <c r="D23" s="386"/>
      <c r="E23" s="386"/>
      <c r="F23" s="386"/>
    </row>
    <row r="24" spans="1:6" s="391" customFormat="1" ht="21">
      <c r="A24" s="388" t="s">
        <v>42</v>
      </c>
      <c r="B24" s="389" t="s">
        <v>1</v>
      </c>
      <c r="C24" s="390">
        <f>SUM($C$27+$C$30+$C$33+$C$35+$C$40+$C$42+$C$44)</f>
        <v>651800</v>
      </c>
      <c r="D24" s="390"/>
      <c r="E24" s="390"/>
      <c r="F24" s="390"/>
    </row>
    <row r="25" spans="1:6" s="391" customFormat="1" ht="21">
      <c r="A25" s="392"/>
      <c r="B25" s="389" t="s">
        <v>2</v>
      </c>
      <c r="C25" s="393"/>
      <c r="D25" s="393"/>
      <c r="E25" s="393"/>
      <c r="F25" s="393"/>
    </row>
    <row r="26" spans="1:6" ht="21">
      <c r="A26" s="406" t="s">
        <v>213</v>
      </c>
      <c r="B26" s="272"/>
      <c r="C26" s="273"/>
      <c r="D26" s="402"/>
      <c r="E26" s="402"/>
      <c r="F26" s="402"/>
    </row>
    <row r="27" spans="1:6" ht="21">
      <c r="A27" s="394" t="s">
        <v>43</v>
      </c>
      <c r="B27" s="272" t="s">
        <v>1</v>
      </c>
      <c r="C27" s="273">
        <v>267400</v>
      </c>
      <c r="D27" s="402"/>
      <c r="E27" s="402"/>
      <c r="F27" s="402"/>
    </row>
    <row r="28" spans="1:6" ht="21">
      <c r="A28" s="401"/>
      <c r="B28" s="272" t="s">
        <v>2</v>
      </c>
      <c r="C28" s="273"/>
      <c r="D28" s="402"/>
      <c r="E28" s="402"/>
      <c r="F28" s="402"/>
    </row>
    <row r="29" spans="1:6" ht="21">
      <c r="A29" s="41" t="s">
        <v>214</v>
      </c>
      <c r="B29" s="272"/>
      <c r="C29" s="273"/>
      <c r="D29" s="402"/>
      <c r="E29" s="402"/>
      <c r="F29" s="402"/>
    </row>
    <row r="30" spans="1:6" ht="21">
      <c r="A30" s="394" t="s">
        <v>45</v>
      </c>
      <c r="B30" s="272" t="s">
        <v>1</v>
      </c>
      <c r="C30" s="273">
        <v>18100</v>
      </c>
      <c r="D30" s="402"/>
      <c r="E30" s="402"/>
      <c r="F30" s="402"/>
    </row>
    <row r="31" spans="1:6" ht="21">
      <c r="A31" s="41"/>
      <c r="B31" s="272" t="s">
        <v>2</v>
      </c>
      <c r="C31" s="273"/>
      <c r="D31" s="402"/>
      <c r="E31" s="402"/>
      <c r="F31" s="402"/>
    </row>
    <row r="32" spans="1:6" ht="21">
      <c r="A32" s="41"/>
      <c r="B32" s="272"/>
      <c r="C32" s="273"/>
      <c r="D32" s="402"/>
      <c r="E32" s="402"/>
      <c r="F32" s="402"/>
    </row>
    <row r="33" spans="1:6" ht="21">
      <c r="A33" s="394" t="s">
        <v>48</v>
      </c>
      <c r="B33" s="272" t="s">
        <v>1</v>
      </c>
      <c r="C33" s="273">
        <v>22800</v>
      </c>
      <c r="D33" s="402"/>
      <c r="E33" s="402"/>
      <c r="F33" s="402"/>
    </row>
    <row r="34" spans="1:6" ht="21">
      <c r="A34" s="401"/>
      <c r="B34" s="272" t="s">
        <v>2</v>
      </c>
      <c r="C34" s="273"/>
      <c r="D34" s="402"/>
      <c r="E34" s="402"/>
      <c r="F34" s="402"/>
    </row>
    <row r="35" spans="1:6" ht="21">
      <c r="A35" s="394" t="s">
        <v>118</v>
      </c>
      <c r="B35" s="272" t="s">
        <v>1</v>
      </c>
      <c r="C35" s="273">
        <v>143600</v>
      </c>
      <c r="D35" s="402"/>
      <c r="E35" s="402"/>
      <c r="F35" s="402"/>
    </row>
    <row r="36" spans="1:6" ht="21">
      <c r="A36" s="401"/>
      <c r="B36" s="272" t="s">
        <v>2</v>
      </c>
      <c r="C36" s="273"/>
      <c r="D36" s="402"/>
      <c r="E36" s="402"/>
      <c r="F36" s="402"/>
    </row>
    <row r="37" spans="1:6" ht="21">
      <c r="A37" s="41" t="s">
        <v>215</v>
      </c>
      <c r="B37" s="272"/>
      <c r="C37" s="407"/>
      <c r="D37" s="402"/>
      <c r="E37" s="402"/>
      <c r="F37" s="402"/>
    </row>
    <row r="38" spans="1:6" ht="21">
      <c r="A38" s="394" t="s">
        <v>51</v>
      </c>
      <c r="B38" s="272" t="s">
        <v>1</v>
      </c>
      <c r="C38" s="408"/>
      <c r="D38" s="402"/>
      <c r="E38" s="402"/>
      <c r="F38" s="402"/>
    </row>
    <row r="39" spans="1:6" ht="21">
      <c r="A39" s="401"/>
      <c r="B39" s="272" t="s">
        <v>2</v>
      </c>
      <c r="C39" s="407"/>
      <c r="D39" s="402"/>
      <c r="E39" s="402"/>
      <c r="F39" s="402"/>
    </row>
    <row r="40" spans="1:6" ht="21">
      <c r="A40" s="394" t="s">
        <v>53</v>
      </c>
      <c r="B40" s="272" t="s">
        <v>1</v>
      </c>
      <c r="C40" s="273">
        <v>120000</v>
      </c>
      <c r="D40" s="402"/>
      <c r="E40" s="402"/>
      <c r="F40" s="402"/>
    </row>
    <row r="41" spans="1:6" ht="21">
      <c r="A41" s="394"/>
      <c r="B41" s="272" t="s">
        <v>2</v>
      </c>
      <c r="C41" s="273"/>
      <c r="D41" s="402"/>
      <c r="E41" s="402"/>
      <c r="F41" s="402"/>
    </row>
    <row r="42" spans="1:6" ht="21">
      <c r="A42" s="403" t="s">
        <v>115</v>
      </c>
      <c r="B42" s="272" t="s">
        <v>1</v>
      </c>
      <c r="C42" s="273">
        <v>12000</v>
      </c>
      <c r="D42" s="402"/>
      <c r="E42" s="402"/>
      <c r="F42" s="402"/>
    </row>
    <row r="43" spans="1:6" ht="21">
      <c r="A43" s="394"/>
      <c r="B43" s="272" t="s">
        <v>2</v>
      </c>
      <c r="C43" s="273"/>
      <c r="D43" s="402"/>
      <c r="E43" s="402"/>
      <c r="F43" s="402"/>
    </row>
    <row r="44" spans="1:6" ht="21">
      <c r="A44" s="394" t="s">
        <v>52</v>
      </c>
      <c r="B44" s="272" t="s">
        <v>1</v>
      </c>
      <c r="C44" s="273">
        <f>71900-4000</f>
        <v>67900</v>
      </c>
      <c r="D44" s="402"/>
      <c r="E44" s="402"/>
      <c r="F44" s="402"/>
    </row>
    <row r="45" spans="1:6" ht="21">
      <c r="A45" s="394"/>
      <c r="B45" s="272" t="s">
        <v>2</v>
      </c>
      <c r="C45" s="273"/>
      <c r="D45" s="402"/>
      <c r="E45" s="402"/>
      <c r="F45" s="402"/>
    </row>
    <row r="46" spans="1:6" ht="21">
      <c r="A46" s="394"/>
      <c r="B46" s="272"/>
      <c r="C46" s="273"/>
      <c r="D46" s="402"/>
      <c r="E46" s="402"/>
      <c r="F46" s="402"/>
    </row>
    <row r="47" spans="1:6" ht="21">
      <c r="A47" s="394"/>
      <c r="B47" s="272"/>
      <c r="C47" s="273"/>
      <c r="D47" s="402"/>
      <c r="E47" s="402"/>
      <c r="F47" s="402"/>
    </row>
    <row r="48" spans="1:6" ht="21">
      <c r="A48" s="394"/>
      <c r="B48" s="272"/>
      <c r="C48" s="273"/>
      <c r="D48" s="402"/>
      <c r="E48" s="402"/>
      <c r="F48" s="402"/>
    </row>
    <row r="49" spans="1:6" ht="21">
      <c r="A49" s="394"/>
      <c r="B49" s="272"/>
      <c r="C49" s="273"/>
      <c r="D49" s="402"/>
      <c r="E49" s="402"/>
      <c r="F49" s="402"/>
    </row>
    <row r="50" spans="1:6" s="409" customFormat="1" ht="21">
      <c r="A50" s="375" t="s">
        <v>277</v>
      </c>
      <c r="B50" s="279" t="s">
        <v>1</v>
      </c>
      <c r="C50" s="377">
        <f>SUM(C54:C57)</f>
        <v>11553100</v>
      </c>
      <c r="D50" s="377"/>
      <c r="E50" s="377"/>
      <c r="F50" s="377"/>
    </row>
    <row r="51" spans="1:6" s="409" customFormat="1" ht="21">
      <c r="A51" s="375"/>
      <c r="B51" s="279" t="s">
        <v>2</v>
      </c>
      <c r="C51" s="377"/>
      <c r="D51" s="377"/>
      <c r="E51" s="377"/>
      <c r="F51" s="377"/>
    </row>
    <row r="52" spans="1:6" s="411" customFormat="1" ht="21">
      <c r="A52" s="388" t="s">
        <v>265</v>
      </c>
      <c r="B52" s="389" t="s">
        <v>1</v>
      </c>
      <c r="C52" s="410">
        <f>SUM($C$54)</f>
        <v>11553100</v>
      </c>
      <c r="D52" s="410"/>
      <c r="E52" s="410"/>
      <c r="F52" s="410"/>
    </row>
    <row r="53" spans="1:6" s="411" customFormat="1" ht="21">
      <c r="A53" s="388"/>
      <c r="B53" s="389" t="s">
        <v>2</v>
      </c>
      <c r="C53" s="410"/>
      <c r="D53" s="410"/>
      <c r="E53" s="410"/>
      <c r="F53" s="410"/>
    </row>
    <row r="54" spans="1:6" s="412" customFormat="1" ht="21">
      <c r="A54" s="231" t="s">
        <v>278</v>
      </c>
      <c r="B54" s="232" t="s">
        <v>1</v>
      </c>
      <c r="C54" s="399">
        <v>11553100</v>
      </c>
      <c r="D54" s="399"/>
      <c r="E54" s="399"/>
      <c r="F54" s="399"/>
    </row>
    <row r="55" spans="1:6" s="413" customFormat="1" ht="21">
      <c r="A55" s="231" t="s">
        <v>279</v>
      </c>
      <c r="B55" s="232" t="s">
        <v>2</v>
      </c>
      <c r="C55" s="399"/>
      <c r="D55" s="399"/>
      <c r="E55" s="399"/>
      <c r="F55" s="399"/>
    </row>
    <row r="56" spans="1:6" s="361" customFormat="1" ht="19.5" customHeight="1">
      <c r="A56" s="231" t="s">
        <v>280</v>
      </c>
      <c r="B56" s="232"/>
      <c r="C56" s="399"/>
      <c r="D56" s="399"/>
      <c r="E56" s="399"/>
      <c r="F56" s="399"/>
    </row>
    <row r="57" spans="1:6" s="361" customFormat="1" ht="21">
      <c r="A57" s="231" t="s">
        <v>281</v>
      </c>
      <c r="B57" s="232"/>
      <c r="C57" s="399"/>
      <c r="D57" s="399"/>
      <c r="E57" s="399"/>
      <c r="F57" s="399"/>
    </row>
    <row r="58" spans="1:6" s="378" customFormat="1" ht="21">
      <c r="A58" s="414" t="s">
        <v>208</v>
      </c>
      <c r="B58" s="279" t="s">
        <v>1</v>
      </c>
      <c r="C58" s="377">
        <f>SUM($C$10)</f>
        <v>716000</v>
      </c>
      <c r="D58" s="377"/>
      <c r="E58" s="377"/>
      <c r="F58" s="377"/>
    </row>
    <row r="59" spans="1:6" s="378" customFormat="1" ht="21">
      <c r="A59" s="414"/>
      <c r="B59" s="279" t="s">
        <v>2</v>
      </c>
      <c r="C59" s="377"/>
      <c r="D59" s="377"/>
      <c r="E59" s="377"/>
      <c r="F59" s="377"/>
    </row>
    <row r="60" spans="1:6" s="378" customFormat="1" ht="21">
      <c r="A60" s="414" t="s">
        <v>277</v>
      </c>
      <c r="B60" s="279" t="s">
        <v>1</v>
      </c>
      <c r="C60" s="377">
        <f>SUM($C$50)</f>
        <v>11553100</v>
      </c>
      <c r="D60" s="377"/>
      <c r="E60" s="377"/>
      <c r="F60" s="377"/>
    </row>
    <row r="61" spans="1:6" s="378" customFormat="1" ht="21">
      <c r="A61" s="414"/>
      <c r="B61" s="279" t="s">
        <v>2</v>
      </c>
      <c r="C61" s="377"/>
      <c r="D61" s="377"/>
      <c r="E61" s="377"/>
      <c r="F61" s="377"/>
    </row>
    <row r="62" spans="1:6" s="415" customFormat="1" ht="21">
      <c r="A62" s="660" t="s">
        <v>24</v>
      </c>
      <c r="B62" s="279" t="s">
        <v>1</v>
      </c>
      <c r="C62" s="377">
        <f>SUM($C$58+$C$60)</f>
        <v>12269100</v>
      </c>
      <c r="D62" s="377"/>
      <c r="E62" s="377"/>
      <c r="F62" s="377"/>
    </row>
    <row r="63" spans="1:6" s="415" customFormat="1" ht="21">
      <c r="A63" s="661"/>
      <c r="B63" s="279" t="s">
        <v>2</v>
      </c>
      <c r="C63" s="377"/>
      <c r="D63" s="377"/>
      <c r="E63" s="377"/>
      <c r="F63" s="377"/>
    </row>
    <row r="64" ht="35.25" customHeight="1"/>
    <row r="65" ht="35.25" customHeight="1">
      <c r="A65" s="21" t="s">
        <v>25</v>
      </c>
    </row>
    <row r="66" ht="35.25" customHeight="1"/>
    <row r="67" ht="35.25" customHeight="1"/>
  </sheetData>
  <sheetProtection/>
  <mergeCells count="2">
    <mergeCell ref="A62:A63"/>
    <mergeCell ref="A3:F3"/>
  </mergeCells>
  <printOptions/>
  <pageMargins left="0.3937007874015748" right="0.07874015748031496" top="0.3937007874015748" bottom="0.3937007874015748" header="0.31496062992125984" footer="0.31496062992125984"/>
  <pageSetup horizontalDpi="600" verticalDpi="600" orientation="landscape" paperSize="9" scale="9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49"/>
  <sheetViews>
    <sheetView zoomScale="90" zoomScaleNormal="90" zoomScalePageLayoutView="0" workbookViewId="0" topLeftCell="A1">
      <selection activeCell="A1" sqref="A1:IV8"/>
    </sheetView>
  </sheetViews>
  <sheetFormatPr defaultColWidth="9.140625" defaultRowHeight="15"/>
  <cols>
    <col min="1" max="1" width="50.421875" style="109" customWidth="1"/>
    <col min="2" max="2" width="24.00390625" style="109" customWidth="1"/>
    <col min="3" max="3" width="29.140625" style="124" customWidth="1"/>
    <col min="4" max="4" width="39.28125" style="137" customWidth="1"/>
    <col min="5" max="5" width="31.421875" style="137" customWidth="1"/>
    <col min="6" max="6" width="44.00390625" style="137" customWidth="1"/>
    <col min="7" max="10" width="11.57421875" style="137" customWidth="1"/>
    <col min="11" max="11" width="11.57421875" style="119" customWidth="1"/>
    <col min="12" max="16384" width="9.140625" style="109" customWidth="1"/>
  </cols>
  <sheetData>
    <row r="1" spans="1:6" s="397" customFormat="1" ht="21">
      <c r="A1" s="356"/>
      <c r="B1" s="356"/>
      <c r="C1" s="359"/>
      <c r="D1" s="359"/>
      <c r="E1" s="359"/>
      <c r="F1" s="434" t="s">
        <v>267</v>
      </c>
    </row>
    <row r="2" spans="1:6" s="397" customFormat="1" ht="21">
      <c r="A2" s="356"/>
      <c r="B2" s="356"/>
      <c r="C2" s="359"/>
      <c r="D2" s="359"/>
      <c r="E2" s="359"/>
      <c r="F2" s="434" t="s">
        <v>268</v>
      </c>
    </row>
    <row r="3" spans="1:6" s="397" customFormat="1" ht="21">
      <c r="A3" s="593" t="s">
        <v>199</v>
      </c>
      <c r="B3" s="593"/>
      <c r="C3" s="593"/>
      <c r="D3" s="593"/>
      <c r="E3" s="593"/>
      <c r="F3" s="593"/>
    </row>
    <row r="4" spans="1:6" s="397" customFormat="1" ht="21">
      <c r="A4" s="71" t="s">
        <v>40</v>
      </c>
      <c r="B4" s="71"/>
      <c r="C4" s="364"/>
      <c r="D4" s="36"/>
      <c r="E4" s="364"/>
      <c r="F4" s="415"/>
    </row>
    <row r="5" spans="1:6" s="397" customFormat="1" ht="21">
      <c r="A5" s="70" t="s">
        <v>232</v>
      </c>
      <c r="B5" s="356"/>
      <c r="C5" s="359"/>
      <c r="D5" s="359"/>
      <c r="E5" s="359"/>
      <c r="F5" s="435"/>
    </row>
    <row r="6" spans="1:6" s="397" customFormat="1" ht="21">
      <c r="A6" s="356"/>
      <c r="B6" s="356"/>
      <c r="C6" s="359"/>
      <c r="D6" s="359"/>
      <c r="E6" s="359"/>
      <c r="F6" s="436" t="s">
        <v>38</v>
      </c>
    </row>
    <row r="7" spans="1:6" s="437" customFormat="1" ht="28.5" customHeight="1">
      <c r="A7" s="419" t="s">
        <v>274</v>
      </c>
      <c r="B7" s="419" t="s">
        <v>153</v>
      </c>
      <c r="C7" s="440" t="s">
        <v>0</v>
      </c>
      <c r="D7" s="441" t="s">
        <v>3</v>
      </c>
      <c r="E7" s="441" t="s">
        <v>4</v>
      </c>
      <c r="F7" s="441" t="s">
        <v>5</v>
      </c>
    </row>
    <row r="8" spans="1:6" s="439" customFormat="1" ht="21">
      <c r="A8" s="420"/>
      <c r="B8" s="420"/>
      <c r="C8" s="438"/>
      <c r="D8" s="442" t="s">
        <v>272</v>
      </c>
      <c r="E8" s="442" t="s">
        <v>266</v>
      </c>
      <c r="F8" s="442" t="s">
        <v>273</v>
      </c>
    </row>
    <row r="9" spans="1:11" s="252" customFormat="1" ht="19.5">
      <c r="A9" s="423" t="s">
        <v>208</v>
      </c>
      <c r="B9" s="421"/>
      <c r="C9" s="114"/>
      <c r="D9" s="219"/>
      <c r="E9" s="219"/>
      <c r="F9" s="219"/>
      <c r="G9" s="219"/>
      <c r="H9" s="219"/>
      <c r="I9" s="219"/>
      <c r="J9" s="219"/>
      <c r="K9" s="340"/>
    </row>
    <row r="10" spans="1:11" ht="18.75" customHeight="1" hidden="1">
      <c r="A10" s="220"/>
      <c r="B10" s="421" t="s">
        <v>2</v>
      </c>
      <c r="C10" s="114" t="e">
        <f>SUM(C25+C28+#REF!+C30+C32+C35+C41+#REF!+#REF!+#REF!)</f>
        <v>#REF!</v>
      </c>
      <c r="D10" s="114" t="e">
        <f>SUM(#REF!,D25,D28,D30,D32,D35,D41,#REF!,#REF!,#REF!,#REF!)</f>
        <v>#REF!</v>
      </c>
      <c r="E10" s="114" t="e">
        <f>SUM(#REF!,E25,E28,E30,E32,E35,E41,#REF!,#REF!,#REF!,#REF!)</f>
        <v>#REF!</v>
      </c>
      <c r="F10" s="114" t="e">
        <f>SUM(#REF!,F25,F28,F30,F32,F35,F41,#REF!,#REF!,#REF!,#REF!)</f>
        <v>#REF!</v>
      </c>
      <c r="G10" s="114" t="e">
        <f>SUM(#REF!,G25,G28,G30,G32,G35,G41,#REF!,#REF!,#REF!,#REF!)</f>
        <v>#REF!</v>
      </c>
      <c r="H10" s="114" t="e">
        <f>SUM(#REF!,H25,H28,H30,H32,H35,H41,#REF!,#REF!,#REF!,#REF!)</f>
        <v>#REF!</v>
      </c>
      <c r="I10" s="114" t="e">
        <f>SUM(#REF!,I25,I28,I30,I32,I35,I41,#REF!,#REF!,#REF!,#REF!)</f>
        <v>#REF!</v>
      </c>
      <c r="J10" s="114" t="e">
        <f>SUM(#REF!,J25,J28,J30,J32,J35,J41,#REF!,#REF!,#REF!,#REF!)</f>
        <v>#REF!</v>
      </c>
      <c r="K10" s="114" t="e">
        <f>SUM(G10:J10)</f>
        <v>#REF!</v>
      </c>
    </row>
    <row r="11" spans="1:11" s="344" customFormat="1" ht="19.5">
      <c r="A11" s="270" t="s">
        <v>282</v>
      </c>
      <c r="B11" s="341" t="s">
        <v>1</v>
      </c>
      <c r="C11" s="271">
        <f>SUM($C$13+$C$19)</f>
        <v>409600</v>
      </c>
      <c r="D11" s="342"/>
      <c r="E11" s="342"/>
      <c r="F11" s="342"/>
      <c r="G11" s="342"/>
      <c r="H11" s="342"/>
      <c r="I11" s="342"/>
      <c r="J11" s="342"/>
      <c r="K11" s="343"/>
    </row>
    <row r="12" spans="1:11" s="344" customFormat="1" ht="19.5">
      <c r="A12" s="270"/>
      <c r="B12" s="341" t="s">
        <v>2</v>
      </c>
      <c r="C12" s="271"/>
      <c r="D12" s="342"/>
      <c r="E12" s="342"/>
      <c r="F12" s="342"/>
      <c r="G12" s="342"/>
      <c r="H12" s="342"/>
      <c r="I12" s="342"/>
      <c r="J12" s="342"/>
      <c r="K12" s="343"/>
    </row>
    <row r="13" spans="1:11" s="249" customFormat="1" ht="19.5">
      <c r="A13" s="244" t="s">
        <v>269</v>
      </c>
      <c r="B13" s="421" t="s">
        <v>1</v>
      </c>
      <c r="C13" s="246">
        <f>SUM($C$15)</f>
        <v>3900</v>
      </c>
      <c r="D13" s="247"/>
      <c r="E13" s="247"/>
      <c r="F13" s="247"/>
      <c r="G13" s="247"/>
      <c r="H13" s="247"/>
      <c r="I13" s="247"/>
      <c r="J13" s="247"/>
      <c r="K13" s="247"/>
    </row>
    <row r="14" spans="1:11" s="249" customFormat="1" ht="19.5">
      <c r="A14" s="244"/>
      <c r="B14" s="421" t="s">
        <v>2</v>
      </c>
      <c r="C14" s="246"/>
      <c r="D14" s="247"/>
      <c r="E14" s="247"/>
      <c r="F14" s="247"/>
      <c r="G14" s="247"/>
      <c r="H14" s="247"/>
      <c r="I14" s="247"/>
      <c r="J14" s="247"/>
      <c r="K14" s="247"/>
    </row>
    <row r="15" spans="1:11" s="349" customFormat="1" ht="19.5">
      <c r="A15" s="296" t="s">
        <v>42</v>
      </c>
      <c r="B15" s="347" t="s">
        <v>1</v>
      </c>
      <c r="C15" s="297">
        <f>$C$17</f>
        <v>3900</v>
      </c>
      <c r="D15" s="297"/>
      <c r="E15" s="297"/>
      <c r="F15" s="297"/>
      <c r="G15" s="297"/>
      <c r="H15" s="297"/>
      <c r="I15" s="297"/>
      <c r="J15" s="297"/>
      <c r="K15" s="348"/>
    </row>
    <row r="16" spans="1:11" s="349" customFormat="1" ht="19.5">
      <c r="A16" s="298"/>
      <c r="B16" s="347" t="s">
        <v>2</v>
      </c>
      <c r="C16" s="299"/>
      <c r="D16" s="299"/>
      <c r="E16" s="299"/>
      <c r="F16" s="299"/>
      <c r="G16" s="299"/>
      <c r="H16" s="299"/>
      <c r="I16" s="299"/>
      <c r="J16" s="299"/>
      <c r="K16" s="350"/>
    </row>
    <row r="17" spans="1:11" s="61" customFormat="1" ht="19.5">
      <c r="A17" s="222" t="s">
        <v>276</v>
      </c>
      <c r="B17" s="185" t="s">
        <v>1</v>
      </c>
      <c r="C17" s="62">
        <v>3900</v>
      </c>
      <c r="D17" s="189"/>
      <c r="E17" s="189"/>
      <c r="F17" s="189"/>
      <c r="G17" s="189"/>
      <c r="H17" s="189"/>
      <c r="I17" s="189"/>
      <c r="J17" s="189"/>
      <c r="K17" s="196"/>
    </row>
    <row r="18" spans="1:11" s="61" customFormat="1" ht="19.5">
      <c r="A18" s="353"/>
      <c r="B18" s="185" t="s">
        <v>2</v>
      </c>
      <c r="C18" s="354"/>
      <c r="D18" s="251"/>
      <c r="E18" s="251"/>
      <c r="F18" s="251"/>
      <c r="G18" s="251"/>
      <c r="H18" s="251"/>
      <c r="I18" s="251"/>
      <c r="J18" s="251"/>
      <c r="K18" s="165"/>
    </row>
    <row r="19" spans="1:11" s="249" customFormat="1" ht="19.5">
      <c r="A19" s="244" t="s">
        <v>270</v>
      </c>
      <c r="B19" s="245" t="s">
        <v>1</v>
      </c>
      <c r="C19" s="246">
        <f>SUM($C$21)</f>
        <v>405700</v>
      </c>
      <c r="D19" s="247"/>
      <c r="E19" s="247"/>
      <c r="F19" s="247"/>
      <c r="G19" s="247"/>
      <c r="H19" s="247"/>
      <c r="I19" s="247"/>
      <c r="J19" s="247"/>
      <c r="K19" s="247"/>
    </row>
    <row r="20" spans="1:11" s="249" customFormat="1" ht="19.5">
      <c r="A20" s="244"/>
      <c r="B20" s="245" t="s">
        <v>2</v>
      </c>
      <c r="C20" s="246"/>
      <c r="D20" s="247"/>
      <c r="E20" s="247"/>
      <c r="F20" s="247"/>
      <c r="G20" s="247"/>
      <c r="H20" s="247"/>
      <c r="I20" s="247"/>
      <c r="J20" s="247"/>
      <c r="K20" s="247"/>
    </row>
    <row r="21" spans="1:11" s="349" customFormat="1" ht="19.5">
      <c r="A21" s="296" t="s">
        <v>42</v>
      </c>
      <c r="B21" s="347" t="s">
        <v>1</v>
      </c>
      <c r="C21" s="297">
        <f>SUM($C$24+$C$27+$C$29+$C$31+$C$36+$C$38+$C$40)</f>
        <v>405700</v>
      </c>
      <c r="D21" s="297"/>
      <c r="E21" s="297"/>
      <c r="F21" s="297"/>
      <c r="G21" s="297"/>
      <c r="H21" s="297"/>
      <c r="I21" s="297"/>
      <c r="J21" s="297"/>
      <c r="K21" s="348"/>
    </row>
    <row r="22" spans="1:11" s="349" customFormat="1" ht="19.5">
      <c r="A22" s="298"/>
      <c r="B22" s="347" t="s">
        <v>2</v>
      </c>
      <c r="C22" s="299"/>
      <c r="D22" s="299"/>
      <c r="E22" s="299"/>
      <c r="F22" s="299"/>
      <c r="G22" s="299"/>
      <c r="H22" s="299"/>
      <c r="I22" s="299"/>
      <c r="J22" s="299"/>
      <c r="K22" s="350"/>
    </row>
    <row r="23" spans="1:11" s="161" customFormat="1" ht="19.5">
      <c r="A23" s="430" t="s">
        <v>213</v>
      </c>
      <c r="B23" s="112"/>
      <c r="C23" s="258"/>
      <c r="D23" s="258"/>
      <c r="E23" s="258"/>
      <c r="F23" s="258"/>
      <c r="G23" s="258"/>
      <c r="H23" s="258"/>
      <c r="I23" s="258"/>
      <c r="J23" s="258"/>
      <c r="K23" s="351"/>
    </row>
    <row r="24" spans="1:11" ht="19.5">
      <c r="A24" s="221" t="s">
        <v>43</v>
      </c>
      <c r="B24" s="118" t="s">
        <v>1</v>
      </c>
      <c r="C24" s="79">
        <v>84000</v>
      </c>
      <c r="D24" s="189"/>
      <c r="E24" s="189"/>
      <c r="F24" s="189"/>
      <c r="G24" s="189"/>
      <c r="H24" s="189"/>
      <c r="I24" s="189"/>
      <c r="J24" s="189"/>
      <c r="K24" s="196"/>
    </row>
    <row r="25" spans="1:11" ht="19.5">
      <c r="A25" s="221"/>
      <c r="B25" s="118" t="s">
        <v>2</v>
      </c>
      <c r="C25" s="79"/>
      <c r="D25" s="189"/>
      <c r="E25" s="189"/>
      <c r="F25" s="189"/>
      <c r="G25" s="189"/>
      <c r="H25" s="189"/>
      <c r="I25" s="189"/>
      <c r="J25" s="189"/>
      <c r="K25" s="196"/>
    </row>
    <row r="26" spans="1:11" ht="19.5">
      <c r="A26" s="352" t="s">
        <v>214</v>
      </c>
      <c r="B26" s="118"/>
      <c r="C26" s="79"/>
      <c r="D26" s="189"/>
      <c r="E26" s="189"/>
      <c r="F26" s="189"/>
      <c r="G26" s="189"/>
      <c r="H26" s="189"/>
      <c r="I26" s="189"/>
      <c r="J26" s="189"/>
      <c r="K26" s="196"/>
    </row>
    <row r="27" spans="1:11" ht="19.5">
      <c r="A27" s="221" t="s">
        <v>45</v>
      </c>
      <c r="B27" s="185" t="s">
        <v>1</v>
      </c>
      <c r="C27" s="78">
        <v>45100</v>
      </c>
      <c r="D27" s="191"/>
      <c r="E27" s="191"/>
      <c r="F27" s="191"/>
      <c r="G27" s="191"/>
      <c r="H27" s="191"/>
      <c r="I27" s="191"/>
      <c r="J27" s="191"/>
      <c r="K27" s="196"/>
    </row>
    <row r="28" spans="1:11" ht="19.5">
      <c r="A28" s="222"/>
      <c r="B28" s="185" t="s">
        <v>2</v>
      </c>
      <c r="C28" s="78"/>
      <c r="D28" s="191"/>
      <c r="E28" s="191"/>
      <c r="F28" s="191"/>
      <c r="G28" s="191"/>
      <c r="H28" s="191"/>
      <c r="I28" s="191"/>
      <c r="J28" s="191"/>
      <c r="K28" s="196"/>
    </row>
    <row r="29" spans="1:11" ht="19.5">
      <c r="A29" s="221" t="s">
        <v>48</v>
      </c>
      <c r="B29" s="118" t="s">
        <v>1</v>
      </c>
      <c r="C29" s="79">
        <v>22800</v>
      </c>
      <c r="D29" s="189"/>
      <c r="E29" s="189"/>
      <c r="F29" s="189"/>
      <c r="G29" s="189"/>
      <c r="H29" s="189"/>
      <c r="I29" s="189"/>
      <c r="J29" s="189"/>
      <c r="K29" s="196"/>
    </row>
    <row r="30" spans="1:11" ht="19.5">
      <c r="A30" s="223"/>
      <c r="B30" s="118" t="s">
        <v>2</v>
      </c>
      <c r="C30" s="79"/>
      <c r="D30" s="189"/>
      <c r="E30" s="189"/>
      <c r="F30" s="189"/>
      <c r="G30" s="189"/>
      <c r="H30" s="189"/>
      <c r="I30" s="189"/>
      <c r="J30" s="189"/>
      <c r="K30" s="196"/>
    </row>
    <row r="31" spans="1:11" ht="19.5">
      <c r="A31" s="221" t="s">
        <v>118</v>
      </c>
      <c r="B31" s="118" t="s">
        <v>1</v>
      </c>
      <c r="C31" s="79">
        <v>143600</v>
      </c>
      <c r="D31" s="189"/>
      <c r="E31" s="189"/>
      <c r="F31" s="189"/>
      <c r="G31" s="189"/>
      <c r="H31" s="189"/>
      <c r="I31" s="189"/>
      <c r="J31" s="189"/>
      <c r="K31" s="196"/>
    </row>
    <row r="32" spans="1:11" ht="19.5">
      <c r="A32" s="223"/>
      <c r="B32" s="118" t="s">
        <v>2</v>
      </c>
      <c r="C32" s="79"/>
      <c r="D32" s="189"/>
      <c r="E32" s="189"/>
      <c r="F32" s="189"/>
      <c r="G32" s="189"/>
      <c r="H32" s="189"/>
      <c r="I32" s="189"/>
      <c r="J32" s="189"/>
      <c r="K32" s="196"/>
    </row>
    <row r="33" spans="1:11" ht="19.5">
      <c r="A33" s="352" t="s">
        <v>215</v>
      </c>
      <c r="B33" s="118"/>
      <c r="C33" s="79"/>
      <c r="D33" s="189"/>
      <c r="E33" s="189"/>
      <c r="F33" s="189"/>
      <c r="G33" s="189"/>
      <c r="H33" s="189"/>
      <c r="I33" s="189"/>
      <c r="J33" s="189"/>
      <c r="K33" s="196"/>
    </row>
    <row r="34" spans="1:11" ht="19.5">
      <c r="A34" s="221" t="s">
        <v>51</v>
      </c>
      <c r="B34" s="118" t="s">
        <v>1</v>
      </c>
      <c r="C34" s="431"/>
      <c r="D34" s="189"/>
      <c r="E34" s="189"/>
      <c r="F34" s="189"/>
      <c r="G34" s="189"/>
      <c r="H34" s="189"/>
      <c r="I34" s="189"/>
      <c r="J34" s="189"/>
      <c r="K34" s="196"/>
    </row>
    <row r="35" spans="1:11" ht="19.5">
      <c r="A35" s="223"/>
      <c r="B35" s="118" t="s">
        <v>2</v>
      </c>
      <c r="C35" s="432"/>
      <c r="D35" s="189"/>
      <c r="E35" s="189"/>
      <c r="F35" s="189"/>
      <c r="G35" s="189"/>
      <c r="H35" s="189"/>
      <c r="I35" s="189"/>
      <c r="J35" s="189"/>
      <c r="K35" s="196"/>
    </row>
    <row r="36" spans="1:11" ht="19.5">
      <c r="A36" s="221" t="s">
        <v>53</v>
      </c>
      <c r="B36" s="118" t="s">
        <v>1</v>
      </c>
      <c r="C36" s="433">
        <v>30000</v>
      </c>
      <c r="D36" s="189"/>
      <c r="E36" s="189"/>
      <c r="F36" s="189"/>
      <c r="G36" s="189"/>
      <c r="H36" s="189"/>
      <c r="I36" s="189"/>
      <c r="J36" s="189"/>
      <c r="K36" s="196"/>
    </row>
    <row r="37" spans="1:11" ht="19.5">
      <c r="A37" s="223"/>
      <c r="B37" s="118" t="s">
        <v>2</v>
      </c>
      <c r="C37" s="433"/>
      <c r="D37" s="189"/>
      <c r="E37" s="189"/>
      <c r="F37" s="189"/>
      <c r="G37" s="189"/>
      <c r="H37" s="189"/>
      <c r="I37" s="189"/>
      <c r="J37" s="189"/>
      <c r="K37" s="196"/>
    </row>
    <row r="38" spans="1:11" ht="19.5">
      <c r="A38" s="221" t="s">
        <v>54</v>
      </c>
      <c r="B38" s="118" t="s">
        <v>1</v>
      </c>
      <c r="C38" s="79">
        <v>32800</v>
      </c>
      <c r="D38" s="189"/>
      <c r="E38" s="189"/>
      <c r="F38" s="189"/>
      <c r="G38" s="189"/>
      <c r="H38" s="189"/>
      <c r="I38" s="189"/>
      <c r="J38" s="189"/>
      <c r="K38" s="196"/>
    </row>
    <row r="39" spans="1:11" ht="19.5">
      <c r="A39" s="221"/>
      <c r="B39" s="118" t="s">
        <v>2</v>
      </c>
      <c r="C39" s="79"/>
      <c r="D39" s="189"/>
      <c r="E39" s="189"/>
      <c r="F39" s="189"/>
      <c r="G39" s="189"/>
      <c r="H39" s="189"/>
      <c r="I39" s="189"/>
      <c r="J39" s="189"/>
      <c r="K39" s="196"/>
    </row>
    <row r="40" spans="1:11" ht="19.5">
      <c r="A40" s="221" t="s">
        <v>52</v>
      </c>
      <c r="B40" s="118" t="s">
        <v>1</v>
      </c>
      <c r="C40" s="432">
        <f>53400-6000</f>
        <v>47400</v>
      </c>
      <c r="D40" s="189"/>
      <c r="E40" s="189"/>
      <c r="F40" s="189"/>
      <c r="G40" s="189"/>
      <c r="H40" s="189"/>
      <c r="I40" s="189"/>
      <c r="J40" s="189"/>
      <c r="K40" s="196"/>
    </row>
    <row r="41" spans="1:11" ht="19.5">
      <c r="A41" s="223"/>
      <c r="B41" s="118" t="s">
        <v>2</v>
      </c>
      <c r="C41" s="432"/>
      <c r="D41" s="189"/>
      <c r="E41" s="189"/>
      <c r="F41" s="189"/>
      <c r="G41" s="189"/>
      <c r="H41" s="189"/>
      <c r="I41" s="189"/>
      <c r="J41" s="189"/>
      <c r="K41" s="196"/>
    </row>
    <row r="42" spans="1:11" s="252" customFormat="1" ht="19.5">
      <c r="A42" s="216" t="s">
        <v>208</v>
      </c>
      <c r="B42" s="421" t="s">
        <v>1</v>
      </c>
      <c r="C42" s="219">
        <f>SUM($C$11)</f>
        <v>409600</v>
      </c>
      <c r="D42" s="219"/>
      <c r="E42" s="219"/>
      <c r="F42" s="219"/>
      <c r="G42" s="219"/>
      <c r="H42" s="219"/>
      <c r="I42" s="219"/>
      <c r="J42" s="219"/>
      <c r="K42" s="219"/>
    </row>
    <row r="43" spans="1:11" s="252" customFormat="1" ht="19.5">
      <c r="A43" s="216"/>
      <c r="B43" s="421" t="s">
        <v>2</v>
      </c>
      <c r="C43" s="219"/>
      <c r="D43" s="219"/>
      <c r="E43" s="219"/>
      <c r="F43" s="219"/>
      <c r="G43" s="219"/>
      <c r="H43" s="219"/>
      <c r="I43" s="219"/>
      <c r="J43" s="219"/>
      <c r="K43" s="219"/>
    </row>
    <row r="44" spans="1:11" s="120" customFormat="1" ht="19.5">
      <c r="A44" s="662" t="s">
        <v>24</v>
      </c>
      <c r="B44" s="422" t="s">
        <v>1</v>
      </c>
      <c r="C44" s="162">
        <f>SUM($C$42)</f>
        <v>409600</v>
      </c>
      <c r="D44" s="162"/>
      <c r="E44" s="162"/>
      <c r="F44" s="162"/>
      <c r="G44" s="162"/>
      <c r="H44" s="162"/>
      <c r="I44" s="162"/>
      <c r="J44" s="162"/>
      <c r="K44" s="162"/>
    </row>
    <row r="45" spans="1:11" s="120" customFormat="1" ht="19.5">
      <c r="A45" s="662"/>
      <c r="B45" s="422" t="s">
        <v>2</v>
      </c>
      <c r="C45" s="162"/>
      <c r="D45" s="162"/>
      <c r="E45" s="162"/>
      <c r="F45" s="162"/>
      <c r="G45" s="162"/>
      <c r="H45" s="162"/>
      <c r="I45" s="162"/>
      <c r="J45" s="162"/>
      <c r="K45" s="162"/>
    </row>
    <row r="46" spans="1:11" s="120" customFormat="1" ht="19.5">
      <c r="A46" s="242"/>
      <c r="B46" s="242"/>
      <c r="C46" s="168"/>
      <c r="D46" s="168"/>
      <c r="E46" s="168"/>
      <c r="F46" s="168"/>
      <c r="G46" s="168"/>
      <c r="H46" s="168"/>
      <c r="I46" s="168"/>
      <c r="J46" s="168"/>
      <c r="K46" s="168"/>
    </row>
    <row r="47" spans="1:11" s="120" customFormat="1" ht="19.5">
      <c r="A47" s="242"/>
      <c r="B47" s="242"/>
      <c r="C47" s="168"/>
      <c r="D47" s="168"/>
      <c r="E47" s="168"/>
      <c r="F47" s="168"/>
      <c r="G47" s="168"/>
      <c r="H47" s="168"/>
      <c r="I47" s="168"/>
      <c r="J47" s="168"/>
      <c r="K47" s="168"/>
    </row>
    <row r="48" spans="1:11" s="120" customFormat="1" ht="19.5">
      <c r="A48" s="242"/>
      <c r="B48" s="242"/>
      <c r="C48" s="168"/>
      <c r="D48" s="168"/>
      <c r="E48" s="168"/>
      <c r="F48" s="168"/>
      <c r="G48" s="168"/>
      <c r="H48" s="168"/>
      <c r="I48" s="168"/>
      <c r="J48" s="168"/>
      <c r="K48" s="168"/>
    </row>
    <row r="49" spans="1:3" ht="28.5" customHeight="1">
      <c r="A49" s="123" t="s">
        <v>25</v>
      </c>
      <c r="B49" s="121"/>
      <c r="C49" s="122"/>
    </row>
  </sheetData>
  <sheetProtection/>
  <mergeCells count="2">
    <mergeCell ref="A44:A45"/>
    <mergeCell ref="A3:F3"/>
  </mergeCells>
  <printOptions/>
  <pageMargins left="0.1968503937007874" right="0.07874015748031496" top="0.3937007874015748" bottom="0.3937007874015748" header="0.31496062992125984" footer="0.31496062992125984"/>
  <pageSetup horizontalDpi="600" verticalDpi="600" orientation="landscape" paperSize="9" scale="6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165"/>
  <sheetViews>
    <sheetView view="pageBreakPreview" zoomScaleSheetLayoutView="100" zoomScalePageLayoutView="0" workbookViewId="0" topLeftCell="A118">
      <selection activeCell="A123" sqref="A123:IV129"/>
    </sheetView>
  </sheetViews>
  <sheetFormatPr defaultColWidth="9.140625" defaultRowHeight="15"/>
  <cols>
    <col min="1" max="1" width="43.421875" style="119" customWidth="1"/>
    <col min="2" max="2" width="17.140625" style="119" customWidth="1"/>
    <col min="3" max="3" width="22.140625" style="138" customWidth="1"/>
    <col min="4" max="6" width="46.140625" style="138" customWidth="1"/>
    <col min="7" max="7" width="11.28125" style="128" customWidth="1"/>
    <col min="8" max="11" width="10.8515625" style="138" customWidth="1"/>
    <col min="12" max="12" width="9.28125" style="138" customWidth="1"/>
    <col min="13" max="16384" width="9.140625" style="119" customWidth="1"/>
  </cols>
  <sheetData>
    <row r="1" spans="1:6" s="397" customFormat="1" ht="21">
      <c r="A1" s="356"/>
      <c r="B1" s="356"/>
      <c r="C1" s="359"/>
      <c r="D1" s="359"/>
      <c r="E1" s="359"/>
      <c r="F1" s="434" t="s">
        <v>267</v>
      </c>
    </row>
    <row r="2" spans="1:6" s="397" customFormat="1" ht="21">
      <c r="A2" s="356"/>
      <c r="B2" s="356"/>
      <c r="C2" s="359"/>
      <c r="D2" s="359"/>
      <c r="E2" s="359"/>
      <c r="F2" s="434" t="s">
        <v>268</v>
      </c>
    </row>
    <row r="3" spans="1:6" s="397" customFormat="1" ht="21">
      <c r="A3" s="593" t="s">
        <v>199</v>
      </c>
      <c r="B3" s="593"/>
      <c r="C3" s="593"/>
      <c r="D3" s="593"/>
      <c r="E3" s="593"/>
      <c r="F3" s="593"/>
    </row>
    <row r="4" spans="1:6" s="397" customFormat="1" ht="21">
      <c r="A4" s="71" t="s">
        <v>40</v>
      </c>
      <c r="B4" s="71"/>
      <c r="C4" s="364"/>
      <c r="D4" s="36"/>
      <c r="E4" s="364"/>
      <c r="F4" s="415"/>
    </row>
    <row r="5" spans="1:6" s="397" customFormat="1" ht="21">
      <c r="A5" s="70" t="s">
        <v>232</v>
      </c>
      <c r="B5" s="356"/>
      <c r="C5" s="359"/>
      <c r="D5" s="359"/>
      <c r="E5" s="359"/>
      <c r="F5" s="435"/>
    </row>
    <row r="6" spans="1:6" s="397" customFormat="1" ht="21">
      <c r="A6" s="356"/>
      <c r="B6" s="356"/>
      <c r="C6" s="359"/>
      <c r="D6" s="359"/>
      <c r="E6" s="359"/>
      <c r="F6" s="436" t="s">
        <v>38</v>
      </c>
    </row>
    <row r="7" spans="1:6" s="437" customFormat="1" ht="28.5" customHeight="1">
      <c r="A7" s="419" t="s">
        <v>274</v>
      </c>
      <c r="B7" s="419" t="s">
        <v>153</v>
      </c>
      <c r="C7" s="440" t="s">
        <v>0</v>
      </c>
      <c r="D7" s="441" t="s">
        <v>3</v>
      </c>
      <c r="E7" s="441" t="s">
        <v>4</v>
      </c>
      <c r="F7" s="441" t="s">
        <v>5</v>
      </c>
    </row>
    <row r="8" spans="1:6" s="439" customFormat="1" ht="21">
      <c r="A8" s="420"/>
      <c r="B8" s="420"/>
      <c r="C8" s="438"/>
      <c r="D8" s="442" t="s">
        <v>272</v>
      </c>
      <c r="E8" s="442" t="s">
        <v>266</v>
      </c>
      <c r="F8" s="442" t="s">
        <v>273</v>
      </c>
    </row>
    <row r="9" spans="1:12" s="252" customFormat="1" ht="19.5">
      <c r="A9" s="140" t="s">
        <v>208</v>
      </c>
      <c r="B9" s="421"/>
      <c r="C9" s="114"/>
      <c r="D9" s="219"/>
      <c r="E9" s="219"/>
      <c r="F9" s="219"/>
      <c r="G9" s="340"/>
      <c r="H9" s="219"/>
      <c r="I9" s="219"/>
      <c r="J9" s="219"/>
      <c r="K9" s="219"/>
      <c r="L9" s="340"/>
    </row>
    <row r="10" spans="1:12" s="109" customFormat="1" ht="18.75" customHeight="1" hidden="1">
      <c r="A10" s="220"/>
      <c r="B10" s="421" t="s">
        <v>2</v>
      </c>
      <c r="C10" s="114" t="e">
        <f>SUM(#REF!+C32+#REF!+#REF!+C34+C37+#REF!+#REF!+#REF!+#REF!)</f>
        <v>#REF!</v>
      </c>
      <c r="D10" s="114" t="e">
        <f>SUM(#REF!,#REF!,D32,#REF!,D34,D37,#REF!,#REF!,#REF!,#REF!,#REF!)</f>
        <v>#REF!</v>
      </c>
      <c r="E10" s="114" t="e">
        <f>SUM(#REF!,#REF!,E32,#REF!,E34,E37,#REF!,#REF!,#REF!,#REF!,#REF!)</f>
        <v>#REF!</v>
      </c>
      <c r="F10" s="114" t="e">
        <f>SUM(#REF!,#REF!,F32,#REF!,F34,F37,#REF!,#REF!,#REF!,#REF!,#REF!)</f>
        <v>#REF!</v>
      </c>
      <c r="G10" s="114" t="e">
        <f>SUM(#REF!)</f>
        <v>#REF!</v>
      </c>
      <c r="H10" s="114" t="e">
        <f>SUM(#REF!,#REF!,H32,#REF!,H34,H37,#REF!,#REF!,#REF!,#REF!,#REF!)</f>
        <v>#REF!</v>
      </c>
      <c r="I10" s="114" t="e">
        <f>SUM(#REF!,#REF!,I32,#REF!,I34,I37,#REF!,#REF!,#REF!,#REF!,#REF!)</f>
        <v>#REF!</v>
      </c>
      <c r="J10" s="114" t="e">
        <f>SUM(#REF!,#REF!,J32,#REF!,J34,J37,#REF!,#REF!,#REF!,#REF!,#REF!)</f>
        <v>#REF!</v>
      </c>
      <c r="K10" s="114" t="e">
        <f>SUM(#REF!,#REF!,K32,#REF!,K34,K37,#REF!,#REF!,#REF!,#REF!,#REF!)</f>
        <v>#REF!</v>
      </c>
      <c r="L10" s="114" t="e">
        <f>SUM(H10:K10)</f>
        <v>#REF!</v>
      </c>
    </row>
    <row r="11" spans="1:12" s="344" customFormat="1" ht="19.5">
      <c r="A11" s="270" t="s">
        <v>284</v>
      </c>
      <c r="B11" s="341" t="s">
        <v>1</v>
      </c>
      <c r="C11" s="271">
        <f>SUM(C13+C23)</f>
        <v>2439795</v>
      </c>
      <c r="D11" s="342"/>
      <c r="E11" s="342"/>
      <c r="F11" s="342"/>
      <c r="G11" s="343"/>
      <c r="H11" s="342"/>
      <c r="I11" s="342"/>
      <c r="J11" s="342"/>
      <c r="K11" s="342"/>
      <c r="L11" s="343"/>
    </row>
    <row r="12" spans="1:12" s="344" customFormat="1" ht="19.5">
      <c r="A12" s="270"/>
      <c r="B12" s="341" t="s">
        <v>2</v>
      </c>
      <c r="C12" s="271"/>
      <c r="D12" s="342"/>
      <c r="E12" s="342"/>
      <c r="F12" s="342"/>
      <c r="G12" s="343"/>
      <c r="H12" s="342"/>
      <c r="I12" s="342"/>
      <c r="J12" s="342"/>
      <c r="K12" s="342"/>
      <c r="L12" s="343"/>
    </row>
    <row r="13" spans="1:12" s="249" customFormat="1" ht="19.5">
      <c r="A13" s="244" t="s">
        <v>269</v>
      </c>
      <c r="B13" s="421" t="s">
        <v>1</v>
      </c>
      <c r="C13" s="246">
        <f>SUM($C$15)</f>
        <v>58020</v>
      </c>
      <c r="D13" s="247"/>
      <c r="E13" s="247"/>
      <c r="F13" s="247"/>
      <c r="G13" s="247"/>
      <c r="H13" s="247"/>
      <c r="I13" s="247"/>
      <c r="J13" s="247"/>
      <c r="K13" s="247"/>
      <c r="L13" s="247"/>
    </row>
    <row r="14" spans="1:12" s="249" customFormat="1" ht="19.5">
      <c r="A14" s="244"/>
      <c r="B14" s="421" t="s">
        <v>2</v>
      </c>
      <c r="C14" s="246"/>
      <c r="D14" s="247"/>
      <c r="E14" s="247"/>
      <c r="F14" s="247"/>
      <c r="G14" s="247"/>
      <c r="H14" s="247"/>
      <c r="I14" s="247"/>
      <c r="J14" s="247"/>
      <c r="K14" s="247"/>
      <c r="L14" s="247"/>
    </row>
    <row r="15" spans="1:6" s="446" customFormat="1" ht="21">
      <c r="A15" s="443" t="s">
        <v>42</v>
      </c>
      <c r="B15" s="444" t="s">
        <v>1</v>
      </c>
      <c r="C15" s="445">
        <f>SUM($C$17+$C$19+$C$21)</f>
        <v>58020</v>
      </c>
      <c r="D15" s="445"/>
      <c r="E15" s="445"/>
      <c r="F15" s="445"/>
    </row>
    <row r="16" spans="1:6" s="411" customFormat="1" ht="21">
      <c r="A16" s="447"/>
      <c r="B16" s="448" t="s">
        <v>2</v>
      </c>
      <c r="C16" s="449"/>
      <c r="D16" s="449"/>
      <c r="E16" s="449"/>
      <c r="F16" s="449"/>
    </row>
    <row r="17" spans="1:6" s="454" customFormat="1" ht="21">
      <c r="A17" s="450" t="s">
        <v>46</v>
      </c>
      <c r="B17" s="451" t="s">
        <v>1</v>
      </c>
      <c r="C17" s="452">
        <v>24336</v>
      </c>
      <c r="D17" s="453"/>
      <c r="E17" s="453"/>
      <c r="F17" s="453"/>
    </row>
    <row r="18" spans="1:6" s="454" customFormat="1" ht="21">
      <c r="A18" s="455"/>
      <c r="B18" s="451" t="s">
        <v>2</v>
      </c>
      <c r="C18" s="453"/>
      <c r="D18" s="453"/>
      <c r="E18" s="453"/>
      <c r="F18" s="453"/>
    </row>
    <row r="19" spans="1:6" s="458" customFormat="1" ht="21">
      <c r="A19" s="450" t="s">
        <v>132</v>
      </c>
      <c r="B19" s="451" t="s">
        <v>1</v>
      </c>
      <c r="C19" s="456">
        <v>1456</v>
      </c>
      <c r="D19" s="457"/>
      <c r="E19" s="457"/>
      <c r="F19" s="457"/>
    </row>
    <row r="20" spans="1:6" s="458" customFormat="1" ht="21">
      <c r="A20" s="459"/>
      <c r="B20" s="451" t="s">
        <v>2</v>
      </c>
      <c r="C20" s="456"/>
      <c r="D20" s="460"/>
      <c r="E20" s="460"/>
      <c r="F20" s="460"/>
    </row>
    <row r="21" spans="1:6" s="458" customFormat="1" ht="21">
      <c r="A21" s="461" t="s">
        <v>286</v>
      </c>
      <c r="B21" s="451" t="s">
        <v>1</v>
      </c>
      <c r="C21" s="456">
        <v>32228</v>
      </c>
      <c r="D21" s="460"/>
      <c r="E21" s="460"/>
      <c r="F21" s="460"/>
    </row>
    <row r="22" spans="1:6" s="458" customFormat="1" ht="21">
      <c r="A22" s="461"/>
      <c r="B22" s="451" t="s">
        <v>2</v>
      </c>
      <c r="C22" s="456"/>
      <c r="D22" s="460"/>
      <c r="E22" s="460"/>
      <c r="F22" s="460"/>
    </row>
    <row r="23" spans="1:12" s="249" customFormat="1" ht="19.5">
      <c r="A23" s="244" t="s">
        <v>270</v>
      </c>
      <c r="B23" s="245" t="s">
        <v>1</v>
      </c>
      <c r="C23" s="246">
        <f>SUM($C$25)</f>
        <v>2381775</v>
      </c>
      <c r="D23" s="247"/>
      <c r="E23" s="247"/>
      <c r="F23" s="247"/>
      <c r="G23" s="247"/>
      <c r="H23" s="247"/>
      <c r="I23" s="247"/>
      <c r="J23" s="247"/>
      <c r="K23" s="247"/>
      <c r="L23" s="247"/>
    </row>
    <row r="24" spans="1:12" s="249" customFormat="1" ht="19.5">
      <c r="A24" s="244"/>
      <c r="B24" s="245" t="s">
        <v>2</v>
      </c>
      <c r="C24" s="246"/>
      <c r="D24" s="247"/>
      <c r="E24" s="247"/>
      <c r="F24" s="247"/>
      <c r="G24" s="247"/>
      <c r="H24" s="247"/>
      <c r="I24" s="247"/>
      <c r="J24" s="247"/>
      <c r="K24" s="247"/>
      <c r="L24" s="247"/>
    </row>
    <row r="25" spans="1:12" s="349" customFormat="1" ht="19.5">
      <c r="A25" s="296" t="s">
        <v>42</v>
      </c>
      <c r="B25" s="347" t="s">
        <v>1</v>
      </c>
      <c r="C25" s="297">
        <f>SUM($C$28+$C$31+$C$33+$C$35+$C$37+$C$42+$C$44+C46)</f>
        <v>2381775</v>
      </c>
      <c r="D25" s="297"/>
      <c r="E25" s="297"/>
      <c r="F25" s="297"/>
      <c r="G25" s="297"/>
      <c r="H25" s="297"/>
      <c r="I25" s="297"/>
      <c r="J25" s="297"/>
      <c r="K25" s="297"/>
      <c r="L25" s="348"/>
    </row>
    <row r="26" spans="1:12" s="349" customFormat="1" ht="19.5">
      <c r="A26" s="298"/>
      <c r="B26" s="347" t="s">
        <v>2</v>
      </c>
      <c r="C26" s="299"/>
      <c r="D26" s="299"/>
      <c r="E26" s="299"/>
      <c r="F26" s="299"/>
      <c r="G26" s="299"/>
      <c r="H26" s="299"/>
      <c r="I26" s="299"/>
      <c r="J26" s="299"/>
      <c r="K26" s="299"/>
      <c r="L26" s="350"/>
    </row>
    <row r="27" spans="1:12" s="161" customFormat="1" ht="19.5">
      <c r="A27" s="430" t="s">
        <v>213</v>
      </c>
      <c r="B27" s="112"/>
      <c r="C27" s="258"/>
      <c r="D27" s="258"/>
      <c r="E27" s="258"/>
      <c r="F27" s="258"/>
      <c r="G27" s="258"/>
      <c r="H27" s="258"/>
      <c r="I27" s="258"/>
      <c r="J27" s="258"/>
      <c r="K27" s="258"/>
      <c r="L27" s="351"/>
    </row>
    <row r="28" spans="1:12" s="145" customFormat="1" ht="19.5">
      <c r="A28" s="462" t="s">
        <v>283</v>
      </c>
      <c r="B28" s="118" t="s">
        <v>1</v>
      </c>
      <c r="C28" s="79">
        <v>1422834</v>
      </c>
      <c r="D28" s="79"/>
      <c r="E28" s="79"/>
      <c r="F28" s="79"/>
      <c r="G28" s="78"/>
      <c r="H28" s="79"/>
      <c r="I28" s="79"/>
      <c r="J28" s="79"/>
      <c r="K28" s="79"/>
      <c r="L28" s="79"/>
    </row>
    <row r="29" spans="1:12" s="145" customFormat="1" ht="19.5">
      <c r="A29" s="223"/>
      <c r="B29" s="118" t="s">
        <v>2</v>
      </c>
      <c r="C29" s="79"/>
      <c r="D29" s="79"/>
      <c r="E29" s="79"/>
      <c r="F29" s="79"/>
      <c r="G29" s="78"/>
      <c r="H29" s="79"/>
      <c r="I29" s="79"/>
      <c r="J29" s="79"/>
      <c r="K29" s="79"/>
      <c r="L29" s="79"/>
    </row>
    <row r="30" spans="1:12" s="145" customFormat="1" ht="19.5">
      <c r="A30" s="352" t="s">
        <v>214</v>
      </c>
      <c r="B30" s="118"/>
      <c r="C30" s="79"/>
      <c r="D30" s="79"/>
      <c r="E30" s="79"/>
      <c r="F30" s="79"/>
      <c r="G30" s="78"/>
      <c r="H30" s="79"/>
      <c r="I30" s="79"/>
      <c r="J30" s="79"/>
      <c r="K30" s="79"/>
      <c r="L30" s="79"/>
    </row>
    <row r="31" spans="1:12" s="157" customFormat="1" ht="19.5">
      <c r="A31" s="226" t="s">
        <v>180</v>
      </c>
      <c r="B31" s="185" t="s">
        <v>1</v>
      </c>
      <c r="C31" s="78">
        <v>36841</v>
      </c>
      <c r="D31" s="78"/>
      <c r="E31" s="78"/>
      <c r="F31" s="78"/>
      <c r="G31" s="78"/>
      <c r="H31" s="78"/>
      <c r="I31" s="78"/>
      <c r="J31" s="78"/>
      <c r="K31" s="78"/>
      <c r="L31" s="78"/>
    </row>
    <row r="32" spans="1:12" s="157" customFormat="1" ht="19.5">
      <c r="A32" s="227"/>
      <c r="B32" s="185" t="s">
        <v>2</v>
      </c>
      <c r="C32" s="78"/>
      <c r="D32" s="78"/>
      <c r="E32" s="78"/>
      <c r="F32" s="78"/>
      <c r="G32" s="78"/>
      <c r="H32" s="78"/>
      <c r="I32" s="78"/>
      <c r="J32" s="78"/>
      <c r="K32" s="78"/>
      <c r="L32" s="78"/>
    </row>
    <row r="33" spans="1:12" s="145" customFormat="1" ht="19.5">
      <c r="A33" s="190" t="s">
        <v>182</v>
      </c>
      <c r="B33" s="118" t="s">
        <v>1</v>
      </c>
      <c r="C33" s="79">
        <v>33600</v>
      </c>
      <c r="D33" s="79"/>
      <c r="E33" s="79"/>
      <c r="F33" s="79"/>
      <c r="G33" s="78"/>
      <c r="H33" s="79"/>
      <c r="I33" s="79"/>
      <c r="J33" s="79"/>
      <c r="K33" s="79"/>
      <c r="L33" s="79"/>
    </row>
    <row r="34" spans="1:12" s="145" customFormat="1" ht="19.5">
      <c r="A34" s="190"/>
      <c r="B34" s="118" t="s">
        <v>2</v>
      </c>
      <c r="C34" s="79"/>
      <c r="D34" s="79"/>
      <c r="E34" s="79"/>
      <c r="F34" s="79"/>
      <c r="G34" s="78"/>
      <c r="H34" s="79"/>
      <c r="I34" s="79"/>
      <c r="J34" s="79"/>
      <c r="K34" s="79"/>
      <c r="L34" s="79"/>
    </row>
    <row r="35" spans="1:12" s="145" customFormat="1" ht="19.5">
      <c r="A35" s="190" t="s">
        <v>183</v>
      </c>
      <c r="B35" s="118" t="s">
        <v>1</v>
      </c>
      <c r="C35" s="79">
        <v>702100</v>
      </c>
      <c r="D35" s="79"/>
      <c r="E35" s="79"/>
      <c r="F35" s="79"/>
      <c r="G35" s="78"/>
      <c r="H35" s="79"/>
      <c r="I35" s="79"/>
      <c r="J35" s="79"/>
      <c r="K35" s="79"/>
      <c r="L35" s="79"/>
    </row>
    <row r="36" spans="1:12" s="145" customFormat="1" ht="19.5">
      <c r="A36" s="190"/>
      <c r="B36" s="118" t="s">
        <v>2</v>
      </c>
      <c r="C36" s="79"/>
      <c r="D36" s="79"/>
      <c r="E36" s="79"/>
      <c r="F36" s="79"/>
      <c r="G36" s="78"/>
      <c r="H36" s="79"/>
      <c r="I36" s="79"/>
      <c r="J36" s="79"/>
      <c r="K36" s="79"/>
      <c r="L36" s="79"/>
    </row>
    <row r="37" spans="1:12" s="145" customFormat="1" ht="19.5">
      <c r="A37" s="190" t="s">
        <v>184</v>
      </c>
      <c r="B37" s="118" t="s">
        <v>1</v>
      </c>
      <c r="C37" s="79">
        <v>100400</v>
      </c>
      <c r="D37" s="79"/>
      <c r="E37" s="79"/>
      <c r="F37" s="79"/>
      <c r="G37" s="78"/>
      <c r="H37" s="79"/>
      <c r="I37" s="79"/>
      <c r="J37" s="79"/>
      <c r="K37" s="79"/>
      <c r="L37" s="79"/>
    </row>
    <row r="38" spans="1:12" s="326" customFormat="1" ht="19.5">
      <c r="A38" s="223"/>
      <c r="B38" s="118" t="s">
        <v>2</v>
      </c>
      <c r="C38" s="79"/>
      <c r="D38" s="79"/>
      <c r="E38" s="79"/>
      <c r="F38" s="79"/>
      <c r="G38" s="78"/>
      <c r="H38" s="79"/>
      <c r="I38" s="79"/>
      <c r="J38" s="79"/>
      <c r="K38" s="79"/>
      <c r="L38" s="79"/>
    </row>
    <row r="39" spans="1:12" s="167" customFormat="1" ht="19.5">
      <c r="A39" s="121"/>
      <c r="B39" s="173"/>
      <c r="C39" s="122"/>
      <c r="D39" s="122"/>
      <c r="E39" s="122"/>
      <c r="F39" s="122"/>
      <c r="G39" s="166"/>
      <c r="H39" s="122"/>
      <c r="I39" s="122"/>
      <c r="J39" s="122"/>
      <c r="K39" s="122"/>
      <c r="L39" s="122"/>
    </row>
    <row r="40" spans="1:12" s="157" customFormat="1" ht="19.5">
      <c r="A40" s="463" t="s">
        <v>185</v>
      </c>
      <c r="B40" s="185" t="s">
        <v>1</v>
      </c>
      <c r="C40" s="78"/>
      <c r="D40" s="78"/>
      <c r="E40" s="78"/>
      <c r="F40" s="78"/>
      <c r="G40" s="78"/>
      <c r="H40" s="78"/>
      <c r="I40" s="78"/>
      <c r="J40" s="78"/>
      <c r="K40" s="78"/>
      <c r="L40" s="78"/>
    </row>
    <row r="41" spans="1:12" s="157" customFormat="1" ht="19.5">
      <c r="A41" s="227"/>
      <c r="B41" s="185" t="s">
        <v>2</v>
      </c>
      <c r="C41" s="78"/>
      <c r="D41" s="78"/>
      <c r="E41" s="78"/>
      <c r="F41" s="78"/>
      <c r="G41" s="78"/>
      <c r="H41" s="78"/>
      <c r="I41" s="78"/>
      <c r="J41" s="78"/>
      <c r="K41" s="78"/>
      <c r="L41" s="78"/>
    </row>
    <row r="42" spans="1:12" s="145" customFormat="1" ht="19.5">
      <c r="A42" s="462" t="s">
        <v>187</v>
      </c>
      <c r="B42" s="185" t="s">
        <v>1</v>
      </c>
      <c r="C42" s="78">
        <v>10900</v>
      </c>
      <c r="D42" s="78"/>
      <c r="E42" s="78"/>
      <c r="F42" s="78"/>
      <c r="G42" s="78"/>
      <c r="H42" s="78"/>
      <c r="I42" s="78"/>
      <c r="J42" s="78"/>
      <c r="K42" s="78"/>
      <c r="L42" s="78"/>
    </row>
    <row r="43" spans="1:12" s="145" customFormat="1" ht="19.5">
      <c r="A43" s="222"/>
      <c r="B43" s="185" t="s">
        <v>2</v>
      </c>
      <c r="C43" s="78"/>
      <c r="D43" s="78"/>
      <c r="E43" s="78"/>
      <c r="F43" s="78"/>
      <c r="G43" s="78"/>
      <c r="H43" s="78"/>
      <c r="I43" s="78"/>
      <c r="J43" s="78"/>
      <c r="K43" s="78"/>
      <c r="L43" s="78"/>
    </row>
    <row r="44" spans="1:12" s="145" customFormat="1" ht="19.5">
      <c r="A44" s="462" t="s">
        <v>188</v>
      </c>
      <c r="B44" s="118" t="s">
        <v>1</v>
      </c>
      <c r="C44" s="79">
        <v>14500</v>
      </c>
      <c r="D44" s="79"/>
      <c r="E44" s="79"/>
      <c r="F44" s="79"/>
      <c r="G44" s="78"/>
      <c r="H44" s="79"/>
      <c r="I44" s="79"/>
      <c r="J44" s="79"/>
      <c r="K44" s="79"/>
      <c r="L44" s="79"/>
    </row>
    <row r="45" spans="1:12" s="145" customFormat="1" ht="19.5">
      <c r="A45" s="221"/>
      <c r="B45" s="118" t="s">
        <v>2</v>
      </c>
      <c r="C45" s="79"/>
      <c r="D45" s="79"/>
      <c r="E45" s="79"/>
      <c r="F45" s="79"/>
      <c r="G45" s="78"/>
      <c r="H45" s="79"/>
      <c r="I45" s="79"/>
      <c r="J45" s="79"/>
      <c r="K45" s="79"/>
      <c r="L45" s="79"/>
    </row>
    <row r="46" spans="1:12" s="157" customFormat="1" ht="19.5">
      <c r="A46" s="463" t="s">
        <v>186</v>
      </c>
      <c r="B46" s="185" t="s">
        <v>1</v>
      </c>
      <c r="C46" s="78">
        <f>68600-8000</f>
        <v>60600</v>
      </c>
      <c r="D46" s="78"/>
      <c r="E46" s="78"/>
      <c r="F46" s="78"/>
      <c r="G46" s="78"/>
      <c r="H46" s="78"/>
      <c r="I46" s="78"/>
      <c r="J46" s="78"/>
      <c r="K46" s="78"/>
      <c r="L46" s="78"/>
    </row>
    <row r="47" spans="1:12" s="157" customFormat="1" ht="19.5">
      <c r="A47" s="227"/>
      <c r="B47" s="185" t="s">
        <v>2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</row>
    <row r="48" spans="1:12" s="344" customFormat="1" ht="19.5">
      <c r="A48" s="270" t="s">
        <v>285</v>
      </c>
      <c r="B48" s="341" t="s">
        <v>1</v>
      </c>
      <c r="C48" s="271">
        <f>SUM($C$50+$C$60)</f>
        <v>4576405</v>
      </c>
      <c r="D48" s="342"/>
      <c r="E48" s="342"/>
      <c r="F48" s="342"/>
      <c r="G48" s="343"/>
      <c r="H48" s="342"/>
      <c r="I48" s="342"/>
      <c r="J48" s="342"/>
      <c r="K48" s="342"/>
      <c r="L48" s="343"/>
    </row>
    <row r="49" spans="1:12" s="344" customFormat="1" ht="19.5">
      <c r="A49" s="270"/>
      <c r="B49" s="341" t="s">
        <v>2</v>
      </c>
      <c r="C49" s="271"/>
      <c r="D49" s="342"/>
      <c r="E49" s="342"/>
      <c r="F49" s="342"/>
      <c r="G49" s="343"/>
      <c r="H49" s="342"/>
      <c r="I49" s="342"/>
      <c r="J49" s="342"/>
      <c r="K49" s="342"/>
      <c r="L49" s="343"/>
    </row>
    <row r="50" spans="1:12" s="249" customFormat="1" ht="19.5">
      <c r="A50" s="244" t="s">
        <v>269</v>
      </c>
      <c r="B50" s="421" t="s">
        <v>1</v>
      </c>
      <c r="C50" s="246">
        <f>SUM($C$52)</f>
        <v>685320</v>
      </c>
      <c r="D50" s="247"/>
      <c r="E50" s="247"/>
      <c r="F50" s="247"/>
      <c r="G50" s="247"/>
      <c r="H50" s="247"/>
      <c r="I50" s="247"/>
      <c r="J50" s="247"/>
      <c r="K50" s="247"/>
      <c r="L50" s="247"/>
    </row>
    <row r="51" spans="1:12" s="249" customFormat="1" ht="19.5">
      <c r="A51" s="244"/>
      <c r="B51" s="421" t="s">
        <v>2</v>
      </c>
      <c r="C51" s="246"/>
      <c r="D51" s="247"/>
      <c r="E51" s="247"/>
      <c r="F51" s="247"/>
      <c r="G51" s="247"/>
      <c r="H51" s="247"/>
      <c r="I51" s="247"/>
      <c r="J51" s="247"/>
      <c r="K51" s="247"/>
      <c r="L51" s="247"/>
    </row>
    <row r="52" spans="1:6" s="446" customFormat="1" ht="21">
      <c r="A52" s="476" t="s">
        <v>42</v>
      </c>
      <c r="B52" s="477" t="s">
        <v>1</v>
      </c>
      <c r="C52" s="478">
        <f>SUM($C$54+$C$56+$C$58)</f>
        <v>685320</v>
      </c>
      <c r="D52" s="445"/>
      <c r="E52" s="445"/>
      <c r="F52" s="445"/>
    </row>
    <row r="53" spans="1:6" s="411" customFormat="1" ht="21">
      <c r="A53" s="479"/>
      <c r="B53" s="309" t="s">
        <v>2</v>
      </c>
      <c r="C53" s="314"/>
      <c r="D53" s="449"/>
      <c r="E53" s="449"/>
      <c r="F53" s="449"/>
    </row>
    <row r="54" spans="1:6" s="454" customFormat="1" ht="21">
      <c r="A54" s="147" t="s">
        <v>46</v>
      </c>
      <c r="B54" s="152" t="s">
        <v>1</v>
      </c>
      <c r="C54" s="480">
        <v>292032</v>
      </c>
      <c r="D54" s="453"/>
      <c r="E54" s="453"/>
      <c r="F54" s="453"/>
    </row>
    <row r="55" spans="1:6" s="454" customFormat="1" ht="21">
      <c r="A55" s="144"/>
      <c r="B55" s="152" t="s">
        <v>2</v>
      </c>
      <c r="C55" s="159"/>
      <c r="D55" s="453"/>
      <c r="E55" s="453"/>
      <c r="F55" s="453"/>
    </row>
    <row r="56" spans="1:6" s="458" customFormat="1" ht="21">
      <c r="A56" s="147" t="s">
        <v>132</v>
      </c>
      <c r="B56" s="152" t="s">
        <v>1</v>
      </c>
      <c r="C56" s="150">
        <v>6552</v>
      </c>
      <c r="D56" s="457"/>
      <c r="E56" s="457"/>
      <c r="F56" s="457"/>
    </row>
    <row r="57" spans="1:6" s="458" customFormat="1" ht="21">
      <c r="A57" s="154"/>
      <c r="B57" s="152" t="s">
        <v>2</v>
      </c>
      <c r="C57" s="150"/>
      <c r="D57" s="460"/>
      <c r="E57" s="460"/>
      <c r="F57" s="460"/>
    </row>
    <row r="58" spans="1:6" s="458" customFormat="1" ht="21">
      <c r="A58" s="151" t="s">
        <v>298</v>
      </c>
      <c r="B58" s="152" t="s">
        <v>1</v>
      </c>
      <c r="C58" s="150">
        <v>386736</v>
      </c>
      <c r="D58" s="460"/>
      <c r="E58" s="460"/>
      <c r="F58" s="460"/>
    </row>
    <row r="59" spans="1:6" s="458" customFormat="1" ht="21">
      <c r="A59" s="151"/>
      <c r="B59" s="152" t="s">
        <v>2</v>
      </c>
      <c r="C59" s="150"/>
      <c r="D59" s="460"/>
      <c r="E59" s="460"/>
      <c r="F59" s="460"/>
    </row>
    <row r="60" spans="1:12" s="249" customFormat="1" ht="19.5">
      <c r="A60" s="244" t="s">
        <v>270</v>
      </c>
      <c r="B60" s="245" t="s">
        <v>1</v>
      </c>
      <c r="C60" s="246">
        <f>SUM($C$62)</f>
        <v>3891085</v>
      </c>
      <c r="D60" s="247"/>
      <c r="E60" s="247"/>
      <c r="F60" s="247"/>
      <c r="G60" s="247"/>
      <c r="H60" s="247"/>
      <c r="I60" s="247"/>
      <c r="J60" s="247"/>
      <c r="K60" s="247"/>
      <c r="L60" s="247"/>
    </row>
    <row r="61" spans="1:12" s="249" customFormat="1" ht="19.5">
      <c r="A61" s="244"/>
      <c r="B61" s="245" t="s">
        <v>2</v>
      </c>
      <c r="C61" s="246"/>
      <c r="D61" s="247"/>
      <c r="E61" s="247"/>
      <c r="F61" s="247"/>
      <c r="G61" s="247"/>
      <c r="H61" s="247"/>
      <c r="I61" s="247"/>
      <c r="J61" s="247"/>
      <c r="K61" s="247"/>
      <c r="L61" s="247"/>
    </row>
    <row r="62" spans="1:12" s="349" customFormat="1" ht="19.5">
      <c r="A62" s="296" t="s">
        <v>42</v>
      </c>
      <c r="B62" s="347" t="s">
        <v>1</v>
      </c>
      <c r="C62" s="297">
        <f>SUM($C$65+$C$68+$C$70+C72)</f>
        <v>3891085</v>
      </c>
      <c r="D62" s="297"/>
      <c r="E62" s="297"/>
      <c r="F62" s="297"/>
      <c r="G62" s="297"/>
      <c r="H62" s="297"/>
      <c r="I62" s="297"/>
      <c r="J62" s="297"/>
      <c r="K62" s="297"/>
      <c r="L62" s="348"/>
    </row>
    <row r="63" spans="1:12" s="349" customFormat="1" ht="19.5">
      <c r="A63" s="298"/>
      <c r="B63" s="347" t="s">
        <v>2</v>
      </c>
      <c r="C63" s="299"/>
      <c r="D63" s="299"/>
      <c r="E63" s="299"/>
      <c r="F63" s="299"/>
      <c r="G63" s="299"/>
      <c r="H63" s="299"/>
      <c r="I63" s="299"/>
      <c r="J63" s="299"/>
      <c r="K63" s="299"/>
      <c r="L63" s="350"/>
    </row>
    <row r="64" spans="1:12" s="161" customFormat="1" ht="19.5">
      <c r="A64" s="430" t="s">
        <v>213</v>
      </c>
      <c r="B64" s="112"/>
      <c r="C64" s="258"/>
      <c r="D64" s="258"/>
      <c r="E64" s="258"/>
      <c r="F64" s="258"/>
      <c r="G64" s="258"/>
      <c r="H64" s="258"/>
      <c r="I64" s="258"/>
      <c r="J64" s="258"/>
      <c r="K64" s="258"/>
      <c r="L64" s="351"/>
    </row>
    <row r="65" spans="1:12" s="145" customFormat="1" ht="19.5">
      <c r="A65" s="462" t="s">
        <v>283</v>
      </c>
      <c r="B65" s="118" t="s">
        <v>1</v>
      </c>
      <c r="C65" s="79">
        <v>3070326</v>
      </c>
      <c r="D65" s="79"/>
      <c r="E65" s="79"/>
      <c r="F65" s="79"/>
      <c r="G65" s="78"/>
      <c r="H65" s="79"/>
      <c r="I65" s="79"/>
      <c r="J65" s="79"/>
      <c r="K65" s="79"/>
      <c r="L65" s="79"/>
    </row>
    <row r="66" spans="1:12" s="145" customFormat="1" ht="19.5">
      <c r="A66" s="223"/>
      <c r="B66" s="118" t="s">
        <v>2</v>
      </c>
      <c r="C66" s="79"/>
      <c r="D66" s="79"/>
      <c r="E66" s="79"/>
      <c r="F66" s="79"/>
      <c r="G66" s="78"/>
      <c r="H66" s="79"/>
      <c r="I66" s="79"/>
      <c r="J66" s="79"/>
      <c r="K66" s="79"/>
      <c r="L66" s="79"/>
    </row>
    <row r="67" spans="1:12" s="145" customFormat="1" ht="19.5">
      <c r="A67" s="352" t="s">
        <v>214</v>
      </c>
      <c r="B67" s="118"/>
      <c r="C67" s="79"/>
      <c r="D67" s="79"/>
      <c r="E67" s="79"/>
      <c r="F67" s="79"/>
      <c r="G67" s="78"/>
      <c r="H67" s="79"/>
      <c r="I67" s="79"/>
      <c r="J67" s="79"/>
      <c r="K67" s="79"/>
      <c r="L67" s="79"/>
    </row>
    <row r="68" spans="1:12" s="157" customFormat="1" ht="19.5">
      <c r="A68" s="463" t="s">
        <v>287</v>
      </c>
      <c r="B68" s="185" t="s">
        <v>1</v>
      </c>
      <c r="C68" s="78">
        <v>446200</v>
      </c>
      <c r="D68" s="78"/>
      <c r="E68" s="78"/>
      <c r="F68" s="78"/>
      <c r="G68" s="78"/>
      <c r="H68" s="78"/>
      <c r="I68" s="78"/>
      <c r="J68" s="78"/>
      <c r="K68" s="78"/>
      <c r="L68" s="78"/>
    </row>
    <row r="69" spans="1:12" s="157" customFormat="1" ht="19.5">
      <c r="A69" s="227"/>
      <c r="B69" s="185" t="s">
        <v>2</v>
      </c>
      <c r="C69" s="78"/>
      <c r="D69" s="78"/>
      <c r="E69" s="78"/>
      <c r="F69" s="78"/>
      <c r="G69" s="78"/>
      <c r="H69" s="78"/>
      <c r="I69" s="78"/>
      <c r="J69" s="78"/>
      <c r="K69" s="78"/>
      <c r="L69" s="78"/>
    </row>
    <row r="70" spans="1:12" s="145" customFormat="1" ht="19.5">
      <c r="A70" s="462" t="s">
        <v>288</v>
      </c>
      <c r="B70" s="118" t="s">
        <v>1</v>
      </c>
      <c r="C70" s="79">
        <v>104516</v>
      </c>
      <c r="D70" s="79"/>
      <c r="E70" s="79"/>
      <c r="F70" s="79"/>
      <c r="G70" s="78"/>
      <c r="H70" s="79"/>
      <c r="I70" s="79"/>
      <c r="J70" s="79"/>
      <c r="K70" s="79"/>
      <c r="L70" s="79"/>
    </row>
    <row r="71" spans="1:12" s="145" customFormat="1" ht="19.5">
      <c r="A71" s="462"/>
      <c r="B71" s="118" t="s">
        <v>2</v>
      </c>
      <c r="C71" s="79"/>
      <c r="D71" s="79"/>
      <c r="E71" s="79"/>
      <c r="F71" s="79"/>
      <c r="G71" s="78"/>
      <c r="H71" s="79"/>
      <c r="I71" s="79"/>
      <c r="J71" s="79"/>
      <c r="K71" s="79"/>
      <c r="L71" s="79"/>
    </row>
    <row r="72" spans="1:12" s="145" customFormat="1" ht="19.5">
      <c r="A72" s="462" t="s">
        <v>289</v>
      </c>
      <c r="B72" s="118" t="s">
        <v>1</v>
      </c>
      <c r="C72" s="79">
        <v>270043</v>
      </c>
      <c r="D72" s="79"/>
      <c r="E72" s="79"/>
      <c r="F72" s="79"/>
      <c r="G72" s="78"/>
      <c r="H72" s="79"/>
      <c r="I72" s="79"/>
      <c r="J72" s="79"/>
      <c r="K72" s="79"/>
      <c r="L72" s="79"/>
    </row>
    <row r="73" spans="1:12" s="145" customFormat="1" ht="19.5">
      <c r="A73" s="462"/>
      <c r="B73" s="118" t="s">
        <v>2</v>
      </c>
      <c r="C73" s="79"/>
      <c r="D73" s="79"/>
      <c r="E73" s="79"/>
      <c r="F73" s="79"/>
      <c r="G73" s="78"/>
      <c r="H73" s="79"/>
      <c r="I73" s="79"/>
      <c r="J73" s="79"/>
      <c r="K73" s="79"/>
      <c r="L73" s="79"/>
    </row>
    <row r="74" spans="1:12" s="344" customFormat="1" ht="19.5">
      <c r="A74" s="270" t="s">
        <v>290</v>
      </c>
      <c r="B74" s="341" t="s">
        <v>1</v>
      </c>
      <c r="C74" s="271">
        <f>SUM($C$76+$C$88)</f>
        <v>8224300</v>
      </c>
      <c r="D74" s="342"/>
      <c r="E74" s="342"/>
      <c r="F74" s="342"/>
      <c r="G74" s="343"/>
      <c r="H74" s="342"/>
      <c r="I74" s="342"/>
      <c r="J74" s="342"/>
      <c r="K74" s="342"/>
      <c r="L74" s="343"/>
    </row>
    <row r="75" spans="1:12" s="344" customFormat="1" ht="19.5">
      <c r="A75" s="270"/>
      <c r="B75" s="341" t="s">
        <v>2</v>
      </c>
      <c r="C75" s="271"/>
      <c r="D75" s="342"/>
      <c r="E75" s="342"/>
      <c r="F75" s="342"/>
      <c r="G75" s="343"/>
      <c r="H75" s="342"/>
      <c r="I75" s="342"/>
      <c r="J75" s="342"/>
      <c r="K75" s="342"/>
      <c r="L75" s="343"/>
    </row>
    <row r="76" spans="1:12" s="249" customFormat="1" ht="19.5">
      <c r="A76" s="244" t="s">
        <v>269</v>
      </c>
      <c r="B76" s="421" t="s">
        <v>1</v>
      </c>
      <c r="C76" s="246">
        <f>SUM($C$78)</f>
        <v>743560</v>
      </c>
      <c r="D76" s="247"/>
      <c r="E76" s="247"/>
      <c r="F76" s="247"/>
      <c r="G76" s="247"/>
      <c r="H76" s="247"/>
      <c r="I76" s="247"/>
      <c r="J76" s="247"/>
      <c r="K76" s="247"/>
      <c r="L76" s="247"/>
    </row>
    <row r="77" spans="1:12" s="249" customFormat="1" ht="19.5">
      <c r="A77" s="244"/>
      <c r="B77" s="421" t="s">
        <v>2</v>
      </c>
      <c r="C77" s="246"/>
      <c r="D77" s="247"/>
      <c r="E77" s="247"/>
      <c r="F77" s="247"/>
      <c r="G77" s="247"/>
      <c r="H77" s="247"/>
      <c r="I77" s="247"/>
      <c r="J77" s="247"/>
      <c r="K77" s="247"/>
      <c r="L77" s="247"/>
    </row>
    <row r="78" spans="1:6" s="446" customFormat="1" ht="21">
      <c r="A78" s="476" t="s">
        <v>42</v>
      </c>
      <c r="B78" s="477" t="s">
        <v>1</v>
      </c>
      <c r="C78" s="478">
        <f>SUM($C$80+$C$82+C84)</f>
        <v>743560</v>
      </c>
      <c r="D78" s="445"/>
      <c r="E78" s="445"/>
      <c r="F78" s="445"/>
    </row>
    <row r="79" spans="1:6" s="411" customFormat="1" ht="21">
      <c r="A79" s="479"/>
      <c r="B79" s="309" t="s">
        <v>2</v>
      </c>
      <c r="C79" s="314"/>
      <c r="D79" s="449"/>
      <c r="E79" s="449"/>
      <c r="F79" s="449"/>
    </row>
    <row r="80" spans="1:6" s="454" customFormat="1" ht="21">
      <c r="A80" s="147" t="s">
        <v>46</v>
      </c>
      <c r="B80" s="152" t="s">
        <v>1</v>
      </c>
      <c r="C80" s="480">
        <v>292032</v>
      </c>
      <c r="D80" s="453"/>
      <c r="E80" s="453"/>
      <c r="F80" s="453"/>
    </row>
    <row r="81" spans="1:6" s="454" customFormat="1" ht="21">
      <c r="A81" s="144"/>
      <c r="B81" s="152" t="s">
        <v>2</v>
      </c>
      <c r="C81" s="159"/>
      <c r="D81" s="453"/>
      <c r="E81" s="453"/>
      <c r="F81" s="453"/>
    </row>
    <row r="82" spans="1:6" s="458" customFormat="1" ht="21">
      <c r="A82" s="147" t="s">
        <v>132</v>
      </c>
      <c r="B82" s="152" t="s">
        <v>1</v>
      </c>
      <c r="C82" s="150">
        <v>64792</v>
      </c>
      <c r="D82" s="457"/>
      <c r="E82" s="457"/>
      <c r="F82" s="457"/>
    </row>
    <row r="83" spans="1:6" s="458" customFormat="1" ht="21">
      <c r="A83" s="154"/>
      <c r="B83" s="152" t="s">
        <v>2</v>
      </c>
      <c r="C83" s="150"/>
      <c r="D83" s="460"/>
      <c r="E83" s="460"/>
      <c r="F83" s="460"/>
    </row>
    <row r="84" spans="1:6" s="458" customFormat="1" ht="21">
      <c r="A84" s="151" t="s">
        <v>298</v>
      </c>
      <c r="B84" s="152" t="s">
        <v>1</v>
      </c>
      <c r="C84" s="150">
        <v>386736</v>
      </c>
      <c r="D84" s="460"/>
      <c r="E84" s="460"/>
      <c r="F84" s="460"/>
    </row>
    <row r="85" spans="1:6" s="458" customFormat="1" ht="21">
      <c r="A85" s="151"/>
      <c r="B85" s="152" t="s">
        <v>2</v>
      </c>
      <c r="C85" s="150"/>
      <c r="D85" s="460"/>
      <c r="E85" s="460"/>
      <c r="F85" s="460"/>
    </row>
    <row r="86" spans="1:12" s="249" customFormat="1" ht="19.5">
      <c r="A86" s="244" t="s">
        <v>270</v>
      </c>
      <c r="B86" s="245" t="s">
        <v>1</v>
      </c>
      <c r="C86" s="246">
        <f>SUM($C$88)</f>
        <v>7480740</v>
      </c>
      <c r="D86" s="247"/>
      <c r="E86" s="247"/>
      <c r="F86" s="247"/>
      <c r="G86" s="247"/>
      <c r="H86" s="247"/>
      <c r="I86" s="247"/>
      <c r="J86" s="247"/>
      <c r="K86" s="247"/>
      <c r="L86" s="247"/>
    </row>
    <row r="87" spans="1:12" s="249" customFormat="1" ht="19.5">
      <c r="A87" s="244"/>
      <c r="B87" s="245" t="s">
        <v>2</v>
      </c>
      <c r="C87" s="246"/>
      <c r="D87" s="247"/>
      <c r="E87" s="247"/>
      <c r="F87" s="247"/>
      <c r="G87" s="247"/>
      <c r="H87" s="247"/>
      <c r="I87" s="247"/>
      <c r="J87" s="247"/>
      <c r="K87" s="247"/>
      <c r="L87" s="247"/>
    </row>
    <row r="88" spans="1:12" s="349" customFormat="1" ht="19.5">
      <c r="A88" s="296" t="s">
        <v>42</v>
      </c>
      <c r="B88" s="347" t="s">
        <v>1</v>
      </c>
      <c r="C88" s="297">
        <f>SUM($C$91+$C$93+$C$95+$C$98+$C$103+$C$105+$C$107+$C$109)</f>
        <v>7480740</v>
      </c>
      <c r="D88" s="297"/>
      <c r="E88" s="297"/>
      <c r="F88" s="297"/>
      <c r="G88" s="297"/>
      <c r="H88" s="297"/>
      <c r="I88" s="297"/>
      <c r="J88" s="297"/>
      <c r="K88" s="297"/>
      <c r="L88" s="348"/>
    </row>
    <row r="89" spans="1:12" s="349" customFormat="1" ht="19.5">
      <c r="A89" s="298"/>
      <c r="B89" s="347" t="s">
        <v>2</v>
      </c>
      <c r="C89" s="299"/>
      <c r="D89" s="299"/>
      <c r="E89" s="299"/>
      <c r="F89" s="299"/>
      <c r="G89" s="299"/>
      <c r="H89" s="299"/>
      <c r="I89" s="299"/>
      <c r="J89" s="299"/>
      <c r="K89" s="299"/>
      <c r="L89" s="350"/>
    </row>
    <row r="90" spans="1:12" s="161" customFormat="1" ht="19.5">
      <c r="A90" s="430" t="s">
        <v>213</v>
      </c>
      <c r="B90" s="112"/>
      <c r="C90" s="258"/>
      <c r="D90" s="258"/>
      <c r="E90" s="258"/>
      <c r="F90" s="258"/>
      <c r="G90" s="258"/>
      <c r="H90" s="258"/>
      <c r="I90" s="258"/>
      <c r="J90" s="258"/>
      <c r="K90" s="258"/>
      <c r="L90" s="351"/>
    </row>
    <row r="91" spans="1:12" s="145" customFormat="1" ht="19.5">
      <c r="A91" s="462" t="s">
        <v>283</v>
      </c>
      <c r="B91" s="118" t="s">
        <v>1</v>
      </c>
      <c r="C91" s="79">
        <v>2995440</v>
      </c>
      <c r="D91" s="79"/>
      <c r="E91" s="79"/>
      <c r="F91" s="79"/>
      <c r="G91" s="78"/>
      <c r="H91" s="79"/>
      <c r="I91" s="79"/>
      <c r="J91" s="79"/>
      <c r="K91" s="79"/>
      <c r="L91" s="79"/>
    </row>
    <row r="92" spans="1:12" s="145" customFormat="1" ht="19.5">
      <c r="A92" s="223"/>
      <c r="B92" s="118" t="s">
        <v>2</v>
      </c>
      <c r="C92" s="79"/>
      <c r="D92" s="79"/>
      <c r="E92" s="79"/>
      <c r="F92" s="79"/>
      <c r="G92" s="78"/>
      <c r="H92" s="79"/>
      <c r="I92" s="79"/>
      <c r="J92" s="79"/>
      <c r="K92" s="79"/>
      <c r="L92" s="79"/>
    </row>
    <row r="93" spans="1:12" s="161" customFormat="1" ht="19.5">
      <c r="A93" s="462" t="s">
        <v>178</v>
      </c>
      <c r="B93" s="118" t="s">
        <v>1</v>
      </c>
      <c r="C93" s="355">
        <v>2460000</v>
      </c>
      <c r="D93" s="258"/>
      <c r="E93" s="258"/>
      <c r="F93" s="258"/>
      <c r="G93" s="258"/>
      <c r="H93" s="258"/>
      <c r="I93" s="258"/>
      <c r="J93" s="258"/>
      <c r="K93" s="258"/>
      <c r="L93" s="351"/>
    </row>
    <row r="94" spans="1:12" s="161" customFormat="1" ht="19.5">
      <c r="A94" s="223"/>
      <c r="B94" s="118" t="s">
        <v>2</v>
      </c>
      <c r="C94" s="258"/>
      <c r="D94" s="258"/>
      <c r="E94" s="258"/>
      <c r="F94" s="258"/>
      <c r="G94" s="258"/>
      <c r="H94" s="258"/>
      <c r="I94" s="258"/>
      <c r="J94" s="258"/>
      <c r="K94" s="258"/>
      <c r="L94" s="351"/>
    </row>
    <row r="95" spans="1:12" s="161" customFormat="1" ht="19.5">
      <c r="A95" s="462" t="s">
        <v>179</v>
      </c>
      <c r="B95" s="118" t="s">
        <v>1</v>
      </c>
      <c r="C95" s="355">
        <v>423000</v>
      </c>
      <c r="D95" s="258"/>
      <c r="E95" s="258"/>
      <c r="F95" s="258"/>
      <c r="G95" s="258"/>
      <c r="H95" s="258"/>
      <c r="I95" s="258"/>
      <c r="J95" s="258"/>
      <c r="K95" s="258"/>
      <c r="L95" s="351"/>
    </row>
    <row r="96" spans="1:12" s="161" customFormat="1" ht="19.5">
      <c r="A96" s="430"/>
      <c r="B96" s="118" t="s">
        <v>2</v>
      </c>
      <c r="C96" s="258"/>
      <c r="D96" s="258"/>
      <c r="E96" s="258"/>
      <c r="F96" s="258"/>
      <c r="G96" s="258"/>
      <c r="H96" s="258"/>
      <c r="I96" s="258"/>
      <c r="J96" s="258"/>
      <c r="K96" s="258"/>
      <c r="L96" s="351"/>
    </row>
    <row r="97" spans="1:12" s="161" customFormat="1" ht="19.5">
      <c r="A97" s="430" t="s">
        <v>214</v>
      </c>
      <c r="B97" s="118"/>
      <c r="C97" s="258"/>
      <c r="D97" s="258"/>
      <c r="E97" s="258"/>
      <c r="F97" s="258"/>
      <c r="G97" s="258"/>
      <c r="H97" s="258"/>
      <c r="I97" s="258"/>
      <c r="J97" s="258"/>
      <c r="K97" s="258"/>
      <c r="L97" s="351"/>
    </row>
    <row r="98" spans="1:12" s="161" customFormat="1" ht="19.5">
      <c r="A98" s="462" t="s">
        <v>180</v>
      </c>
      <c r="B98" s="118" t="s">
        <v>1</v>
      </c>
      <c r="C98" s="355">
        <v>489459</v>
      </c>
      <c r="D98" s="258"/>
      <c r="E98" s="258"/>
      <c r="F98" s="258"/>
      <c r="G98" s="258"/>
      <c r="H98" s="258"/>
      <c r="I98" s="258"/>
      <c r="J98" s="258"/>
      <c r="K98" s="258"/>
      <c r="L98" s="351"/>
    </row>
    <row r="99" spans="1:12" s="161" customFormat="1" ht="19.5">
      <c r="A99" s="430"/>
      <c r="B99" s="118" t="s">
        <v>2</v>
      </c>
      <c r="C99" s="258"/>
      <c r="D99" s="258"/>
      <c r="E99" s="258"/>
      <c r="F99" s="258"/>
      <c r="G99" s="258"/>
      <c r="H99" s="258"/>
      <c r="I99" s="258"/>
      <c r="J99" s="258"/>
      <c r="K99" s="258"/>
      <c r="L99" s="351"/>
    </row>
    <row r="100" spans="1:12" s="161" customFormat="1" ht="19.5">
      <c r="A100" s="430" t="s">
        <v>215</v>
      </c>
      <c r="B100" s="118"/>
      <c r="C100" s="258"/>
      <c r="D100" s="258"/>
      <c r="E100" s="258"/>
      <c r="F100" s="258"/>
      <c r="G100" s="258"/>
      <c r="H100" s="258"/>
      <c r="I100" s="258"/>
      <c r="J100" s="258"/>
      <c r="K100" s="258"/>
      <c r="L100" s="351"/>
    </row>
    <row r="101" spans="1:12" s="161" customFormat="1" ht="19.5">
      <c r="A101" s="462" t="s">
        <v>185</v>
      </c>
      <c r="B101" s="118" t="s">
        <v>1</v>
      </c>
      <c r="C101" s="258"/>
      <c r="D101" s="258"/>
      <c r="E101" s="258"/>
      <c r="F101" s="258"/>
      <c r="G101" s="258"/>
      <c r="H101" s="258"/>
      <c r="I101" s="258"/>
      <c r="J101" s="258"/>
      <c r="K101" s="258"/>
      <c r="L101" s="351"/>
    </row>
    <row r="102" spans="1:12" s="161" customFormat="1" ht="19.5">
      <c r="A102" s="430"/>
      <c r="B102" s="118" t="s">
        <v>2</v>
      </c>
      <c r="C102" s="258"/>
      <c r="D102" s="258"/>
      <c r="E102" s="258"/>
      <c r="F102" s="258"/>
      <c r="G102" s="258"/>
      <c r="H102" s="258"/>
      <c r="I102" s="258"/>
      <c r="J102" s="258"/>
      <c r="K102" s="258"/>
      <c r="L102" s="351"/>
    </row>
    <row r="103" spans="1:12" s="161" customFormat="1" ht="19.5">
      <c r="A103" s="462" t="s">
        <v>188</v>
      </c>
      <c r="B103" s="118" t="s">
        <v>1</v>
      </c>
      <c r="C103" s="355">
        <v>710500</v>
      </c>
      <c r="D103" s="258"/>
      <c r="E103" s="258"/>
      <c r="F103" s="258"/>
      <c r="G103" s="258"/>
      <c r="H103" s="258"/>
      <c r="I103" s="258"/>
      <c r="J103" s="258"/>
      <c r="K103" s="258"/>
      <c r="L103" s="351"/>
    </row>
    <row r="104" spans="1:12" s="161" customFormat="1" ht="19.5">
      <c r="A104" s="430"/>
      <c r="B104" s="185" t="s">
        <v>2</v>
      </c>
      <c r="C104" s="258"/>
      <c r="D104" s="258"/>
      <c r="E104" s="258"/>
      <c r="F104" s="258"/>
      <c r="G104" s="258"/>
      <c r="H104" s="258"/>
      <c r="I104" s="258"/>
      <c r="J104" s="258"/>
      <c r="K104" s="258"/>
      <c r="L104" s="351"/>
    </row>
    <row r="105" spans="1:12" s="161" customFormat="1" ht="19.5">
      <c r="A105" s="462" t="s">
        <v>288</v>
      </c>
      <c r="B105" s="118" t="s">
        <v>1</v>
      </c>
      <c r="C105" s="355">
        <v>75684</v>
      </c>
      <c r="D105" s="258"/>
      <c r="E105" s="258"/>
      <c r="F105" s="258"/>
      <c r="G105" s="258"/>
      <c r="H105" s="258"/>
      <c r="I105" s="258"/>
      <c r="J105" s="258"/>
      <c r="K105" s="258"/>
      <c r="L105" s="351"/>
    </row>
    <row r="106" spans="1:12" s="161" customFormat="1" ht="19.5">
      <c r="A106" s="430"/>
      <c r="B106" s="185" t="s">
        <v>2</v>
      </c>
      <c r="C106" s="355"/>
      <c r="D106" s="258"/>
      <c r="E106" s="258"/>
      <c r="F106" s="258"/>
      <c r="G106" s="258"/>
      <c r="H106" s="258"/>
      <c r="I106" s="258"/>
      <c r="J106" s="258"/>
      <c r="K106" s="258"/>
      <c r="L106" s="351"/>
    </row>
    <row r="107" spans="1:12" s="161" customFormat="1" ht="19.5">
      <c r="A107" s="462" t="s">
        <v>289</v>
      </c>
      <c r="B107" s="118" t="s">
        <v>1</v>
      </c>
      <c r="C107" s="355">
        <v>187657</v>
      </c>
      <c r="D107" s="258"/>
      <c r="E107" s="258"/>
      <c r="F107" s="258"/>
      <c r="G107" s="258"/>
      <c r="H107" s="258"/>
      <c r="I107" s="258"/>
      <c r="J107" s="258"/>
      <c r="K107" s="258"/>
      <c r="L107" s="351"/>
    </row>
    <row r="108" spans="1:12" s="161" customFormat="1" ht="19.5">
      <c r="A108" s="430"/>
      <c r="B108" s="185" t="s">
        <v>2</v>
      </c>
      <c r="C108" s="258"/>
      <c r="D108" s="258"/>
      <c r="E108" s="258"/>
      <c r="F108" s="258"/>
      <c r="G108" s="258"/>
      <c r="H108" s="258"/>
      <c r="I108" s="258"/>
      <c r="J108" s="258"/>
      <c r="K108" s="258"/>
      <c r="L108" s="351"/>
    </row>
    <row r="109" spans="1:12" s="161" customFormat="1" ht="19.5">
      <c r="A109" s="462" t="s">
        <v>291</v>
      </c>
      <c r="B109" s="118" t="s">
        <v>1</v>
      </c>
      <c r="C109" s="355">
        <v>139000</v>
      </c>
      <c r="D109" s="258"/>
      <c r="E109" s="258"/>
      <c r="F109" s="258"/>
      <c r="G109" s="258"/>
      <c r="H109" s="258"/>
      <c r="I109" s="258"/>
      <c r="J109" s="258"/>
      <c r="K109" s="258"/>
      <c r="L109" s="351"/>
    </row>
    <row r="110" spans="1:12" s="161" customFormat="1" ht="19.5">
      <c r="A110" s="430"/>
      <c r="B110" s="185" t="s">
        <v>2</v>
      </c>
      <c r="C110" s="258"/>
      <c r="D110" s="258"/>
      <c r="E110" s="258"/>
      <c r="F110" s="258"/>
      <c r="G110" s="258"/>
      <c r="H110" s="258"/>
      <c r="I110" s="258"/>
      <c r="J110" s="258"/>
      <c r="K110" s="258"/>
      <c r="L110" s="351"/>
    </row>
    <row r="111" spans="1:12" s="252" customFormat="1" ht="19.5">
      <c r="A111" s="423" t="s">
        <v>207</v>
      </c>
      <c r="B111" s="421" t="s">
        <v>1</v>
      </c>
      <c r="C111" s="219">
        <f>SUM($C$113+$C$115)</f>
        <v>169400</v>
      </c>
      <c r="D111" s="219"/>
      <c r="E111" s="219"/>
      <c r="F111" s="219"/>
      <c r="G111" s="219"/>
      <c r="H111" s="219"/>
      <c r="I111" s="219"/>
      <c r="J111" s="219"/>
      <c r="K111" s="219"/>
      <c r="L111" s="219"/>
    </row>
    <row r="112" spans="1:12" s="252" customFormat="1" ht="19.5">
      <c r="A112" s="423"/>
      <c r="B112" s="421" t="s">
        <v>2</v>
      </c>
      <c r="C112" s="219"/>
      <c r="D112" s="219"/>
      <c r="E112" s="219"/>
      <c r="F112" s="219"/>
      <c r="G112" s="219"/>
      <c r="H112" s="219"/>
      <c r="I112" s="219"/>
      <c r="J112" s="219"/>
      <c r="K112" s="219"/>
      <c r="L112" s="219"/>
    </row>
    <row r="113" spans="1:12" s="126" customFormat="1" ht="19.5">
      <c r="A113" s="192" t="s">
        <v>295</v>
      </c>
      <c r="B113" s="185" t="s">
        <v>1</v>
      </c>
      <c r="C113" s="191">
        <v>119400</v>
      </c>
      <c r="D113" s="191"/>
      <c r="E113" s="191"/>
      <c r="F113" s="191"/>
      <c r="G113" s="191"/>
      <c r="H113" s="191"/>
      <c r="I113" s="191"/>
      <c r="J113" s="191"/>
      <c r="K113" s="191"/>
      <c r="L113" s="191"/>
    </row>
    <row r="114" spans="1:12" s="126" customFormat="1" ht="19.5">
      <c r="A114" s="267" t="s">
        <v>296</v>
      </c>
      <c r="B114" s="185" t="s">
        <v>2</v>
      </c>
      <c r="C114" s="191"/>
      <c r="D114" s="191"/>
      <c r="E114" s="191"/>
      <c r="F114" s="191"/>
      <c r="G114" s="191" t="e">
        <f>SUM(#REF!,#REF!,#REF!,#REF!)</f>
        <v>#REF!</v>
      </c>
      <c r="H114" s="191"/>
      <c r="I114" s="191"/>
      <c r="J114" s="191"/>
      <c r="K114" s="191"/>
      <c r="L114" s="191">
        <f>SUM(H114,I114,J114,K114)</f>
        <v>0</v>
      </c>
    </row>
    <row r="115" spans="1:12" s="126" customFormat="1" ht="19.5">
      <c r="A115" s="267" t="s">
        <v>297</v>
      </c>
      <c r="B115" s="185" t="s">
        <v>1</v>
      </c>
      <c r="C115" s="191">
        <v>50000</v>
      </c>
      <c r="D115" s="191"/>
      <c r="E115" s="191"/>
      <c r="F115" s="191"/>
      <c r="G115" s="191"/>
      <c r="H115" s="191"/>
      <c r="I115" s="191"/>
      <c r="J115" s="191"/>
      <c r="K115" s="191"/>
      <c r="L115" s="191"/>
    </row>
    <row r="116" spans="1:12" s="126" customFormat="1" ht="19.5">
      <c r="A116" s="267" t="s">
        <v>177</v>
      </c>
      <c r="B116" s="185" t="s">
        <v>2</v>
      </c>
      <c r="C116" s="191"/>
      <c r="D116" s="191"/>
      <c r="E116" s="191"/>
      <c r="F116" s="191"/>
      <c r="G116" s="191"/>
      <c r="H116" s="191"/>
      <c r="I116" s="191"/>
      <c r="J116" s="191"/>
      <c r="K116" s="191"/>
      <c r="L116" s="191"/>
    </row>
    <row r="117" spans="1:12" s="344" customFormat="1" ht="19.5">
      <c r="A117" s="270" t="s">
        <v>292</v>
      </c>
      <c r="B117" s="341" t="s">
        <v>1</v>
      </c>
      <c r="C117" s="271">
        <f>SUM($C$119+$C$130+$C$154)</f>
        <v>2608000</v>
      </c>
      <c r="D117" s="342"/>
      <c r="E117" s="342"/>
      <c r="F117" s="342"/>
      <c r="G117" s="343"/>
      <c r="H117" s="342"/>
      <c r="I117" s="342"/>
      <c r="J117" s="342"/>
      <c r="K117" s="342"/>
      <c r="L117" s="343"/>
    </row>
    <row r="118" spans="1:12" s="344" customFormat="1" ht="19.5">
      <c r="A118" s="270"/>
      <c r="B118" s="341" t="s">
        <v>2</v>
      </c>
      <c r="C118" s="271"/>
      <c r="D118" s="342"/>
      <c r="E118" s="342"/>
      <c r="F118" s="342"/>
      <c r="G118" s="343"/>
      <c r="H118" s="342"/>
      <c r="I118" s="342"/>
      <c r="J118" s="342"/>
      <c r="K118" s="342"/>
      <c r="L118" s="343"/>
    </row>
    <row r="119" spans="1:12" s="249" customFormat="1" ht="19.5">
      <c r="A119" s="244" t="s">
        <v>269</v>
      </c>
      <c r="B119" s="421" t="s">
        <v>1</v>
      </c>
      <c r="C119" s="246">
        <f>SUM($C$121)</f>
        <v>420700</v>
      </c>
      <c r="D119" s="247"/>
      <c r="E119" s="247"/>
      <c r="F119" s="247"/>
      <c r="G119" s="247"/>
      <c r="H119" s="247"/>
      <c r="I119" s="247"/>
      <c r="J119" s="247"/>
      <c r="K119" s="247"/>
      <c r="L119" s="247"/>
    </row>
    <row r="120" spans="1:12" s="249" customFormat="1" ht="19.5">
      <c r="A120" s="244"/>
      <c r="B120" s="421" t="s">
        <v>2</v>
      </c>
      <c r="C120" s="246"/>
      <c r="D120" s="247"/>
      <c r="E120" s="247"/>
      <c r="F120" s="247"/>
      <c r="G120" s="247"/>
      <c r="H120" s="247"/>
      <c r="I120" s="247"/>
      <c r="J120" s="247"/>
      <c r="K120" s="247"/>
      <c r="L120" s="247"/>
    </row>
    <row r="121" spans="1:6" s="446" customFormat="1" ht="21">
      <c r="A121" s="476" t="s">
        <v>42</v>
      </c>
      <c r="B121" s="477" t="s">
        <v>1</v>
      </c>
      <c r="C121" s="478">
        <f>SUM($C$123+$C$125+$C$127)</f>
        <v>420700</v>
      </c>
      <c r="D121" s="445"/>
      <c r="E121" s="445"/>
      <c r="F121" s="445"/>
    </row>
    <row r="122" spans="1:6" s="411" customFormat="1" ht="21">
      <c r="A122" s="479"/>
      <c r="B122" s="309" t="s">
        <v>2</v>
      </c>
      <c r="C122" s="314"/>
      <c r="D122" s="449"/>
      <c r="E122" s="449"/>
      <c r="F122" s="449"/>
    </row>
    <row r="123" spans="1:6" s="454" customFormat="1" ht="21">
      <c r="A123" s="481" t="s">
        <v>46</v>
      </c>
      <c r="B123" s="152" t="s">
        <v>1</v>
      </c>
      <c r="C123" s="480">
        <v>307200</v>
      </c>
      <c r="D123" s="453"/>
      <c r="E123" s="453"/>
      <c r="F123" s="453"/>
    </row>
    <row r="124" spans="1:6" s="454" customFormat="1" ht="21">
      <c r="A124" s="482"/>
      <c r="B124" s="152" t="s">
        <v>2</v>
      </c>
      <c r="C124" s="159"/>
      <c r="D124" s="453"/>
      <c r="E124" s="453"/>
      <c r="F124" s="453"/>
    </row>
    <row r="125" spans="1:6" s="458" customFormat="1" ht="21">
      <c r="A125" s="481" t="s">
        <v>132</v>
      </c>
      <c r="B125" s="152" t="s">
        <v>1</v>
      </c>
      <c r="C125" s="150">
        <v>18200</v>
      </c>
      <c r="D125" s="457"/>
      <c r="E125" s="457"/>
      <c r="F125" s="457"/>
    </row>
    <row r="126" spans="1:6" s="458" customFormat="1" ht="21">
      <c r="A126" s="483"/>
      <c r="B126" s="152" t="s">
        <v>2</v>
      </c>
      <c r="C126" s="150"/>
      <c r="D126" s="460"/>
      <c r="E126" s="460"/>
      <c r="F126" s="460"/>
    </row>
    <row r="127" spans="1:6" s="474" customFormat="1" ht="21">
      <c r="A127" s="481" t="s">
        <v>154</v>
      </c>
      <c r="B127" s="152" t="s">
        <v>1</v>
      </c>
      <c r="C127" s="472">
        <v>95300</v>
      </c>
      <c r="D127" s="473"/>
      <c r="E127" s="473"/>
      <c r="F127" s="473"/>
    </row>
    <row r="128" spans="1:6" s="474" customFormat="1" ht="21">
      <c r="A128" s="484"/>
      <c r="B128" s="152" t="s">
        <v>2</v>
      </c>
      <c r="C128" s="472"/>
      <c r="D128" s="473"/>
      <c r="E128" s="473"/>
      <c r="F128" s="473"/>
    </row>
    <row r="129" spans="1:6" s="474" customFormat="1" ht="21">
      <c r="A129" s="470"/>
      <c r="B129" s="471"/>
      <c r="C129" s="472"/>
      <c r="D129" s="473"/>
      <c r="E129" s="473"/>
      <c r="F129" s="473"/>
    </row>
    <row r="130" spans="1:12" s="249" customFormat="1" ht="19.5">
      <c r="A130" s="244" t="s">
        <v>270</v>
      </c>
      <c r="B130" s="245" t="s">
        <v>1</v>
      </c>
      <c r="C130" s="246">
        <f>SUM($C$132)</f>
        <v>2032000</v>
      </c>
      <c r="D130" s="247"/>
      <c r="E130" s="247"/>
      <c r="F130" s="247"/>
      <c r="G130" s="247"/>
      <c r="H130" s="247"/>
      <c r="I130" s="247"/>
      <c r="J130" s="247"/>
      <c r="K130" s="247"/>
      <c r="L130" s="247"/>
    </row>
    <row r="131" spans="1:12" s="249" customFormat="1" ht="19.5">
      <c r="A131" s="244"/>
      <c r="B131" s="245" t="s">
        <v>2</v>
      </c>
      <c r="C131" s="246"/>
      <c r="D131" s="247"/>
      <c r="E131" s="247"/>
      <c r="F131" s="247"/>
      <c r="G131" s="247"/>
      <c r="H131" s="247"/>
      <c r="I131" s="247"/>
      <c r="J131" s="247"/>
      <c r="K131" s="247"/>
      <c r="L131" s="247"/>
    </row>
    <row r="132" spans="1:12" s="349" customFormat="1" ht="19.5">
      <c r="A132" s="296" t="s">
        <v>42</v>
      </c>
      <c r="B132" s="347" t="s">
        <v>1</v>
      </c>
      <c r="C132" s="297">
        <f>SUM($C$135+$C$138+$C$140+$C$144+$C$146+$C$148+$C$150+$C$152)</f>
        <v>2032000</v>
      </c>
      <c r="D132" s="297"/>
      <c r="E132" s="297"/>
      <c r="F132" s="297"/>
      <c r="G132" s="297"/>
      <c r="H132" s="297"/>
      <c r="I132" s="297"/>
      <c r="J132" s="297"/>
      <c r="K132" s="297"/>
      <c r="L132" s="348"/>
    </row>
    <row r="133" spans="1:12" s="349" customFormat="1" ht="19.5">
      <c r="A133" s="298"/>
      <c r="B133" s="347" t="s">
        <v>2</v>
      </c>
      <c r="C133" s="299"/>
      <c r="D133" s="299"/>
      <c r="E133" s="299"/>
      <c r="F133" s="299"/>
      <c r="G133" s="299"/>
      <c r="H133" s="299"/>
      <c r="I133" s="299"/>
      <c r="J133" s="299"/>
      <c r="K133" s="299"/>
      <c r="L133" s="350"/>
    </row>
    <row r="134" spans="1:12" s="161" customFormat="1" ht="19.5">
      <c r="A134" s="430" t="s">
        <v>213</v>
      </c>
      <c r="B134" s="112"/>
      <c r="C134" s="258"/>
      <c r="D134" s="258"/>
      <c r="E134" s="258"/>
      <c r="F134" s="258"/>
      <c r="G134" s="258"/>
      <c r="H134" s="258"/>
      <c r="I134" s="258"/>
      <c r="J134" s="258"/>
      <c r="K134" s="258"/>
      <c r="L134" s="351"/>
    </row>
    <row r="135" spans="1:12" s="69" customFormat="1" ht="21">
      <c r="A135" s="82" t="s">
        <v>43</v>
      </c>
      <c r="B135" s="74" t="s">
        <v>1</v>
      </c>
      <c r="C135" s="100">
        <v>815300</v>
      </c>
      <c r="D135" s="170"/>
      <c r="E135" s="170"/>
      <c r="F135" s="170"/>
      <c r="G135" s="170"/>
      <c r="H135" s="170"/>
      <c r="I135" s="170"/>
      <c r="J135" s="170"/>
      <c r="K135" s="170"/>
      <c r="L135" s="170"/>
    </row>
    <row r="136" spans="1:12" s="69" customFormat="1" ht="21">
      <c r="A136" s="83"/>
      <c r="B136" s="74" t="s">
        <v>2</v>
      </c>
      <c r="C136" s="100"/>
      <c r="D136" s="149"/>
      <c r="E136" s="149"/>
      <c r="F136" s="149"/>
      <c r="G136" s="149"/>
      <c r="H136" s="149"/>
      <c r="I136" s="149"/>
      <c r="J136" s="149"/>
      <c r="K136" s="149"/>
      <c r="L136" s="145"/>
    </row>
    <row r="137" spans="1:12" s="69" customFormat="1" ht="21">
      <c r="A137" s="465" t="s">
        <v>214</v>
      </c>
      <c r="B137" s="74"/>
      <c r="C137" s="100"/>
      <c r="D137" s="153"/>
      <c r="E137" s="153"/>
      <c r="F137" s="153"/>
      <c r="G137" s="153"/>
      <c r="H137" s="153"/>
      <c r="I137" s="153"/>
      <c r="J137" s="153"/>
      <c r="K137" s="153"/>
      <c r="L137" s="145"/>
    </row>
    <row r="138" spans="1:12" s="69" customFormat="1" ht="21">
      <c r="A138" s="84" t="s">
        <v>45</v>
      </c>
      <c r="B138" s="75" t="s">
        <v>1</v>
      </c>
      <c r="C138" s="101">
        <v>298200</v>
      </c>
      <c r="D138" s="153"/>
      <c r="E138" s="153"/>
      <c r="F138" s="153"/>
      <c r="G138" s="153"/>
      <c r="H138" s="153"/>
      <c r="I138" s="153"/>
      <c r="J138" s="153"/>
      <c r="K138" s="153"/>
      <c r="L138" s="145"/>
    </row>
    <row r="139" spans="1:12" s="69" customFormat="1" ht="21">
      <c r="A139" s="85"/>
      <c r="B139" s="75" t="s">
        <v>2</v>
      </c>
      <c r="C139" s="101"/>
      <c r="D139" s="149"/>
      <c r="E139" s="149"/>
      <c r="F139" s="149"/>
      <c r="G139" s="149"/>
      <c r="H139" s="149"/>
      <c r="I139" s="149"/>
      <c r="J139" s="149"/>
      <c r="K139" s="149"/>
      <c r="L139" s="145"/>
    </row>
    <row r="140" spans="1:12" s="69" customFormat="1" ht="21">
      <c r="A140" s="81" t="s">
        <v>126</v>
      </c>
      <c r="B140" s="418" t="s">
        <v>1</v>
      </c>
      <c r="C140" s="467">
        <v>21000</v>
      </c>
      <c r="D140" s="149"/>
      <c r="E140" s="149"/>
      <c r="F140" s="149"/>
      <c r="G140" s="149"/>
      <c r="H140" s="149"/>
      <c r="I140" s="149"/>
      <c r="J140" s="149"/>
      <c r="K140" s="149"/>
      <c r="L140" s="145"/>
    </row>
    <row r="141" spans="1:12" s="69" customFormat="1" ht="21">
      <c r="A141" s="86"/>
      <c r="B141" s="418" t="s">
        <v>2</v>
      </c>
      <c r="C141" s="468"/>
      <c r="D141" s="149"/>
      <c r="E141" s="149"/>
      <c r="F141" s="149"/>
      <c r="G141" s="149"/>
      <c r="H141" s="149"/>
      <c r="I141" s="149"/>
      <c r="J141" s="149"/>
      <c r="K141" s="149"/>
      <c r="L141" s="145"/>
    </row>
    <row r="142" spans="1:12" s="69" customFormat="1" ht="21">
      <c r="A142" s="83" t="s">
        <v>51</v>
      </c>
      <c r="B142" s="418" t="s">
        <v>1</v>
      </c>
      <c r="C142" s="466"/>
      <c r="D142" s="149"/>
      <c r="E142" s="149"/>
      <c r="F142" s="149"/>
      <c r="G142" s="149"/>
      <c r="H142" s="149"/>
      <c r="I142" s="149"/>
      <c r="J142" s="149"/>
      <c r="K142" s="149"/>
      <c r="L142" s="145"/>
    </row>
    <row r="143" spans="1:12" s="69" customFormat="1" ht="21">
      <c r="A143" s="86"/>
      <c r="B143" s="418" t="s">
        <v>2</v>
      </c>
      <c r="C143" s="101"/>
      <c r="D143" s="149"/>
      <c r="E143" s="149"/>
      <c r="F143" s="149"/>
      <c r="G143" s="149"/>
      <c r="H143" s="149"/>
      <c r="I143" s="149"/>
      <c r="J143" s="149"/>
      <c r="K143" s="149"/>
      <c r="L143" s="145"/>
    </row>
    <row r="144" spans="1:12" s="69" customFormat="1" ht="21">
      <c r="A144" s="83" t="s">
        <v>54</v>
      </c>
      <c r="B144" s="418" t="s">
        <v>1</v>
      </c>
      <c r="C144" s="466">
        <v>447200</v>
      </c>
      <c r="D144" s="149"/>
      <c r="E144" s="149"/>
      <c r="F144" s="149"/>
      <c r="G144" s="149"/>
      <c r="H144" s="149"/>
      <c r="I144" s="149"/>
      <c r="J144" s="149"/>
      <c r="K144" s="149"/>
      <c r="L144" s="145"/>
    </row>
    <row r="145" spans="1:12" s="69" customFormat="1" ht="21">
      <c r="A145" s="86"/>
      <c r="B145" s="418" t="s">
        <v>2</v>
      </c>
      <c r="C145" s="101"/>
      <c r="D145" s="149"/>
      <c r="E145" s="149"/>
      <c r="F145" s="149"/>
      <c r="G145" s="149"/>
      <c r="H145" s="149"/>
      <c r="I145" s="149"/>
      <c r="J145" s="149"/>
      <c r="K145" s="149"/>
      <c r="L145" s="145"/>
    </row>
    <row r="146" spans="1:12" s="69" customFormat="1" ht="21">
      <c r="A146" s="83" t="s">
        <v>128</v>
      </c>
      <c r="B146" s="418" t="s">
        <v>1</v>
      </c>
      <c r="C146" s="467">
        <v>12600</v>
      </c>
      <c r="D146" s="149"/>
      <c r="E146" s="149"/>
      <c r="F146" s="149"/>
      <c r="G146" s="149"/>
      <c r="H146" s="149"/>
      <c r="I146" s="149"/>
      <c r="J146" s="149"/>
      <c r="K146" s="149"/>
      <c r="L146" s="145"/>
    </row>
    <row r="147" spans="1:12" s="69" customFormat="1" ht="21">
      <c r="A147" s="87"/>
      <c r="B147" s="418" t="s">
        <v>2</v>
      </c>
      <c r="C147" s="468"/>
      <c r="D147" s="149"/>
      <c r="E147" s="149"/>
      <c r="F147" s="149"/>
      <c r="G147" s="149"/>
      <c r="H147" s="149"/>
      <c r="I147" s="149"/>
      <c r="J147" s="149"/>
      <c r="K147" s="149"/>
      <c r="L147" s="145"/>
    </row>
    <row r="148" spans="1:12" s="69" customFormat="1" ht="21">
      <c r="A148" s="83" t="s">
        <v>122</v>
      </c>
      <c r="B148" s="418" t="s">
        <v>1</v>
      </c>
      <c r="C148" s="106">
        <v>22000</v>
      </c>
      <c r="D148" s="178"/>
      <c r="E148" s="178"/>
      <c r="F148" s="178"/>
      <c r="G148" s="178"/>
      <c r="H148" s="178"/>
      <c r="I148" s="178"/>
      <c r="J148" s="178"/>
      <c r="K148" s="178"/>
      <c r="L148" s="145"/>
    </row>
    <row r="149" spans="1:12" s="69" customFormat="1" ht="21">
      <c r="A149" s="87"/>
      <c r="B149" s="418" t="s">
        <v>2</v>
      </c>
      <c r="C149" s="106"/>
      <c r="D149" s="178"/>
      <c r="E149" s="178"/>
      <c r="F149" s="178"/>
      <c r="G149" s="178"/>
      <c r="H149" s="178"/>
      <c r="I149" s="178"/>
      <c r="J149" s="178"/>
      <c r="K149" s="178"/>
      <c r="L149" s="145"/>
    </row>
    <row r="150" spans="1:12" s="69" customFormat="1" ht="21">
      <c r="A150" s="83" t="s">
        <v>293</v>
      </c>
      <c r="B150" s="418" t="s">
        <v>1</v>
      </c>
      <c r="C150" s="468">
        <v>117300</v>
      </c>
      <c r="D150" s="149"/>
      <c r="E150" s="149"/>
      <c r="F150" s="149"/>
      <c r="G150" s="149"/>
      <c r="H150" s="149"/>
      <c r="I150" s="149"/>
      <c r="J150" s="149"/>
      <c r="K150" s="149"/>
      <c r="L150" s="145"/>
    </row>
    <row r="151" spans="1:12" s="69" customFormat="1" ht="21">
      <c r="A151" s="87"/>
      <c r="B151" s="418" t="s">
        <v>2</v>
      </c>
      <c r="C151" s="468"/>
      <c r="D151" s="149"/>
      <c r="E151" s="149"/>
      <c r="F151" s="149"/>
      <c r="G151" s="149"/>
      <c r="H151" s="149"/>
      <c r="I151" s="149"/>
      <c r="J151" s="149"/>
      <c r="K151" s="149"/>
      <c r="L151" s="145"/>
    </row>
    <row r="152" spans="1:12" s="69" customFormat="1" ht="21">
      <c r="A152" s="81" t="s">
        <v>166</v>
      </c>
      <c r="B152" s="418" t="s">
        <v>1</v>
      </c>
      <c r="C152" s="100">
        <v>298400</v>
      </c>
      <c r="D152" s="149"/>
      <c r="E152" s="149"/>
      <c r="F152" s="149"/>
      <c r="G152" s="149"/>
      <c r="H152" s="149"/>
      <c r="I152" s="149"/>
      <c r="J152" s="149"/>
      <c r="K152" s="149"/>
      <c r="L152" s="145"/>
    </row>
    <row r="153" spans="1:12" s="69" customFormat="1" ht="21">
      <c r="A153" s="86"/>
      <c r="B153" s="418" t="s">
        <v>2</v>
      </c>
      <c r="C153" s="100"/>
      <c r="D153" s="149"/>
      <c r="E153" s="149"/>
      <c r="F153" s="149"/>
      <c r="G153" s="149"/>
      <c r="H153" s="149"/>
      <c r="I153" s="149"/>
      <c r="J153" s="149"/>
      <c r="K153" s="149"/>
      <c r="L153" s="145"/>
    </row>
    <row r="154" spans="1:12" s="249" customFormat="1" ht="19.5">
      <c r="A154" s="244" t="s">
        <v>271</v>
      </c>
      <c r="B154" s="245" t="s">
        <v>1</v>
      </c>
      <c r="C154" s="246">
        <f>SUM(C156)</f>
        <v>155300</v>
      </c>
      <c r="D154" s="247"/>
      <c r="E154" s="247"/>
      <c r="F154" s="247"/>
      <c r="G154" s="247"/>
      <c r="H154" s="247"/>
      <c r="I154" s="247"/>
      <c r="J154" s="247"/>
      <c r="K154" s="247"/>
      <c r="L154" s="247"/>
    </row>
    <row r="155" spans="1:12" s="249" customFormat="1" ht="19.5">
      <c r="A155" s="244"/>
      <c r="B155" s="245" t="s">
        <v>2</v>
      </c>
      <c r="C155" s="246"/>
      <c r="D155" s="247"/>
      <c r="E155" s="247"/>
      <c r="F155" s="247"/>
      <c r="G155" s="247"/>
      <c r="H155" s="247"/>
      <c r="I155" s="247"/>
      <c r="J155" s="247"/>
      <c r="K155" s="247"/>
      <c r="L155" s="247"/>
    </row>
    <row r="156" spans="1:12" s="167" customFormat="1" ht="21">
      <c r="A156" s="469" t="s">
        <v>294</v>
      </c>
      <c r="B156" s="418" t="s">
        <v>1</v>
      </c>
      <c r="C156" s="122">
        <v>155300</v>
      </c>
      <c r="D156" s="122"/>
      <c r="E156" s="122"/>
      <c r="F156" s="122"/>
      <c r="G156" s="166"/>
      <c r="H156" s="122"/>
      <c r="I156" s="122"/>
      <c r="J156" s="122"/>
      <c r="K156" s="122"/>
      <c r="L156" s="122"/>
    </row>
    <row r="157" spans="1:12" s="167" customFormat="1" ht="21">
      <c r="A157" s="464"/>
      <c r="B157" s="418" t="s">
        <v>2</v>
      </c>
      <c r="C157" s="122"/>
      <c r="D157" s="122"/>
      <c r="E157" s="122"/>
      <c r="F157" s="122"/>
      <c r="G157" s="166"/>
      <c r="H157" s="122"/>
      <c r="I157" s="122"/>
      <c r="J157" s="122"/>
      <c r="K157" s="122"/>
      <c r="L157" s="122"/>
    </row>
    <row r="158" spans="1:12" s="252" customFormat="1" ht="19.5">
      <c r="A158" s="216" t="s">
        <v>208</v>
      </c>
      <c r="B158" s="421" t="s">
        <v>1</v>
      </c>
      <c r="C158" s="219">
        <f>SUM($C$11+$C$48+$C$74+$C$117)</f>
        <v>17848500</v>
      </c>
      <c r="D158" s="219"/>
      <c r="E158" s="219"/>
      <c r="F158" s="219"/>
      <c r="G158" s="219"/>
      <c r="H158" s="219"/>
      <c r="I158" s="219"/>
      <c r="J158" s="219"/>
      <c r="K158" s="219"/>
      <c r="L158" s="219"/>
    </row>
    <row r="159" spans="1:12" s="252" customFormat="1" ht="19.5">
      <c r="A159" s="216"/>
      <c r="B159" s="421" t="s">
        <v>2</v>
      </c>
      <c r="C159" s="219"/>
      <c r="D159" s="219"/>
      <c r="E159" s="219"/>
      <c r="F159" s="219"/>
      <c r="G159" s="219"/>
      <c r="H159" s="219"/>
      <c r="I159" s="219"/>
      <c r="J159" s="219"/>
      <c r="K159" s="219"/>
      <c r="L159" s="219"/>
    </row>
    <row r="160" spans="1:12" s="252" customFormat="1" ht="19.5">
      <c r="A160" s="216" t="s">
        <v>207</v>
      </c>
      <c r="B160" s="421" t="s">
        <v>1</v>
      </c>
      <c r="C160" s="219">
        <f>SUM($C$111)</f>
        <v>169400</v>
      </c>
      <c r="D160" s="219"/>
      <c r="E160" s="219"/>
      <c r="F160" s="219"/>
      <c r="G160" s="219"/>
      <c r="H160" s="219"/>
      <c r="I160" s="219"/>
      <c r="J160" s="219"/>
      <c r="K160" s="219"/>
      <c r="L160" s="219"/>
    </row>
    <row r="161" spans="1:12" s="252" customFormat="1" ht="19.5">
      <c r="A161" s="216"/>
      <c r="B161" s="421" t="s">
        <v>2</v>
      </c>
      <c r="C161" s="219"/>
      <c r="D161" s="219"/>
      <c r="E161" s="219"/>
      <c r="F161" s="219"/>
      <c r="G161" s="219"/>
      <c r="H161" s="219"/>
      <c r="I161" s="219"/>
      <c r="J161" s="219"/>
      <c r="K161" s="219"/>
      <c r="L161" s="219"/>
    </row>
    <row r="162" spans="1:12" s="322" customFormat="1" ht="19.5">
      <c r="A162" s="645" t="s">
        <v>24</v>
      </c>
      <c r="B162" s="421" t="s">
        <v>1</v>
      </c>
      <c r="C162" s="219">
        <f>SUM($C$158+$C$160)</f>
        <v>18017900</v>
      </c>
      <c r="D162" s="219"/>
      <c r="E162" s="219"/>
      <c r="F162" s="219"/>
      <c r="G162" s="219"/>
      <c r="H162" s="219"/>
      <c r="I162" s="219"/>
      <c r="J162" s="219"/>
      <c r="K162" s="219"/>
      <c r="L162" s="219"/>
    </row>
    <row r="163" spans="1:12" s="322" customFormat="1" ht="18.75" customHeight="1">
      <c r="A163" s="645"/>
      <c r="B163" s="421" t="s">
        <v>2</v>
      </c>
      <c r="C163" s="219"/>
      <c r="D163" s="219"/>
      <c r="E163" s="219"/>
      <c r="F163" s="219"/>
      <c r="G163" s="219"/>
      <c r="H163" s="219"/>
      <c r="I163" s="219"/>
      <c r="J163" s="219"/>
      <c r="K163" s="219"/>
      <c r="L163" s="219"/>
    </row>
    <row r="164" spans="1:6" ht="19.5">
      <c r="A164" s="121"/>
      <c r="B164" s="121"/>
      <c r="C164" s="122"/>
      <c r="D164" s="122"/>
      <c r="E164" s="122"/>
      <c r="F164" s="122"/>
    </row>
    <row r="165" spans="1:6" ht="19.5">
      <c r="A165" s="123" t="s">
        <v>25</v>
      </c>
      <c r="B165" s="121"/>
      <c r="C165" s="122"/>
      <c r="D165" s="122"/>
      <c r="E165" s="122"/>
      <c r="F165" s="122"/>
    </row>
  </sheetData>
  <sheetProtection/>
  <mergeCells count="2">
    <mergeCell ref="A162:A163"/>
    <mergeCell ref="A3:F3"/>
  </mergeCells>
  <printOptions/>
  <pageMargins left="0.1968503937007874" right="0.07874015748031496" top="0.3937007874015748" bottom="0.3937007874015748" header="0.31496062992125984" footer="0.31496062992125984"/>
  <pageSetup horizontalDpi="600" verticalDpi="600" orientation="landscape" paperSize="9" scale="6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R81"/>
  <sheetViews>
    <sheetView view="pageBreakPreview" zoomScale="90" zoomScaleNormal="89" zoomScaleSheetLayoutView="90" zoomScalePageLayoutView="0" workbookViewId="0" topLeftCell="A1">
      <selection activeCell="C18" sqref="C18"/>
    </sheetView>
  </sheetViews>
  <sheetFormatPr defaultColWidth="9.140625" defaultRowHeight="15"/>
  <cols>
    <col min="1" max="1" width="40.28125" style="119" bestFit="1" customWidth="1"/>
    <col min="2" max="2" width="15.140625" style="119" customWidth="1"/>
    <col min="3" max="3" width="32.28125" style="138" customWidth="1"/>
    <col min="4" max="6" width="32.28125" style="137" customWidth="1"/>
    <col min="7" max="7" width="10.8515625" style="137" customWidth="1"/>
    <col min="8" max="8" width="10.8515625" style="138" customWidth="1"/>
    <col min="9" max="16" width="10.8515625" style="137" customWidth="1"/>
    <col min="17" max="17" width="10.28125" style="137" customWidth="1"/>
    <col min="18" max="18" width="11.57421875" style="119" customWidth="1"/>
    <col min="19" max="16384" width="9.140625" style="119" customWidth="1"/>
  </cols>
  <sheetData>
    <row r="1" spans="1:6" s="397" customFormat="1" ht="21">
      <c r="A1" s="356"/>
      <c r="B1" s="356"/>
      <c r="C1" s="359"/>
      <c r="D1" s="359"/>
      <c r="E1" s="359"/>
      <c r="F1" s="434" t="s">
        <v>267</v>
      </c>
    </row>
    <row r="2" spans="1:6" s="397" customFormat="1" ht="21">
      <c r="A2" s="356"/>
      <c r="B2" s="356"/>
      <c r="C2" s="359"/>
      <c r="D2" s="359"/>
      <c r="E2" s="359"/>
      <c r="F2" s="434" t="s">
        <v>268</v>
      </c>
    </row>
    <row r="3" spans="1:6" s="397" customFormat="1" ht="21">
      <c r="A3" s="593" t="s">
        <v>199</v>
      </c>
      <c r="B3" s="593"/>
      <c r="C3" s="593"/>
      <c r="D3" s="593"/>
      <c r="E3" s="593"/>
      <c r="F3" s="593"/>
    </row>
    <row r="4" spans="1:6" s="397" customFormat="1" ht="21">
      <c r="A4" s="71" t="s">
        <v>40</v>
      </c>
      <c r="B4" s="71"/>
      <c r="C4" s="364"/>
      <c r="D4" s="36"/>
      <c r="E4" s="364"/>
      <c r="F4" s="415"/>
    </row>
    <row r="5" spans="1:6" s="397" customFormat="1" ht="21">
      <c r="A5" s="70" t="s">
        <v>241</v>
      </c>
      <c r="B5" s="356"/>
      <c r="C5" s="359"/>
      <c r="D5" s="359"/>
      <c r="E5" s="359"/>
      <c r="F5" s="435"/>
    </row>
    <row r="6" spans="1:6" s="397" customFormat="1" ht="21">
      <c r="A6" s="356"/>
      <c r="B6" s="356"/>
      <c r="C6" s="359"/>
      <c r="D6" s="359"/>
      <c r="E6" s="359"/>
      <c r="F6" s="436" t="s">
        <v>38</v>
      </c>
    </row>
    <row r="7" spans="1:6" s="437" customFormat="1" ht="28.5" customHeight="1">
      <c r="A7" s="419" t="s">
        <v>274</v>
      </c>
      <c r="B7" s="419" t="s">
        <v>153</v>
      </c>
      <c r="C7" s="440" t="s">
        <v>0</v>
      </c>
      <c r="D7" s="441" t="s">
        <v>3</v>
      </c>
      <c r="E7" s="441" t="s">
        <v>4</v>
      </c>
      <c r="F7" s="441" t="s">
        <v>5</v>
      </c>
    </row>
    <row r="8" spans="1:6" s="439" customFormat="1" ht="21">
      <c r="A8" s="420"/>
      <c r="B8" s="420"/>
      <c r="C8" s="438"/>
      <c r="D8" s="442" t="s">
        <v>272</v>
      </c>
      <c r="E8" s="442" t="s">
        <v>266</v>
      </c>
      <c r="F8" s="442" t="s">
        <v>273</v>
      </c>
    </row>
    <row r="9" spans="1:18" s="252" customFormat="1" ht="19.5">
      <c r="A9" s="140" t="s">
        <v>208</v>
      </c>
      <c r="B9" s="421"/>
      <c r="C9" s="114"/>
      <c r="D9" s="219"/>
      <c r="E9" s="219"/>
      <c r="F9" s="219"/>
      <c r="G9" s="219"/>
      <c r="H9" s="340"/>
      <c r="I9" s="219"/>
      <c r="J9" s="219"/>
      <c r="K9" s="219"/>
      <c r="L9" s="219"/>
      <c r="M9" s="340"/>
      <c r="N9" s="219"/>
      <c r="O9" s="219"/>
      <c r="P9" s="219"/>
      <c r="Q9" s="219"/>
      <c r="R9" s="340"/>
    </row>
    <row r="10" spans="1:18" s="109" customFormat="1" ht="18.75" customHeight="1" hidden="1">
      <c r="A10" s="220"/>
      <c r="B10" s="421" t="s">
        <v>2</v>
      </c>
      <c r="C10" s="114" t="e">
        <f>SUM(#REF!+#REF!+#REF!+#REF!+#REF!+C26+#REF!+#REF!+#REF!+#REF!)</f>
        <v>#REF!</v>
      </c>
      <c r="D10" s="114" t="e">
        <f>SUM(#REF!,#REF!,#REF!,#REF!,#REF!,D26,#REF!,#REF!,#REF!,#REF!,#REF!)</f>
        <v>#REF!</v>
      </c>
      <c r="E10" s="114" t="e">
        <f>SUM(#REF!,#REF!,#REF!,#REF!,#REF!,E26,#REF!,#REF!,#REF!,#REF!,#REF!)</f>
        <v>#REF!</v>
      </c>
      <c r="F10" s="114" t="e">
        <f>SUM(#REF!,#REF!,#REF!,#REF!,#REF!,F26,#REF!,#REF!,#REF!,#REF!,#REF!)</f>
        <v>#REF!</v>
      </c>
      <c r="G10" s="114" t="e">
        <f>SUM(#REF!,#REF!,#REF!,#REF!,#REF!,G26,#REF!,#REF!,#REF!,#REF!,#REF!)</f>
        <v>#REF!</v>
      </c>
      <c r="H10" s="114" t="e">
        <f>SUM(D10:G10)</f>
        <v>#REF!</v>
      </c>
      <c r="I10" s="114" t="e">
        <f>SUM(#REF!,#REF!,#REF!,#REF!,#REF!,I26,#REF!,#REF!,#REF!,#REF!,#REF!)</f>
        <v>#REF!</v>
      </c>
      <c r="J10" s="114" t="e">
        <f>SUM(#REF!,#REF!,#REF!,#REF!,#REF!,J26,#REF!,#REF!,#REF!,#REF!,#REF!)</f>
        <v>#REF!</v>
      </c>
      <c r="K10" s="114" t="e">
        <f>SUM(#REF!,#REF!,#REF!,#REF!,#REF!,K26,#REF!,#REF!,#REF!,#REF!,#REF!)</f>
        <v>#REF!</v>
      </c>
      <c r="L10" s="114" t="e">
        <f>SUM(#REF!,#REF!,#REF!,#REF!,#REF!,L26,#REF!,#REF!,#REF!,#REF!,#REF!)</f>
        <v>#REF!</v>
      </c>
      <c r="M10" s="114" t="e">
        <f>SUM(I10:L10)</f>
        <v>#REF!</v>
      </c>
      <c r="N10" s="114" t="e">
        <f>SUM(#REF!,#REF!,#REF!,#REF!,#REF!,N26,#REF!,#REF!,#REF!,#REF!,#REF!)</f>
        <v>#REF!</v>
      </c>
      <c r="O10" s="114" t="e">
        <f>SUM(#REF!,#REF!,#REF!,#REF!,#REF!,O26,#REF!,#REF!,#REF!,#REF!,#REF!)</f>
        <v>#REF!</v>
      </c>
      <c r="P10" s="114" t="e">
        <f>SUM(#REF!,#REF!,#REF!,#REF!,#REF!,P26,#REF!,#REF!,#REF!,#REF!,#REF!)</f>
        <v>#REF!</v>
      </c>
      <c r="Q10" s="114" t="e">
        <f>SUM(#REF!,#REF!,#REF!,#REF!,#REF!,Q26,#REF!,#REF!,#REF!,#REF!,#REF!)</f>
        <v>#REF!</v>
      </c>
      <c r="R10" s="114" t="e">
        <f>SUM(N10:Q10)</f>
        <v>#REF!</v>
      </c>
    </row>
    <row r="11" spans="1:18" s="344" customFormat="1" ht="19.5">
      <c r="A11" s="270" t="s">
        <v>299</v>
      </c>
      <c r="B11" s="341" t="s">
        <v>1</v>
      </c>
      <c r="C11" s="271">
        <f>SUM($C$13+$C$21)</f>
        <v>541346</v>
      </c>
      <c r="D11" s="342"/>
      <c r="E11" s="342"/>
      <c r="F11" s="342"/>
      <c r="G11" s="342"/>
      <c r="H11" s="343"/>
      <c r="I11" s="342"/>
      <c r="J11" s="342"/>
      <c r="K11" s="342"/>
      <c r="L11" s="342"/>
      <c r="M11" s="343"/>
      <c r="N11" s="342"/>
      <c r="O11" s="342"/>
      <c r="P11" s="342"/>
      <c r="Q11" s="342"/>
      <c r="R11" s="343"/>
    </row>
    <row r="12" spans="1:18" s="344" customFormat="1" ht="19.5">
      <c r="A12" s="270"/>
      <c r="B12" s="341" t="s">
        <v>2</v>
      </c>
      <c r="C12" s="271"/>
      <c r="D12" s="342"/>
      <c r="E12" s="342"/>
      <c r="F12" s="342"/>
      <c r="G12" s="342"/>
      <c r="H12" s="343"/>
      <c r="I12" s="342"/>
      <c r="J12" s="342"/>
      <c r="K12" s="342"/>
      <c r="L12" s="342"/>
      <c r="M12" s="343"/>
      <c r="N12" s="342"/>
      <c r="O12" s="342"/>
      <c r="P12" s="342"/>
      <c r="Q12" s="342"/>
      <c r="R12" s="343"/>
    </row>
    <row r="13" spans="1:18" s="249" customFormat="1" ht="19.5">
      <c r="A13" s="244" t="s">
        <v>269</v>
      </c>
      <c r="B13" s="421" t="s">
        <v>1</v>
      </c>
      <c r="C13" s="246">
        <f>SUM($C$15)</f>
        <v>120888</v>
      </c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</row>
    <row r="14" spans="1:18" s="249" customFormat="1" ht="19.5">
      <c r="A14" s="244"/>
      <c r="B14" s="421" t="s">
        <v>2</v>
      </c>
      <c r="C14" s="246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</row>
    <row r="15" spans="1:6" s="446" customFormat="1" ht="21">
      <c r="A15" s="443" t="s">
        <v>42</v>
      </c>
      <c r="B15" s="444" t="s">
        <v>1</v>
      </c>
      <c r="C15" s="445">
        <f>SUM($C$17+$C$19)</f>
        <v>120888</v>
      </c>
      <c r="D15" s="445"/>
      <c r="E15" s="445"/>
      <c r="F15" s="445"/>
    </row>
    <row r="16" spans="1:6" s="411" customFormat="1" ht="21">
      <c r="A16" s="447"/>
      <c r="B16" s="448" t="s">
        <v>2</v>
      </c>
      <c r="C16" s="449"/>
      <c r="D16" s="449"/>
      <c r="E16" s="449"/>
      <c r="F16" s="449"/>
    </row>
    <row r="17" spans="1:6" s="454" customFormat="1" ht="21">
      <c r="A17" s="450" t="s">
        <v>46</v>
      </c>
      <c r="B17" s="451" t="s">
        <v>1</v>
      </c>
      <c r="C17" s="452">
        <v>3888</v>
      </c>
      <c r="D17" s="453"/>
      <c r="E17" s="453"/>
      <c r="F17" s="453"/>
    </row>
    <row r="18" spans="1:6" s="454" customFormat="1" ht="21">
      <c r="A18" s="455"/>
      <c r="B18" s="451" t="s">
        <v>2</v>
      </c>
      <c r="C18" s="453"/>
      <c r="D18" s="453"/>
      <c r="E18" s="453"/>
      <c r="F18" s="453"/>
    </row>
    <row r="19" spans="1:6" s="458" customFormat="1" ht="21">
      <c r="A19" s="450" t="s">
        <v>132</v>
      </c>
      <c r="B19" s="451" t="s">
        <v>1</v>
      </c>
      <c r="C19" s="456">
        <v>117000</v>
      </c>
      <c r="D19" s="457"/>
      <c r="E19" s="457"/>
      <c r="F19" s="457"/>
    </row>
    <row r="20" spans="1:6" s="458" customFormat="1" ht="21">
      <c r="A20" s="459"/>
      <c r="B20" s="451" t="s">
        <v>2</v>
      </c>
      <c r="C20" s="456"/>
      <c r="D20" s="460"/>
      <c r="E20" s="460"/>
      <c r="F20" s="460"/>
    </row>
    <row r="21" spans="1:18" s="249" customFormat="1" ht="19.5">
      <c r="A21" s="244" t="s">
        <v>270</v>
      </c>
      <c r="B21" s="245" t="s">
        <v>1</v>
      </c>
      <c r="C21" s="246">
        <f>SUM($C$23)</f>
        <v>420458</v>
      </c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</row>
    <row r="22" spans="1:18" s="249" customFormat="1" ht="19.5">
      <c r="A22" s="244"/>
      <c r="B22" s="245" t="s">
        <v>2</v>
      </c>
      <c r="C22" s="246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</row>
    <row r="23" spans="1:18" s="349" customFormat="1" ht="19.5">
      <c r="A23" s="296" t="s">
        <v>42</v>
      </c>
      <c r="B23" s="347" t="s">
        <v>1</v>
      </c>
      <c r="C23" s="297">
        <f>SUM($C$26+$C$28+$C$36+$C$38+$C$43+$C$45+$C$47)</f>
        <v>420458</v>
      </c>
      <c r="D23" s="297"/>
      <c r="E23" s="297"/>
      <c r="F23" s="297"/>
      <c r="G23" s="297"/>
      <c r="H23" s="297"/>
      <c r="I23" s="297"/>
      <c r="J23" s="297"/>
      <c r="K23" s="297"/>
      <c r="L23" s="297"/>
      <c r="M23" s="297"/>
      <c r="N23" s="297"/>
      <c r="O23" s="297"/>
      <c r="P23" s="297"/>
      <c r="Q23" s="297"/>
      <c r="R23" s="348"/>
    </row>
    <row r="24" spans="1:18" s="349" customFormat="1" ht="19.5">
      <c r="A24" s="298"/>
      <c r="B24" s="347" t="s">
        <v>2</v>
      </c>
      <c r="C24" s="299"/>
      <c r="D24" s="299"/>
      <c r="E24" s="299"/>
      <c r="F24" s="299"/>
      <c r="G24" s="299"/>
      <c r="H24" s="299"/>
      <c r="I24" s="299"/>
      <c r="J24" s="299"/>
      <c r="K24" s="299"/>
      <c r="L24" s="299"/>
      <c r="M24" s="299"/>
      <c r="N24" s="299"/>
      <c r="O24" s="299"/>
      <c r="P24" s="299"/>
      <c r="Q24" s="299"/>
      <c r="R24" s="350"/>
    </row>
    <row r="25" spans="1:18" s="161" customFormat="1" ht="19.5">
      <c r="A25" s="430" t="s">
        <v>213</v>
      </c>
      <c r="B25" s="112"/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351"/>
    </row>
    <row r="26" spans="1:18" ht="19.5">
      <c r="A26" s="131" t="s">
        <v>43</v>
      </c>
      <c r="B26" s="116" t="s">
        <v>1</v>
      </c>
      <c r="C26" s="79">
        <v>302834</v>
      </c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</row>
    <row r="27" spans="1:18" ht="19.5">
      <c r="A27" s="133"/>
      <c r="B27" s="116" t="s">
        <v>2</v>
      </c>
      <c r="C27" s="79"/>
      <c r="D27" s="189"/>
      <c r="E27" s="189"/>
      <c r="F27" s="189"/>
      <c r="G27" s="189"/>
      <c r="H27" s="79"/>
      <c r="I27" s="189"/>
      <c r="J27" s="189"/>
      <c r="K27" s="189"/>
      <c r="L27" s="189"/>
      <c r="M27" s="189"/>
      <c r="N27" s="189"/>
      <c r="O27" s="189"/>
      <c r="P27" s="189"/>
      <c r="Q27" s="189"/>
      <c r="R27" s="196"/>
    </row>
    <row r="28" spans="1:18" ht="21.75" customHeight="1">
      <c r="A28" s="132" t="s">
        <v>160</v>
      </c>
      <c r="B28" s="116" t="s">
        <v>1</v>
      </c>
      <c r="C28" s="79">
        <v>10000</v>
      </c>
      <c r="D28" s="189"/>
      <c r="E28" s="189"/>
      <c r="F28" s="189"/>
      <c r="G28" s="189"/>
      <c r="H28" s="79"/>
      <c r="I28" s="189"/>
      <c r="J28" s="189"/>
      <c r="K28" s="189"/>
      <c r="L28" s="189"/>
      <c r="M28" s="189"/>
      <c r="N28" s="189"/>
      <c r="O28" s="189"/>
      <c r="P28" s="189"/>
      <c r="Q28" s="189"/>
      <c r="R28" s="196"/>
    </row>
    <row r="29" spans="1:18" ht="19.5">
      <c r="A29" s="132"/>
      <c r="B29" s="116" t="s">
        <v>2</v>
      </c>
      <c r="C29" s="79"/>
      <c r="D29" s="191"/>
      <c r="E29" s="191"/>
      <c r="F29" s="191"/>
      <c r="G29" s="191"/>
      <c r="H29" s="79"/>
      <c r="I29" s="191"/>
      <c r="J29" s="191"/>
      <c r="K29" s="191"/>
      <c r="L29" s="191"/>
      <c r="M29" s="191"/>
      <c r="N29" s="191"/>
      <c r="O29" s="191"/>
      <c r="P29" s="191"/>
      <c r="Q29" s="191"/>
      <c r="R29" s="196"/>
    </row>
    <row r="30" spans="1:18" ht="19.5">
      <c r="A30" s="132"/>
      <c r="B30" s="116"/>
      <c r="C30" s="79"/>
      <c r="D30" s="191"/>
      <c r="E30" s="191"/>
      <c r="F30" s="191"/>
      <c r="G30" s="191"/>
      <c r="H30" s="79"/>
      <c r="I30" s="191"/>
      <c r="J30" s="191"/>
      <c r="K30" s="191"/>
      <c r="L30" s="191"/>
      <c r="M30" s="191"/>
      <c r="N30" s="191"/>
      <c r="O30" s="191"/>
      <c r="P30" s="191"/>
      <c r="Q30" s="191"/>
      <c r="R30" s="196"/>
    </row>
    <row r="31" spans="1:18" ht="19.5">
      <c r="A31" s="132"/>
      <c r="B31" s="116"/>
      <c r="C31" s="79"/>
      <c r="D31" s="191"/>
      <c r="E31" s="191"/>
      <c r="F31" s="191"/>
      <c r="G31" s="191"/>
      <c r="H31" s="79"/>
      <c r="I31" s="191"/>
      <c r="J31" s="191"/>
      <c r="K31" s="191"/>
      <c r="L31" s="191"/>
      <c r="M31" s="191"/>
      <c r="N31" s="191"/>
      <c r="O31" s="191"/>
      <c r="P31" s="191"/>
      <c r="Q31" s="191"/>
      <c r="R31" s="196"/>
    </row>
    <row r="32" spans="1:18" ht="19.5">
      <c r="A32" s="132"/>
      <c r="B32" s="116"/>
      <c r="C32" s="79"/>
      <c r="D32" s="191"/>
      <c r="E32" s="191"/>
      <c r="F32" s="191"/>
      <c r="G32" s="191"/>
      <c r="H32" s="79"/>
      <c r="I32" s="191"/>
      <c r="J32" s="191"/>
      <c r="K32" s="191"/>
      <c r="L32" s="191"/>
      <c r="M32" s="191"/>
      <c r="N32" s="191"/>
      <c r="O32" s="191"/>
      <c r="P32" s="191"/>
      <c r="Q32" s="191"/>
      <c r="R32" s="196"/>
    </row>
    <row r="33" spans="1:18" ht="19.5">
      <c r="A33" s="132"/>
      <c r="B33" s="116"/>
      <c r="C33" s="79"/>
      <c r="D33" s="191"/>
      <c r="E33" s="191"/>
      <c r="F33" s="191"/>
      <c r="G33" s="191"/>
      <c r="H33" s="79"/>
      <c r="I33" s="191"/>
      <c r="J33" s="191"/>
      <c r="K33" s="191"/>
      <c r="L33" s="191"/>
      <c r="M33" s="191"/>
      <c r="N33" s="191"/>
      <c r="O33" s="191"/>
      <c r="P33" s="191"/>
      <c r="Q33" s="191"/>
      <c r="R33" s="196"/>
    </row>
    <row r="34" spans="1:18" ht="19.5">
      <c r="A34" s="132"/>
      <c r="B34" s="116"/>
      <c r="C34" s="79"/>
      <c r="D34" s="191"/>
      <c r="E34" s="191"/>
      <c r="F34" s="191"/>
      <c r="G34" s="191"/>
      <c r="H34" s="79"/>
      <c r="I34" s="191"/>
      <c r="J34" s="191"/>
      <c r="K34" s="191"/>
      <c r="L34" s="191"/>
      <c r="M34" s="191"/>
      <c r="N34" s="191"/>
      <c r="O34" s="191"/>
      <c r="P34" s="191"/>
      <c r="Q34" s="191"/>
      <c r="R34" s="196"/>
    </row>
    <row r="35" spans="1:18" ht="19.5">
      <c r="A35" s="485" t="s">
        <v>214</v>
      </c>
      <c r="B35" s="116"/>
      <c r="C35" s="79"/>
      <c r="D35" s="191"/>
      <c r="E35" s="191"/>
      <c r="F35" s="191"/>
      <c r="G35" s="191"/>
      <c r="H35" s="79"/>
      <c r="I35" s="191"/>
      <c r="J35" s="191"/>
      <c r="K35" s="191"/>
      <c r="L35" s="191"/>
      <c r="M35" s="191"/>
      <c r="N35" s="191"/>
      <c r="O35" s="191"/>
      <c r="P35" s="191"/>
      <c r="Q35" s="191"/>
      <c r="R35" s="196"/>
    </row>
    <row r="36" spans="1:18" ht="19.5">
      <c r="A36" s="131" t="s">
        <v>45</v>
      </c>
      <c r="B36" s="117" t="s">
        <v>1</v>
      </c>
      <c r="C36" s="78">
        <v>18392</v>
      </c>
      <c r="D36" s="191"/>
      <c r="E36" s="191"/>
      <c r="F36" s="191"/>
      <c r="G36" s="191"/>
      <c r="H36" s="79"/>
      <c r="I36" s="191"/>
      <c r="J36" s="191"/>
      <c r="K36" s="191"/>
      <c r="L36" s="191"/>
      <c r="M36" s="191"/>
      <c r="N36" s="191"/>
      <c r="O36" s="191"/>
      <c r="P36" s="191"/>
      <c r="Q36" s="191"/>
      <c r="R36" s="196"/>
    </row>
    <row r="37" spans="1:18" ht="19.5">
      <c r="A37" s="135"/>
      <c r="B37" s="117" t="s">
        <v>2</v>
      </c>
      <c r="C37" s="78"/>
      <c r="D37" s="189"/>
      <c r="E37" s="189"/>
      <c r="F37" s="189"/>
      <c r="G37" s="189"/>
      <c r="H37" s="79"/>
      <c r="I37" s="189"/>
      <c r="J37" s="189"/>
      <c r="K37" s="189"/>
      <c r="L37" s="189"/>
      <c r="M37" s="189"/>
      <c r="N37" s="189"/>
      <c r="O37" s="189"/>
      <c r="P37" s="189"/>
      <c r="Q37" s="189"/>
      <c r="R37" s="196"/>
    </row>
    <row r="38" spans="1:18" ht="19.5">
      <c r="A38" s="132" t="s">
        <v>48</v>
      </c>
      <c r="B38" s="118" t="s">
        <v>1</v>
      </c>
      <c r="C38" s="79">
        <v>12000</v>
      </c>
      <c r="D38" s="189"/>
      <c r="E38" s="189"/>
      <c r="F38" s="189"/>
      <c r="G38" s="189"/>
      <c r="H38" s="79"/>
      <c r="I38" s="189"/>
      <c r="J38" s="189"/>
      <c r="K38" s="189"/>
      <c r="L38" s="189"/>
      <c r="M38" s="189"/>
      <c r="N38" s="189"/>
      <c r="O38" s="189"/>
      <c r="P38" s="189"/>
      <c r="Q38" s="189"/>
      <c r="R38" s="196"/>
    </row>
    <row r="39" spans="1:18" ht="19.5">
      <c r="A39" s="136"/>
      <c r="B39" s="118" t="s">
        <v>2</v>
      </c>
      <c r="C39" s="79"/>
      <c r="D39" s="189"/>
      <c r="E39" s="189"/>
      <c r="F39" s="189"/>
      <c r="G39" s="189"/>
      <c r="H39" s="79"/>
      <c r="I39" s="189"/>
      <c r="J39" s="189"/>
      <c r="K39" s="189"/>
      <c r="L39" s="189"/>
      <c r="M39" s="189"/>
      <c r="N39" s="189"/>
      <c r="O39" s="189"/>
      <c r="P39" s="189"/>
      <c r="Q39" s="189"/>
      <c r="R39" s="196"/>
    </row>
    <row r="40" spans="1:18" ht="19.5">
      <c r="A40" s="485" t="s">
        <v>215</v>
      </c>
      <c r="B40" s="118"/>
      <c r="C40" s="79"/>
      <c r="D40" s="189"/>
      <c r="E40" s="189"/>
      <c r="F40" s="189"/>
      <c r="G40" s="189"/>
      <c r="H40" s="79"/>
      <c r="I40" s="189"/>
      <c r="J40" s="189"/>
      <c r="K40" s="189"/>
      <c r="L40" s="189"/>
      <c r="M40" s="189"/>
      <c r="N40" s="189"/>
      <c r="O40" s="189"/>
      <c r="P40" s="189"/>
      <c r="Q40" s="189"/>
      <c r="R40" s="196"/>
    </row>
    <row r="41" spans="1:18" ht="19.5">
      <c r="A41" s="132" t="s">
        <v>51</v>
      </c>
      <c r="B41" s="118" t="s">
        <v>1</v>
      </c>
      <c r="C41" s="113"/>
      <c r="D41" s="189"/>
      <c r="E41" s="189"/>
      <c r="F41" s="189"/>
      <c r="G41" s="189"/>
      <c r="H41" s="79"/>
      <c r="I41" s="189"/>
      <c r="J41" s="189"/>
      <c r="K41" s="189"/>
      <c r="L41" s="189"/>
      <c r="M41" s="189"/>
      <c r="N41" s="189"/>
      <c r="O41" s="189"/>
      <c r="P41" s="189"/>
      <c r="Q41" s="189"/>
      <c r="R41" s="196"/>
    </row>
    <row r="42" spans="1:18" ht="19.5">
      <c r="A42" s="136"/>
      <c r="B42" s="118" t="s">
        <v>2</v>
      </c>
      <c r="C42" s="78"/>
      <c r="D42" s="189"/>
      <c r="E42" s="189"/>
      <c r="F42" s="189"/>
      <c r="G42" s="189"/>
      <c r="H42" s="79"/>
      <c r="I42" s="189"/>
      <c r="J42" s="189"/>
      <c r="K42" s="189"/>
      <c r="L42" s="189"/>
      <c r="M42" s="189"/>
      <c r="N42" s="189"/>
      <c r="O42" s="189"/>
      <c r="P42" s="189"/>
      <c r="Q42" s="189"/>
      <c r="R42" s="196"/>
    </row>
    <row r="43" spans="1:18" ht="19.5">
      <c r="A43" s="132" t="s">
        <v>53</v>
      </c>
      <c r="B43" s="118" t="s">
        <v>1</v>
      </c>
      <c r="C43" s="79">
        <v>30000</v>
      </c>
      <c r="D43" s="189"/>
      <c r="E43" s="189"/>
      <c r="F43" s="189"/>
      <c r="G43" s="189"/>
      <c r="H43" s="79"/>
      <c r="I43" s="189"/>
      <c r="J43" s="189"/>
      <c r="K43" s="189"/>
      <c r="L43" s="189"/>
      <c r="M43" s="189"/>
      <c r="N43" s="189"/>
      <c r="O43" s="189"/>
      <c r="P43" s="189"/>
      <c r="Q43" s="189"/>
      <c r="R43" s="196"/>
    </row>
    <row r="44" spans="1:18" ht="19.5">
      <c r="A44" s="133"/>
      <c r="B44" s="118" t="s">
        <v>2</v>
      </c>
      <c r="C44" s="79"/>
      <c r="D44" s="189"/>
      <c r="E44" s="189"/>
      <c r="F44" s="189"/>
      <c r="G44" s="189"/>
      <c r="H44" s="79"/>
      <c r="I44" s="189"/>
      <c r="J44" s="189"/>
      <c r="K44" s="189"/>
      <c r="L44" s="189"/>
      <c r="M44" s="189"/>
      <c r="N44" s="189"/>
      <c r="O44" s="189"/>
      <c r="P44" s="189"/>
      <c r="Q44" s="189"/>
      <c r="R44" s="196"/>
    </row>
    <row r="45" spans="1:18" ht="19.5">
      <c r="A45" s="134" t="s">
        <v>115</v>
      </c>
      <c r="B45" s="118" t="s">
        <v>1</v>
      </c>
      <c r="C45" s="79">
        <v>12232</v>
      </c>
      <c r="D45" s="189"/>
      <c r="E45" s="189"/>
      <c r="F45" s="189"/>
      <c r="G45" s="189"/>
      <c r="H45" s="79"/>
      <c r="I45" s="189"/>
      <c r="J45" s="189"/>
      <c r="K45" s="189"/>
      <c r="L45" s="189"/>
      <c r="M45" s="189"/>
      <c r="N45" s="189"/>
      <c r="O45" s="189"/>
      <c r="P45" s="189"/>
      <c r="Q45" s="189"/>
      <c r="R45" s="196"/>
    </row>
    <row r="46" spans="1:18" ht="19.5">
      <c r="A46" s="133"/>
      <c r="B46" s="118" t="s">
        <v>2</v>
      </c>
      <c r="C46" s="79"/>
      <c r="D46" s="189"/>
      <c r="E46" s="189"/>
      <c r="F46" s="189"/>
      <c r="G46" s="189"/>
      <c r="H46" s="79"/>
      <c r="I46" s="189"/>
      <c r="J46" s="189"/>
      <c r="K46" s="189"/>
      <c r="L46" s="189"/>
      <c r="M46" s="189"/>
      <c r="N46" s="189"/>
      <c r="O46" s="189"/>
      <c r="P46" s="189"/>
      <c r="Q46" s="189"/>
      <c r="R46" s="196"/>
    </row>
    <row r="47" spans="1:18" ht="19.5">
      <c r="A47" s="132" t="s">
        <v>52</v>
      </c>
      <c r="B47" s="118" t="s">
        <v>1</v>
      </c>
      <c r="C47" s="78">
        <f>45000-10000</f>
        <v>35000</v>
      </c>
      <c r="D47" s="189"/>
      <c r="E47" s="189"/>
      <c r="F47" s="189"/>
      <c r="G47" s="189"/>
      <c r="H47" s="79"/>
      <c r="I47" s="189"/>
      <c r="J47" s="189"/>
      <c r="K47" s="189"/>
      <c r="L47" s="189"/>
      <c r="M47" s="189"/>
      <c r="N47" s="189"/>
      <c r="O47" s="189"/>
      <c r="P47" s="189"/>
      <c r="Q47" s="189"/>
      <c r="R47" s="196"/>
    </row>
    <row r="48" spans="1:18" ht="19.5">
      <c r="A48" s="136"/>
      <c r="B48" s="118" t="s">
        <v>2</v>
      </c>
      <c r="C48" s="78"/>
      <c r="D48" s="189"/>
      <c r="E48" s="189"/>
      <c r="F48" s="189"/>
      <c r="G48" s="189"/>
      <c r="H48" s="79"/>
      <c r="I48" s="189"/>
      <c r="J48" s="189"/>
      <c r="K48" s="189"/>
      <c r="L48" s="189"/>
      <c r="M48" s="189"/>
      <c r="N48" s="189"/>
      <c r="O48" s="189"/>
      <c r="P48" s="189"/>
      <c r="Q48" s="189"/>
      <c r="R48" s="196"/>
    </row>
    <row r="49" spans="1:18" s="109" customFormat="1" ht="18.75" customHeight="1" hidden="1">
      <c r="A49" s="220"/>
      <c r="B49" s="421" t="s">
        <v>2</v>
      </c>
      <c r="C49" s="114" t="e">
        <f>SUM(#REF!+#REF!+#REF!+#REF!+#REF!+C66+#REF!+#REF!+#REF!+#REF!)</f>
        <v>#REF!</v>
      </c>
      <c r="D49" s="114" t="e">
        <f>SUM(#REF!,#REF!,#REF!,#REF!,#REF!,D66,#REF!,#REF!,#REF!,#REF!,#REF!)</f>
        <v>#REF!</v>
      </c>
      <c r="E49" s="114" t="e">
        <f>SUM(#REF!,#REF!,#REF!,#REF!,#REF!,E66,#REF!,#REF!,#REF!,#REF!,#REF!)</f>
        <v>#REF!</v>
      </c>
      <c r="F49" s="114" t="e">
        <f>SUM(#REF!,#REF!,#REF!,#REF!,#REF!,F66,#REF!,#REF!,#REF!,#REF!,#REF!)</f>
        <v>#REF!</v>
      </c>
      <c r="G49" s="114" t="e">
        <f>SUM(#REF!,#REF!,#REF!,#REF!,#REF!,G66,#REF!,#REF!,#REF!,#REF!,#REF!)</f>
        <v>#REF!</v>
      </c>
      <c r="H49" s="114" t="e">
        <f>SUM(D49:G49)</f>
        <v>#REF!</v>
      </c>
      <c r="I49" s="114" t="e">
        <f>SUM(#REF!,#REF!,#REF!,#REF!,#REF!,I66,#REF!,#REF!,#REF!,#REF!,#REF!)</f>
        <v>#REF!</v>
      </c>
      <c r="J49" s="114" t="e">
        <f>SUM(#REF!,#REF!,#REF!,#REF!,#REF!,J66,#REF!,#REF!,#REF!,#REF!,#REF!)</f>
        <v>#REF!</v>
      </c>
      <c r="K49" s="114" t="e">
        <f>SUM(#REF!,#REF!,#REF!,#REF!,#REF!,K66,#REF!,#REF!,#REF!,#REF!,#REF!)</f>
        <v>#REF!</v>
      </c>
      <c r="L49" s="114" t="e">
        <f>SUM(#REF!,#REF!,#REF!,#REF!,#REF!,L66,#REF!,#REF!,#REF!,#REF!,#REF!)</f>
        <v>#REF!</v>
      </c>
      <c r="M49" s="114" t="e">
        <f>SUM(I49:L49)</f>
        <v>#REF!</v>
      </c>
      <c r="N49" s="114" t="e">
        <f>SUM(#REF!,#REF!,#REF!,#REF!,#REF!,N66,#REF!,#REF!,#REF!,#REF!,#REF!)</f>
        <v>#REF!</v>
      </c>
      <c r="O49" s="114" t="e">
        <f>SUM(#REF!,#REF!,#REF!,#REF!,#REF!,O66,#REF!,#REF!,#REF!,#REF!,#REF!)</f>
        <v>#REF!</v>
      </c>
      <c r="P49" s="114" t="e">
        <f>SUM(#REF!,#REF!,#REF!,#REF!,#REF!,P66,#REF!,#REF!,#REF!,#REF!,#REF!)</f>
        <v>#REF!</v>
      </c>
      <c r="Q49" s="114" t="e">
        <f>SUM(#REF!,#REF!,#REF!,#REF!,#REF!,Q66,#REF!,#REF!,#REF!,#REF!,#REF!)</f>
        <v>#REF!</v>
      </c>
      <c r="R49" s="114" t="e">
        <f>SUM(N49:Q49)</f>
        <v>#REF!</v>
      </c>
    </row>
    <row r="50" spans="1:18" s="344" customFormat="1" ht="19.5">
      <c r="A50" s="270" t="s">
        <v>300</v>
      </c>
      <c r="B50" s="341" t="s">
        <v>1</v>
      </c>
      <c r="C50" s="271">
        <f>SUM($C$52+$C$63)</f>
        <v>1986554</v>
      </c>
      <c r="D50" s="342"/>
      <c r="E50" s="342"/>
      <c r="F50" s="342"/>
      <c r="G50" s="342"/>
      <c r="H50" s="343"/>
      <c r="I50" s="342"/>
      <c r="J50" s="342"/>
      <c r="K50" s="342"/>
      <c r="L50" s="342"/>
      <c r="M50" s="343"/>
      <c r="N50" s="342"/>
      <c r="O50" s="342"/>
      <c r="P50" s="342"/>
      <c r="Q50" s="342"/>
      <c r="R50" s="343"/>
    </row>
    <row r="51" spans="1:18" s="344" customFormat="1" ht="19.5">
      <c r="A51" s="270"/>
      <c r="B51" s="341" t="s">
        <v>2</v>
      </c>
      <c r="C51" s="271"/>
      <c r="D51" s="342"/>
      <c r="E51" s="342"/>
      <c r="F51" s="342"/>
      <c r="G51" s="342"/>
      <c r="H51" s="343"/>
      <c r="I51" s="342"/>
      <c r="J51" s="342"/>
      <c r="K51" s="342"/>
      <c r="L51" s="342"/>
      <c r="M51" s="343"/>
      <c r="N51" s="342"/>
      <c r="O51" s="342"/>
      <c r="P51" s="342"/>
      <c r="Q51" s="342"/>
      <c r="R51" s="343"/>
    </row>
    <row r="52" spans="1:18" s="249" customFormat="1" ht="19.5">
      <c r="A52" s="244" t="s">
        <v>269</v>
      </c>
      <c r="B52" s="421" t="s">
        <v>1</v>
      </c>
      <c r="C52" s="246">
        <f>SUM($C$54)</f>
        <v>17712</v>
      </c>
      <c r="D52" s="247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  <c r="R52" s="247"/>
    </row>
    <row r="53" spans="1:18" s="249" customFormat="1" ht="19.5">
      <c r="A53" s="244"/>
      <c r="B53" s="421" t="s">
        <v>2</v>
      </c>
      <c r="C53" s="246"/>
      <c r="D53" s="247"/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7"/>
      <c r="R53" s="247"/>
    </row>
    <row r="54" spans="1:6" s="446" customFormat="1" ht="21">
      <c r="A54" s="443" t="s">
        <v>42</v>
      </c>
      <c r="B54" s="444" t="s">
        <v>1</v>
      </c>
      <c r="C54" s="445">
        <f>SUM($C$56)</f>
        <v>17712</v>
      </c>
      <c r="D54" s="445"/>
      <c r="E54" s="445"/>
      <c r="F54" s="445"/>
    </row>
    <row r="55" spans="1:6" s="411" customFormat="1" ht="21">
      <c r="A55" s="447"/>
      <c r="B55" s="448" t="s">
        <v>2</v>
      </c>
      <c r="C55" s="449"/>
      <c r="D55" s="449"/>
      <c r="E55" s="449"/>
      <c r="F55" s="449"/>
    </row>
    <row r="56" spans="1:6" s="454" customFormat="1" ht="21">
      <c r="A56" s="475" t="s">
        <v>46</v>
      </c>
      <c r="B56" s="451" t="s">
        <v>1</v>
      </c>
      <c r="C56" s="452">
        <v>17712</v>
      </c>
      <c r="D56" s="453"/>
      <c r="E56" s="453"/>
      <c r="F56" s="453"/>
    </row>
    <row r="57" spans="1:6" s="454" customFormat="1" ht="21">
      <c r="A57" s="455"/>
      <c r="B57" s="451" t="s">
        <v>2</v>
      </c>
      <c r="C57" s="453"/>
      <c r="D57" s="453"/>
      <c r="E57" s="453"/>
      <c r="F57" s="453"/>
    </row>
    <row r="58" spans="1:6" s="488" customFormat="1" ht="21">
      <c r="A58" s="486"/>
      <c r="B58" s="471"/>
      <c r="C58" s="487"/>
      <c r="D58" s="487"/>
      <c r="E58" s="487"/>
      <c r="F58" s="487"/>
    </row>
    <row r="59" spans="1:6" s="488" customFormat="1" ht="21">
      <c r="A59" s="486"/>
      <c r="B59" s="471"/>
      <c r="C59" s="487"/>
      <c r="D59" s="487"/>
      <c r="E59" s="487"/>
      <c r="F59" s="487"/>
    </row>
    <row r="60" spans="1:6" s="488" customFormat="1" ht="21">
      <c r="A60" s="486"/>
      <c r="B60" s="471"/>
      <c r="C60" s="487"/>
      <c r="D60" s="487"/>
      <c r="E60" s="487"/>
      <c r="F60" s="487"/>
    </row>
    <row r="61" spans="1:18" s="249" customFormat="1" ht="19.5">
      <c r="A61" s="244" t="s">
        <v>270</v>
      </c>
      <c r="B61" s="245" t="s">
        <v>1</v>
      </c>
      <c r="C61" s="246"/>
      <c r="D61" s="247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  <c r="R61" s="247"/>
    </row>
    <row r="62" spans="1:18" s="249" customFormat="1" ht="19.5">
      <c r="A62" s="244"/>
      <c r="B62" s="245" t="s">
        <v>2</v>
      </c>
      <c r="C62" s="246"/>
      <c r="D62" s="247"/>
      <c r="E62" s="247"/>
      <c r="F62" s="247"/>
      <c r="G62" s="247"/>
      <c r="H62" s="247"/>
      <c r="I62" s="247"/>
      <c r="J62" s="247"/>
      <c r="K62" s="247"/>
      <c r="L62" s="247"/>
      <c r="M62" s="247"/>
      <c r="N62" s="247"/>
      <c r="O62" s="247"/>
      <c r="P62" s="247"/>
      <c r="Q62" s="247"/>
      <c r="R62" s="247"/>
    </row>
    <row r="63" spans="1:18" s="349" customFormat="1" ht="19.5">
      <c r="A63" s="296" t="s">
        <v>42</v>
      </c>
      <c r="B63" s="347" t="s">
        <v>1</v>
      </c>
      <c r="C63" s="297">
        <f>SUM($C$66+$C$69+C74)</f>
        <v>1968842</v>
      </c>
      <c r="D63" s="297"/>
      <c r="E63" s="297"/>
      <c r="F63" s="297"/>
      <c r="G63" s="297"/>
      <c r="H63" s="297"/>
      <c r="I63" s="297"/>
      <c r="J63" s="297"/>
      <c r="K63" s="297"/>
      <c r="L63" s="297"/>
      <c r="M63" s="297"/>
      <c r="N63" s="297"/>
      <c r="O63" s="297"/>
      <c r="P63" s="297"/>
      <c r="Q63" s="297"/>
      <c r="R63" s="348"/>
    </row>
    <row r="64" spans="1:18" s="349" customFormat="1" ht="19.5">
      <c r="A64" s="298"/>
      <c r="B64" s="347" t="s">
        <v>2</v>
      </c>
      <c r="C64" s="299"/>
      <c r="D64" s="299"/>
      <c r="E64" s="299"/>
      <c r="F64" s="299"/>
      <c r="G64" s="299"/>
      <c r="H64" s="299"/>
      <c r="I64" s="299"/>
      <c r="J64" s="299"/>
      <c r="K64" s="299"/>
      <c r="L64" s="299"/>
      <c r="M64" s="299"/>
      <c r="N64" s="299"/>
      <c r="O64" s="299"/>
      <c r="P64" s="299"/>
      <c r="Q64" s="299"/>
      <c r="R64" s="350"/>
    </row>
    <row r="65" spans="1:18" s="161" customFormat="1" ht="19.5">
      <c r="A65" s="430" t="s">
        <v>213</v>
      </c>
      <c r="B65" s="112"/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351"/>
    </row>
    <row r="66" spans="1:18" ht="19.5">
      <c r="A66" s="131" t="s">
        <v>43</v>
      </c>
      <c r="B66" s="116" t="s">
        <v>1</v>
      </c>
      <c r="C66" s="79">
        <v>1860266</v>
      </c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</row>
    <row r="67" spans="1:18" ht="19.5">
      <c r="A67" s="133"/>
      <c r="B67" s="116" t="s">
        <v>2</v>
      </c>
      <c r="C67" s="79"/>
      <c r="D67" s="189"/>
      <c r="E67" s="189"/>
      <c r="F67" s="189"/>
      <c r="G67" s="189"/>
      <c r="H67" s="79"/>
      <c r="I67" s="189"/>
      <c r="J67" s="189"/>
      <c r="K67" s="189"/>
      <c r="L67" s="189"/>
      <c r="M67" s="189"/>
      <c r="N67" s="189"/>
      <c r="O67" s="189"/>
      <c r="P67" s="189"/>
      <c r="Q67" s="189"/>
      <c r="R67" s="196"/>
    </row>
    <row r="68" spans="1:18" ht="19.5">
      <c r="A68" s="485" t="s">
        <v>214</v>
      </c>
      <c r="B68" s="116"/>
      <c r="C68" s="79"/>
      <c r="D68" s="191"/>
      <c r="E68" s="191"/>
      <c r="F68" s="191"/>
      <c r="G68" s="191"/>
      <c r="H68" s="79"/>
      <c r="I68" s="191"/>
      <c r="J68" s="191"/>
      <c r="K68" s="191"/>
      <c r="L68" s="191"/>
      <c r="M68" s="191"/>
      <c r="N68" s="191"/>
      <c r="O68" s="191"/>
      <c r="P68" s="191"/>
      <c r="Q68" s="191"/>
      <c r="R68" s="196"/>
    </row>
    <row r="69" spans="1:18" ht="19.5">
      <c r="A69" s="131" t="s">
        <v>45</v>
      </c>
      <c r="B69" s="117" t="s">
        <v>1</v>
      </c>
      <c r="C69" s="78">
        <v>65208</v>
      </c>
      <c r="D69" s="191"/>
      <c r="E69" s="191"/>
      <c r="F69" s="191"/>
      <c r="G69" s="191"/>
      <c r="H69" s="79"/>
      <c r="I69" s="191"/>
      <c r="J69" s="191"/>
      <c r="K69" s="191"/>
      <c r="L69" s="191"/>
      <c r="M69" s="191"/>
      <c r="N69" s="191"/>
      <c r="O69" s="191"/>
      <c r="P69" s="191"/>
      <c r="Q69" s="191"/>
      <c r="R69" s="196"/>
    </row>
    <row r="70" spans="1:18" ht="19.5">
      <c r="A70" s="135"/>
      <c r="B70" s="117" t="s">
        <v>2</v>
      </c>
      <c r="C70" s="78"/>
      <c r="D70" s="189"/>
      <c r="E70" s="189"/>
      <c r="F70" s="189"/>
      <c r="G70" s="189"/>
      <c r="H70" s="79"/>
      <c r="I70" s="189"/>
      <c r="J70" s="189"/>
      <c r="K70" s="189"/>
      <c r="L70" s="189"/>
      <c r="M70" s="189"/>
      <c r="N70" s="189"/>
      <c r="O70" s="189"/>
      <c r="P70" s="189"/>
      <c r="Q70" s="189"/>
      <c r="R70" s="196"/>
    </row>
    <row r="71" spans="1:18" ht="19.5">
      <c r="A71" s="485" t="s">
        <v>215</v>
      </c>
      <c r="B71" s="118"/>
      <c r="C71" s="79"/>
      <c r="D71" s="189"/>
      <c r="E71" s="189"/>
      <c r="F71" s="189"/>
      <c r="G71" s="189"/>
      <c r="H71" s="79"/>
      <c r="I71" s="189"/>
      <c r="J71" s="189"/>
      <c r="K71" s="189"/>
      <c r="L71" s="189"/>
      <c r="M71" s="189"/>
      <c r="N71" s="189"/>
      <c r="O71" s="189"/>
      <c r="P71" s="189"/>
      <c r="Q71" s="189"/>
      <c r="R71" s="196"/>
    </row>
    <row r="72" spans="1:18" ht="19.5">
      <c r="A72" s="132" t="s">
        <v>51</v>
      </c>
      <c r="B72" s="118" t="s">
        <v>1</v>
      </c>
      <c r="C72" s="113"/>
      <c r="D72" s="189"/>
      <c r="E72" s="189"/>
      <c r="F72" s="189"/>
      <c r="G72" s="189"/>
      <c r="H72" s="79"/>
      <c r="I72" s="189"/>
      <c r="J72" s="189"/>
      <c r="K72" s="189"/>
      <c r="L72" s="189"/>
      <c r="M72" s="189"/>
      <c r="N72" s="189"/>
      <c r="O72" s="189"/>
      <c r="P72" s="189"/>
      <c r="Q72" s="189"/>
      <c r="R72" s="196"/>
    </row>
    <row r="73" spans="1:18" ht="19.5">
      <c r="A73" s="136"/>
      <c r="B73" s="118" t="s">
        <v>2</v>
      </c>
      <c r="C73" s="78"/>
      <c r="D73" s="189"/>
      <c r="E73" s="189"/>
      <c r="F73" s="189"/>
      <c r="G73" s="189"/>
      <c r="H73" s="79"/>
      <c r="I73" s="189"/>
      <c r="J73" s="189"/>
      <c r="K73" s="189"/>
      <c r="L73" s="189"/>
      <c r="M73" s="189"/>
      <c r="N73" s="189"/>
      <c r="O73" s="189"/>
      <c r="P73" s="189"/>
      <c r="Q73" s="189"/>
      <c r="R73" s="196"/>
    </row>
    <row r="74" spans="1:18" ht="19.5">
      <c r="A74" s="134" t="s">
        <v>115</v>
      </c>
      <c r="B74" s="118" t="s">
        <v>1</v>
      </c>
      <c r="C74" s="79">
        <v>43368</v>
      </c>
      <c r="D74" s="189"/>
      <c r="E74" s="189"/>
      <c r="F74" s="189"/>
      <c r="G74" s="189"/>
      <c r="H74" s="79"/>
      <c r="I74" s="189"/>
      <c r="J74" s="189"/>
      <c r="K74" s="189"/>
      <c r="L74" s="189"/>
      <c r="M74" s="189"/>
      <c r="N74" s="189"/>
      <c r="O74" s="189"/>
      <c r="P74" s="189"/>
      <c r="Q74" s="189"/>
      <c r="R74" s="196"/>
    </row>
    <row r="75" spans="1:18" ht="19.5">
      <c r="A75" s="133"/>
      <c r="B75" s="118" t="s">
        <v>2</v>
      </c>
      <c r="C75" s="79"/>
      <c r="D75" s="189"/>
      <c r="E75" s="189"/>
      <c r="F75" s="189"/>
      <c r="G75" s="189"/>
      <c r="H75" s="79"/>
      <c r="I75" s="189"/>
      <c r="J75" s="189"/>
      <c r="K75" s="189"/>
      <c r="L75" s="189"/>
      <c r="M75" s="189"/>
      <c r="N75" s="189"/>
      <c r="O75" s="189"/>
      <c r="P75" s="189"/>
      <c r="Q75" s="189"/>
      <c r="R75" s="196"/>
    </row>
    <row r="76" spans="1:18" s="252" customFormat="1" ht="19.5">
      <c r="A76" s="216" t="s">
        <v>277</v>
      </c>
      <c r="B76" s="421" t="s">
        <v>1</v>
      </c>
      <c r="C76" s="219">
        <f>SUM($C$11+$C$50)</f>
        <v>2527900</v>
      </c>
      <c r="D76" s="219"/>
      <c r="E76" s="219"/>
      <c r="F76" s="219"/>
      <c r="G76" s="219"/>
      <c r="H76" s="219"/>
      <c r="I76" s="219"/>
      <c r="J76" s="219"/>
      <c r="K76" s="219"/>
      <c r="L76" s="219"/>
      <c r="M76" s="219"/>
      <c r="N76" s="219"/>
      <c r="O76" s="219"/>
      <c r="P76" s="219"/>
      <c r="Q76" s="219"/>
      <c r="R76" s="219"/>
    </row>
    <row r="77" spans="1:18" s="252" customFormat="1" ht="19.5">
      <c r="A77" s="216"/>
      <c r="B77" s="421" t="s">
        <v>2</v>
      </c>
      <c r="C77" s="219"/>
      <c r="D77" s="219"/>
      <c r="E77" s="219"/>
      <c r="F77" s="219"/>
      <c r="G77" s="219"/>
      <c r="H77" s="219"/>
      <c r="I77" s="219"/>
      <c r="J77" s="219"/>
      <c r="K77" s="219"/>
      <c r="L77" s="219"/>
      <c r="M77" s="219"/>
      <c r="N77" s="219"/>
      <c r="O77" s="219"/>
      <c r="P77" s="219"/>
      <c r="Q77" s="219"/>
      <c r="R77" s="219"/>
    </row>
    <row r="78" spans="1:18" s="322" customFormat="1" ht="19.5">
      <c r="A78" s="645" t="s">
        <v>24</v>
      </c>
      <c r="B78" s="421" t="s">
        <v>1</v>
      </c>
      <c r="C78" s="219">
        <f>SUM($C$76)</f>
        <v>2527900</v>
      </c>
      <c r="D78" s="219"/>
      <c r="E78" s="219"/>
      <c r="F78" s="219"/>
      <c r="G78" s="219"/>
      <c r="H78" s="219"/>
      <c r="I78" s="219"/>
      <c r="J78" s="219"/>
      <c r="K78" s="219"/>
      <c r="L78" s="219"/>
      <c r="M78" s="219"/>
      <c r="N78" s="219"/>
      <c r="O78" s="219"/>
      <c r="P78" s="219"/>
      <c r="Q78" s="219"/>
      <c r="R78" s="219"/>
    </row>
    <row r="79" spans="1:18" s="322" customFormat="1" ht="19.5">
      <c r="A79" s="645"/>
      <c r="B79" s="421" t="s">
        <v>2</v>
      </c>
      <c r="C79" s="219"/>
      <c r="D79" s="219"/>
      <c r="E79" s="219"/>
      <c r="F79" s="219"/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219"/>
      <c r="R79" s="219"/>
    </row>
    <row r="80" spans="1:18" s="161" customFormat="1" ht="19.5">
      <c r="A80" s="242"/>
      <c r="B80" s="242"/>
      <c r="C80" s="243"/>
      <c r="D80" s="243"/>
      <c r="E80" s="243"/>
      <c r="F80" s="243"/>
      <c r="G80" s="243"/>
      <c r="H80" s="243"/>
      <c r="I80" s="243"/>
      <c r="J80" s="243"/>
      <c r="K80" s="243"/>
      <c r="L80" s="243"/>
      <c r="M80" s="243"/>
      <c r="N80" s="243"/>
      <c r="O80" s="243"/>
      <c r="P80" s="243"/>
      <c r="Q80" s="243"/>
      <c r="R80" s="243"/>
    </row>
    <row r="81" spans="1:3" ht="28.5" customHeight="1">
      <c r="A81" s="123" t="s">
        <v>25</v>
      </c>
      <c r="B81" s="121"/>
      <c r="C81" s="122"/>
    </row>
  </sheetData>
  <sheetProtection/>
  <mergeCells count="2">
    <mergeCell ref="A78:A79"/>
    <mergeCell ref="A3:F3"/>
  </mergeCells>
  <printOptions/>
  <pageMargins left="0.46" right="0.15748031496062992" top="0.2755905511811024" bottom="0.2362204724409449" header="0.31496062992125984" footer="0.31496062992125984"/>
  <pageSetup horizontalDpi="600" verticalDpi="600" orientation="landscape" paperSize="9" scale="7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R133"/>
  <sheetViews>
    <sheetView view="pageBreakPreview" zoomScale="90" zoomScaleNormal="90" zoomScaleSheetLayoutView="90" zoomScalePageLayoutView="0" workbookViewId="0" topLeftCell="A1">
      <selection activeCell="A1" sqref="A1:IV8"/>
    </sheetView>
  </sheetViews>
  <sheetFormatPr defaultColWidth="10.8515625" defaultRowHeight="15"/>
  <cols>
    <col min="1" max="1" width="43.8515625" style="119" customWidth="1"/>
    <col min="2" max="2" width="16.8515625" style="119" customWidth="1"/>
    <col min="3" max="3" width="34.57421875" style="174" customWidth="1"/>
    <col min="4" max="6" width="40.57421875" style="138" customWidth="1"/>
    <col min="7" max="7" width="11.140625" style="138" customWidth="1"/>
    <col min="8" max="8" width="9.140625" style="138" customWidth="1"/>
    <col min="9" max="9" width="13.140625" style="138" customWidth="1"/>
    <col min="10" max="12" width="11.421875" style="138" customWidth="1"/>
    <col min="13" max="13" width="8.421875" style="128" customWidth="1"/>
    <col min="14" max="15" width="11.8515625" style="138" customWidth="1"/>
    <col min="16" max="16" width="12.421875" style="138" customWidth="1"/>
    <col min="17" max="17" width="15.7109375" style="138" customWidth="1"/>
    <col min="18" max="18" width="11.28125" style="138" customWidth="1"/>
    <col min="19" max="16384" width="10.8515625" style="119" customWidth="1"/>
  </cols>
  <sheetData>
    <row r="1" spans="1:6" s="397" customFormat="1" ht="21">
      <c r="A1" s="356"/>
      <c r="B1" s="356"/>
      <c r="C1" s="359"/>
      <c r="D1" s="359"/>
      <c r="E1" s="359"/>
      <c r="F1" s="434" t="s">
        <v>267</v>
      </c>
    </row>
    <row r="2" spans="1:6" s="397" customFormat="1" ht="21">
      <c r="A2" s="356"/>
      <c r="B2" s="356"/>
      <c r="C2" s="359"/>
      <c r="D2" s="359"/>
      <c r="E2" s="359"/>
      <c r="F2" s="434" t="s">
        <v>268</v>
      </c>
    </row>
    <row r="3" spans="1:6" s="397" customFormat="1" ht="21">
      <c r="A3" s="593" t="s">
        <v>199</v>
      </c>
      <c r="B3" s="593"/>
      <c r="C3" s="593"/>
      <c r="D3" s="593"/>
      <c r="E3" s="593"/>
      <c r="F3" s="593"/>
    </row>
    <row r="4" spans="1:6" s="397" customFormat="1" ht="21">
      <c r="A4" s="71" t="s">
        <v>40</v>
      </c>
      <c r="B4" s="71"/>
      <c r="C4" s="364"/>
      <c r="D4" s="36"/>
      <c r="E4" s="364"/>
      <c r="F4" s="415"/>
    </row>
    <row r="5" spans="1:6" s="397" customFormat="1" ht="21">
      <c r="A5" s="70" t="s">
        <v>244</v>
      </c>
      <c r="B5" s="356"/>
      <c r="C5" s="359"/>
      <c r="D5" s="359"/>
      <c r="E5" s="359"/>
      <c r="F5" s="435"/>
    </row>
    <row r="6" spans="1:6" s="397" customFormat="1" ht="21">
      <c r="A6" s="356"/>
      <c r="B6" s="356"/>
      <c r="C6" s="359"/>
      <c r="D6" s="359"/>
      <c r="E6" s="359"/>
      <c r="F6" s="436" t="s">
        <v>38</v>
      </c>
    </row>
    <row r="7" spans="1:6" s="437" customFormat="1" ht="28.5" customHeight="1">
      <c r="A7" s="419" t="s">
        <v>274</v>
      </c>
      <c r="B7" s="419" t="s">
        <v>153</v>
      </c>
      <c r="C7" s="440" t="s">
        <v>0</v>
      </c>
      <c r="D7" s="441" t="s">
        <v>3</v>
      </c>
      <c r="E7" s="441" t="s">
        <v>4</v>
      </c>
      <c r="F7" s="441" t="s">
        <v>5</v>
      </c>
    </row>
    <row r="8" spans="1:6" s="439" customFormat="1" ht="21">
      <c r="A8" s="420"/>
      <c r="B8" s="420"/>
      <c r="C8" s="438"/>
      <c r="D8" s="442" t="s">
        <v>272</v>
      </c>
      <c r="E8" s="442" t="s">
        <v>266</v>
      </c>
      <c r="F8" s="442" t="s">
        <v>273</v>
      </c>
    </row>
    <row r="9" spans="1:18" s="109" customFormat="1" ht="18.75" customHeight="1" hidden="1">
      <c r="A9" s="220"/>
      <c r="B9" s="421" t="s">
        <v>2</v>
      </c>
      <c r="C9" s="493" t="e">
        <f>SUM(#REF!+#REF!+#REF!+#REF!+#REF!+#REF!+#REF!+#REF!+#REF!+#REF!)</f>
        <v>#REF!</v>
      </c>
      <c r="D9" s="114" t="e">
        <f>SUM(#REF!,#REF!,#REF!,#REF!,#REF!,#REF!,#REF!,#REF!,#REF!,#REF!,#REF!)</f>
        <v>#REF!</v>
      </c>
      <c r="E9" s="114" t="e">
        <f>SUM(#REF!,#REF!,#REF!,#REF!,#REF!,#REF!,#REF!,#REF!,#REF!,#REF!,#REF!)</f>
        <v>#REF!</v>
      </c>
      <c r="F9" s="114" t="e">
        <f>SUM(#REF!,#REF!,#REF!,#REF!,#REF!,#REF!,#REF!,#REF!,#REF!,#REF!,#REF!)</f>
        <v>#REF!</v>
      </c>
      <c r="G9" s="114" t="e">
        <f>SUM(#REF!,#REF!,#REF!,#REF!,#REF!,#REF!,#REF!,#REF!,#REF!,#REF!,#REF!)</f>
        <v>#REF!</v>
      </c>
      <c r="H9" s="114" t="e">
        <f>SUM(D9:G9)</f>
        <v>#REF!</v>
      </c>
      <c r="I9" s="114" t="e">
        <f>SUM(#REF!,#REF!,#REF!,#REF!,#REF!,#REF!,#REF!,#REF!,#REF!,#REF!,#REF!)</f>
        <v>#REF!</v>
      </c>
      <c r="J9" s="114" t="e">
        <f>SUM(#REF!,#REF!,#REF!,#REF!,#REF!,#REF!,#REF!,#REF!,#REF!,#REF!,#REF!)</f>
        <v>#REF!</v>
      </c>
      <c r="K9" s="114" t="e">
        <f>SUM(#REF!,#REF!,#REF!,#REF!,#REF!,#REF!,#REF!,#REF!,#REF!,#REF!,#REF!)</f>
        <v>#REF!</v>
      </c>
      <c r="L9" s="114" t="e">
        <f>SUM(#REF!,#REF!,#REF!,#REF!,#REF!,#REF!,#REF!,#REF!,#REF!,#REF!,#REF!)</f>
        <v>#REF!</v>
      </c>
      <c r="M9" s="114" t="e">
        <f>SUM(I9:L9)</f>
        <v>#REF!</v>
      </c>
      <c r="N9" s="114" t="e">
        <f>SUM(#REF!,#REF!,#REF!,#REF!,#REF!,#REF!,#REF!,#REF!,#REF!,#REF!,#REF!)</f>
        <v>#REF!</v>
      </c>
      <c r="O9" s="114" t="e">
        <f>SUM(#REF!,#REF!,#REF!,#REF!,#REF!,#REF!,#REF!,#REF!,#REF!,#REF!,#REF!)</f>
        <v>#REF!</v>
      </c>
      <c r="P9" s="114" t="e">
        <f>SUM(#REF!,#REF!,#REF!,#REF!,#REF!,#REF!,#REF!,#REF!,#REF!,#REF!,#REF!)</f>
        <v>#REF!</v>
      </c>
      <c r="Q9" s="114" t="e">
        <f>SUM(#REF!,#REF!,#REF!,#REF!,#REF!,#REF!,#REF!,#REF!,#REF!,#REF!,#REF!)</f>
        <v>#REF!</v>
      </c>
      <c r="R9" s="114" t="e">
        <f>SUM(N9:Q9)</f>
        <v>#REF!</v>
      </c>
    </row>
    <row r="10" spans="1:18" s="344" customFormat="1" ht="19.5">
      <c r="A10" s="270" t="s">
        <v>301</v>
      </c>
      <c r="B10" s="341" t="s">
        <v>1</v>
      </c>
      <c r="C10" s="494">
        <f>SUM($C$12+$C$22)</f>
        <v>1292163</v>
      </c>
      <c r="D10" s="342"/>
      <c r="E10" s="342"/>
      <c r="F10" s="342"/>
      <c r="G10" s="342"/>
      <c r="H10" s="343"/>
      <c r="I10" s="342"/>
      <c r="J10" s="342"/>
      <c r="K10" s="342"/>
      <c r="L10" s="342"/>
      <c r="M10" s="343"/>
      <c r="N10" s="342"/>
      <c r="O10" s="342"/>
      <c r="P10" s="342"/>
      <c r="Q10" s="342"/>
      <c r="R10" s="343"/>
    </row>
    <row r="11" spans="1:18" s="344" customFormat="1" ht="19.5">
      <c r="A11" s="270"/>
      <c r="B11" s="341" t="s">
        <v>2</v>
      </c>
      <c r="C11" s="494"/>
      <c r="D11" s="342"/>
      <c r="E11" s="342"/>
      <c r="F11" s="342"/>
      <c r="G11" s="342"/>
      <c r="H11" s="343"/>
      <c r="I11" s="342"/>
      <c r="J11" s="342"/>
      <c r="K11" s="342"/>
      <c r="L11" s="342"/>
      <c r="M11" s="343"/>
      <c r="N11" s="342"/>
      <c r="O11" s="342"/>
      <c r="P11" s="342"/>
      <c r="Q11" s="342"/>
      <c r="R11" s="343"/>
    </row>
    <row r="12" spans="1:18" s="249" customFormat="1" ht="19.5">
      <c r="A12" s="244" t="s">
        <v>269</v>
      </c>
      <c r="B12" s="421" t="s">
        <v>1</v>
      </c>
      <c r="C12" s="246">
        <f>SUM($C$14)</f>
        <v>80663</v>
      </c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</row>
    <row r="13" spans="1:18" s="249" customFormat="1" ht="19.5">
      <c r="A13" s="244"/>
      <c r="B13" s="421" t="s">
        <v>2</v>
      </c>
      <c r="C13" s="246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</row>
    <row r="14" spans="1:6" s="489" customFormat="1" ht="19.5">
      <c r="A14" s="476" t="s">
        <v>42</v>
      </c>
      <c r="B14" s="477" t="s">
        <v>1</v>
      </c>
      <c r="C14" s="495">
        <f>SUM($C$16+$C$18+$C$20)</f>
        <v>80663</v>
      </c>
      <c r="D14" s="478"/>
      <c r="E14" s="478"/>
      <c r="F14" s="478"/>
    </row>
    <row r="15" spans="1:6" s="331" customFormat="1" ht="19.5">
      <c r="A15" s="479"/>
      <c r="B15" s="309" t="s">
        <v>2</v>
      </c>
      <c r="C15" s="496"/>
      <c r="D15" s="314"/>
      <c r="E15" s="314"/>
      <c r="F15" s="314"/>
    </row>
    <row r="16" spans="1:6" s="253" customFormat="1" ht="19.5">
      <c r="A16" s="147" t="s">
        <v>46</v>
      </c>
      <c r="B16" s="152" t="s">
        <v>1</v>
      </c>
      <c r="C16" s="176">
        <v>46365</v>
      </c>
      <c r="D16" s="159"/>
      <c r="E16" s="159"/>
      <c r="F16" s="159"/>
    </row>
    <row r="17" spans="1:6" s="253" customFormat="1" ht="19.5">
      <c r="A17" s="144"/>
      <c r="B17" s="152" t="s">
        <v>2</v>
      </c>
      <c r="C17" s="497"/>
      <c r="D17" s="159"/>
      <c r="E17" s="159"/>
      <c r="F17" s="159"/>
    </row>
    <row r="18" spans="1:6" s="490" customFormat="1" ht="19.5">
      <c r="A18" s="147" t="s">
        <v>132</v>
      </c>
      <c r="B18" s="152" t="s">
        <v>1</v>
      </c>
      <c r="C18" s="175">
        <v>14300</v>
      </c>
      <c r="D18" s="153"/>
      <c r="E18" s="153"/>
      <c r="F18" s="153"/>
    </row>
    <row r="19" spans="1:6" s="490" customFormat="1" ht="19.5">
      <c r="A19" s="154"/>
      <c r="B19" s="152" t="s">
        <v>2</v>
      </c>
      <c r="C19" s="175"/>
      <c r="D19" s="149"/>
      <c r="E19" s="149"/>
      <c r="F19" s="149"/>
    </row>
    <row r="20" spans="1:6" s="492" customFormat="1" ht="19.5">
      <c r="A20" s="147" t="s">
        <v>302</v>
      </c>
      <c r="B20" s="152" t="s">
        <v>1</v>
      </c>
      <c r="C20" s="498">
        <v>19998</v>
      </c>
      <c r="D20" s="491"/>
      <c r="E20" s="491"/>
      <c r="F20" s="491"/>
    </row>
    <row r="21" spans="1:6" s="492" customFormat="1" ht="19.5">
      <c r="A21" s="154"/>
      <c r="B21" s="152" t="s">
        <v>2</v>
      </c>
      <c r="C21" s="498"/>
      <c r="D21" s="491"/>
      <c r="E21" s="491"/>
      <c r="F21" s="491"/>
    </row>
    <row r="22" spans="1:18" s="249" customFormat="1" ht="19.5">
      <c r="A22" s="244" t="s">
        <v>270</v>
      </c>
      <c r="B22" s="245" t="s">
        <v>1</v>
      </c>
      <c r="C22" s="246">
        <f>SUM($C$24)</f>
        <v>1211500</v>
      </c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</row>
    <row r="23" spans="1:18" s="249" customFormat="1" ht="19.5">
      <c r="A23" s="244"/>
      <c r="B23" s="245" t="s">
        <v>2</v>
      </c>
      <c r="C23" s="246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</row>
    <row r="24" spans="1:18" s="349" customFormat="1" ht="19.5">
      <c r="A24" s="296" t="s">
        <v>42</v>
      </c>
      <c r="B24" s="347" t="s">
        <v>1</v>
      </c>
      <c r="C24" s="499">
        <f>SUM($C$27+$C$29+$C$34+$C$36+$C$38+$C$41+$C$43+$C$45)</f>
        <v>1211500</v>
      </c>
      <c r="D24" s="297"/>
      <c r="E24" s="297"/>
      <c r="F24" s="297"/>
      <c r="G24" s="297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348"/>
    </row>
    <row r="25" spans="1:18" s="349" customFormat="1" ht="19.5">
      <c r="A25" s="298"/>
      <c r="B25" s="347" t="s">
        <v>2</v>
      </c>
      <c r="C25" s="500"/>
      <c r="D25" s="299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350"/>
    </row>
    <row r="26" spans="1:18" ht="19.5">
      <c r="A26" s="485" t="s">
        <v>214</v>
      </c>
      <c r="B26" s="116"/>
      <c r="C26" s="106"/>
      <c r="D26" s="191"/>
      <c r="E26" s="191"/>
      <c r="F26" s="191"/>
      <c r="G26" s="191"/>
      <c r="H26" s="79"/>
      <c r="I26" s="191"/>
      <c r="J26" s="191"/>
      <c r="K26" s="191"/>
      <c r="L26" s="191"/>
      <c r="M26" s="191"/>
      <c r="N26" s="191"/>
      <c r="O26" s="191"/>
      <c r="P26" s="191"/>
      <c r="Q26" s="191"/>
      <c r="R26" s="196"/>
    </row>
    <row r="27" spans="1:18" ht="19.5">
      <c r="A27" s="131" t="s">
        <v>45</v>
      </c>
      <c r="B27" s="117" t="s">
        <v>1</v>
      </c>
      <c r="C27" s="105">
        <v>44600</v>
      </c>
      <c r="D27" s="191"/>
      <c r="E27" s="191"/>
      <c r="F27" s="191"/>
      <c r="G27" s="191"/>
      <c r="H27" s="79"/>
      <c r="I27" s="191"/>
      <c r="J27" s="191"/>
      <c r="K27" s="191"/>
      <c r="L27" s="191"/>
      <c r="M27" s="191"/>
      <c r="N27" s="191"/>
      <c r="O27" s="191"/>
      <c r="P27" s="191"/>
      <c r="Q27" s="191"/>
      <c r="R27" s="196"/>
    </row>
    <row r="28" spans="1:18" ht="19.5">
      <c r="A28" s="135"/>
      <c r="B28" s="117" t="s">
        <v>2</v>
      </c>
      <c r="C28" s="105"/>
      <c r="D28" s="189"/>
      <c r="E28" s="189"/>
      <c r="F28" s="189"/>
      <c r="G28" s="189"/>
      <c r="H28" s="79"/>
      <c r="I28" s="189"/>
      <c r="J28" s="189"/>
      <c r="K28" s="189"/>
      <c r="L28" s="189"/>
      <c r="M28" s="189"/>
      <c r="N28" s="189"/>
      <c r="O28" s="189"/>
      <c r="P28" s="189"/>
      <c r="Q28" s="189"/>
      <c r="R28" s="196"/>
    </row>
    <row r="29" spans="1:18" ht="19.5">
      <c r="A29" s="132" t="s">
        <v>48</v>
      </c>
      <c r="B29" s="118" t="s">
        <v>1</v>
      </c>
      <c r="C29" s="106">
        <v>24000</v>
      </c>
      <c r="D29" s="189"/>
      <c r="E29" s="189"/>
      <c r="F29" s="189"/>
      <c r="G29" s="189"/>
      <c r="H29" s="79"/>
      <c r="I29" s="189"/>
      <c r="J29" s="189"/>
      <c r="K29" s="189"/>
      <c r="L29" s="189"/>
      <c r="M29" s="189"/>
      <c r="N29" s="189"/>
      <c r="O29" s="189"/>
      <c r="P29" s="189"/>
      <c r="Q29" s="189"/>
      <c r="R29" s="196"/>
    </row>
    <row r="30" spans="1:18" ht="19.5">
      <c r="A30" s="136"/>
      <c r="B30" s="118" t="s">
        <v>2</v>
      </c>
      <c r="C30" s="106"/>
      <c r="D30" s="189"/>
      <c r="E30" s="189"/>
      <c r="F30" s="189"/>
      <c r="G30" s="189"/>
      <c r="H30" s="79"/>
      <c r="I30" s="189"/>
      <c r="J30" s="189"/>
      <c r="K30" s="189"/>
      <c r="L30" s="189"/>
      <c r="M30" s="189"/>
      <c r="N30" s="189"/>
      <c r="O30" s="189"/>
      <c r="P30" s="189"/>
      <c r="Q30" s="189"/>
      <c r="R30" s="196"/>
    </row>
    <row r="31" spans="1:18" ht="19.5">
      <c r="A31" s="485" t="s">
        <v>215</v>
      </c>
      <c r="B31" s="118"/>
      <c r="C31" s="106"/>
      <c r="D31" s="189"/>
      <c r="E31" s="189"/>
      <c r="F31" s="189"/>
      <c r="G31" s="189"/>
      <c r="H31" s="79"/>
      <c r="I31" s="189"/>
      <c r="J31" s="189"/>
      <c r="K31" s="189"/>
      <c r="L31" s="189"/>
      <c r="M31" s="189"/>
      <c r="N31" s="189"/>
      <c r="O31" s="189"/>
      <c r="P31" s="189"/>
      <c r="Q31" s="189"/>
      <c r="R31" s="196"/>
    </row>
    <row r="32" spans="1:18" ht="19.5">
      <c r="A32" s="132" t="s">
        <v>51</v>
      </c>
      <c r="B32" s="118" t="s">
        <v>1</v>
      </c>
      <c r="C32" s="501"/>
      <c r="D32" s="189"/>
      <c r="E32" s="189"/>
      <c r="F32" s="189"/>
      <c r="G32" s="189"/>
      <c r="H32" s="79"/>
      <c r="I32" s="189"/>
      <c r="J32" s="189"/>
      <c r="K32" s="189"/>
      <c r="L32" s="189"/>
      <c r="M32" s="189"/>
      <c r="N32" s="189"/>
      <c r="O32" s="189"/>
      <c r="P32" s="189"/>
      <c r="Q32" s="189"/>
      <c r="R32" s="196"/>
    </row>
    <row r="33" spans="1:18" ht="19.5">
      <c r="A33" s="136"/>
      <c r="B33" s="118" t="s">
        <v>2</v>
      </c>
      <c r="C33" s="105"/>
      <c r="D33" s="189"/>
      <c r="E33" s="189"/>
      <c r="F33" s="189"/>
      <c r="G33" s="189"/>
      <c r="H33" s="79"/>
      <c r="I33" s="189"/>
      <c r="J33" s="189"/>
      <c r="K33" s="189"/>
      <c r="L33" s="189"/>
      <c r="M33" s="189"/>
      <c r="N33" s="189"/>
      <c r="O33" s="189"/>
      <c r="P33" s="189"/>
      <c r="Q33" s="189"/>
      <c r="R33" s="196"/>
    </row>
    <row r="34" spans="1:18" ht="19.5">
      <c r="A34" s="132" t="s">
        <v>53</v>
      </c>
      <c r="B34" s="118" t="s">
        <v>1</v>
      </c>
      <c r="C34" s="106">
        <v>74700</v>
      </c>
      <c r="D34" s="189"/>
      <c r="E34" s="189"/>
      <c r="F34" s="189"/>
      <c r="G34" s="189"/>
      <c r="H34" s="79"/>
      <c r="I34" s="189"/>
      <c r="J34" s="189"/>
      <c r="K34" s="189"/>
      <c r="L34" s="189"/>
      <c r="M34" s="189"/>
      <c r="N34" s="189"/>
      <c r="O34" s="189"/>
      <c r="P34" s="189"/>
      <c r="Q34" s="189"/>
      <c r="R34" s="196"/>
    </row>
    <row r="35" spans="1:18" ht="19.5">
      <c r="A35" s="133"/>
      <c r="B35" s="118" t="s">
        <v>2</v>
      </c>
      <c r="C35" s="106"/>
      <c r="D35" s="189"/>
      <c r="E35" s="189"/>
      <c r="F35" s="189"/>
      <c r="G35" s="189"/>
      <c r="H35" s="79"/>
      <c r="I35" s="189"/>
      <c r="J35" s="189"/>
      <c r="K35" s="189"/>
      <c r="L35" s="189"/>
      <c r="M35" s="189"/>
      <c r="N35" s="189"/>
      <c r="O35" s="189"/>
      <c r="P35" s="189"/>
      <c r="Q35" s="189"/>
      <c r="R35" s="196"/>
    </row>
    <row r="36" spans="1:18" ht="19.5">
      <c r="A36" s="134" t="s">
        <v>54</v>
      </c>
      <c r="B36" s="118" t="s">
        <v>1</v>
      </c>
      <c r="C36" s="106">
        <v>29700</v>
      </c>
      <c r="D36" s="189"/>
      <c r="E36" s="189"/>
      <c r="F36" s="189"/>
      <c r="G36" s="189"/>
      <c r="H36" s="79"/>
      <c r="I36" s="189"/>
      <c r="J36" s="189"/>
      <c r="K36" s="189"/>
      <c r="L36" s="189"/>
      <c r="M36" s="189"/>
      <c r="N36" s="189"/>
      <c r="O36" s="189"/>
      <c r="P36" s="189"/>
      <c r="Q36" s="189"/>
      <c r="R36" s="196"/>
    </row>
    <row r="37" spans="1:18" ht="19.5">
      <c r="A37" s="133"/>
      <c r="B37" s="118" t="s">
        <v>2</v>
      </c>
      <c r="C37" s="106"/>
      <c r="D37" s="189"/>
      <c r="E37" s="189"/>
      <c r="F37" s="189"/>
      <c r="G37" s="189"/>
      <c r="H37" s="79"/>
      <c r="I37" s="189"/>
      <c r="J37" s="189"/>
      <c r="K37" s="189"/>
      <c r="L37" s="189"/>
      <c r="M37" s="189"/>
      <c r="N37" s="189"/>
      <c r="O37" s="189"/>
      <c r="P37" s="189"/>
      <c r="Q37" s="189"/>
      <c r="R37" s="196"/>
    </row>
    <row r="38" spans="1:18" ht="19.5">
      <c r="A38" s="132" t="s">
        <v>52</v>
      </c>
      <c r="B38" s="118" t="s">
        <v>1</v>
      </c>
      <c r="C38" s="105">
        <f>90200-3300</f>
        <v>86900</v>
      </c>
      <c r="D38" s="189"/>
      <c r="E38" s="189"/>
      <c r="F38" s="189"/>
      <c r="G38" s="189"/>
      <c r="H38" s="79"/>
      <c r="I38" s="189"/>
      <c r="J38" s="189"/>
      <c r="K38" s="189"/>
      <c r="L38" s="189"/>
      <c r="M38" s="189"/>
      <c r="N38" s="189"/>
      <c r="O38" s="189"/>
      <c r="P38" s="189"/>
      <c r="Q38" s="189"/>
      <c r="R38" s="196"/>
    </row>
    <row r="39" spans="1:18" ht="19.5">
      <c r="A39" s="136"/>
      <c r="B39" s="118" t="s">
        <v>2</v>
      </c>
      <c r="C39" s="105"/>
      <c r="D39" s="189"/>
      <c r="E39" s="189"/>
      <c r="F39" s="189"/>
      <c r="G39" s="189"/>
      <c r="H39" s="79"/>
      <c r="I39" s="189"/>
      <c r="J39" s="189"/>
      <c r="K39" s="189"/>
      <c r="L39" s="189"/>
      <c r="M39" s="189"/>
      <c r="N39" s="189"/>
      <c r="O39" s="189"/>
      <c r="P39" s="189"/>
      <c r="Q39" s="189"/>
      <c r="R39" s="196"/>
    </row>
    <row r="40" spans="1:18" s="157" customFormat="1" ht="19.5">
      <c r="A40" s="144"/>
      <c r="B40" s="152" t="s">
        <v>2</v>
      </c>
      <c r="C40" s="176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</row>
    <row r="41" spans="1:18" s="157" customFormat="1" ht="19.5">
      <c r="A41" s="151" t="s">
        <v>121</v>
      </c>
      <c r="B41" s="152" t="s">
        <v>1</v>
      </c>
      <c r="C41" s="176">
        <v>250000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</row>
    <row r="42" spans="1:18" s="157" customFormat="1" ht="19.5">
      <c r="A42" s="151"/>
      <c r="B42" s="152" t="s">
        <v>2</v>
      </c>
      <c r="C42" s="176"/>
      <c r="D42" s="229"/>
      <c r="E42" s="229"/>
      <c r="F42" s="229"/>
      <c r="G42" s="229"/>
      <c r="H42" s="215"/>
      <c r="I42" s="229"/>
      <c r="J42" s="229"/>
      <c r="K42" s="229"/>
      <c r="L42" s="229"/>
      <c r="M42" s="229"/>
      <c r="N42" s="229"/>
      <c r="O42" s="229"/>
      <c r="P42" s="229"/>
      <c r="Q42" s="229"/>
      <c r="R42" s="224"/>
    </row>
    <row r="43" spans="1:18" s="157" customFormat="1" ht="19.5">
      <c r="A43" s="151" t="s">
        <v>122</v>
      </c>
      <c r="B43" s="152" t="s">
        <v>1</v>
      </c>
      <c r="C43" s="176">
        <v>1600</v>
      </c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</row>
    <row r="44" spans="1:18" s="157" customFormat="1" ht="19.5">
      <c r="A44" s="151"/>
      <c r="B44" s="152" t="s">
        <v>2</v>
      </c>
      <c r="C44" s="176"/>
      <c r="D44" s="78"/>
      <c r="E44" s="78"/>
      <c r="F44" s="78"/>
      <c r="G44" s="78"/>
      <c r="H44" s="78"/>
      <c r="I44" s="78"/>
      <c r="J44" s="78"/>
      <c r="K44" s="78"/>
      <c r="L44" s="78"/>
      <c r="M44" s="113"/>
      <c r="N44" s="113"/>
      <c r="O44" s="113"/>
      <c r="P44" s="113"/>
      <c r="Q44" s="113"/>
      <c r="R44" s="113"/>
    </row>
    <row r="45" spans="1:18" s="157" customFormat="1" ht="19.5">
      <c r="A45" s="151" t="s">
        <v>123</v>
      </c>
      <c r="B45" s="152" t="s">
        <v>1</v>
      </c>
      <c r="C45" s="176">
        <v>700000</v>
      </c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</row>
    <row r="46" spans="1:18" s="157" customFormat="1" ht="19.5">
      <c r="A46" s="177" t="s">
        <v>161</v>
      </c>
      <c r="B46" s="152" t="s">
        <v>2</v>
      </c>
      <c r="C46" s="176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</row>
    <row r="47" spans="1:18" s="344" customFormat="1" ht="19.5">
      <c r="A47" s="270" t="s">
        <v>303</v>
      </c>
      <c r="B47" s="341" t="s">
        <v>1</v>
      </c>
      <c r="C47" s="494">
        <f>SUM($C$49+$C$57)</f>
        <v>478429</v>
      </c>
      <c r="D47" s="342"/>
      <c r="E47" s="342"/>
      <c r="F47" s="342"/>
      <c r="G47" s="342"/>
      <c r="H47" s="343"/>
      <c r="I47" s="342"/>
      <c r="J47" s="342"/>
      <c r="K47" s="342"/>
      <c r="L47" s="342"/>
      <c r="M47" s="343"/>
      <c r="N47" s="342"/>
      <c r="O47" s="342"/>
      <c r="P47" s="342"/>
      <c r="Q47" s="342"/>
      <c r="R47" s="343"/>
    </row>
    <row r="48" spans="1:18" s="344" customFormat="1" ht="19.5">
      <c r="A48" s="270"/>
      <c r="B48" s="341" t="s">
        <v>2</v>
      </c>
      <c r="C48" s="494"/>
      <c r="D48" s="342"/>
      <c r="E48" s="342"/>
      <c r="F48" s="342"/>
      <c r="G48" s="342"/>
      <c r="H48" s="343"/>
      <c r="I48" s="342"/>
      <c r="J48" s="342"/>
      <c r="K48" s="342"/>
      <c r="L48" s="342"/>
      <c r="M48" s="343"/>
      <c r="N48" s="342"/>
      <c r="O48" s="342"/>
      <c r="P48" s="342"/>
      <c r="Q48" s="342"/>
      <c r="R48" s="343"/>
    </row>
    <row r="49" spans="1:18" s="249" customFormat="1" ht="19.5">
      <c r="A49" s="244" t="s">
        <v>269</v>
      </c>
      <c r="B49" s="421" t="s">
        <v>1</v>
      </c>
      <c r="C49" s="246">
        <f>SUM($C$51)</f>
        <v>78429</v>
      </c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</row>
    <row r="50" spans="1:18" s="249" customFormat="1" ht="19.5">
      <c r="A50" s="244"/>
      <c r="B50" s="421" t="s">
        <v>2</v>
      </c>
      <c r="C50" s="246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  <c r="R50" s="247"/>
    </row>
    <row r="51" spans="1:6" s="489" customFormat="1" ht="19.5">
      <c r="A51" s="476" t="s">
        <v>42</v>
      </c>
      <c r="B51" s="477" t="s">
        <v>1</v>
      </c>
      <c r="C51" s="495">
        <f>SUM($C$53+$C$55)</f>
        <v>78429</v>
      </c>
      <c r="D51" s="478"/>
      <c r="E51" s="478"/>
      <c r="F51" s="478"/>
    </row>
    <row r="52" spans="1:6" s="331" customFormat="1" ht="19.5">
      <c r="A52" s="479"/>
      <c r="B52" s="309" t="s">
        <v>2</v>
      </c>
      <c r="C52" s="496"/>
      <c r="D52" s="314"/>
      <c r="E52" s="314"/>
      <c r="F52" s="314"/>
    </row>
    <row r="53" spans="1:6" s="253" customFormat="1" ht="19.5">
      <c r="A53" s="147" t="s">
        <v>46</v>
      </c>
      <c r="B53" s="152" t="s">
        <v>1</v>
      </c>
      <c r="C53" s="176">
        <v>54795</v>
      </c>
      <c r="D53" s="159"/>
      <c r="E53" s="159"/>
      <c r="F53" s="159"/>
    </row>
    <row r="54" spans="1:6" s="253" customFormat="1" ht="19.5">
      <c r="A54" s="144"/>
      <c r="B54" s="152" t="s">
        <v>2</v>
      </c>
      <c r="C54" s="497"/>
      <c r="D54" s="159"/>
      <c r="E54" s="159"/>
      <c r="F54" s="159"/>
    </row>
    <row r="55" spans="1:6" s="492" customFormat="1" ht="19.5">
      <c r="A55" s="147" t="s">
        <v>302</v>
      </c>
      <c r="B55" s="152" t="s">
        <v>1</v>
      </c>
      <c r="C55" s="498">
        <v>23634</v>
      </c>
      <c r="D55" s="491"/>
      <c r="E55" s="491"/>
      <c r="F55" s="491"/>
    </row>
    <row r="56" spans="1:6" s="492" customFormat="1" ht="19.5">
      <c r="A56" s="154"/>
      <c r="B56" s="152" t="s">
        <v>2</v>
      </c>
      <c r="C56" s="498"/>
      <c r="D56" s="491"/>
      <c r="E56" s="491"/>
      <c r="F56" s="491"/>
    </row>
    <row r="57" spans="1:18" s="249" customFormat="1" ht="19.5">
      <c r="A57" s="244" t="s">
        <v>270</v>
      </c>
      <c r="B57" s="245" t="s">
        <v>1</v>
      </c>
      <c r="C57" s="246">
        <f>SUM($C$60)</f>
        <v>400000</v>
      </c>
      <c r="D57" s="247"/>
      <c r="E57" s="247"/>
      <c r="F57" s="247"/>
      <c r="G57" s="247"/>
      <c r="H57" s="247"/>
      <c r="I57" s="247"/>
      <c r="J57" s="247"/>
      <c r="K57" s="247"/>
      <c r="L57" s="247"/>
      <c r="M57" s="247"/>
      <c r="N57" s="247"/>
      <c r="O57" s="247"/>
      <c r="P57" s="247"/>
      <c r="Q57" s="247"/>
      <c r="R57" s="247"/>
    </row>
    <row r="58" spans="1:18" s="249" customFormat="1" ht="19.5">
      <c r="A58" s="244"/>
      <c r="B58" s="245" t="s">
        <v>2</v>
      </c>
      <c r="C58" s="246"/>
      <c r="D58" s="247"/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247"/>
      <c r="P58" s="247"/>
      <c r="Q58" s="247"/>
      <c r="R58" s="247"/>
    </row>
    <row r="59" spans="1:18" s="349" customFormat="1" ht="19.5">
      <c r="A59" s="296" t="s">
        <v>42</v>
      </c>
      <c r="B59" s="347" t="s">
        <v>1</v>
      </c>
      <c r="C59" s="499"/>
      <c r="D59" s="297"/>
      <c r="E59" s="297"/>
      <c r="F59" s="297"/>
      <c r="G59" s="297"/>
      <c r="H59" s="297"/>
      <c r="I59" s="297"/>
      <c r="J59" s="297"/>
      <c r="K59" s="297"/>
      <c r="L59" s="297"/>
      <c r="M59" s="297"/>
      <c r="N59" s="297"/>
      <c r="O59" s="297"/>
      <c r="P59" s="297"/>
      <c r="Q59" s="297"/>
      <c r="R59" s="348"/>
    </row>
    <row r="60" spans="1:18" s="349" customFormat="1" ht="19.5">
      <c r="A60" s="298"/>
      <c r="B60" s="347" t="s">
        <v>2</v>
      </c>
      <c r="C60" s="500">
        <f>SUM($C$62+$C$64)</f>
        <v>400000</v>
      </c>
      <c r="D60" s="299"/>
      <c r="E60" s="299"/>
      <c r="F60" s="299"/>
      <c r="G60" s="299"/>
      <c r="H60" s="299"/>
      <c r="I60" s="299"/>
      <c r="J60" s="299"/>
      <c r="K60" s="299"/>
      <c r="L60" s="299"/>
      <c r="M60" s="299"/>
      <c r="N60" s="299"/>
      <c r="O60" s="299"/>
      <c r="P60" s="299"/>
      <c r="Q60" s="299"/>
      <c r="R60" s="350"/>
    </row>
    <row r="61" spans="1:18" ht="19.5">
      <c r="A61" s="485" t="s">
        <v>214</v>
      </c>
      <c r="B61" s="116"/>
      <c r="C61" s="106"/>
      <c r="D61" s="191"/>
      <c r="E61" s="191"/>
      <c r="F61" s="191"/>
      <c r="G61" s="191"/>
      <c r="H61" s="79"/>
      <c r="I61" s="191"/>
      <c r="J61" s="191"/>
      <c r="K61" s="191"/>
      <c r="L61" s="191"/>
      <c r="M61" s="191"/>
      <c r="N61" s="191"/>
      <c r="O61" s="191"/>
      <c r="P61" s="191"/>
      <c r="Q61" s="191"/>
      <c r="R61" s="196"/>
    </row>
    <row r="62" spans="1:18" ht="19.5">
      <c r="A62" s="131" t="s">
        <v>304</v>
      </c>
      <c r="B62" s="117" t="s">
        <v>1</v>
      </c>
      <c r="C62" s="105">
        <v>200000</v>
      </c>
      <c r="D62" s="191"/>
      <c r="E62" s="191"/>
      <c r="F62" s="191"/>
      <c r="G62" s="191"/>
      <c r="H62" s="79"/>
      <c r="I62" s="191"/>
      <c r="J62" s="191"/>
      <c r="K62" s="191"/>
      <c r="L62" s="191"/>
      <c r="M62" s="191"/>
      <c r="N62" s="191"/>
      <c r="O62" s="191"/>
      <c r="P62" s="191"/>
      <c r="Q62" s="191"/>
      <c r="R62" s="196"/>
    </row>
    <row r="63" spans="1:18" ht="19.5">
      <c r="A63" s="135" t="s">
        <v>305</v>
      </c>
      <c r="B63" s="117" t="s">
        <v>2</v>
      </c>
      <c r="C63" s="105"/>
      <c r="D63" s="189"/>
      <c r="E63" s="189"/>
      <c r="F63" s="189"/>
      <c r="G63" s="189"/>
      <c r="H63" s="79"/>
      <c r="I63" s="189"/>
      <c r="J63" s="189"/>
      <c r="K63" s="189"/>
      <c r="L63" s="189"/>
      <c r="M63" s="189"/>
      <c r="N63" s="189"/>
      <c r="O63" s="189"/>
      <c r="P63" s="189"/>
      <c r="Q63" s="189"/>
      <c r="R63" s="196"/>
    </row>
    <row r="64" spans="1:18" ht="19.5">
      <c r="A64" s="132" t="s">
        <v>120</v>
      </c>
      <c r="B64" s="118" t="s">
        <v>1</v>
      </c>
      <c r="C64" s="106">
        <v>200000</v>
      </c>
      <c r="D64" s="189"/>
      <c r="E64" s="189"/>
      <c r="F64" s="189"/>
      <c r="G64" s="189"/>
      <c r="H64" s="79"/>
      <c r="I64" s="189"/>
      <c r="J64" s="189"/>
      <c r="K64" s="189"/>
      <c r="L64" s="189"/>
      <c r="M64" s="189"/>
      <c r="N64" s="189"/>
      <c r="O64" s="189"/>
      <c r="P64" s="189"/>
      <c r="Q64" s="189"/>
      <c r="R64" s="196"/>
    </row>
    <row r="65" spans="1:18" ht="19.5">
      <c r="A65" s="136"/>
      <c r="B65" s="118" t="s">
        <v>2</v>
      </c>
      <c r="C65" s="106"/>
      <c r="D65" s="189"/>
      <c r="E65" s="189"/>
      <c r="F65" s="189"/>
      <c r="G65" s="189"/>
      <c r="H65" s="79"/>
      <c r="I65" s="189"/>
      <c r="J65" s="189"/>
      <c r="K65" s="189"/>
      <c r="L65" s="189"/>
      <c r="M65" s="189"/>
      <c r="N65" s="189"/>
      <c r="O65" s="189"/>
      <c r="P65" s="189"/>
      <c r="Q65" s="189"/>
      <c r="R65" s="196"/>
    </row>
    <row r="66" spans="1:18" s="344" customFormat="1" ht="19.5">
      <c r="A66" s="270" t="s">
        <v>306</v>
      </c>
      <c r="B66" s="341" t="s">
        <v>1</v>
      </c>
      <c r="C66" s="494">
        <f>SUM($C$68+$C$76+$C$83)</f>
        <v>2933408</v>
      </c>
      <c r="D66" s="342"/>
      <c r="E66" s="342"/>
      <c r="F66" s="342"/>
      <c r="G66" s="342"/>
      <c r="H66" s="343"/>
      <c r="I66" s="342"/>
      <c r="J66" s="342"/>
      <c r="K66" s="342"/>
      <c r="L66" s="342"/>
      <c r="M66" s="343"/>
      <c r="N66" s="342"/>
      <c r="O66" s="342"/>
      <c r="P66" s="342"/>
      <c r="Q66" s="342"/>
      <c r="R66" s="343"/>
    </row>
    <row r="67" spans="1:18" s="344" customFormat="1" ht="19.5">
      <c r="A67" s="270"/>
      <c r="B67" s="341" t="s">
        <v>2</v>
      </c>
      <c r="C67" s="494"/>
      <c r="D67" s="342"/>
      <c r="E67" s="342"/>
      <c r="F67" s="342"/>
      <c r="G67" s="342"/>
      <c r="H67" s="343"/>
      <c r="I67" s="342"/>
      <c r="J67" s="342"/>
      <c r="K67" s="342"/>
      <c r="L67" s="342"/>
      <c r="M67" s="343"/>
      <c r="N67" s="342"/>
      <c r="O67" s="342"/>
      <c r="P67" s="342"/>
      <c r="Q67" s="342"/>
      <c r="R67" s="343"/>
    </row>
    <row r="68" spans="1:18" s="249" customFormat="1" ht="19.5">
      <c r="A68" s="244" t="s">
        <v>269</v>
      </c>
      <c r="B68" s="421" t="s">
        <v>1</v>
      </c>
      <c r="C68" s="246">
        <f>SUM($C$70)</f>
        <v>56308</v>
      </c>
      <c r="D68" s="247"/>
      <c r="E68" s="247"/>
      <c r="F68" s="247"/>
      <c r="G68" s="247"/>
      <c r="H68" s="247"/>
      <c r="I68" s="247"/>
      <c r="J68" s="247"/>
      <c r="K68" s="247"/>
      <c r="L68" s="247"/>
      <c r="M68" s="247"/>
      <c r="N68" s="247"/>
      <c r="O68" s="247"/>
      <c r="P68" s="247"/>
      <c r="Q68" s="247"/>
      <c r="R68" s="247"/>
    </row>
    <row r="69" spans="1:18" s="249" customFormat="1" ht="19.5">
      <c r="A69" s="244"/>
      <c r="B69" s="421" t="s">
        <v>2</v>
      </c>
      <c r="C69" s="246"/>
      <c r="D69" s="247"/>
      <c r="E69" s="247"/>
      <c r="F69" s="247"/>
      <c r="G69" s="247"/>
      <c r="H69" s="247"/>
      <c r="I69" s="247"/>
      <c r="J69" s="247"/>
      <c r="K69" s="247"/>
      <c r="L69" s="247"/>
      <c r="M69" s="247"/>
      <c r="N69" s="247"/>
      <c r="O69" s="247"/>
      <c r="P69" s="247"/>
      <c r="Q69" s="247"/>
      <c r="R69" s="247"/>
    </row>
    <row r="70" spans="1:6" s="489" customFormat="1" ht="19.5">
      <c r="A70" s="476" t="s">
        <v>42</v>
      </c>
      <c r="B70" s="477" t="s">
        <v>1</v>
      </c>
      <c r="C70" s="495">
        <f>SUM($C$72+$C$74)</f>
        <v>56308</v>
      </c>
      <c r="D70" s="478"/>
      <c r="E70" s="478"/>
      <c r="F70" s="478"/>
    </row>
    <row r="71" spans="1:6" s="331" customFormat="1" ht="19.5">
      <c r="A71" s="479"/>
      <c r="B71" s="309" t="s">
        <v>2</v>
      </c>
      <c r="C71" s="496"/>
      <c r="D71" s="314"/>
      <c r="E71" s="314"/>
      <c r="F71" s="314"/>
    </row>
    <row r="72" spans="1:6" s="253" customFormat="1" ht="19.5">
      <c r="A72" s="147" t="s">
        <v>46</v>
      </c>
      <c r="B72" s="152" t="s">
        <v>1</v>
      </c>
      <c r="C72" s="176">
        <v>39340</v>
      </c>
      <c r="D72" s="159"/>
      <c r="E72" s="159"/>
      <c r="F72" s="159"/>
    </row>
    <row r="73" spans="1:6" s="253" customFormat="1" ht="19.5">
      <c r="A73" s="144"/>
      <c r="B73" s="152" t="s">
        <v>2</v>
      </c>
      <c r="C73" s="497"/>
      <c r="D73" s="159"/>
      <c r="E73" s="159"/>
      <c r="F73" s="159"/>
    </row>
    <row r="74" spans="1:6" s="492" customFormat="1" ht="19.5">
      <c r="A74" s="147" t="s">
        <v>302</v>
      </c>
      <c r="B74" s="152" t="s">
        <v>1</v>
      </c>
      <c r="C74" s="498">
        <v>16968</v>
      </c>
      <c r="D74" s="491"/>
      <c r="E74" s="491"/>
      <c r="F74" s="491"/>
    </row>
    <row r="75" spans="1:6" s="492" customFormat="1" ht="19.5">
      <c r="A75" s="154"/>
      <c r="B75" s="152" t="s">
        <v>2</v>
      </c>
      <c r="C75" s="498"/>
      <c r="D75" s="491"/>
      <c r="E75" s="491"/>
      <c r="F75" s="491"/>
    </row>
    <row r="76" spans="1:18" s="249" customFormat="1" ht="19.5">
      <c r="A76" s="244" t="s">
        <v>270</v>
      </c>
      <c r="B76" s="245" t="s">
        <v>1</v>
      </c>
      <c r="C76" s="246">
        <f>SUM($C$79)</f>
        <v>877100</v>
      </c>
      <c r="D76" s="247"/>
      <c r="E76" s="247"/>
      <c r="F76" s="247"/>
      <c r="G76" s="247"/>
      <c r="H76" s="247"/>
      <c r="I76" s="247"/>
      <c r="J76" s="247"/>
      <c r="K76" s="247"/>
      <c r="L76" s="247"/>
      <c r="M76" s="247"/>
      <c r="N76" s="247"/>
      <c r="O76" s="247"/>
      <c r="P76" s="247"/>
      <c r="Q76" s="247"/>
      <c r="R76" s="247"/>
    </row>
    <row r="77" spans="1:18" s="249" customFormat="1" ht="19.5">
      <c r="A77" s="244"/>
      <c r="B77" s="245" t="s">
        <v>2</v>
      </c>
      <c r="C77" s="246"/>
      <c r="D77" s="247"/>
      <c r="E77" s="247"/>
      <c r="F77" s="247"/>
      <c r="G77" s="247"/>
      <c r="H77" s="247"/>
      <c r="I77" s="247"/>
      <c r="J77" s="247"/>
      <c r="K77" s="247"/>
      <c r="L77" s="247"/>
      <c r="M77" s="247"/>
      <c r="N77" s="247"/>
      <c r="O77" s="247"/>
      <c r="P77" s="247"/>
      <c r="Q77" s="247"/>
      <c r="R77" s="247"/>
    </row>
    <row r="78" spans="1:18" s="349" customFormat="1" ht="19.5">
      <c r="A78" s="296" t="s">
        <v>42</v>
      </c>
      <c r="B78" s="347" t="s">
        <v>1</v>
      </c>
      <c r="C78" s="499"/>
      <c r="D78" s="297"/>
      <c r="E78" s="297"/>
      <c r="F78" s="297"/>
      <c r="G78" s="297"/>
      <c r="H78" s="297"/>
      <c r="I78" s="297"/>
      <c r="J78" s="297"/>
      <c r="K78" s="297"/>
      <c r="L78" s="297"/>
      <c r="M78" s="297"/>
      <c r="N78" s="297"/>
      <c r="O78" s="297"/>
      <c r="P78" s="297"/>
      <c r="Q78" s="297"/>
      <c r="R78" s="348"/>
    </row>
    <row r="79" spans="1:18" s="349" customFormat="1" ht="19.5">
      <c r="A79" s="298"/>
      <c r="B79" s="347" t="s">
        <v>2</v>
      </c>
      <c r="C79" s="500">
        <f>SUM($C$81)</f>
        <v>877100</v>
      </c>
      <c r="D79" s="299"/>
      <c r="E79" s="299"/>
      <c r="F79" s="299"/>
      <c r="G79" s="299"/>
      <c r="H79" s="299"/>
      <c r="I79" s="299"/>
      <c r="J79" s="299"/>
      <c r="K79" s="299"/>
      <c r="L79" s="299"/>
      <c r="M79" s="299"/>
      <c r="N79" s="299"/>
      <c r="O79" s="299"/>
      <c r="P79" s="299"/>
      <c r="Q79" s="299"/>
      <c r="R79" s="350"/>
    </row>
    <row r="80" spans="1:18" ht="19.5">
      <c r="A80" s="485" t="s">
        <v>213</v>
      </c>
      <c r="B80" s="116"/>
      <c r="C80" s="106"/>
      <c r="D80" s="191"/>
      <c r="E80" s="191"/>
      <c r="F80" s="191"/>
      <c r="G80" s="191"/>
      <c r="H80" s="79"/>
      <c r="I80" s="191"/>
      <c r="J80" s="191"/>
      <c r="K80" s="191"/>
      <c r="L80" s="191"/>
      <c r="M80" s="191"/>
      <c r="N80" s="191"/>
      <c r="O80" s="191"/>
      <c r="P80" s="191"/>
      <c r="Q80" s="191"/>
      <c r="R80" s="196"/>
    </row>
    <row r="81" spans="1:18" ht="19.5">
      <c r="A81" s="131" t="s">
        <v>43</v>
      </c>
      <c r="B81" s="117" t="s">
        <v>1</v>
      </c>
      <c r="C81" s="105">
        <v>877100</v>
      </c>
      <c r="D81" s="191"/>
      <c r="E81" s="191"/>
      <c r="F81" s="191"/>
      <c r="G81" s="191"/>
      <c r="H81" s="79"/>
      <c r="I81" s="191"/>
      <c r="J81" s="191"/>
      <c r="K81" s="191"/>
      <c r="L81" s="191"/>
      <c r="M81" s="191"/>
      <c r="N81" s="191"/>
      <c r="O81" s="191"/>
      <c r="P81" s="191"/>
      <c r="Q81" s="191"/>
      <c r="R81" s="196"/>
    </row>
    <row r="82" spans="1:18" ht="19.5">
      <c r="A82" s="135"/>
      <c r="B82" s="117" t="s">
        <v>2</v>
      </c>
      <c r="C82" s="105"/>
      <c r="D82" s="189"/>
      <c r="E82" s="189"/>
      <c r="F82" s="189"/>
      <c r="G82" s="189"/>
      <c r="H82" s="79"/>
      <c r="I82" s="189"/>
      <c r="J82" s="189"/>
      <c r="K82" s="189"/>
      <c r="L82" s="189"/>
      <c r="M82" s="189"/>
      <c r="N82" s="189"/>
      <c r="O82" s="189"/>
      <c r="P82" s="189"/>
      <c r="Q82" s="189"/>
      <c r="R82" s="196"/>
    </row>
    <row r="83" spans="1:18" s="249" customFormat="1" ht="19.5">
      <c r="A83" s="244" t="s">
        <v>271</v>
      </c>
      <c r="B83" s="245" t="s">
        <v>1</v>
      </c>
      <c r="C83" s="246">
        <f>SUM(C85)</f>
        <v>2000000</v>
      </c>
      <c r="D83" s="247"/>
      <c r="E83" s="247"/>
      <c r="F83" s="247"/>
      <c r="G83" s="247"/>
      <c r="H83" s="247"/>
      <c r="I83" s="247"/>
      <c r="J83" s="247"/>
      <c r="K83" s="247"/>
      <c r="L83" s="247"/>
      <c r="M83" s="247"/>
      <c r="N83" s="247"/>
      <c r="O83" s="247"/>
      <c r="P83" s="247"/>
      <c r="Q83" s="247"/>
      <c r="R83" s="247"/>
    </row>
    <row r="84" spans="1:18" s="249" customFormat="1" ht="19.5">
      <c r="A84" s="244"/>
      <c r="B84" s="245" t="s">
        <v>2</v>
      </c>
      <c r="C84" s="246"/>
      <c r="D84" s="247"/>
      <c r="E84" s="247"/>
      <c r="F84" s="247"/>
      <c r="G84" s="247"/>
      <c r="H84" s="247"/>
      <c r="I84" s="247"/>
      <c r="J84" s="247"/>
      <c r="K84" s="247"/>
      <c r="L84" s="247"/>
      <c r="M84" s="247"/>
      <c r="N84" s="247"/>
      <c r="O84" s="247"/>
      <c r="P84" s="247"/>
      <c r="Q84" s="247"/>
      <c r="R84" s="247"/>
    </row>
    <row r="85" spans="1:18" s="157" customFormat="1" ht="19.5">
      <c r="A85" s="151" t="s">
        <v>124</v>
      </c>
      <c r="B85" s="152"/>
      <c r="C85" s="176">
        <v>2000000</v>
      </c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</row>
    <row r="86" spans="1:18" s="157" customFormat="1" ht="19.5">
      <c r="A86" s="151" t="s">
        <v>190</v>
      </c>
      <c r="B86" s="152"/>
      <c r="C86" s="176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</row>
    <row r="87" spans="1:18" s="157" customFormat="1" ht="19.5">
      <c r="A87" s="151" t="s">
        <v>189</v>
      </c>
      <c r="B87" s="152"/>
      <c r="C87" s="176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</row>
    <row r="88" spans="1:18" s="344" customFormat="1" ht="19.5">
      <c r="A88" s="270" t="s">
        <v>307</v>
      </c>
      <c r="B88" s="341" t="s">
        <v>1</v>
      </c>
      <c r="C88" s="494">
        <f>SUM($C$90+$C$100)</f>
        <v>3366500</v>
      </c>
      <c r="D88" s="342"/>
      <c r="E88" s="342"/>
      <c r="F88" s="342"/>
      <c r="G88" s="342"/>
      <c r="H88" s="343"/>
      <c r="I88" s="342"/>
      <c r="J88" s="342"/>
      <c r="K88" s="342"/>
      <c r="L88" s="342"/>
      <c r="M88" s="343"/>
      <c r="N88" s="342"/>
      <c r="O88" s="342"/>
      <c r="P88" s="342"/>
      <c r="Q88" s="342"/>
      <c r="R88" s="343"/>
    </row>
    <row r="89" spans="1:18" s="344" customFormat="1" ht="19.5">
      <c r="A89" s="270"/>
      <c r="B89" s="341" t="s">
        <v>2</v>
      </c>
      <c r="C89" s="494"/>
      <c r="D89" s="342"/>
      <c r="E89" s="342"/>
      <c r="F89" s="342"/>
      <c r="G89" s="342"/>
      <c r="H89" s="343"/>
      <c r="I89" s="342"/>
      <c r="J89" s="342"/>
      <c r="K89" s="342"/>
      <c r="L89" s="342"/>
      <c r="M89" s="343"/>
      <c r="N89" s="342"/>
      <c r="O89" s="342"/>
      <c r="P89" s="342"/>
      <c r="Q89" s="342"/>
      <c r="R89" s="343"/>
    </row>
    <row r="90" spans="1:18" s="249" customFormat="1" ht="19.5">
      <c r="A90" s="244" t="s">
        <v>269</v>
      </c>
      <c r="B90" s="421" t="s">
        <v>1</v>
      </c>
      <c r="C90" s="246">
        <f>SUM($C$92)</f>
        <v>470100</v>
      </c>
      <c r="D90" s="247"/>
      <c r="E90" s="247"/>
      <c r="F90" s="247"/>
      <c r="G90" s="247"/>
      <c r="H90" s="247"/>
      <c r="I90" s="247"/>
      <c r="J90" s="247"/>
      <c r="K90" s="247"/>
      <c r="L90" s="247"/>
      <c r="M90" s="247"/>
      <c r="N90" s="247"/>
      <c r="O90" s="247"/>
      <c r="P90" s="247"/>
      <c r="Q90" s="247"/>
      <c r="R90" s="247"/>
    </row>
    <row r="91" spans="1:18" s="249" customFormat="1" ht="19.5">
      <c r="A91" s="244"/>
      <c r="B91" s="421" t="s">
        <v>2</v>
      </c>
      <c r="C91" s="246"/>
      <c r="D91" s="247"/>
      <c r="E91" s="247"/>
      <c r="F91" s="247"/>
      <c r="G91" s="247"/>
      <c r="H91" s="247"/>
      <c r="I91" s="247"/>
      <c r="J91" s="247"/>
      <c r="K91" s="247"/>
      <c r="L91" s="247"/>
      <c r="M91" s="247"/>
      <c r="N91" s="247"/>
      <c r="O91" s="247"/>
      <c r="P91" s="247"/>
      <c r="Q91" s="247"/>
      <c r="R91" s="247"/>
    </row>
    <row r="92" spans="1:6" s="489" customFormat="1" ht="19.5">
      <c r="A92" s="476" t="s">
        <v>42</v>
      </c>
      <c r="B92" s="477" t="s">
        <v>1</v>
      </c>
      <c r="C92" s="495">
        <f>SUM($C$94+$C$96+$C$98)</f>
        <v>470100</v>
      </c>
      <c r="D92" s="478"/>
      <c r="E92" s="478"/>
      <c r="F92" s="478"/>
    </row>
    <row r="93" spans="1:6" s="331" customFormat="1" ht="19.5">
      <c r="A93" s="479"/>
      <c r="B93" s="309" t="s">
        <v>2</v>
      </c>
      <c r="C93" s="496"/>
      <c r="D93" s="314"/>
      <c r="E93" s="314"/>
      <c r="F93" s="314"/>
    </row>
    <row r="94" spans="1:6" s="253" customFormat="1" ht="19.5">
      <c r="A94" s="147" t="s">
        <v>46</v>
      </c>
      <c r="B94" s="152" t="s">
        <v>1</v>
      </c>
      <c r="C94" s="176">
        <v>307200</v>
      </c>
      <c r="D94" s="159"/>
      <c r="E94" s="159"/>
      <c r="F94" s="159"/>
    </row>
    <row r="95" spans="1:6" s="253" customFormat="1" ht="19.5">
      <c r="A95" s="144"/>
      <c r="B95" s="152" t="s">
        <v>2</v>
      </c>
      <c r="C95" s="497"/>
      <c r="D95" s="159"/>
      <c r="E95" s="159"/>
      <c r="F95" s="159"/>
    </row>
    <row r="96" spans="1:6" s="490" customFormat="1" ht="19.5">
      <c r="A96" s="147" t="s">
        <v>132</v>
      </c>
      <c r="B96" s="152" t="s">
        <v>1</v>
      </c>
      <c r="C96" s="175">
        <v>67600</v>
      </c>
      <c r="D96" s="153"/>
      <c r="E96" s="153"/>
      <c r="F96" s="153"/>
    </row>
    <row r="97" spans="1:6" s="490" customFormat="1" ht="19.5">
      <c r="A97" s="154"/>
      <c r="B97" s="152" t="s">
        <v>2</v>
      </c>
      <c r="C97" s="175"/>
      <c r="D97" s="149"/>
      <c r="E97" s="149"/>
      <c r="F97" s="149"/>
    </row>
    <row r="98" spans="1:6" s="492" customFormat="1" ht="19.5">
      <c r="A98" s="147" t="s">
        <v>302</v>
      </c>
      <c r="B98" s="152" t="s">
        <v>1</v>
      </c>
      <c r="C98" s="498">
        <v>95300</v>
      </c>
      <c r="D98" s="491"/>
      <c r="E98" s="491"/>
      <c r="F98" s="491"/>
    </row>
    <row r="99" spans="1:6" s="492" customFormat="1" ht="19.5">
      <c r="A99" s="154"/>
      <c r="B99" s="152" t="s">
        <v>2</v>
      </c>
      <c r="C99" s="498"/>
      <c r="D99" s="491"/>
      <c r="E99" s="491"/>
      <c r="F99" s="491"/>
    </row>
    <row r="100" spans="1:18" s="249" customFormat="1" ht="19.5">
      <c r="A100" s="244" t="s">
        <v>270</v>
      </c>
      <c r="B100" s="245" t="s">
        <v>1</v>
      </c>
      <c r="C100" s="246">
        <f>SUM($C$102)</f>
        <v>2896400</v>
      </c>
      <c r="D100" s="247"/>
      <c r="E100" s="247"/>
      <c r="F100" s="247"/>
      <c r="G100" s="247"/>
      <c r="H100" s="247"/>
      <c r="I100" s="247"/>
      <c r="J100" s="247"/>
      <c r="K100" s="247"/>
      <c r="L100" s="247"/>
      <c r="M100" s="247"/>
      <c r="N100" s="247"/>
      <c r="O100" s="247"/>
      <c r="P100" s="247"/>
      <c r="Q100" s="247"/>
      <c r="R100" s="247"/>
    </row>
    <row r="101" spans="1:18" s="249" customFormat="1" ht="19.5">
      <c r="A101" s="244"/>
      <c r="B101" s="245" t="s">
        <v>2</v>
      </c>
      <c r="C101" s="246"/>
      <c r="D101" s="247"/>
      <c r="E101" s="247"/>
      <c r="F101" s="247"/>
      <c r="G101" s="247"/>
      <c r="H101" s="247"/>
      <c r="I101" s="247"/>
      <c r="J101" s="247"/>
      <c r="K101" s="247"/>
      <c r="L101" s="247"/>
      <c r="M101" s="247"/>
      <c r="N101" s="247"/>
      <c r="O101" s="247"/>
      <c r="P101" s="247"/>
      <c r="Q101" s="247"/>
      <c r="R101" s="247"/>
    </row>
    <row r="102" spans="1:18" s="349" customFormat="1" ht="19.5">
      <c r="A102" s="296" t="s">
        <v>42</v>
      </c>
      <c r="B102" s="347" t="s">
        <v>1</v>
      </c>
      <c r="C102" s="499">
        <f>SUM($C$105+$C$108+$C$110+$C$112+$C$117+$C$119+$C$121+$C$123+$C$125)</f>
        <v>2896400</v>
      </c>
      <c r="D102" s="297"/>
      <c r="E102" s="297"/>
      <c r="F102" s="297"/>
      <c r="G102" s="297"/>
      <c r="H102" s="297"/>
      <c r="I102" s="297"/>
      <c r="J102" s="297"/>
      <c r="K102" s="297"/>
      <c r="L102" s="297"/>
      <c r="M102" s="297"/>
      <c r="N102" s="297"/>
      <c r="O102" s="297"/>
      <c r="P102" s="297"/>
      <c r="Q102" s="297"/>
      <c r="R102" s="348"/>
    </row>
    <row r="103" spans="1:18" s="349" customFormat="1" ht="19.5">
      <c r="A103" s="298"/>
      <c r="B103" s="347" t="s">
        <v>2</v>
      </c>
      <c r="C103" s="500"/>
      <c r="D103" s="299"/>
      <c r="E103" s="299"/>
      <c r="F103" s="299"/>
      <c r="G103" s="299"/>
      <c r="H103" s="299"/>
      <c r="I103" s="299"/>
      <c r="J103" s="299"/>
      <c r="K103" s="299"/>
      <c r="L103" s="299"/>
      <c r="M103" s="299"/>
      <c r="N103" s="299"/>
      <c r="O103" s="299"/>
      <c r="P103" s="299"/>
      <c r="Q103" s="299"/>
      <c r="R103" s="350"/>
    </row>
    <row r="104" spans="1:18" ht="19.5">
      <c r="A104" s="485" t="s">
        <v>213</v>
      </c>
      <c r="B104" s="116"/>
      <c r="C104" s="106"/>
      <c r="D104" s="191"/>
      <c r="E104" s="191"/>
      <c r="F104" s="191"/>
      <c r="G104" s="191"/>
      <c r="H104" s="79"/>
      <c r="I104" s="191"/>
      <c r="J104" s="191"/>
      <c r="K104" s="191"/>
      <c r="L104" s="191"/>
      <c r="M104" s="191"/>
      <c r="N104" s="191"/>
      <c r="O104" s="191"/>
      <c r="P104" s="191"/>
      <c r="Q104" s="191"/>
      <c r="R104" s="196"/>
    </row>
    <row r="105" spans="1:18" ht="19.5">
      <c r="A105" s="131" t="s">
        <v>43</v>
      </c>
      <c r="B105" s="117" t="s">
        <v>1</v>
      </c>
      <c r="C105" s="105">
        <v>822300</v>
      </c>
      <c r="D105" s="191"/>
      <c r="E105" s="191"/>
      <c r="F105" s="191"/>
      <c r="G105" s="191"/>
      <c r="H105" s="79"/>
      <c r="I105" s="191"/>
      <c r="J105" s="191"/>
      <c r="K105" s="191"/>
      <c r="L105" s="191"/>
      <c r="M105" s="191"/>
      <c r="N105" s="191"/>
      <c r="O105" s="191"/>
      <c r="P105" s="191"/>
      <c r="Q105" s="191"/>
      <c r="R105" s="196"/>
    </row>
    <row r="106" spans="1:18" ht="19.5">
      <c r="A106" s="135"/>
      <c r="B106" s="117" t="s">
        <v>2</v>
      </c>
      <c r="C106" s="105"/>
      <c r="D106" s="189"/>
      <c r="E106" s="189"/>
      <c r="F106" s="189"/>
      <c r="G106" s="189"/>
      <c r="H106" s="79"/>
      <c r="I106" s="189"/>
      <c r="J106" s="189"/>
      <c r="K106" s="189"/>
      <c r="L106" s="189"/>
      <c r="M106" s="189"/>
      <c r="N106" s="189"/>
      <c r="O106" s="189"/>
      <c r="P106" s="189"/>
      <c r="Q106" s="189"/>
      <c r="R106" s="196"/>
    </row>
    <row r="107" spans="1:18" ht="19.5">
      <c r="A107" s="485" t="s">
        <v>214</v>
      </c>
      <c r="B107" s="116"/>
      <c r="C107" s="106"/>
      <c r="D107" s="191"/>
      <c r="E107" s="191"/>
      <c r="F107" s="191"/>
      <c r="G107" s="191"/>
      <c r="H107" s="79"/>
      <c r="I107" s="191"/>
      <c r="J107" s="191"/>
      <c r="K107" s="191"/>
      <c r="L107" s="191"/>
      <c r="M107" s="191"/>
      <c r="N107" s="191"/>
      <c r="O107" s="191"/>
      <c r="P107" s="191"/>
      <c r="Q107" s="191"/>
      <c r="R107" s="196"/>
    </row>
    <row r="108" spans="1:18" ht="19.5">
      <c r="A108" s="131" t="s">
        <v>45</v>
      </c>
      <c r="B108" s="117" t="s">
        <v>1</v>
      </c>
      <c r="C108" s="105">
        <v>120000</v>
      </c>
      <c r="D108" s="191"/>
      <c r="E108" s="191"/>
      <c r="F108" s="191"/>
      <c r="G108" s="191"/>
      <c r="H108" s="79"/>
      <c r="I108" s="191"/>
      <c r="J108" s="191"/>
      <c r="K108" s="191"/>
      <c r="L108" s="191"/>
      <c r="M108" s="191"/>
      <c r="N108" s="191"/>
      <c r="O108" s="191"/>
      <c r="P108" s="191"/>
      <c r="Q108" s="191"/>
      <c r="R108" s="196"/>
    </row>
    <row r="109" spans="1:18" ht="19.5">
      <c r="A109" s="135"/>
      <c r="B109" s="117" t="s">
        <v>2</v>
      </c>
      <c r="C109" s="105"/>
      <c r="D109" s="189"/>
      <c r="E109" s="189"/>
      <c r="F109" s="189"/>
      <c r="G109" s="189"/>
      <c r="H109" s="79"/>
      <c r="I109" s="189"/>
      <c r="J109" s="189"/>
      <c r="K109" s="189"/>
      <c r="L109" s="189"/>
      <c r="M109" s="189"/>
      <c r="N109" s="189"/>
      <c r="O109" s="189"/>
      <c r="P109" s="189"/>
      <c r="Q109" s="189"/>
      <c r="R109" s="196"/>
    </row>
    <row r="110" spans="1:18" s="109" customFormat="1" ht="19.5">
      <c r="A110" s="188" t="s">
        <v>126</v>
      </c>
      <c r="B110" s="118" t="s">
        <v>1</v>
      </c>
      <c r="C110" s="502">
        <v>0</v>
      </c>
      <c r="D110" s="189"/>
      <c r="E110" s="189"/>
      <c r="F110" s="189"/>
      <c r="G110" s="189"/>
      <c r="H110" s="79"/>
      <c r="I110" s="189"/>
      <c r="J110" s="189"/>
      <c r="K110" s="189"/>
      <c r="L110" s="189"/>
      <c r="M110" s="189"/>
      <c r="N110" s="189"/>
      <c r="O110" s="189"/>
      <c r="P110" s="189"/>
      <c r="Q110" s="189"/>
      <c r="R110" s="196"/>
    </row>
    <row r="111" spans="1:18" s="109" customFormat="1" ht="19.5">
      <c r="A111" s="193"/>
      <c r="B111" s="118" t="s">
        <v>2</v>
      </c>
      <c r="C111" s="503"/>
      <c r="D111" s="189"/>
      <c r="E111" s="189"/>
      <c r="F111" s="189"/>
      <c r="G111" s="189"/>
      <c r="H111" s="79"/>
      <c r="I111" s="189"/>
      <c r="J111" s="189"/>
      <c r="K111" s="189"/>
      <c r="L111" s="189"/>
      <c r="M111" s="189"/>
      <c r="N111" s="189"/>
      <c r="O111" s="189"/>
      <c r="P111" s="189"/>
      <c r="Q111" s="189"/>
      <c r="R111" s="196"/>
    </row>
    <row r="112" spans="1:18" s="109" customFormat="1" ht="19.5">
      <c r="A112" s="188" t="s">
        <v>127</v>
      </c>
      <c r="B112" s="118" t="s">
        <v>1</v>
      </c>
      <c r="C112" s="106">
        <v>1575600</v>
      </c>
      <c r="D112" s="189"/>
      <c r="E112" s="189"/>
      <c r="F112" s="189"/>
      <c r="G112" s="189"/>
      <c r="H112" s="79"/>
      <c r="I112" s="189"/>
      <c r="J112" s="189"/>
      <c r="K112" s="189"/>
      <c r="L112" s="189"/>
      <c r="M112" s="189"/>
      <c r="N112" s="189"/>
      <c r="O112" s="189"/>
      <c r="P112" s="189"/>
      <c r="Q112" s="189"/>
      <c r="R112" s="196"/>
    </row>
    <row r="113" spans="1:18" s="109" customFormat="1" ht="19.5">
      <c r="A113" s="193"/>
      <c r="B113" s="118" t="s">
        <v>2</v>
      </c>
      <c r="C113" s="106"/>
      <c r="D113" s="189"/>
      <c r="E113" s="189"/>
      <c r="F113" s="189"/>
      <c r="G113" s="189"/>
      <c r="H113" s="79"/>
      <c r="I113" s="189"/>
      <c r="J113" s="189"/>
      <c r="K113" s="189"/>
      <c r="L113" s="189"/>
      <c r="M113" s="189"/>
      <c r="N113" s="189"/>
      <c r="O113" s="189"/>
      <c r="P113" s="189"/>
      <c r="Q113" s="189"/>
      <c r="R113" s="196"/>
    </row>
    <row r="114" spans="1:18" s="109" customFormat="1" ht="19.5">
      <c r="A114" s="352" t="s">
        <v>215</v>
      </c>
      <c r="B114" s="118"/>
      <c r="C114" s="106"/>
      <c r="D114" s="189"/>
      <c r="E114" s="189"/>
      <c r="F114" s="189"/>
      <c r="G114" s="189"/>
      <c r="H114" s="79"/>
      <c r="I114" s="189"/>
      <c r="J114" s="189"/>
      <c r="K114" s="189"/>
      <c r="L114" s="189"/>
      <c r="M114" s="189"/>
      <c r="N114" s="189"/>
      <c r="O114" s="189"/>
      <c r="P114" s="189"/>
      <c r="Q114" s="189"/>
      <c r="R114" s="196"/>
    </row>
    <row r="115" spans="1:18" s="109" customFormat="1" ht="19.5">
      <c r="A115" s="188" t="s">
        <v>51</v>
      </c>
      <c r="B115" s="118" t="s">
        <v>1</v>
      </c>
      <c r="C115" s="502"/>
      <c r="D115" s="189"/>
      <c r="E115" s="189"/>
      <c r="F115" s="189"/>
      <c r="G115" s="189"/>
      <c r="H115" s="79"/>
      <c r="I115" s="189"/>
      <c r="J115" s="189"/>
      <c r="K115" s="189"/>
      <c r="L115" s="189"/>
      <c r="M115" s="189"/>
      <c r="N115" s="189"/>
      <c r="O115" s="189"/>
      <c r="P115" s="189"/>
      <c r="Q115" s="189"/>
      <c r="R115" s="196"/>
    </row>
    <row r="116" spans="1:18" s="109" customFormat="1" ht="19.5">
      <c r="A116" s="193"/>
      <c r="B116" s="118" t="s">
        <v>2</v>
      </c>
      <c r="C116" s="503"/>
      <c r="D116" s="189"/>
      <c r="E116" s="189"/>
      <c r="F116" s="189"/>
      <c r="G116" s="189"/>
      <c r="H116" s="79"/>
      <c r="I116" s="189"/>
      <c r="J116" s="189"/>
      <c r="K116" s="189"/>
      <c r="L116" s="189"/>
      <c r="M116" s="189"/>
      <c r="N116" s="189"/>
      <c r="O116" s="189"/>
      <c r="P116" s="189"/>
      <c r="Q116" s="189"/>
      <c r="R116" s="196"/>
    </row>
    <row r="117" spans="1:18" s="109" customFormat="1" ht="19.5">
      <c r="A117" s="188" t="s">
        <v>54</v>
      </c>
      <c r="B117" s="118" t="s">
        <v>1</v>
      </c>
      <c r="C117" s="504">
        <v>180000</v>
      </c>
      <c r="D117" s="189"/>
      <c r="E117" s="189"/>
      <c r="F117" s="189"/>
      <c r="G117" s="189"/>
      <c r="H117" s="79"/>
      <c r="I117" s="189"/>
      <c r="J117" s="189"/>
      <c r="K117" s="189"/>
      <c r="L117" s="189"/>
      <c r="M117" s="189"/>
      <c r="N117" s="189"/>
      <c r="O117" s="189"/>
      <c r="P117" s="189"/>
      <c r="Q117" s="189"/>
      <c r="R117" s="196"/>
    </row>
    <row r="118" spans="1:18" s="109" customFormat="1" ht="19.5">
      <c r="A118" s="193"/>
      <c r="B118" s="118" t="s">
        <v>2</v>
      </c>
      <c r="C118" s="106"/>
      <c r="D118" s="189"/>
      <c r="E118" s="189"/>
      <c r="F118" s="189"/>
      <c r="G118" s="189"/>
      <c r="H118" s="79"/>
      <c r="I118" s="189"/>
      <c r="J118" s="189"/>
      <c r="K118" s="189"/>
      <c r="L118" s="189"/>
      <c r="M118" s="189"/>
      <c r="N118" s="189"/>
      <c r="O118" s="189"/>
      <c r="P118" s="189"/>
      <c r="Q118" s="189"/>
      <c r="R118" s="196"/>
    </row>
    <row r="119" spans="1:18" s="109" customFormat="1" ht="19.5">
      <c r="A119" s="188" t="s">
        <v>128</v>
      </c>
      <c r="B119" s="118" t="s">
        <v>1</v>
      </c>
      <c r="C119" s="502">
        <v>0</v>
      </c>
      <c r="D119" s="189"/>
      <c r="E119" s="189"/>
      <c r="F119" s="189"/>
      <c r="G119" s="189"/>
      <c r="H119" s="79"/>
      <c r="I119" s="189"/>
      <c r="J119" s="189"/>
      <c r="K119" s="189"/>
      <c r="L119" s="189"/>
      <c r="M119" s="189"/>
      <c r="N119" s="189"/>
      <c r="O119" s="189"/>
      <c r="P119" s="189"/>
      <c r="Q119" s="189"/>
      <c r="R119" s="196"/>
    </row>
    <row r="120" spans="1:18" s="109" customFormat="1" ht="19.5">
      <c r="A120" s="188"/>
      <c r="B120" s="118" t="s">
        <v>2</v>
      </c>
      <c r="C120" s="503"/>
      <c r="D120" s="189"/>
      <c r="E120" s="189"/>
      <c r="F120" s="189"/>
      <c r="G120" s="189"/>
      <c r="H120" s="79"/>
      <c r="I120" s="189"/>
      <c r="J120" s="189"/>
      <c r="K120" s="189"/>
      <c r="L120" s="189"/>
      <c r="M120" s="189"/>
      <c r="N120" s="189"/>
      <c r="O120" s="189"/>
      <c r="P120" s="189"/>
      <c r="Q120" s="189"/>
      <c r="R120" s="196"/>
    </row>
    <row r="121" spans="1:18" s="109" customFormat="1" ht="19.5">
      <c r="A121" s="188" t="s">
        <v>122</v>
      </c>
      <c r="B121" s="118" t="s">
        <v>1</v>
      </c>
      <c r="C121" s="106">
        <v>40500</v>
      </c>
      <c r="D121" s="194"/>
      <c r="E121" s="194"/>
      <c r="F121" s="194"/>
      <c r="G121" s="194"/>
      <c r="H121" s="195"/>
      <c r="I121" s="194"/>
      <c r="J121" s="194"/>
      <c r="K121" s="194"/>
      <c r="L121" s="194"/>
      <c r="M121" s="194"/>
      <c r="N121" s="194"/>
      <c r="O121" s="194"/>
      <c r="P121" s="194"/>
      <c r="Q121" s="194"/>
      <c r="R121" s="196"/>
    </row>
    <row r="122" spans="1:18" ht="19.5">
      <c r="A122" s="485"/>
      <c r="B122" s="118" t="s">
        <v>2</v>
      </c>
      <c r="C122" s="106"/>
      <c r="D122" s="189"/>
      <c r="E122" s="189"/>
      <c r="F122" s="189"/>
      <c r="G122" s="189"/>
      <c r="H122" s="79"/>
      <c r="I122" s="189"/>
      <c r="J122" s="189"/>
      <c r="K122" s="189"/>
      <c r="L122" s="189"/>
      <c r="M122" s="189"/>
      <c r="N122" s="189"/>
      <c r="O122" s="189"/>
      <c r="P122" s="189"/>
      <c r="Q122" s="189"/>
      <c r="R122" s="196"/>
    </row>
    <row r="123" spans="1:18" s="109" customFormat="1" ht="19.5">
      <c r="A123" s="188" t="s">
        <v>129</v>
      </c>
      <c r="B123" s="118" t="s">
        <v>1</v>
      </c>
      <c r="C123" s="106">
        <v>108000</v>
      </c>
      <c r="D123" s="189"/>
      <c r="E123" s="189"/>
      <c r="F123" s="189"/>
      <c r="G123" s="189"/>
      <c r="H123" s="79"/>
      <c r="I123" s="189"/>
      <c r="J123" s="189"/>
      <c r="K123" s="189"/>
      <c r="L123" s="189"/>
      <c r="M123" s="189"/>
      <c r="N123" s="189"/>
      <c r="O123" s="189"/>
      <c r="P123" s="189"/>
      <c r="Q123" s="189"/>
      <c r="R123" s="196"/>
    </row>
    <row r="124" spans="1:18" s="109" customFormat="1" ht="19.5">
      <c r="A124" s="193"/>
      <c r="B124" s="118" t="s">
        <v>2</v>
      </c>
      <c r="C124" s="106"/>
      <c r="D124" s="189"/>
      <c r="E124" s="189"/>
      <c r="F124" s="189"/>
      <c r="G124" s="189"/>
      <c r="H124" s="79"/>
      <c r="I124" s="189"/>
      <c r="J124" s="189"/>
      <c r="K124" s="189"/>
      <c r="L124" s="189"/>
      <c r="M124" s="189"/>
      <c r="N124" s="189"/>
      <c r="O124" s="189"/>
      <c r="P124" s="189"/>
      <c r="Q124" s="189"/>
      <c r="R124" s="196"/>
    </row>
    <row r="125" spans="1:18" s="120" customFormat="1" ht="19.5">
      <c r="A125" s="192" t="s">
        <v>130</v>
      </c>
      <c r="B125" s="185" t="s">
        <v>1</v>
      </c>
      <c r="C125" s="105">
        <v>50000</v>
      </c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</row>
    <row r="126" spans="1:18" s="120" customFormat="1" ht="19.5">
      <c r="A126" s="125" t="s">
        <v>308</v>
      </c>
      <c r="B126" s="185" t="s">
        <v>2</v>
      </c>
      <c r="C126" s="105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</row>
    <row r="127" spans="1:18" s="252" customFormat="1" ht="19.5">
      <c r="A127" s="216" t="s">
        <v>277</v>
      </c>
      <c r="B127" s="421" t="s">
        <v>1</v>
      </c>
      <c r="C127" s="219">
        <f>SUM($C$10+$C$47+$C$66+$C$88)</f>
        <v>8070500</v>
      </c>
      <c r="D127" s="219"/>
      <c r="E127" s="219"/>
      <c r="F127" s="219"/>
      <c r="G127" s="219"/>
      <c r="H127" s="219"/>
      <c r="I127" s="219"/>
      <c r="J127" s="219"/>
      <c r="K127" s="219"/>
      <c r="L127" s="219"/>
      <c r="M127" s="219"/>
      <c r="N127" s="219"/>
      <c r="O127" s="219"/>
      <c r="P127" s="219"/>
      <c r="Q127" s="219"/>
      <c r="R127" s="219"/>
    </row>
    <row r="128" spans="1:18" s="252" customFormat="1" ht="19.5">
      <c r="A128" s="216"/>
      <c r="B128" s="421" t="s">
        <v>2</v>
      </c>
      <c r="C128" s="219"/>
      <c r="D128" s="219"/>
      <c r="E128" s="219"/>
      <c r="F128" s="219"/>
      <c r="G128" s="219"/>
      <c r="H128" s="219"/>
      <c r="I128" s="219"/>
      <c r="J128" s="219"/>
      <c r="K128" s="219"/>
      <c r="L128" s="219"/>
      <c r="M128" s="219"/>
      <c r="N128" s="219"/>
      <c r="O128" s="219"/>
      <c r="P128" s="219"/>
      <c r="Q128" s="219"/>
      <c r="R128" s="219"/>
    </row>
    <row r="129" spans="1:18" s="322" customFormat="1" ht="19.5">
      <c r="A129" s="645" t="s">
        <v>24</v>
      </c>
      <c r="B129" s="421" t="s">
        <v>1</v>
      </c>
      <c r="C129" s="219">
        <f>SUM($C$127)</f>
        <v>8070500</v>
      </c>
      <c r="D129" s="219"/>
      <c r="E129" s="219"/>
      <c r="F129" s="219"/>
      <c r="G129" s="219"/>
      <c r="H129" s="219"/>
      <c r="I129" s="219"/>
      <c r="J129" s="219"/>
      <c r="K129" s="219"/>
      <c r="L129" s="219"/>
      <c r="M129" s="219"/>
      <c r="N129" s="219"/>
      <c r="O129" s="219"/>
      <c r="P129" s="219"/>
      <c r="Q129" s="219"/>
      <c r="R129" s="219"/>
    </row>
    <row r="130" spans="1:18" s="322" customFormat="1" ht="19.5">
      <c r="A130" s="645"/>
      <c r="B130" s="421" t="s">
        <v>2</v>
      </c>
      <c r="C130" s="219"/>
      <c r="D130" s="219"/>
      <c r="E130" s="219"/>
      <c r="F130" s="219"/>
      <c r="G130" s="219"/>
      <c r="H130" s="219"/>
      <c r="I130" s="219"/>
      <c r="J130" s="219"/>
      <c r="K130" s="219"/>
      <c r="L130" s="219"/>
      <c r="M130" s="219"/>
      <c r="N130" s="219"/>
      <c r="O130" s="219"/>
      <c r="P130" s="219"/>
      <c r="Q130" s="219"/>
      <c r="R130" s="219"/>
    </row>
    <row r="133" spans="1:18" ht="28.5" customHeight="1">
      <c r="A133" s="123" t="s">
        <v>25</v>
      </c>
      <c r="B133" s="121"/>
      <c r="C133" s="122"/>
      <c r="D133" s="137"/>
      <c r="E133" s="137"/>
      <c r="F133" s="137"/>
      <c r="G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19"/>
    </row>
  </sheetData>
  <sheetProtection/>
  <mergeCells count="2">
    <mergeCell ref="A129:A130"/>
    <mergeCell ref="A3:F3"/>
  </mergeCells>
  <printOptions/>
  <pageMargins left="0.2755905511811024" right="0.15748031496062992" top="0.31496062992125984" bottom="0.15748031496062992" header="0.4724409448818898" footer="0.15748031496062992"/>
  <pageSetup horizontalDpi="600" verticalDpi="600" orientation="landscape" paperSize="9" scale="6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R39"/>
  <sheetViews>
    <sheetView zoomScale="80" zoomScaleNormal="80" zoomScalePageLayoutView="0" workbookViewId="0" topLeftCell="A5">
      <selection activeCell="A14" sqref="A14:IV34"/>
    </sheetView>
  </sheetViews>
  <sheetFormatPr defaultColWidth="9.00390625" defaultRowHeight="15"/>
  <cols>
    <col min="1" max="1" width="33.57421875" style="69" customWidth="1"/>
    <col min="2" max="2" width="7.00390625" style="69" customWidth="1"/>
    <col min="3" max="3" width="11.00390625" style="69" bestFit="1" customWidth="1"/>
    <col min="4" max="7" width="11.140625" style="137" customWidth="1"/>
    <col min="8" max="8" width="11.140625" style="138" customWidth="1"/>
    <col min="9" max="17" width="11.140625" style="137" customWidth="1"/>
    <col min="18" max="18" width="11.140625" style="119" customWidth="1"/>
    <col min="19" max="16384" width="9.00390625" style="69" customWidth="1"/>
  </cols>
  <sheetData>
    <row r="1" spans="1:17" ht="21">
      <c r="A1" s="593" t="s">
        <v>152</v>
      </c>
      <c r="B1" s="593"/>
      <c r="C1" s="593"/>
      <c r="D1" s="593"/>
      <c r="E1" s="593"/>
      <c r="F1" s="593"/>
      <c r="G1" s="593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7" ht="21">
      <c r="A2" s="71" t="s">
        <v>40</v>
      </c>
      <c r="B2" s="71"/>
      <c r="C2" s="76"/>
      <c r="D2" s="127"/>
      <c r="E2" s="127"/>
      <c r="F2" s="127"/>
      <c r="G2" s="127"/>
      <c r="H2" s="76"/>
      <c r="I2" s="127"/>
      <c r="J2" s="127"/>
      <c r="K2" s="127"/>
      <c r="L2" s="127"/>
      <c r="M2" s="127"/>
      <c r="N2" s="127"/>
      <c r="O2" s="127"/>
      <c r="P2" s="127"/>
      <c r="Q2" s="127"/>
    </row>
    <row r="3" spans="1:18" ht="21">
      <c r="A3" s="70" t="s">
        <v>125</v>
      </c>
      <c r="B3" s="70"/>
      <c r="C3" s="77"/>
      <c r="D3" s="129"/>
      <c r="E3" s="129"/>
      <c r="F3" s="129"/>
      <c r="G3" s="129"/>
      <c r="H3" s="77"/>
      <c r="I3" s="129"/>
      <c r="J3" s="129"/>
      <c r="K3" s="129"/>
      <c r="L3" s="129"/>
      <c r="M3" s="129"/>
      <c r="N3" s="129"/>
      <c r="O3" s="129"/>
      <c r="P3" s="129"/>
      <c r="Q3" s="129"/>
      <c r="R3" s="130" t="s">
        <v>159</v>
      </c>
    </row>
    <row r="4" spans="1:18" ht="21">
      <c r="A4" s="70"/>
      <c r="B4" s="70"/>
      <c r="C4" s="77"/>
      <c r="D4" s="129"/>
      <c r="E4" s="129"/>
      <c r="F4" s="129"/>
      <c r="G4" s="129"/>
      <c r="H4" s="77"/>
      <c r="I4" s="129"/>
      <c r="J4" s="129"/>
      <c r="K4" s="129"/>
      <c r="L4" s="129"/>
      <c r="M4" s="129"/>
      <c r="N4" s="129"/>
      <c r="O4" s="129"/>
      <c r="P4" s="129"/>
      <c r="Q4" s="129"/>
      <c r="R4" s="111" t="s">
        <v>38</v>
      </c>
    </row>
    <row r="5" spans="1:18" ht="21">
      <c r="A5" s="607" t="s">
        <v>39</v>
      </c>
      <c r="B5" s="72" t="s">
        <v>23</v>
      </c>
      <c r="C5" s="667" t="s">
        <v>0</v>
      </c>
      <c r="D5" s="663" t="s">
        <v>191</v>
      </c>
      <c r="E5" s="664"/>
      <c r="F5" s="664"/>
      <c r="G5" s="665"/>
      <c r="H5" s="141"/>
      <c r="I5" s="663" t="s">
        <v>192</v>
      </c>
      <c r="J5" s="664"/>
      <c r="K5" s="664"/>
      <c r="L5" s="665"/>
      <c r="M5" s="142"/>
      <c r="N5" s="663" t="s">
        <v>193</v>
      </c>
      <c r="O5" s="664"/>
      <c r="P5" s="664"/>
      <c r="Q5" s="665"/>
      <c r="R5" s="143"/>
    </row>
    <row r="6" spans="1:18" ht="21">
      <c r="A6" s="608"/>
      <c r="B6" s="73" t="s">
        <v>2</v>
      </c>
      <c r="C6" s="668"/>
      <c r="D6" s="158" t="s">
        <v>11</v>
      </c>
      <c r="E6" s="158" t="s">
        <v>12</v>
      </c>
      <c r="F6" s="158" t="s">
        <v>13</v>
      </c>
      <c r="G6" s="158" t="s">
        <v>14</v>
      </c>
      <c r="H6" s="158" t="s">
        <v>24</v>
      </c>
      <c r="I6" s="158" t="s">
        <v>15</v>
      </c>
      <c r="J6" s="158" t="s">
        <v>16</v>
      </c>
      <c r="K6" s="158" t="s">
        <v>17</v>
      </c>
      <c r="L6" s="158" t="s">
        <v>18</v>
      </c>
      <c r="M6" s="158" t="s">
        <v>24</v>
      </c>
      <c r="N6" s="158" t="s">
        <v>19</v>
      </c>
      <c r="O6" s="158" t="s">
        <v>20</v>
      </c>
      <c r="P6" s="158" t="s">
        <v>21</v>
      </c>
      <c r="Q6" s="158" t="s">
        <v>22</v>
      </c>
      <c r="R6" s="158" t="s">
        <v>24</v>
      </c>
    </row>
    <row r="7" spans="1:18" s="93" customFormat="1" ht="21">
      <c r="A7" s="91" t="s">
        <v>162</v>
      </c>
      <c r="B7" s="92"/>
      <c r="C7" s="66"/>
      <c r="D7" s="153"/>
      <c r="E7" s="153"/>
      <c r="F7" s="153"/>
      <c r="G7" s="153"/>
      <c r="H7" s="163"/>
      <c r="I7" s="153"/>
      <c r="J7" s="153"/>
      <c r="K7" s="153"/>
      <c r="L7" s="153"/>
      <c r="M7" s="163"/>
      <c r="N7" s="153"/>
      <c r="O7" s="153"/>
      <c r="P7" s="153"/>
      <c r="Q7" s="153"/>
      <c r="R7" s="163"/>
    </row>
    <row r="8" spans="1:18" s="94" customFormat="1" ht="21">
      <c r="A8" s="90" t="s">
        <v>42</v>
      </c>
      <c r="B8" s="6" t="s">
        <v>1</v>
      </c>
      <c r="C8" s="65">
        <f>SUM(C10,C12,C14,C16,C18,C20,C22,C24,C26,C28,C30,C32,C34)</f>
        <v>3504200</v>
      </c>
      <c r="D8" s="65">
        <f aca="true" t="shared" si="0" ref="D8:Q8">SUM(D10,D12,D14,D16,D18,D20,D22,D24,D26,D28,D30,D32,D34)</f>
        <v>0</v>
      </c>
      <c r="E8" s="65">
        <f t="shared" si="0"/>
        <v>0</v>
      </c>
      <c r="F8" s="65">
        <f t="shared" si="0"/>
        <v>0</v>
      </c>
      <c r="G8" s="65">
        <f t="shared" si="0"/>
        <v>0</v>
      </c>
      <c r="H8" s="65">
        <f>SUM(D8:G8)</f>
        <v>0</v>
      </c>
      <c r="I8" s="65">
        <f t="shared" si="0"/>
        <v>0</v>
      </c>
      <c r="J8" s="65">
        <f t="shared" si="0"/>
        <v>0</v>
      </c>
      <c r="K8" s="65">
        <f t="shared" si="0"/>
        <v>0</v>
      </c>
      <c r="L8" s="65">
        <f t="shared" si="0"/>
        <v>0</v>
      </c>
      <c r="M8" s="65">
        <f>SUM(I8:L8)</f>
        <v>0</v>
      </c>
      <c r="N8" s="65">
        <f t="shared" si="0"/>
        <v>0</v>
      </c>
      <c r="O8" s="65">
        <f t="shared" si="0"/>
        <v>0</v>
      </c>
      <c r="P8" s="65">
        <f t="shared" si="0"/>
        <v>0</v>
      </c>
      <c r="Q8" s="65">
        <f t="shared" si="0"/>
        <v>0</v>
      </c>
      <c r="R8" s="65">
        <f>SUM(N8:Q8)</f>
        <v>0</v>
      </c>
    </row>
    <row r="9" spans="1:18" s="94" customFormat="1" ht="21">
      <c r="A9" s="95"/>
      <c r="B9" s="6" t="s">
        <v>2</v>
      </c>
      <c r="C9" s="65">
        <f>SUM(C11,C13,C15,C17,C19,C21,C23,C25,C27,C29,C31,C33,C35)</f>
        <v>0</v>
      </c>
      <c r="D9" s="65">
        <f aca="true" t="shared" si="1" ref="D9:Q9">SUM(D11,D13,D15,D17,D19,D21,D23,D25,D27,D29,D31,D33,D35)</f>
        <v>0</v>
      </c>
      <c r="E9" s="65">
        <f t="shared" si="1"/>
        <v>0</v>
      </c>
      <c r="F9" s="65">
        <f t="shared" si="1"/>
        <v>0</v>
      </c>
      <c r="G9" s="65">
        <f t="shared" si="1"/>
        <v>0</v>
      </c>
      <c r="H9" s="65">
        <f>SUM(D9:G9)</f>
        <v>0</v>
      </c>
      <c r="I9" s="65">
        <f t="shared" si="1"/>
        <v>0</v>
      </c>
      <c r="J9" s="65">
        <f t="shared" si="1"/>
        <v>0</v>
      </c>
      <c r="K9" s="65">
        <f t="shared" si="1"/>
        <v>0</v>
      </c>
      <c r="L9" s="65">
        <f t="shared" si="1"/>
        <v>0</v>
      </c>
      <c r="M9" s="65">
        <f>SUM(I9:L9)</f>
        <v>0</v>
      </c>
      <c r="N9" s="65">
        <f t="shared" si="1"/>
        <v>0</v>
      </c>
      <c r="O9" s="65">
        <f t="shared" si="1"/>
        <v>0</v>
      </c>
      <c r="P9" s="65">
        <f t="shared" si="1"/>
        <v>0</v>
      </c>
      <c r="Q9" s="65">
        <f t="shared" si="1"/>
        <v>0</v>
      </c>
      <c r="R9" s="65">
        <f>SUM(N9:Q9)</f>
        <v>0</v>
      </c>
    </row>
    <row r="10" spans="1:18" ht="21">
      <c r="A10" s="230" t="s">
        <v>43</v>
      </c>
      <c r="B10" s="139" t="s">
        <v>1</v>
      </c>
      <c r="C10" s="62">
        <v>831600</v>
      </c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</row>
    <row r="11" spans="1:18" ht="21">
      <c r="A11" s="230"/>
      <c r="B11" s="139" t="s">
        <v>2</v>
      </c>
      <c r="C11" s="62"/>
      <c r="D11" s="189"/>
      <c r="E11" s="189"/>
      <c r="F11" s="189"/>
      <c r="G11" s="189"/>
      <c r="H11" s="79"/>
      <c r="I11" s="189"/>
      <c r="J11" s="189"/>
      <c r="K11" s="189"/>
      <c r="L11" s="189"/>
      <c r="M11" s="189"/>
      <c r="N11" s="189"/>
      <c r="O11" s="189"/>
      <c r="P11" s="189"/>
      <c r="Q11" s="189"/>
      <c r="R11" s="196"/>
    </row>
    <row r="12" spans="1:18" ht="21">
      <c r="A12" s="230" t="s">
        <v>163</v>
      </c>
      <c r="B12" s="139" t="s">
        <v>1</v>
      </c>
      <c r="C12" s="62">
        <v>70600</v>
      </c>
      <c r="D12" s="189"/>
      <c r="E12" s="189"/>
      <c r="F12" s="189"/>
      <c r="G12" s="189"/>
      <c r="H12" s="79"/>
      <c r="I12" s="189"/>
      <c r="J12" s="189"/>
      <c r="K12" s="189"/>
      <c r="L12" s="189"/>
      <c r="M12" s="189"/>
      <c r="N12" s="189"/>
      <c r="O12" s="189"/>
      <c r="P12" s="189"/>
      <c r="Q12" s="189"/>
      <c r="R12" s="196"/>
    </row>
    <row r="13" spans="1:18" ht="21">
      <c r="A13" s="230"/>
      <c r="B13" s="139" t="s">
        <v>2</v>
      </c>
      <c r="C13" s="62"/>
      <c r="D13" s="191"/>
      <c r="E13" s="191"/>
      <c r="F13" s="191"/>
      <c r="G13" s="191"/>
      <c r="H13" s="79"/>
      <c r="I13" s="191"/>
      <c r="J13" s="191"/>
      <c r="K13" s="191"/>
      <c r="L13" s="191"/>
      <c r="M13" s="191"/>
      <c r="N13" s="191"/>
      <c r="O13" s="191"/>
      <c r="P13" s="191"/>
      <c r="Q13" s="191"/>
      <c r="R13" s="196"/>
    </row>
    <row r="14" spans="1:18" ht="21">
      <c r="A14" s="231" t="s">
        <v>119</v>
      </c>
      <c r="B14" s="232" t="s">
        <v>1</v>
      </c>
      <c r="C14" s="63">
        <v>120000</v>
      </c>
      <c r="D14" s="191"/>
      <c r="E14" s="191"/>
      <c r="F14" s="191"/>
      <c r="G14" s="191"/>
      <c r="H14" s="79"/>
      <c r="I14" s="191"/>
      <c r="J14" s="191"/>
      <c r="K14" s="191"/>
      <c r="L14" s="191"/>
      <c r="M14" s="191"/>
      <c r="N14" s="191"/>
      <c r="O14" s="191"/>
      <c r="P14" s="191"/>
      <c r="Q14" s="191"/>
      <c r="R14" s="196"/>
    </row>
    <row r="15" spans="1:18" ht="21">
      <c r="A15" s="231"/>
      <c r="B15" s="232" t="s">
        <v>2</v>
      </c>
      <c r="C15" s="63"/>
      <c r="D15" s="189"/>
      <c r="E15" s="189"/>
      <c r="F15" s="189"/>
      <c r="G15" s="189"/>
      <c r="H15" s="79"/>
      <c r="I15" s="189"/>
      <c r="J15" s="189"/>
      <c r="K15" s="189"/>
      <c r="L15" s="189"/>
      <c r="M15" s="189"/>
      <c r="N15" s="189"/>
      <c r="O15" s="189"/>
      <c r="P15" s="189"/>
      <c r="Q15" s="189"/>
      <c r="R15" s="196"/>
    </row>
    <row r="16" spans="1:18" ht="21">
      <c r="A16" s="233" t="s">
        <v>126</v>
      </c>
      <c r="B16" s="139" t="s">
        <v>1</v>
      </c>
      <c r="C16" s="234">
        <v>8000</v>
      </c>
      <c r="D16" s="189"/>
      <c r="E16" s="189"/>
      <c r="F16" s="189"/>
      <c r="G16" s="189"/>
      <c r="H16" s="79"/>
      <c r="I16" s="189"/>
      <c r="J16" s="189"/>
      <c r="K16" s="189"/>
      <c r="L16" s="189"/>
      <c r="M16" s="189"/>
      <c r="N16" s="189"/>
      <c r="O16" s="189"/>
      <c r="P16" s="189"/>
      <c r="Q16" s="189"/>
      <c r="R16" s="196"/>
    </row>
    <row r="17" spans="1:18" ht="21">
      <c r="A17" s="41"/>
      <c r="B17" s="139" t="s">
        <v>2</v>
      </c>
      <c r="C17" s="88"/>
      <c r="D17" s="189"/>
      <c r="E17" s="189"/>
      <c r="F17" s="189"/>
      <c r="G17" s="189"/>
      <c r="H17" s="79"/>
      <c r="I17" s="189"/>
      <c r="J17" s="189"/>
      <c r="K17" s="189"/>
      <c r="L17" s="189"/>
      <c r="M17" s="189"/>
      <c r="N17" s="189"/>
      <c r="O17" s="189"/>
      <c r="P17" s="189"/>
      <c r="Q17" s="189"/>
      <c r="R17" s="196"/>
    </row>
    <row r="18" spans="1:18" ht="21">
      <c r="A18" s="233" t="s">
        <v>127</v>
      </c>
      <c r="B18" s="139" t="s">
        <v>1</v>
      </c>
      <c r="C18" s="62">
        <v>1655600</v>
      </c>
      <c r="D18" s="189"/>
      <c r="E18" s="189"/>
      <c r="F18" s="189"/>
      <c r="G18" s="189"/>
      <c r="H18" s="79"/>
      <c r="I18" s="189"/>
      <c r="J18" s="189"/>
      <c r="K18" s="189"/>
      <c r="L18" s="189"/>
      <c r="M18" s="189"/>
      <c r="N18" s="189"/>
      <c r="O18" s="189"/>
      <c r="P18" s="189"/>
      <c r="Q18" s="189"/>
      <c r="R18" s="196"/>
    </row>
    <row r="19" spans="1:18" ht="21">
      <c r="A19" s="41"/>
      <c r="B19" s="139" t="s">
        <v>2</v>
      </c>
      <c r="C19" s="62"/>
      <c r="D19" s="189"/>
      <c r="E19" s="189"/>
      <c r="F19" s="189"/>
      <c r="G19" s="189"/>
      <c r="H19" s="79"/>
      <c r="I19" s="189"/>
      <c r="J19" s="189"/>
      <c r="K19" s="189"/>
      <c r="L19" s="189"/>
      <c r="M19" s="189"/>
      <c r="N19" s="189"/>
      <c r="O19" s="189"/>
      <c r="P19" s="189"/>
      <c r="Q19" s="189"/>
      <c r="R19" s="196"/>
    </row>
    <row r="20" spans="1:18" ht="21">
      <c r="A20" s="230" t="s">
        <v>46</v>
      </c>
      <c r="B20" s="139" t="s">
        <v>1</v>
      </c>
      <c r="C20" s="62">
        <v>158400</v>
      </c>
      <c r="D20" s="189"/>
      <c r="E20" s="189"/>
      <c r="F20" s="189"/>
      <c r="G20" s="189"/>
      <c r="H20" s="79"/>
      <c r="I20" s="189"/>
      <c r="J20" s="189"/>
      <c r="K20" s="189"/>
      <c r="L20" s="189"/>
      <c r="M20" s="189"/>
      <c r="N20" s="189"/>
      <c r="O20" s="189"/>
      <c r="P20" s="189"/>
      <c r="Q20" s="189"/>
      <c r="R20" s="196"/>
    </row>
    <row r="21" spans="1:18" ht="21">
      <c r="A21" s="41"/>
      <c r="B21" s="139" t="s">
        <v>2</v>
      </c>
      <c r="C21" s="62"/>
      <c r="D21" s="189"/>
      <c r="E21" s="189"/>
      <c r="F21" s="189"/>
      <c r="G21" s="189"/>
      <c r="H21" s="79"/>
      <c r="I21" s="189"/>
      <c r="J21" s="189"/>
      <c r="K21" s="189"/>
      <c r="L21" s="189"/>
      <c r="M21" s="189"/>
      <c r="N21" s="189"/>
      <c r="O21" s="189"/>
      <c r="P21" s="189"/>
      <c r="Q21" s="189"/>
      <c r="R21" s="196"/>
    </row>
    <row r="22" spans="1:18" ht="21">
      <c r="A22" s="230" t="s">
        <v>51</v>
      </c>
      <c r="B22" s="139" t="s">
        <v>1</v>
      </c>
      <c r="C22" s="234">
        <v>210700</v>
      </c>
      <c r="D22" s="189"/>
      <c r="E22" s="189"/>
      <c r="F22" s="189"/>
      <c r="G22" s="189"/>
      <c r="H22" s="79"/>
      <c r="I22" s="189"/>
      <c r="J22" s="189"/>
      <c r="K22" s="189"/>
      <c r="L22" s="189"/>
      <c r="M22" s="189"/>
      <c r="N22" s="189"/>
      <c r="O22" s="189"/>
      <c r="P22" s="189"/>
      <c r="Q22" s="189"/>
      <c r="R22" s="196"/>
    </row>
    <row r="23" spans="1:18" ht="21">
      <c r="A23" s="41"/>
      <c r="B23" s="139" t="s">
        <v>2</v>
      </c>
      <c r="C23" s="88"/>
      <c r="D23" s="189"/>
      <c r="E23" s="189"/>
      <c r="F23" s="189"/>
      <c r="G23" s="189"/>
      <c r="H23" s="79"/>
      <c r="I23" s="189"/>
      <c r="J23" s="189"/>
      <c r="K23" s="189"/>
      <c r="L23" s="189"/>
      <c r="M23" s="189"/>
      <c r="N23" s="189"/>
      <c r="O23" s="189"/>
      <c r="P23" s="189"/>
      <c r="Q23" s="189"/>
      <c r="R23" s="196"/>
    </row>
    <row r="24" spans="1:18" ht="21">
      <c r="A24" s="230" t="s">
        <v>54</v>
      </c>
      <c r="B24" s="139" t="s">
        <v>1</v>
      </c>
      <c r="C24" s="235">
        <v>180000</v>
      </c>
      <c r="D24" s="189"/>
      <c r="E24" s="189"/>
      <c r="F24" s="189"/>
      <c r="G24" s="189"/>
      <c r="H24" s="79"/>
      <c r="I24" s="189"/>
      <c r="J24" s="189"/>
      <c r="K24" s="189"/>
      <c r="L24" s="189"/>
      <c r="M24" s="189"/>
      <c r="N24" s="189"/>
      <c r="O24" s="189"/>
      <c r="P24" s="189"/>
      <c r="Q24" s="189"/>
      <c r="R24" s="196"/>
    </row>
    <row r="25" spans="1:18" ht="21">
      <c r="A25" s="41"/>
      <c r="B25" s="139" t="s">
        <v>2</v>
      </c>
      <c r="C25" s="62"/>
      <c r="D25" s="189"/>
      <c r="E25" s="189"/>
      <c r="F25" s="189"/>
      <c r="G25" s="189"/>
      <c r="H25" s="79"/>
      <c r="I25" s="189"/>
      <c r="J25" s="189"/>
      <c r="K25" s="189"/>
      <c r="L25" s="189"/>
      <c r="M25" s="189"/>
      <c r="N25" s="189"/>
      <c r="O25" s="189"/>
      <c r="P25" s="189"/>
      <c r="Q25" s="189"/>
      <c r="R25" s="196"/>
    </row>
    <row r="26" spans="1:18" ht="21">
      <c r="A26" s="230" t="s">
        <v>128</v>
      </c>
      <c r="B26" s="139" t="s">
        <v>1</v>
      </c>
      <c r="C26" s="234">
        <v>4800</v>
      </c>
      <c r="D26" s="189"/>
      <c r="E26" s="189"/>
      <c r="F26" s="189"/>
      <c r="G26" s="189"/>
      <c r="H26" s="79"/>
      <c r="I26" s="189"/>
      <c r="J26" s="189"/>
      <c r="K26" s="189"/>
      <c r="L26" s="189"/>
      <c r="M26" s="189"/>
      <c r="N26" s="189"/>
      <c r="O26" s="189"/>
      <c r="P26" s="189"/>
      <c r="Q26" s="189"/>
      <c r="R26" s="196"/>
    </row>
    <row r="27" spans="1:18" ht="21">
      <c r="A27" s="230"/>
      <c r="B27" s="139" t="s">
        <v>2</v>
      </c>
      <c r="C27" s="88"/>
      <c r="D27" s="189"/>
      <c r="E27" s="189"/>
      <c r="F27" s="189"/>
      <c r="G27" s="189"/>
      <c r="H27" s="79"/>
      <c r="I27" s="189"/>
      <c r="J27" s="189"/>
      <c r="K27" s="189"/>
      <c r="L27" s="189"/>
      <c r="M27" s="189"/>
      <c r="N27" s="189"/>
      <c r="O27" s="189"/>
      <c r="P27" s="189"/>
      <c r="Q27" s="189"/>
      <c r="R27" s="196"/>
    </row>
    <row r="28" spans="1:18" ht="21">
      <c r="A28" s="233" t="s">
        <v>129</v>
      </c>
      <c r="B28" s="139" t="s">
        <v>1</v>
      </c>
      <c r="C28" s="62">
        <v>108000</v>
      </c>
      <c r="D28" s="189"/>
      <c r="E28" s="189"/>
      <c r="F28" s="189"/>
      <c r="G28" s="189"/>
      <c r="H28" s="79"/>
      <c r="I28" s="189"/>
      <c r="J28" s="189"/>
      <c r="K28" s="189"/>
      <c r="L28" s="189"/>
      <c r="M28" s="189"/>
      <c r="N28" s="189"/>
      <c r="O28" s="189"/>
      <c r="P28" s="189"/>
      <c r="Q28" s="189"/>
      <c r="R28" s="196"/>
    </row>
    <row r="29" spans="1:18" ht="21">
      <c r="A29" s="41"/>
      <c r="B29" s="139" t="s">
        <v>2</v>
      </c>
      <c r="C29" s="62"/>
      <c r="D29" s="189"/>
      <c r="E29" s="189"/>
      <c r="F29" s="189"/>
      <c r="G29" s="189"/>
      <c r="H29" s="79"/>
      <c r="I29" s="189"/>
      <c r="J29" s="189"/>
      <c r="K29" s="189"/>
      <c r="L29" s="189"/>
      <c r="M29" s="189"/>
      <c r="N29" s="189"/>
      <c r="O29" s="189"/>
      <c r="P29" s="189"/>
      <c r="Q29" s="189"/>
      <c r="R29" s="196"/>
    </row>
    <row r="30" spans="1:18" s="93" customFormat="1" ht="21">
      <c r="A30" s="231" t="s">
        <v>130</v>
      </c>
      <c r="B30" s="232" t="s">
        <v>1</v>
      </c>
      <c r="C30" s="63">
        <v>50000</v>
      </c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</row>
    <row r="31" spans="1:18" s="93" customFormat="1" ht="21">
      <c r="A31" s="236" t="s">
        <v>131</v>
      </c>
      <c r="B31" s="232" t="s">
        <v>2</v>
      </c>
      <c r="C31" s="6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</row>
    <row r="32" spans="1:18" ht="21">
      <c r="A32" s="231" t="s">
        <v>55</v>
      </c>
      <c r="B32" s="232" t="s">
        <v>1</v>
      </c>
      <c r="C32" s="78">
        <v>67600</v>
      </c>
      <c r="D32" s="194"/>
      <c r="E32" s="194"/>
      <c r="F32" s="194"/>
      <c r="G32" s="194"/>
      <c r="H32" s="195"/>
      <c r="I32" s="194"/>
      <c r="J32" s="194"/>
      <c r="K32" s="194"/>
      <c r="L32" s="194"/>
      <c r="M32" s="194"/>
      <c r="N32" s="194"/>
      <c r="O32" s="194"/>
      <c r="P32" s="194"/>
      <c r="Q32" s="194"/>
      <c r="R32" s="196"/>
    </row>
    <row r="33" spans="1:18" ht="21">
      <c r="A33" s="231"/>
      <c r="B33" s="232" t="s">
        <v>2</v>
      </c>
      <c r="C33" s="78"/>
      <c r="D33" s="194"/>
      <c r="E33" s="194"/>
      <c r="F33" s="194"/>
      <c r="G33" s="194"/>
      <c r="H33" s="195"/>
      <c r="I33" s="194"/>
      <c r="J33" s="194"/>
      <c r="K33" s="194"/>
      <c r="L33" s="194"/>
      <c r="M33" s="194"/>
      <c r="N33" s="194"/>
      <c r="O33" s="194"/>
      <c r="P33" s="194"/>
      <c r="Q33" s="194"/>
      <c r="R33" s="196"/>
    </row>
    <row r="34" spans="1:18" ht="21">
      <c r="A34" s="230" t="s">
        <v>122</v>
      </c>
      <c r="B34" s="139" t="s">
        <v>1</v>
      </c>
      <c r="C34" s="79">
        <v>38900</v>
      </c>
      <c r="D34" s="194"/>
      <c r="E34" s="194"/>
      <c r="F34" s="194"/>
      <c r="G34" s="194"/>
      <c r="H34" s="195"/>
      <c r="I34" s="194"/>
      <c r="J34" s="194"/>
      <c r="K34" s="194"/>
      <c r="L34" s="194"/>
      <c r="M34" s="194"/>
      <c r="N34" s="194"/>
      <c r="O34" s="194"/>
      <c r="P34" s="194"/>
      <c r="Q34" s="194"/>
      <c r="R34" s="196"/>
    </row>
    <row r="35" spans="1:18" ht="21">
      <c r="A35" s="230"/>
      <c r="B35" s="139" t="s">
        <v>2</v>
      </c>
      <c r="C35" s="79"/>
      <c r="D35" s="194"/>
      <c r="E35" s="194"/>
      <c r="F35" s="194"/>
      <c r="G35" s="194"/>
      <c r="H35" s="195"/>
      <c r="I35" s="194"/>
      <c r="J35" s="194"/>
      <c r="K35" s="194"/>
      <c r="L35" s="194"/>
      <c r="M35" s="194"/>
      <c r="N35" s="194"/>
      <c r="O35" s="194"/>
      <c r="P35" s="194"/>
      <c r="Q35" s="194"/>
      <c r="R35" s="196"/>
    </row>
    <row r="36" spans="1:18" ht="21">
      <c r="A36" s="666" t="s">
        <v>24</v>
      </c>
      <c r="B36" s="10" t="s">
        <v>1</v>
      </c>
      <c r="C36" s="237">
        <f>C8</f>
        <v>3504200</v>
      </c>
      <c r="D36" s="237">
        <f aca="true" t="shared" si="2" ref="D36:R36">D8</f>
        <v>0</v>
      </c>
      <c r="E36" s="237">
        <f t="shared" si="2"/>
        <v>0</v>
      </c>
      <c r="F36" s="237">
        <f t="shared" si="2"/>
        <v>0</v>
      </c>
      <c r="G36" s="237">
        <f t="shared" si="2"/>
        <v>0</v>
      </c>
      <c r="H36" s="237">
        <f t="shared" si="2"/>
        <v>0</v>
      </c>
      <c r="I36" s="237">
        <f t="shared" si="2"/>
        <v>0</v>
      </c>
      <c r="J36" s="237">
        <f t="shared" si="2"/>
        <v>0</v>
      </c>
      <c r="K36" s="237">
        <f t="shared" si="2"/>
        <v>0</v>
      </c>
      <c r="L36" s="237">
        <f t="shared" si="2"/>
        <v>0</v>
      </c>
      <c r="M36" s="237">
        <f t="shared" si="2"/>
        <v>0</v>
      </c>
      <c r="N36" s="237">
        <f t="shared" si="2"/>
        <v>0</v>
      </c>
      <c r="O36" s="237">
        <f t="shared" si="2"/>
        <v>0</v>
      </c>
      <c r="P36" s="237">
        <f t="shared" si="2"/>
        <v>0</v>
      </c>
      <c r="Q36" s="237">
        <f t="shared" si="2"/>
        <v>0</v>
      </c>
      <c r="R36" s="237">
        <f t="shared" si="2"/>
        <v>0</v>
      </c>
    </row>
    <row r="37" spans="1:18" ht="21">
      <c r="A37" s="666"/>
      <c r="B37" s="10" t="s">
        <v>2</v>
      </c>
      <c r="C37" s="237">
        <f>C9</f>
        <v>0</v>
      </c>
      <c r="D37" s="237">
        <f aca="true" t="shared" si="3" ref="D37:R37">D9</f>
        <v>0</v>
      </c>
      <c r="E37" s="237">
        <f t="shared" si="3"/>
        <v>0</v>
      </c>
      <c r="F37" s="237">
        <f t="shared" si="3"/>
        <v>0</v>
      </c>
      <c r="G37" s="237">
        <f t="shared" si="3"/>
        <v>0</v>
      </c>
      <c r="H37" s="237">
        <f t="shared" si="3"/>
        <v>0</v>
      </c>
      <c r="I37" s="237">
        <f t="shared" si="3"/>
        <v>0</v>
      </c>
      <c r="J37" s="237">
        <f t="shared" si="3"/>
        <v>0</v>
      </c>
      <c r="K37" s="237">
        <f t="shared" si="3"/>
        <v>0</v>
      </c>
      <c r="L37" s="237">
        <f t="shared" si="3"/>
        <v>0</v>
      </c>
      <c r="M37" s="237">
        <f t="shared" si="3"/>
        <v>0</v>
      </c>
      <c r="N37" s="237">
        <f t="shared" si="3"/>
        <v>0</v>
      </c>
      <c r="O37" s="237">
        <f t="shared" si="3"/>
        <v>0</v>
      </c>
      <c r="P37" s="237">
        <f t="shared" si="3"/>
        <v>0</v>
      </c>
      <c r="Q37" s="237">
        <f t="shared" si="3"/>
        <v>0</v>
      </c>
      <c r="R37" s="237">
        <f t="shared" si="3"/>
        <v>0</v>
      </c>
    </row>
    <row r="38" spans="1:3" ht="21">
      <c r="A38" s="80"/>
      <c r="B38" s="80"/>
      <c r="C38" s="77"/>
    </row>
    <row r="39" spans="1:3" ht="21">
      <c r="A39" s="70" t="s">
        <v>25</v>
      </c>
      <c r="B39" s="80"/>
      <c r="C39" s="77"/>
    </row>
  </sheetData>
  <sheetProtection/>
  <mergeCells count="7">
    <mergeCell ref="I5:L5"/>
    <mergeCell ref="N5:Q5"/>
    <mergeCell ref="A36:A37"/>
    <mergeCell ref="A1:G1"/>
    <mergeCell ref="A5:A6"/>
    <mergeCell ref="C5:C6"/>
    <mergeCell ref="D5:G5"/>
  </mergeCells>
  <printOptions/>
  <pageMargins left="0.31496062992125984" right="0.15748031496062992" top="0.35433070866141736" bottom="0.7480314960629921" header="0.5905511811023623" footer="0.31496062992125984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8"/>
  <sheetViews>
    <sheetView zoomScale="90" zoomScaleNormal="90" zoomScalePageLayoutView="0" workbookViewId="0" topLeftCell="A4">
      <selection activeCell="I12" sqref="I12"/>
    </sheetView>
  </sheetViews>
  <sheetFormatPr defaultColWidth="9.140625" defaultRowHeight="15"/>
  <cols>
    <col min="1" max="1" width="41.28125" style="0" customWidth="1"/>
    <col min="2" max="2" width="8.140625" style="0" customWidth="1"/>
    <col min="3" max="3" width="13.421875" style="0" customWidth="1"/>
    <col min="4" max="17" width="8.421875" style="0" customWidth="1"/>
  </cols>
  <sheetData>
    <row r="1" spans="1:18" ht="21">
      <c r="A1" s="593" t="s">
        <v>37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  <c r="O1" s="593"/>
      <c r="P1" s="593"/>
      <c r="Q1" s="593"/>
      <c r="R1" s="593"/>
    </row>
    <row r="2" spans="1:17" ht="21">
      <c r="A2" s="8" t="s">
        <v>35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8" ht="21">
      <c r="A3" s="4" t="s">
        <v>36</v>
      </c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R3" s="3" t="s">
        <v>38</v>
      </c>
    </row>
    <row r="4" spans="1:17" ht="21">
      <c r="A4" s="4"/>
      <c r="B4" s="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3"/>
    </row>
    <row r="5" spans="1:18" ht="21">
      <c r="A5" s="607" t="s">
        <v>39</v>
      </c>
      <c r="B5" s="17" t="s">
        <v>23</v>
      </c>
      <c r="C5" s="607" t="s">
        <v>0</v>
      </c>
      <c r="D5" s="602" t="s">
        <v>3</v>
      </c>
      <c r="E5" s="603"/>
      <c r="F5" s="603"/>
      <c r="G5" s="603"/>
      <c r="H5" s="604"/>
      <c r="I5" s="602" t="s">
        <v>4</v>
      </c>
      <c r="J5" s="603"/>
      <c r="K5" s="603"/>
      <c r="L5" s="603"/>
      <c r="M5" s="604"/>
      <c r="N5" s="602" t="s">
        <v>5</v>
      </c>
      <c r="O5" s="603"/>
      <c r="P5" s="603"/>
      <c r="Q5" s="603"/>
      <c r="R5" s="604"/>
    </row>
    <row r="6" spans="1:18" ht="21">
      <c r="A6" s="608"/>
      <c r="B6" s="18" t="s">
        <v>2</v>
      </c>
      <c r="C6" s="608"/>
      <c r="D6" s="16" t="s">
        <v>11</v>
      </c>
      <c r="E6" s="16" t="s">
        <v>12</v>
      </c>
      <c r="F6" s="16" t="s">
        <v>13</v>
      </c>
      <c r="G6" s="16" t="s">
        <v>14</v>
      </c>
      <c r="H6" s="16" t="s">
        <v>24</v>
      </c>
      <c r="I6" s="16" t="s">
        <v>15</v>
      </c>
      <c r="J6" s="16" t="s">
        <v>16</v>
      </c>
      <c r="K6" s="16" t="s">
        <v>17</v>
      </c>
      <c r="L6" s="16" t="s">
        <v>18</v>
      </c>
      <c r="M6" s="16" t="s">
        <v>24</v>
      </c>
      <c r="N6" s="16" t="s">
        <v>19</v>
      </c>
      <c r="O6" s="16" t="s">
        <v>20</v>
      </c>
      <c r="P6" s="16" t="s">
        <v>21</v>
      </c>
      <c r="Q6" s="16" t="s">
        <v>22</v>
      </c>
      <c r="R6" s="16" t="s">
        <v>24</v>
      </c>
    </row>
    <row r="7" spans="1:18" ht="21">
      <c r="A7" s="13"/>
      <c r="B7" s="10" t="s">
        <v>1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21">
      <c r="A8" s="12"/>
      <c r="B8" s="10" t="s">
        <v>2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21">
      <c r="A9" s="15"/>
      <c r="B9" s="2" t="s">
        <v>1</v>
      </c>
      <c r="C9" s="2"/>
      <c r="D9" s="2"/>
      <c r="E9" s="2"/>
      <c r="F9" s="2"/>
      <c r="G9" s="2"/>
      <c r="H9" s="35"/>
      <c r="I9" s="2"/>
      <c r="J9" s="2"/>
      <c r="K9" s="2"/>
      <c r="L9" s="2"/>
      <c r="M9" s="35"/>
      <c r="N9" s="2"/>
      <c r="O9" s="2"/>
      <c r="P9" s="2"/>
      <c r="Q9" s="2"/>
      <c r="R9" s="35"/>
    </row>
    <row r="10" spans="1:18" ht="21">
      <c r="A10" s="14"/>
      <c r="B10" s="2" t="s">
        <v>2</v>
      </c>
      <c r="C10" s="2"/>
      <c r="D10" s="2"/>
      <c r="E10" s="2"/>
      <c r="F10" s="2"/>
      <c r="G10" s="2"/>
      <c r="H10" s="35"/>
      <c r="I10" s="2"/>
      <c r="J10" s="2"/>
      <c r="K10" s="2"/>
      <c r="L10" s="2"/>
      <c r="M10" s="35"/>
      <c r="N10" s="2"/>
      <c r="O10" s="2"/>
      <c r="P10" s="2"/>
      <c r="Q10" s="2"/>
      <c r="R10" s="35"/>
    </row>
    <row r="11" spans="1:18" ht="21">
      <c r="A11" s="15"/>
      <c r="B11" s="2" t="s">
        <v>1</v>
      </c>
      <c r="C11" s="2"/>
      <c r="D11" s="2"/>
      <c r="E11" s="2"/>
      <c r="F11" s="2"/>
      <c r="G11" s="2"/>
      <c r="H11" s="35"/>
      <c r="I11" s="2"/>
      <c r="J11" s="2"/>
      <c r="K11" s="2"/>
      <c r="L11" s="2"/>
      <c r="M11" s="35"/>
      <c r="N11" s="2"/>
      <c r="O11" s="2"/>
      <c r="P11" s="2"/>
      <c r="Q11" s="2"/>
      <c r="R11" s="35"/>
    </row>
    <row r="12" spans="1:18" ht="21">
      <c r="A12" s="14"/>
      <c r="B12" s="2" t="s">
        <v>2</v>
      </c>
      <c r="C12" s="2"/>
      <c r="D12" s="2"/>
      <c r="E12" s="2"/>
      <c r="F12" s="2"/>
      <c r="G12" s="2"/>
      <c r="H12" s="35"/>
      <c r="I12" s="2"/>
      <c r="J12" s="2"/>
      <c r="K12" s="2"/>
      <c r="L12" s="2"/>
      <c r="M12" s="35"/>
      <c r="N12" s="2"/>
      <c r="O12" s="2"/>
      <c r="P12" s="2"/>
      <c r="Q12" s="2"/>
      <c r="R12" s="35"/>
    </row>
    <row r="13" spans="1:18" ht="21">
      <c r="A13" s="13"/>
      <c r="B13" s="10" t="s">
        <v>1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 ht="21">
      <c r="A14" s="12"/>
      <c r="B14" s="10" t="s">
        <v>2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ht="21">
      <c r="A15" s="15"/>
      <c r="B15" s="2" t="s">
        <v>1</v>
      </c>
      <c r="C15" s="2"/>
      <c r="D15" s="2"/>
      <c r="E15" s="2"/>
      <c r="F15" s="2"/>
      <c r="G15" s="2"/>
      <c r="H15" s="35"/>
      <c r="I15" s="2"/>
      <c r="J15" s="2"/>
      <c r="K15" s="2"/>
      <c r="L15" s="2"/>
      <c r="M15" s="35"/>
      <c r="N15" s="2"/>
      <c r="O15" s="2"/>
      <c r="P15" s="2"/>
      <c r="Q15" s="2"/>
      <c r="R15" s="35"/>
    </row>
    <row r="16" spans="1:18" ht="21">
      <c r="A16" s="14"/>
      <c r="B16" s="2" t="s">
        <v>2</v>
      </c>
      <c r="C16" s="2"/>
      <c r="D16" s="2"/>
      <c r="E16" s="2"/>
      <c r="F16" s="2"/>
      <c r="G16" s="2"/>
      <c r="H16" s="35"/>
      <c r="I16" s="2"/>
      <c r="J16" s="2"/>
      <c r="K16" s="2"/>
      <c r="L16" s="2"/>
      <c r="M16" s="35"/>
      <c r="N16" s="2"/>
      <c r="O16" s="2"/>
      <c r="P16" s="2"/>
      <c r="Q16" s="2"/>
      <c r="R16" s="35"/>
    </row>
    <row r="17" spans="1:18" ht="21">
      <c r="A17" s="15"/>
      <c r="B17" s="2" t="s">
        <v>1</v>
      </c>
      <c r="C17" s="2"/>
      <c r="D17" s="2"/>
      <c r="E17" s="2"/>
      <c r="F17" s="2"/>
      <c r="G17" s="2"/>
      <c r="H17" s="35"/>
      <c r="I17" s="2"/>
      <c r="J17" s="2"/>
      <c r="K17" s="2"/>
      <c r="L17" s="2"/>
      <c r="M17" s="35"/>
      <c r="N17" s="2"/>
      <c r="O17" s="2"/>
      <c r="P17" s="2"/>
      <c r="Q17" s="2"/>
      <c r="R17" s="35"/>
    </row>
    <row r="18" spans="1:18" ht="21">
      <c r="A18" s="14"/>
      <c r="B18" s="2" t="s">
        <v>2</v>
      </c>
      <c r="C18" s="2"/>
      <c r="D18" s="2"/>
      <c r="E18" s="2"/>
      <c r="F18" s="2"/>
      <c r="G18" s="2"/>
      <c r="H18" s="35"/>
      <c r="I18" s="2"/>
      <c r="J18" s="2"/>
      <c r="K18" s="2"/>
      <c r="L18" s="2"/>
      <c r="M18" s="35"/>
      <c r="N18" s="2"/>
      <c r="O18" s="2"/>
      <c r="P18" s="2"/>
      <c r="Q18" s="2"/>
      <c r="R18" s="35"/>
    </row>
    <row r="19" spans="1:18" ht="21">
      <c r="A19" s="15"/>
      <c r="B19" s="2" t="s">
        <v>1</v>
      </c>
      <c r="C19" s="2"/>
      <c r="D19" s="2"/>
      <c r="E19" s="2"/>
      <c r="F19" s="2"/>
      <c r="G19" s="2"/>
      <c r="H19" s="35"/>
      <c r="I19" s="2"/>
      <c r="J19" s="2"/>
      <c r="K19" s="2"/>
      <c r="L19" s="2"/>
      <c r="M19" s="35"/>
      <c r="N19" s="2"/>
      <c r="O19" s="2"/>
      <c r="P19" s="2"/>
      <c r="Q19" s="2"/>
      <c r="R19" s="35"/>
    </row>
    <row r="20" spans="1:18" ht="21">
      <c r="A20" s="14"/>
      <c r="B20" s="2" t="s">
        <v>2</v>
      </c>
      <c r="C20" s="2"/>
      <c r="D20" s="2"/>
      <c r="E20" s="2"/>
      <c r="F20" s="2"/>
      <c r="G20" s="2"/>
      <c r="H20" s="35"/>
      <c r="I20" s="2"/>
      <c r="J20" s="2"/>
      <c r="K20" s="2"/>
      <c r="L20" s="2"/>
      <c r="M20" s="35"/>
      <c r="N20" s="2"/>
      <c r="O20" s="2"/>
      <c r="P20" s="2"/>
      <c r="Q20" s="2"/>
      <c r="R20" s="35"/>
    </row>
    <row r="21" spans="1:18" ht="21">
      <c r="A21" s="15"/>
      <c r="B21" s="34" t="s">
        <v>1</v>
      </c>
      <c r="C21" s="34"/>
      <c r="D21" s="34"/>
      <c r="E21" s="34"/>
      <c r="F21" s="34"/>
      <c r="G21" s="34"/>
      <c r="H21" s="35"/>
      <c r="I21" s="34"/>
      <c r="J21" s="34"/>
      <c r="K21" s="34"/>
      <c r="L21" s="34"/>
      <c r="M21" s="35"/>
      <c r="N21" s="34"/>
      <c r="O21" s="34"/>
      <c r="P21" s="34"/>
      <c r="Q21" s="34"/>
      <c r="R21" s="35"/>
    </row>
    <row r="22" spans="1:18" ht="21">
      <c r="A22" s="14"/>
      <c r="B22" s="34" t="s">
        <v>2</v>
      </c>
      <c r="C22" s="34"/>
      <c r="D22" s="34"/>
      <c r="E22" s="34"/>
      <c r="F22" s="34"/>
      <c r="G22" s="34"/>
      <c r="H22" s="35"/>
      <c r="I22" s="34"/>
      <c r="J22" s="34"/>
      <c r="K22" s="34"/>
      <c r="L22" s="34"/>
      <c r="M22" s="35"/>
      <c r="N22" s="34"/>
      <c r="O22" s="34"/>
      <c r="P22" s="34"/>
      <c r="Q22" s="34"/>
      <c r="R22" s="35"/>
    </row>
    <row r="23" spans="1:18" ht="21">
      <c r="A23" s="15"/>
      <c r="B23" s="2" t="s">
        <v>1</v>
      </c>
      <c r="C23" s="2"/>
      <c r="D23" s="2"/>
      <c r="E23" s="2"/>
      <c r="F23" s="2"/>
      <c r="G23" s="2"/>
      <c r="H23" s="35"/>
      <c r="I23" s="2"/>
      <c r="J23" s="2"/>
      <c r="K23" s="2"/>
      <c r="L23" s="2"/>
      <c r="M23" s="35"/>
      <c r="N23" s="2"/>
      <c r="O23" s="2"/>
      <c r="P23" s="2"/>
      <c r="Q23" s="2"/>
      <c r="R23" s="35"/>
    </row>
    <row r="24" spans="1:18" ht="21">
      <c r="A24" s="14"/>
      <c r="B24" s="2" t="s">
        <v>2</v>
      </c>
      <c r="C24" s="2"/>
      <c r="D24" s="2"/>
      <c r="E24" s="2"/>
      <c r="F24" s="2"/>
      <c r="G24" s="2"/>
      <c r="H24" s="35"/>
      <c r="I24" s="2"/>
      <c r="J24" s="2"/>
      <c r="K24" s="2"/>
      <c r="L24" s="2"/>
      <c r="M24" s="35"/>
      <c r="N24" s="2"/>
      <c r="O24" s="2"/>
      <c r="P24" s="2"/>
      <c r="Q24" s="2"/>
      <c r="R24" s="35"/>
    </row>
    <row r="25" spans="1:18" ht="21">
      <c r="A25" s="605" t="s">
        <v>24</v>
      </c>
      <c r="B25" s="9" t="s">
        <v>1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21">
      <c r="A26" s="606"/>
      <c r="B26" s="9" t="s">
        <v>2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7" ht="19.5" customHeight="1">
      <c r="A27" s="19"/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 ht="28.5" customHeight="1">
      <c r="A28" s="21" t="s">
        <v>25</v>
      </c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</sheetData>
  <sheetProtection/>
  <mergeCells count="7">
    <mergeCell ref="N5:R5"/>
    <mergeCell ref="A1:R1"/>
    <mergeCell ref="A25:A26"/>
    <mergeCell ref="A5:A6"/>
    <mergeCell ref="C5:C6"/>
    <mergeCell ref="D5:H5"/>
    <mergeCell ref="I5:M5"/>
  </mergeCells>
  <printOptions/>
  <pageMargins left="0.1968503937007874" right="0.07874015748031496" top="0.3937007874015748" bottom="0.3937007874015748" header="0.31496062992125984" footer="0.31496062992125984"/>
  <pageSetup horizontalDpi="600" verticalDpi="600" orientation="landscape" paperSize="9" scale="75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27">
      <selection activeCell="A40" sqref="A40"/>
    </sheetView>
  </sheetViews>
  <sheetFormatPr defaultColWidth="9.00390625" defaultRowHeight="15"/>
  <cols>
    <col min="1" max="1" width="32.7109375" style="69" customWidth="1"/>
    <col min="2" max="2" width="7.00390625" style="69" customWidth="1"/>
    <col min="3" max="3" width="17.00390625" style="107" bestFit="1" customWidth="1"/>
    <col min="4" max="7" width="11.140625" style="137" customWidth="1"/>
    <col min="8" max="8" width="11.140625" style="138" customWidth="1"/>
    <col min="9" max="17" width="11.140625" style="137" customWidth="1"/>
    <col min="18" max="18" width="11.140625" style="119" customWidth="1"/>
    <col min="19" max="16384" width="9.00390625" style="69" customWidth="1"/>
  </cols>
  <sheetData>
    <row r="1" spans="1:17" ht="21">
      <c r="A1" s="593" t="s">
        <v>152</v>
      </c>
      <c r="B1" s="593"/>
      <c r="C1" s="593"/>
      <c r="D1" s="593"/>
      <c r="E1" s="593"/>
      <c r="F1" s="593"/>
      <c r="G1" s="593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7" ht="21">
      <c r="A2" s="71" t="s">
        <v>40</v>
      </c>
      <c r="B2" s="71"/>
      <c r="C2" s="96"/>
      <c r="D2" s="127"/>
      <c r="E2" s="127"/>
      <c r="F2" s="127"/>
      <c r="G2" s="127"/>
      <c r="H2" s="76"/>
      <c r="I2" s="127"/>
      <c r="J2" s="127"/>
      <c r="K2" s="127"/>
      <c r="L2" s="127"/>
      <c r="M2" s="127"/>
      <c r="N2" s="127"/>
      <c r="O2" s="127"/>
      <c r="P2" s="127"/>
      <c r="Q2" s="127"/>
    </row>
    <row r="3" spans="1:18" ht="21">
      <c r="A3" s="70" t="s">
        <v>164</v>
      </c>
      <c r="B3" s="70"/>
      <c r="C3" s="97"/>
      <c r="D3" s="129"/>
      <c r="E3" s="129"/>
      <c r="F3" s="129"/>
      <c r="G3" s="129"/>
      <c r="H3" s="77"/>
      <c r="I3" s="129"/>
      <c r="J3" s="129"/>
      <c r="K3" s="129"/>
      <c r="L3" s="129"/>
      <c r="M3" s="129"/>
      <c r="N3" s="129"/>
      <c r="O3" s="129"/>
      <c r="P3" s="129"/>
      <c r="Q3" s="129"/>
      <c r="R3" s="130" t="s">
        <v>159</v>
      </c>
    </row>
    <row r="4" spans="1:18" ht="21">
      <c r="A4" s="70"/>
      <c r="B4" s="70"/>
      <c r="C4" s="97"/>
      <c r="D4" s="129"/>
      <c r="E4" s="129"/>
      <c r="F4" s="129"/>
      <c r="G4" s="129"/>
      <c r="H4" s="77"/>
      <c r="I4" s="129"/>
      <c r="J4" s="129"/>
      <c r="K4" s="129"/>
      <c r="L4" s="129"/>
      <c r="M4" s="129"/>
      <c r="N4" s="129"/>
      <c r="O4" s="129"/>
      <c r="P4" s="129"/>
      <c r="Q4" s="129"/>
      <c r="R4" s="111" t="s">
        <v>38</v>
      </c>
    </row>
    <row r="5" spans="1:18" ht="21">
      <c r="A5" s="607" t="s">
        <v>39</v>
      </c>
      <c r="B5" s="72" t="s">
        <v>23</v>
      </c>
      <c r="C5" s="669" t="s">
        <v>0</v>
      </c>
      <c r="D5" s="663" t="s">
        <v>191</v>
      </c>
      <c r="E5" s="664"/>
      <c r="F5" s="664"/>
      <c r="G5" s="665"/>
      <c r="H5" s="141"/>
      <c r="I5" s="663" t="s">
        <v>192</v>
      </c>
      <c r="J5" s="664"/>
      <c r="K5" s="664"/>
      <c r="L5" s="665"/>
      <c r="M5" s="142"/>
      <c r="N5" s="663" t="s">
        <v>193</v>
      </c>
      <c r="O5" s="664"/>
      <c r="P5" s="664"/>
      <c r="Q5" s="665"/>
      <c r="R5" s="143"/>
    </row>
    <row r="6" spans="1:18" ht="21">
      <c r="A6" s="608"/>
      <c r="B6" s="73" t="s">
        <v>2</v>
      </c>
      <c r="C6" s="670"/>
      <c r="D6" s="158" t="s">
        <v>11</v>
      </c>
      <c r="E6" s="158" t="s">
        <v>12</v>
      </c>
      <c r="F6" s="158" t="s">
        <v>13</v>
      </c>
      <c r="G6" s="158" t="s">
        <v>14</v>
      </c>
      <c r="H6" s="158" t="s">
        <v>24</v>
      </c>
      <c r="I6" s="158" t="s">
        <v>15</v>
      </c>
      <c r="J6" s="158" t="s">
        <v>16</v>
      </c>
      <c r="K6" s="158" t="s">
        <v>17</v>
      </c>
      <c r="L6" s="158" t="s">
        <v>18</v>
      </c>
      <c r="M6" s="158" t="s">
        <v>24</v>
      </c>
      <c r="N6" s="158" t="s">
        <v>19</v>
      </c>
      <c r="O6" s="158" t="s">
        <v>20</v>
      </c>
      <c r="P6" s="158" t="s">
        <v>21</v>
      </c>
      <c r="Q6" s="158" t="s">
        <v>22</v>
      </c>
      <c r="R6" s="158" t="s">
        <v>24</v>
      </c>
    </row>
    <row r="7" spans="1:18" s="93" customFormat="1" ht="21">
      <c r="A7" s="91" t="s">
        <v>165</v>
      </c>
      <c r="B7" s="92"/>
      <c r="C7" s="98"/>
      <c r="D7" s="153"/>
      <c r="E7" s="153"/>
      <c r="F7" s="153"/>
      <c r="G7" s="153"/>
      <c r="H7" s="163"/>
      <c r="I7" s="153"/>
      <c r="J7" s="153"/>
      <c r="K7" s="153"/>
      <c r="L7" s="153"/>
      <c r="M7" s="163"/>
      <c r="N7" s="153"/>
      <c r="O7" s="153"/>
      <c r="P7" s="153"/>
      <c r="Q7" s="153"/>
      <c r="R7" s="163"/>
    </row>
    <row r="8" spans="1:18" s="94" customFormat="1" ht="21">
      <c r="A8" s="90" t="s">
        <v>42</v>
      </c>
      <c r="B8" s="6" t="s">
        <v>1</v>
      </c>
      <c r="C8" s="99">
        <f>SUM(C10,C12,C14,C16,C18,C20,C22,C24,C26,C28,C30,C32)</f>
        <v>4181800</v>
      </c>
      <c r="D8" s="99">
        <f aca="true" t="shared" si="0" ref="D8:Q8">SUM(D10,D12,D14,D16,D18,D20,D22,D24,D26,D28,D30,D32)</f>
        <v>0</v>
      </c>
      <c r="E8" s="99">
        <f t="shared" si="0"/>
        <v>0</v>
      </c>
      <c r="F8" s="99">
        <f t="shared" si="0"/>
        <v>0</v>
      </c>
      <c r="G8" s="99">
        <f t="shared" si="0"/>
        <v>0</v>
      </c>
      <c r="H8" s="99">
        <f>SUM(D8:G8)</f>
        <v>0</v>
      </c>
      <c r="I8" s="99">
        <f t="shared" si="0"/>
        <v>0</v>
      </c>
      <c r="J8" s="99">
        <f t="shared" si="0"/>
        <v>0</v>
      </c>
      <c r="K8" s="99">
        <f t="shared" si="0"/>
        <v>0</v>
      </c>
      <c r="L8" s="99">
        <f t="shared" si="0"/>
        <v>0</v>
      </c>
      <c r="M8" s="99">
        <f>SUM(I8:L8)</f>
        <v>0</v>
      </c>
      <c r="N8" s="99">
        <f t="shared" si="0"/>
        <v>0</v>
      </c>
      <c r="O8" s="99">
        <f t="shared" si="0"/>
        <v>0</v>
      </c>
      <c r="P8" s="99">
        <f t="shared" si="0"/>
        <v>0</v>
      </c>
      <c r="Q8" s="99">
        <f t="shared" si="0"/>
        <v>0</v>
      </c>
      <c r="R8" s="99">
        <f>SUM(N8:Q8)</f>
        <v>0</v>
      </c>
    </row>
    <row r="9" spans="1:18" s="94" customFormat="1" ht="21">
      <c r="A9" s="95"/>
      <c r="B9" s="6" t="s">
        <v>2</v>
      </c>
      <c r="C9" s="99">
        <f>SUM(C11,C13,C15,C17,C19,C21,C23,C25,C27,C29,C31,C33)</f>
        <v>0</v>
      </c>
      <c r="D9" s="99">
        <f aca="true" t="shared" si="1" ref="D9:Q9">SUM(D11,D13,D15,D17,D19,D21,D23,D25,D27,D29,D31,D33)</f>
        <v>0</v>
      </c>
      <c r="E9" s="99">
        <f t="shared" si="1"/>
        <v>0</v>
      </c>
      <c r="F9" s="99">
        <f t="shared" si="1"/>
        <v>0</v>
      </c>
      <c r="G9" s="99">
        <f t="shared" si="1"/>
        <v>0</v>
      </c>
      <c r="H9" s="99">
        <f>SUM(D9:G9)</f>
        <v>0</v>
      </c>
      <c r="I9" s="99">
        <f t="shared" si="1"/>
        <v>0</v>
      </c>
      <c r="J9" s="99">
        <f t="shared" si="1"/>
        <v>0</v>
      </c>
      <c r="K9" s="99">
        <f t="shared" si="1"/>
        <v>0</v>
      </c>
      <c r="L9" s="99">
        <f t="shared" si="1"/>
        <v>0</v>
      </c>
      <c r="M9" s="99">
        <f>SUM(I9:L9)</f>
        <v>0</v>
      </c>
      <c r="N9" s="99">
        <f t="shared" si="1"/>
        <v>0</v>
      </c>
      <c r="O9" s="99">
        <f t="shared" si="1"/>
        <v>0</v>
      </c>
      <c r="P9" s="99">
        <f t="shared" si="1"/>
        <v>0</v>
      </c>
      <c r="Q9" s="99">
        <f t="shared" si="1"/>
        <v>0</v>
      </c>
      <c r="R9" s="99">
        <f>SUM(N9:Q9)</f>
        <v>0</v>
      </c>
    </row>
    <row r="10" spans="1:18" ht="21">
      <c r="A10" s="82" t="s">
        <v>43</v>
      </c>
      <c r="B10" s="74" t="s">
        <v>1</v>
      </c>
      <c r="C10" s="100">
        <v>815300</v>
      </c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</row>
    <row r="11" spans="1:18" ht="21">
      <c r="A11" s="83"/>
      <c r="B11" s="74" t="s">
        <v>2</v>
      </c>
      <c r="C11" s="100"/>
      <c r="D11" s="149"/>
      <c r="E11" s="149"/>
      <c r="F11" s="149"/>
      <c r="G11" s="149"/>
      <c r="H11" s="150"/>
      <c r="I11" s="149"/>
      <c r="J11" s="149"/>
      <c r="K11" s="149"/>
      <c r="L11" s="149"/>
      <c r="M11" s="149"/>
      <c r="N11" s="149"/>
      <c r="O11" s="149"/>
      <c r="P11" s="149"/>
      <c r="Q11" s="149"/>
      <c r="R11" s="145"/>
    </row>
    <row r="12" spans="1:18" ht="21">
      <c r="A12" s="82" t="s">
        <v>163</v>
      </c>
      <c r="B12" s="74" t="s">
        <v>1</v>
      </c>
      <c r="C12" s="100">
        <v>60600</v>
      </c>
      <c r="D12" s="149"/>
      <c r="E12" s="149"/>
      <c r="F12" s="149"/>
      <c r="G12" s="149"/>
      <c r="H12" s="150"/>
      <c r="I12" s="149"/>
      <c r="J12" s="149"/>
      <c r="K12" s="149"/>
      <c r="L12" s="149"/>
      <c r="M12" s="149"/>
      <c r="N12" s="149"/>
      <c r="O12" s="149"/>
      <c r="P12" s="149"/>
      <c r="Q12" s="149"/>
      <c r="R12" s="145"/>
    </row>
    <row r="13" spans="1:18" ht="21">
      <c r="A13" s="87"/>
      <c r="B13" s="74" t="s">
        <v>2</v>
      </c>
      <c r="C13" s="100"/>
      <c r="D13" s="153"/>
      <c r="E13" s="153"/>
      <c r="F13" s="153"/>
      <c r="G13" s="153"/>
      <c r="H13" s="150"/>
      <c r="I13" s="153"/>
      <c r="J13" s="153"/>
      <c r="K13" s="153"/>
      <c r="L13" s="153"/>
      <c r="M13" s="153"/>
      <c r="N13" s="153"/>
      <c r="O13" s="153"/>
      <c r="P13" s="153"/>
      <c r="Q13" s="153"/>
      <c r="R13" s="145"/>
    </row>
    <row r="14" spans="1:18" ht="21">
      <c r="A14" s="84" t="s">
        <v>119</v>
      </c>
      <c r="B14" s="75" t="s">
        <v>1</v>
      </c>
      <c r="C14" s="101">
        <v>303300</v>
      </c>
      <c r="D14" s="153"/>
      <c r="E14" s="153"/>
      <c r="F14" s="153"/>
      <c r="G14" s="153"/>
      <c r="H14" s="150"/>
      <c r="I14" s="153"/>
      <c r="J14" s="153"/>
      <c r="K14" s="153"/>
      <c r="L14" s="153"/>
      <c r="M14" s="153"/>
      <c r="N14" s="153"/>
      <c r="O14" s="153"/>
      <c r="P14" s="153"/>
      <c r="Q14" s="153"/>
      <c r="R14" s="145"/>
    </row>
    <row r="15" spans="1:18" ht="21">
      <c r="A15" s="85"/>
      <c r="B15" s="75" t="s">
        <v>2</v>
      </c>
      <c r="C15" s="101"/>
      <c r="D15" s="149"/>
      <c r="E15" s="149"/>
      <c r="F15" s="149"/>
      <c r="G15" s="149"/>
      <c r="H15" s="150"/>
      <c r="I15" s="149"/>
      <c r="J15" s="149"/>
      <c r="K15" s="149"/>
      <c r="L15" s="149"/>
      <c r="M15" s="149"/>
      <c r="N15" s="149"/>
      <c r="O15" s="149"/>
      <c r="P15" s="149"/>
      <c r="Q15" s="149"/>
      <c r="R15" s="145"/>
    </row>
    <row r="16" spans="1:18" ht="21">
      <c r="A16" s="81" t="s">
        <v>126</v>
      </c>
      <c r="B16" s="89" t="s">
        <v>1</v>
      </c>
      <c r="C16" s="102">
        <v>21000</v>
      </c>
      <c r="D16" s="149"/>
      <c r="E16" s="149"/>
      <c r="F16" s="149"/>
      <c r="G16" s="149"/>
      <c r="H16" s="150"/>
      <c r="I16" s="149"/>
      <c r="J16" s="149"/>
      <c r="K16" s="149"/>
      <c r="L16" s="149"/>
      <c r="M16" s="149"/>
      <c r="N16" s="149"/>
      <c r="O16" s="149"/>
      <c r="P16" s="149"/>
      <c r="Q16" s="149"/>
      <c r="R16" s="145"/>
    </row>
    <row r="17" spans="1:18" ht="21">
      <c r="A17" s="86"/>
      <c r="B17" s="89" t="s">
        <v>2</v>
      </c>
      <c r="C17" s="100"/>
      <c r="D17" s="149"/>
      <c r="E17" s="149"/>
      <c r="F17" s="149"/>
      <c r="G17" s="149"/>
      <c r="H17" s="150"/>
      <c r="I17" s="149"/>
      <c r="J17" s="149"/>
      <c r="K17" s="149"/>
      <c r="L17" s="149"/>
      <c r="M17" s="149"/>
      <c r="N17" s="149"/>
      <c r="O17" s="149"/>
      <c r="P17" s="149"/>
      <c r="Q17" s="149"/>
      <c r="R17" s="145"/>
    </row>
    <row r="18" spans="1:18" ht="21">
      <c r="A18" s="83" t="s">
        <v>46</v>
      </c>
      <c r="B18" s="89" t="s">
        <v>1</v>
      </c>
      <c r="C18" s="100">
        <v>309600</v>
      </c>
      <c r="D18" s="149"/>
      <c r="E18" s="149"/>
      <c r="F18" s="149"/>
      <c r="G18" s="149"/>
      <c r="H18" s="150"/>
      <c r="I18" s="149"/>
      <c r="J18" s="149"/>
      <c r="K18" s="149"/>
      <c r="L18" s="149"/>
      <c r="M18" s="149"/>
      <c r="N18" s="149"/>
      <c r="O18" s="149"/>
      <c r="P18" s="149"/>
      <c r="Q18" s="149"/>
      <c r="R18" s="145"/>
    </row>
    <row r="19" spans="1:18" ht="21">
      <c r="A19" s="86"/>
      <c r="B19" s="89" t="s">
        <v>2</v>
      </c>
      <c r="C19" s="100"/>
      <c r="D19" s="149"/>
      <c r="E19" s="149"/>
      <c r="F19" s="149"/>
      <c r="G19" s="149"/>
      <c r="H19" s="150"/>
      <c r="I19" s="149"/>
      <c r="J19" s="149"/>
      <c r="K19" s="149"/>
      <c r="L19" s="149"/>
      <c r="M19" s="149"/>
      <c r="N19" s="149"/>
      <c r="O19" s="149"/>
      <c r="P19" s="149"/>
      <c r="Q19" s="149"/>
      <c r="R19" s="145"/>
    </row>
    <row r="20" spans="1:18" ht="21">
      <c r="A20" s="83" t="s">
        <v>51</v>
      </c>
      <c r="B20" s="89" t="s">
        <v>1</v>
      </c>
      <c r="C20" s="103">
        <v>1708300</v>
      </c>
      <c r="D20" s="149"/>
      <c r="E20" s="149"/>
      <c r="F20" s="149"/>
      <c r="G20" s="149"/>
      <c r="H20" s="150"/>
      <c r="I20" s="149"/>
      <c r="J20" s="149"/>
      <c r="K20" s="149"/>
      <c r="L20" s="149"/>
      <c r="M20" s="149"/>
      <c r="N20" s="149"/>
      <c r="O20" s="149"/>
      <c r="P20" s="149"/>
      <c r="Q20" s="149"/>
      <c r="R20" s="145"/>
    </row>
    <row r="21" spans="1:18" ht="21">
      <c r="A21" s="86"/>
      <c r="B21" s="89" t="s">
        <v>2</v>
      </c>
      <c r="C21" s="104"/>
      <c r="D21" s="149"/>
      <c r="E21" s="149"/>
      <c r="F21" s="149"/>
      <c r="G21" s="149"/>
      <c r="H21" s="150"/>
      <c r="I21" s="149"/>
      <c r="J21" s="149"/>
      <c r="K21" s="149"/>
      <c r="L21" s="149"/>
      <c r="M21" s="149"/>
      <c r="N21" s="149"/>
      <c r="O21" s="149"/>
      <c r="P21" s="149"/>
      <c r="Q21" s="149"/>
      <c r="R21" s="145"/>
    </row>
    <row r="22" spans="1:18" ht="21">
      <c r="A22" s="83" t="s">
        <v>54</v>
      </c>
      <c r="B22" s="89" t="s">
        <v>1</v>
      </c>
      <c r="C22" s="103">
        <v>454400</v>
      </c>
      <c r="D22" s="149"/>
      <c r="E22" s="149"/>
      <c r="F22" s="149"/>
      <c r="G22" s="149"/>
      <c r="H22" s="150"/>
      <c r="I22" s="149"/>
      <c r="J22" s="149"/>
      <c r="K22" s="149"/>
      <c r="L22" s="149"/>
      <c r="M22" s="149"/>
      <c r="N22" s="149"/>
      <c r="O22" s="149"/>
      <c r="P22" s="149"/>
      <c r="Q22" s="149"/>
      <c r="R22" s="145"/>
    </row>
    <row r="23" spans="1:18" ht="21">
      <c r="A23" s="86"/>
      <c r="B23" s="89" t="s">
        <v>2</v>
      </c>
      <c r="C23" s="104"/>
      <c r="D23" s="149"/>
      <c r="E23" s="149"/>
      <c r="F23" s="149"/>
      <c r="G23" s="149"/>
      <c r="H23" s="150"/>
      <c r="I23" s="149"/>
      <c r="J23" s="149"/>
      <c r="K23" s="149"/>
      <c r="L23" s="149"/>
      <c r="M23" s="149"/>
      <c r="N23" s="149"/>
      <c r="O23" s="149"/>
      <c r="P23" s="149"/>
      <c r="Q23" s="149"/>
      <c r="R23" s="145"/>
    </row>
    <row r="24" spans="1:18" ht="21">
      <c r="A24" s="83" t="s">
        <v>128</v>
      </c>
      <c r="B24" s="89" t="s">
        <v>1</v>
      </c>
      <c r="C24" s="102">
        <v>12600</v>
      </c>
      <c r="D24" s="149"/>
      <c r="E24" s="149"/>
      <c r="F24" s="149"/>
      <c r="G24" s="149"/>
      <c r="H24" s="150"/>
      <c r="I24" s="149"/>
      <c r="J24" s="149"/>
      <c r="K24" s="149"/>
      <c r="L24" s="149"/>
      <c r="M24" s="149"/>
      <c r="N24" s="149"/>
      <c r="O24" s="149"/>
      <c r="P24" s="149"/>
      <c r="Q24" s="149"/>
      <c r="R24" s="145"/>
    </row>
    <row r="25" spans="1:18" ht="21">
      <c r="A25" s="87"/>
      <c r="B25" s="89" t="s">
        <v>2</v>
      </c>
      <c r="C25" s="100"/>
      <c r="D25" s="149"/>
      <c r="E25" s="149"/>
      <c r="F25" s="149"/>
      <c r="G25" s="149"/>
      <c r="H25" s="150"/>
      <c r="I25" s="149"/>
      <c r="J25" s="149"/>
      <c r="K25" s="149"/>
      <c r="L25" s="149"/>
      <c r="M25" s="149"/>
      <c r="N25" s="149"/>
      <c r="O25" s="149"/>
      <c r="P25" s="149"/>
      <c r="Q25" s="149"/>
      <c r="R25" s="145"/>
    </row>
    <row r="26" spans="1:18" ht="21">
      <c r="A26" s="81" t="s">
        <v>166</v>
      </c>
      <c r="B26" s="89" t="s">
        <v>1</v>
      </c>
      <c r="C26" s="100">
        <v>298400</v>
      </c>
      <c r="D26" s="149"/>
      <c r="E26" s="149"/>
      <c r="F26" s="149"/>
      <c r="G26" s="149"/>
      <c r="H26" s="150"/>
      <c r="I26" s="149"/>
      <c r="J26" s="149"/>
      <c r="K26" s="149"/>
      <c r="L26" s="149"/>
      <c r="M26" s="149"/>
      <c r="N26" s="149"/>
      <c r="O26" s="149"/>
      <c r="P26" s="149"/>
      <c r="Q26" s="149"/>
      <c r="R26" s="145"/>
    </row>
    <row r="27" spans="1:18" ht="21">
      <c r="A27" s="86"/>
      <c r="B27" s="89" t="s">
        <v>2</v>
      </c>
      <c r="C27" s="100"/>
      <c r="D27" s="149"/>
      <c r="E27" s="149"/>
      <c r="F27" s="149"/>
      <c r="G27" s="149"/>
      <c r="H27" s="150"/>
      <c r="I27" s="149"/>
      <c r="J27" s="149"/>
      <c r="K27" s="149"/>
      <c r="L27" s="149"/>
      <c r="M27" s="149"/>
      <c r="N27" s="149"/>
      <c r="O27" s="149"/>
      <c r="P27" s="149"/>
      <c r="Q27" s="149"/>
      <c r="R27" s="145"/>
    </row>
    <row r="28" spans="1:18" ht="21">
      <c r="A28" s="83" t="s">
        <v>132</v>
      </c>
      <c r="B28" s="89" t="s">
        <v>1</v>
      </c>
      <c r="C28" s="100">
        <v>23400</v>
      </c>
      <c r="D28" s="149"/>
      <c r="E28" s="149"/>
      <c r="F28" s="149"/>
      <c r="G28" s="149"/>
      <c r="H28" s="150"/>
      <c r="I28" s="149"/>
      <c r="J28" s="149"/>
      <c r="K28" s="149"/>
      <c r="L28" s="149"/>
      <c r="M28" s="149"/>
      <c r="N28" s="149"/>
      <c r="O28" s="149"/>
      <c r="P28" s="149"/>
      <c r="Q28" s="149"/>
      <c r="R28" s="145"/>
    </row>
    <row r="29" spans="1:18" ht="21">
      <c r="A29" s="86"/>
      <c r="B29" s="89" t="s">
        <v>2</v>
      </c>
      <c r="C29" s="100"/>
      <c r="D29" s="149"/>
      <c r="E29" s="149"/>
      <c r="F29" s="149"/>
      <c r="G29" s="149"/>
      <c r="H29" s="150"/>
      <c r="I29" s="149"/>
      <c r="J29" s="149"/>
      <c r="K29" s="149"/>
      <c r="L29" s="149"/>
      <c r="M29" s="149"/>
      <c r="N29" s="149"/>
      <c r="O29" s="149"/>
      <c r="P29" s="149"/>
      <c r="Q29" s="149"/>
      <c r="R29" s="145"/>
    </row>
    <row r="30" spans="1:18" ht="21">
      <c r="A30" s="83" t="s">
        <v>122</v>
      </c>
      <c r="B30" s="75" t="s">
        <v>1</v>
      </c>
      <c r="C30" s="105">
        <v>51500</v>
      </c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</row>
    <row r="31" spans="1:18" ht="21">
      <c r="A31" s="85"/>
      <c r="B31" s="75" t="s">
        <v>2</v>
      </c>
      <c r="C31" s="105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</row>
    <row r="32" spans="1:18" ht="21">
      <c r="A32" s="83" t="s">
        <v>122</v>
      </c>
      <c r="B32" s="89" t="s">
        <v>1</v>
      </c>
      <c r="C32" s="106">
        <v>123400</v>
      </c>
      <c r="D32" s="178"/>
      <c r="E32" s="178"/>
      <c r="F32" s="178"/>
      <c r="G32" s="178"/>
      <c r="H32" s="160"/>
      <c r="I32" s="178"/>
      <c r="J32" s="178"/>
      <c r="K32" s="178"/>
      <c r="L32" s="178"/>
      <c r="M32" s="178"/>
      <c r="N32" s="178"/>
      <c r="O32" s="178"/>
      <c r="P32" s="178"/>
      <c r="Q32" s="178"/>
      <c r="R32" s="145"/>
    </row>
    <row r="33" spans="1:18" ht="21">
      <c r="A33" s="87"/>
      <c r="B33" s="89" t="s">
        <v>2</v>
      </c>
      <c r="C33" s="106"/>
      <c r="D33" s="178"/>
      <c r="E33" s="178"/>
      <c r="F33" s="178"/>
      <c r="G33" s="178"/>
      <c r="H33" s="160"/>
      <c r="I33" s="178"/>
      <c r="J33" s="178"/>
      <c r="K33" s="178"/>
      <c r="L33" s="178"/>
      <c r="M33" s="178"/>
      <c r="N33" s="178"/>
      <c r="O33" s="178"/>
      <c r="P33" s="178"/>
      <c r="Q33" s="178"/>
      <c r="R33" s="145"/>
    </row>
    <row r="34" spans="1:18" ht="21">
      <c r="A34" s="660" t="s">
        <v>24</v>
      </c>
      <c r="B34" s="10" t="s">
        <v>1</v>
      </c>
      <c r="C34" s="184">
        <f>C8</f>
        <v>4181800</v>
      </c>
      <c r="D34" s="184">
        <f aca="true" t="shared" si="2" ref="D34:R34">D8</f>
        <v>0</v>
      </c>
      <c r="E34" s="184">
        <f t="shared" si="2"/>
        <v>0</v>
      </c>
      <c r="F34" s="184">
        <f t="shared" si="2"/>
        <v>0</v>
      </c>
      <c r="G34" s="184">
        <f t="shared" si="2"/>
        <v>0</v>
      </c>
      <c r="H34" s="184">
        <f t="shared" si="2"/>
        <v>0</v>
      </c>
      <c r="I34" s="184">
        <f t="shared" si="2"/>
        <v>0</v>
      </c>
      <c r="J34" s="184">
        <f t="shared" si="2"/>
        <v>0</v>
      </c>
      <c r="K34" s="184">
        <f t="shared" si="2"/>
        <v>0</v>
      </c>
      <c r="L34" s="184">
        <f t="shared" si="2"/>
        <v>0</v>
      </c>
      <c r="M34" s="184">
        <f t="shared" si="2"/>
        <v>0</v>
      </c>
      <c r="N34" s="184">
        <f t="shared" si="2"/>
        <v>0</v>
      </c>
      <c r="O34" s="184">
        <f t="shared" si="2"/>
        <v>0</v>
      </c>
      <c r="P34" s="184">
        <f t="shared" si="2"/>
        <v>0</v>
      </c>
      <c r="Q34" s="184">
        <f t="shared" si="2"/>
        <v>0</v>
      </c>
      <c r="R34" s="184">
        <f t="shared" si="2"/>
        <v>0</v>
      </c>
    </row>
    <row r="35" spans="1:18" ht="21">
      <c r="A35" s="661"/>
      <c r="B35" s="10" t="s">
        <v>2</v>
      </c>
      <c r="C35" s="184">
        <f>C9</f>
        <v>0</v>
      </c>
      <c r="D35" s="184">
        <f aca="true" t="shared" si="3" ref="D35:R35">D9</f>
        <v>0</v>
      </c>
      <c r="E35" s="184">
        <f t="shared" si="3"/>
        <v>0</v>
      </c>
      <c r="F35" s="184">
        <f t="shared" si="3"/>
        <v>0</v>
      </c>
      <c r="G35" s="184">
        <f t="shared" si="3"/>
        <v>0</v>
      </c>
      <c r="H35" s="184">
        <f t="shared" si="3"/>
        <v>0</v>
      </c>
      <c r="I35" s="184">
        <f t="shared" si="3"/>
        <v>0</v>
      </c>
      <c r="J35" s="184">
        <f t="shared" si="3"/>
        <v>0</v>
      </c>
      <c r="K35" s="184">
        <f t="shared" si="3"/>
        <v>0</v>
      </c>
      <c r="L35" s="184">
        <f t="shared" si="3"/>
        <v>0</v>
      </c>
      <c r="M35" s="184">
        <f t="shared" si="3"/>
        <v>0</v>
      </c>
      <c r="N35" s="184">
        <f t="shared" si="3"/>
        <v>0</v>
      </c>
      <c r="O35" s="184">
        <f t="shared" si="3"/>
        <v>0</v>
      </c>
      <c r="P35" s="184">
        <f t="shared" si="3"/>
        <v>0</v>
      </c>
      <c r="Q35" s="184">
        <f t="shared" si="3"/>
        <v>0</v>
      </c>
      <c r="R35" s="184">
        <f t="shared" si="3"/>
        <v>0</v>
      </c>
    </row>
    <row r="36" spans="3:18" s="93" customFormat="1" ht="19.5">
      <c r="C36" s="182"/>
      <c r="D36" s="183"/>
      <c r="E36" s="183"/>
      <c r="F36" s="183"/>
      <c r="G36" s="183"/>
      <c r="H36" s="128"/>
      <c r="I36" s="183"/>
      <c r="J36" s="183"/>
      <c r="K36" s="183"/>
      <c r="L36" s="183"/>
      <c r="M36" s="183"/>
      <c r="N36" s="183"/>
      <c r="O36" s="183"/>
      <c r="P36" s="183"/>
      <c r="Q36" s="183"/>
      <c r="R36" s="126"/>
    </row>
    <row r="38" spans="1:3" ht="21">
      <c r="A38" s="181" t="s">
        <v>25</v>
      </c>
      <c r="B38" s="179"/>
      <c r="C38" s="180"/>
    </row>
  </sheetData>
  <sheetProtection/>
  <mergeCells count="7">
    <mergeCell ref="I5:L5"/>
    <mergeCell ref="N5:Q5"/>
    <mergeCell ref="A34:A35"/>
    <mergeCell ref="A1:G1"/>
    <mergeCell ref="A5:A6"/>
    <mergeCell ref="C5:C6"/>
    <mergeCell ref="D5:G5"/>
  </mergeCells>
  <printOptions/>
  <pageMargins left="0.15748031496062992" right="0.15748031496062992" top="0.15748031496062992" bottom="0.7480314960629921" header="0.31496062992125984" footer="0.31496062992125984"/>
  <pageSetup horizontalDpi="600" verticalDpi="600" orientation="landscape" paperSize="9" scale="6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F140"/>
  <sheetViews>
    <sheetView view="pageBreakPreview" zoomScale="99" zoomScaleNormal="90" zoomScaleSheetLayoutView="99" zoomScalePageLayoutView="0" workbookViewId="0" topLeftCell="A1">
      <selection activeCell="D14" sqref="D14"/>
    </sheetView>
  </sheetViews>
  <sheetFormatPr defaultColWidth="9.140625" defaultRowHeight="15"/>
  <cols>
    <col min="1" max="1" width="52.28125" style="187" customWidth="1"/>
    <col min="2" max="2" width="9.57421875" style="119" customWidth="1"/>
    <col min="3" max="3" width="27.421875" style="138" customWidth="1"/>
    <col min="4" max="6" width="44.421875" style="137" customWidth="1"/>
    <col min="7" max="16384" width="9.140625" style="119" customWidth="1"/>
  </cols>
  <sheetData>
    <row r="1" spans="1:6" s="397" customFormat="1" ht="21">
      <c r="A1" s="356"/>
      <c r="B1" s="356"/>
      <c r="C1" s="359"/>
      <c r="D1" s="359"/>
      <c r="E1" s="359"/>
      <c r="F1" s="434" t="s">
        <v>267</v>
      </c>
    </row>
    <row r="2" spans="1:6" s="397" customFormat="1" ht="21">
      <c r="A2" s="356"/>
      <c r="B2" s="356"/>
      <c r="C2" s="359"/>
      <c r="D2" s="359"/>
      <c r="E2" s="359"/>
      <c r="F2" s="434" t="s">
        <v>268</v>
      </c>
    </row>
    <row r="3" spans="1:6" s="397" customFormat="1" ht="21">
      <c r="A3" s="593" t="s">
        <v>199</v>
      </c>
      <c r="B3" s="593"/>
      <c r="C3" s="593"/>
      <c r="D3" s="593"/>
      <c r="E3" s="593"/>
      <c r="F3" s="593"/>
    </row>
    <row r="4" spans="1:6" s="397" customFormat="1" ht="21">
      <c r="A4" s="71" t="s">
        <v>40</v>
      </c>
      <c r="B4" s="71"/>
      <c r="C4" s="364"/>
      <c r="D4" s="36"/>
      <c r="E4" s="364"/>
      <c r="F4" s="415"/>
    </row>
    <row r="5" spans="1:6" s="397" customFormat="1" ht="21">
      <c r="A5" s="70" t="s">
        <v>241</v>
      </c>
      <c r="B5" s="356"/>
      <c r="C5" s="359"/>
      <c r="D5" s="359"/>
      <c r="E5" s="359"/>
      <c r="F5" s="435"/>
    </row>
    <row r="6" spans="1:6" s="397" customFormat="1" ht="21">
      <c r="A6" s="356"/>
      <c r="B6" s="356"/>
      <c r="C6" s="359"/>
      <c r="D6" s="359"/>
      <c r="E6" s="359"/>
      <c r="F6" s="436" t="s">
        <v>38</v>
      </c>
    </row>
    <row r="7" spans="1:6" s="437" customFormat="1" ht="28.5" customHeight="1">
      <c r="A7" s="424" t="s">
        <v>274</v>
      </c>
      <c r="B7" s="424" t="s">
        <v>153</v>
      </c>
      <c r="C7" s="440" t="s">
        <v>0</v>
      </c>
      <c r="D7" s="441" t="s">
        <v>3</v>
      </c>
      <c r="E7" s="441" t="s">
        <v>4</v>
      </c>
      <c r="F7" s="441" t="s">
        <v>5</v>
      </c>
    </row>
    <row r="8" spans="1:6" s="439" customFormat="1" ht="21">
      <c r="A8" s="425"/>
      <c r="B8" s="425"/>
      <c r="C8" s="438"/>
      <c r="D8" s="442" t="s">
        <v>272</v>
      </c>
      <c r="E8" s="442" t="s">
        <v>266</v>
      </c>
      <c r="F8" s="442" t="s">
        <v>273</v>
      </c>
    </row>
    <row r="9" spans="1:6" s="252" customFormat="1" ht="19.5">
      <c r="A9" s="140" t="s">
        <v>208</v>
      </c>
      <c r="B9" s="428"/>
      <c r="C9" s="493"/>
      <c r="D9" s="219"/>
      <c r="E9" s="219"/>
      <c r="F9" s="219"/>
    </row>
    <row r="10" spans="1:6" s="109" customFormat="1" ht="18.75" customHeight="1" hidden="1">
      <c r="A10" s="220"/>
      <c r="B10" s="428" t="s">
        <v>2</v>
      </c>
      <c r="C10" s="493" t="e">
        <f>SUM(#REF!+#REF!+#REF!+#REF!+#REF!+#REF!+#REF!+#REF!+#REF!+#REF!)</f>
        <v>#REF!</v>
      </c>
      <c r="D10" s="114" t="e">
        <f>SUM(#REF!,#REF!,#REF!,#REF!,#REF!,#REF!,#REF!,#REF!,#REF!,#REF!,#REF!)</f>
        <v>#REF!</v>
      </c>
      <c r="E10" s="114" t="e">
        <f>SUM(#REF!,#REF!,#REF!,#REF!,#REF!,#REF!,#REF!,#REF!,#REF!,#REF!,#REF!)</f>
        <v>#REF!</v>
      </c>
      <c r="F10" s="114" t="e">
        <f>SUM(#REF!,#REF!,#REF!,#REF!,#REF!,#REF!,#REF!,#REF!,#REF!,#REF!,#REF!)</f>
        <v>#REF!</v>
      </c>
    </row>
    <row r="11" spans="1:6" s="344" customFormat="1" ht="19.5">
      <c r="A11" s="270" t="s">
        <v>309</v>
      </c>
      <c r="B11" s="341" t="s">
        <v>1</v>
      </c>
      <c r="C11" s="494">
        <f>SUM(C13+C21)</f>
        <v>664271</v>
      </c>
      <c r="D11" s="342"/>
      <c r="E11" s="342"/>
      <c r="F11" s="342"/>
    </row>
    <row r="12" spans="1:6" s="344" customFormat="1" ht="19.5">
      <c r="A12" s="270"/>
      <c r="B12" s="341" t="s">
        <v>2</v>
      </c>
      <c r="C12" s="494"/>
      <c r="D12" s="342"/>
      <c r="E12" s="342"/>
      <c r="F12" s="342"/>
    </row>
    <row r="13" spans="1:6" s="249" customFormat="1" ht="19.5">
      <c r="A13" s="244" t="s">
        <v>269</v>
      </c>
      <c r="B13" s="428" t="s">
        <v>1</v>
      </c>
      <c r="C13" s="246">
        <f>SUM($C$15)</f>
        <v>43311</v>
      </c>
      <c r="D13" s="247"/>
      <c r="E13" s="247"/>
      <c r="F13" s="247"/>
    </row>
    <row r="14" spans="1:6" s="249" customFormat="1" ht="19.5">
      <c r="A14" s="244"/>
      <c r="B14" s="428" t="s">
        <v>2</v>
      </c>
      <c r="C14" s="246"/>
      <c r="D14" s="247"/>
      <c r="E14" s="247"/>
      <c r="F14" s="247"/>
    </row>
    <row r="15" spans="1:6" s="489" customFormat="1" ht="19.5">
      <c r="A15" s="476" t="s">
        <v>42</v>
      </c>
      <c r="B15" s="477" t="s">
        <v>1</v>
      </c>
      <c r="C15" s="495">
        <f>SUM($C$17+$C$19)</f>
        <v>43311</v>
      </c>
      <c r="D15" s="478"/>
      <c r="E15" s="478"/>
      <c r="F15" s="478"/>
    </row>
    <row r="16" spans="1:6" s="331" customFormat="1" ht="19.5">
      <c r="A16" s="479"/>
      <c r="B16" s="309" t="s">
        <v>2</v>
      </c>
      <c r="C16" s="496"/>
      <c r="D16" s="314"/>
      <c r="E16" s="314"/>
      <c r="F16" s="314"/>
    </row>
    <row r="17" spans="1:6" s="253" customFormat="1" ht="19.5">
      <c r="A17" s="147" t="s">
        <v>46</v>
      </c>
      <c r="B17" s="152" t="s">
        <v>1</v>
      </c>
      <c r="C17" s="176">
        <v>42024</v>
      </c>
      <c r="D17" s="159"/>
      <c r="E17" s="159"/>
      <c r="F17" s="159"/>
    </row>
    <row r="18" spans="1:6" s="253" customFormat="1" ht="19.5">
      <c r="A18" s="144"/>
      <c r="B18" s="152" t="s">
        <v>2</v>
      </c>
      <c r="C18" s="497"/>
      <c r="D18" s="159"/>
      <c r="E18" s="159"/>
      <c r="F18" s="159"/>
    </row>
    <row r="19" spans="1:6" s="490" customFormat="1" ht="19.5">
      <c r="A19" s="147" t="s">
        <v>132</v>
      </c>
      <c r="B19" s="152" t="s">
        <v>1</v>
      </c>
      <c r="C19" s="175">
        <v>1287</v>
      </c>
      <c r="D19" s="153"/>
      <c r="E19" s="153"/>
      <c r="F19" s="153"/>
    </row>
    <row r="20" spans="1:6" s="490" customFormat="1" ht="19.5">
      <c r="A20" s="154"/>
      <c r="B20" s="152" t="s">
        <v>2</v>
      </c>
      <c r="C20" s="175"/>
      <c r="D20" s="149"/>
      <c r="E20" s="149"/>
      <c r="F20" s="149"/>
    </row>
    <row r="21" spans="1:6" s="249" customFormat="1" ht="19.5">
      <c r="A21" s="244" t="s">
        <v>270</v>
      </c>
      <c r="B21" s="245" t="s">
        <v>1</v>
      </c>
      <c r="C21" s="246">
        <f>SUM($C$23)</f>
        <v>620960</v>
      </c>
      <c r="D21" s="247"/>
      <c r="E21" s="247"/>
      <c r="F21" s="247"/>
    </row>
    <row r="22" spans="1:6" s="249" customFormat="1" ht="19.5">
      <c r="A22" s="244"/>
      <c r="B22" s="245" t="s">
        <v>2</v>
      </c>
      <c r="C22" s="246"/>
      <c r="D22" s="247"/>
      <c r="E22" s="247"/>
      <c r="F22" s="247"/>
    </row>
    <row r="23" spans="1:6" s="349" customFormat="1" ht="19.5">
      <c r="A23" s="296" t="s">
        <v>42</v>
      </c>
      <c r="B23" s="347" t="s">
        <v>1</v>
      </c>
      <c r="C23" s="499">
        <f>SUM($C$26+$C$29+$C$31+$C$33+$C$38+$C$40+$C$42)</f>
        <v>620960</v>
      </c>
      <c r="D23" s="297"/>
      <c r="E23" s="297"/>
      <c r="F23" s="297"/>
    </row>
    <row r="24" spans="1:6" s="349" customFormat="1" ht="19.5">
      <c r="A24" s="298"/>
      <c r="B24" s="347" t="s">
        <v>2</v>
      </c>
      <c r="C24" s="500"/>
      <c r="D24" s="299"/>
      <c r="E24" s="299"/>
      <c r="F24" s="299"/>
    </row>
    <row r="25" spans="1:6" ht="19.5">
      <c r="A25" s="485" t="s">
        <v>213</v>
      </c>
      <c r="B25" s="116"/>
      <c r="C25" s="106"/>
      <c r="D25" s="191"/>
      <c r="E25" s="191"/>
      <c r="F25" s="191"/>
    </row>
    <row r="26" spans="1:6" ht="19.5">
      <c r="A26" s="147" t="s">
        <v>43</v>
      </c>
      <c r="B26" s="148" t="s">
        <v>1</v>
      </c>
      <c r="C26" s="79">
        <v>342320</v>
      </c>
      <c r="D26" s="189"/>
      <c r="E26" s="189"/>
      <c r="F26" s="189"/>
    </row>
    <row r="27" spans="1:6" ht="19.5">
      <c r="A27" s="147"/>
      <c r="B27" s="148" t="s">
        <v>2</v>
      </c>
      <c r="C27" s="79"/>
      <c r="D27" s="189"/>
      <c r="E27" s="189"/>
      <c r="F27" s="189"/>
    </row>
    <row r="28" spans="1:6" ht="19.5">
      <c r="A28" s="485" t="s">
        <v>214</v>
      </c>
      <c r="B28" s="116"/>
      <c r="C28" s="106"/>
      <c r="D28" s="191"/>
      <c r="E28" s="191"/>
      <c r="F28" s="191"/>
    </row>
    <row r="29" spans="1:6" ht="19.5">
      <c r="A29" s="147" t="s">
        <v>45</v>
      </c>
      <c r="B29" s="152" t="s">
        <v>1</v>
      </c>
      <c r="C29" s="78">
        <v>18241</v>
      </c>
      <c r="D29" s="189"/>
      <c r="E29" s="189"/>
      <c r="F29" s="189"/>
    </row>
    <row r="30" spans="1:6" ht="19.5">
      <c r="A30" s="151"/>
      <c r="B30" s="152" t="s">
        <v>2</v>
      </c>
      <c r="C30" s="78"/>
      <c r="D30" s="189"/>
      <c r="E30" s="189"/>
      <c r="F30" s="189"/>
    </row>
    <row r="31" spans="1:6" ht="19.5">
      <c r="A31" s="171" t="s">
        <v>197</v>
      </c>
      <c r="B31" s="152" t="s">
        <v>1</v>
      </c>
      <c r="C31" s="78">
        <v>3692</v>
      </c>
      <c r="D31" s="189"/>
      <c r="E31" s="189"/>
      <c r="F31" s="189"/>
    </row>
    <row r="32" spans="1:6" ht="19.5">
      <c r="A32" s="151"/>
      <c r="B32" s="152" t="s">
        <v>2</v>
      </c>
      <c r="C32" s="78"/>
      <c r="D32" s="189"/>
      <c r="E32" s="189"/>
      <c r="F32" s="189"/>
    </row>
    <row r="33" spans="1:6" ht="19.5">
      <c r="A33" s="147" t="s">
        <v>48</v>
      </c>
      <c r="B33" s="148" t="s">
        <v>1</v>
      </c>
      <c r="C33" s="79">
        <v>14448</v>
      </c>
      <c r="D33" s="189"/>
      <c r="E33" s="189"/>
      <c r="F33" s="189"/>
    </row>
    <row r="34" spans="1:6" ht="19.5">
      <c r="A34" s="154"/>
      <c r="B34" s="148" t="s">
        <v>2</v>
      </c>
      <c r="C34" s="79"/>
      <c r="D34" s="189"/>
      <c r="E34" s="189"/>
      <c r="F34" s="189"/>
    </row>
    <row r="35" spans="1:6" ht="19.5">
      <c r="A35" s="485" t="s">
        <v>215</v>
      </c>
      <c r="B35" s="148"/>
      <c r="C35" s="79"/>
      <c r="D35" s="189"/>
      <c r="E35" s="189"/>
      <c r="F35" s="189"/>
    </row>
    <row r="36" spans="1:6" ht="19.5">
      <c r="A36" s="147" t="s">
        <v>51</v>
      </c>
      <c r="B36" s="148" t="s">
        <v>1</v>
      </c>
      <c r="C36" s="78"/>
      <c r="D36" s="194"/>
      <c r="E36" s="194"/>
      <c r="F36" s="194"/>
    </row>
    <row r="37" spans="1:6" ht="19.5">
      <c r="A37" s="154"/>
      <c r="B37" s="148" t="s">
        <v>2</v>
      </c>
      <c r="C37" s="79"/>
      <c r="D37" s="189"/>
      <c r="E37" s="189"/>
      <c r="F37" s="189"/>
    </row>
    <row r="38" spans="1:6" s="126" customFormat="1" ht="19.5">
      <c r="A38" s="151" t="s">
        <v>53</v>
      </c>
      <c r="B38" s="152" t="s">
        <v>1</v>
      </c>
      <c r="C38" s="78">
        <v>100000</v>
      </c>
      <c r="D38" s="78"/>
      <c r="E38" s="78"/>
      <c r="F38" s="78"/>
    </row>
    <row r="39" spans="1:6" ht="19.5">
      <c r="A39" s="154"/>
      <c r="B39" s="148" t="s">
        <v>2</v>
      </c>
      <c r="C39" s="79"/>
      <c r="D39" s="194"/>
      <c r="E39" s="194"/>
      <c r="F39" s="194"/>
    </row>
    <row r="40" spans="1:6" ht="19.5">
      <c r="A40" s="186" t="s">
        <v>54</v>
      </c>
      <c r="B40" s="148" t="s">
        <v>1</v>
      </c>
      <c r="C40" s="79">
        <v>12136</v>
      </c>
      <c r="D40" s="194"/>
      <c r="E40" s="194"/>
      <c r="F40" s="194"/>
    </row>
    <row r="41" spans="1:6" ht="19.5">
      <c r="A41" s="186"/>
      <c r="B41" s="148" t="s">
        <v>2</v>
      </c>
      <c r="C41" s="79"/>
      <c r="D41" s="194"/>
      <c r="E41" s="194"/>
      <c r="F41" s="194"/>
    </row>
    <row r="42" spans="1:6" ht="19.5">
      <c r="A42" s="147" t="s">
        <v>52</v>
      </c>
      <c r="B42" s="148" t="s">
        <v>1</v>
      </c>
      <c r="C42" s="78">
        <f>131223-1100</f>
        <v>130123</v>
      </c>
      <c r="D42" s="194"/>
      <c r="E42" s="194"/>
      <c r="F42" s="194"/>
    </row>
    <row r="43" spans="1:6" s="126" customFormat="1" ht="19.5">
      <c r="A43" s="144"/>
      <c r="B43" s="152" t="s">
        <v>2</v>
      </c>
      <c r="C43" s="78"/>
      <c r="D43" s="78"/>
      <c r="E43" s="78"/>
      <c r="F43" s="78"/>
    </row>
    <row r="44" spans="1:6" s="344" customFormat="1" ht="19.5">
      <c r="A44" s="270" t="s">
        <v>310</v>
      </c>
      <c r="B44" s="341" t="s">
        <v>1</v>
      </c>
      <c r="C44" s="494">
        <f>SUM(C46+C54)</f>
        <v>11733029</v>
      </c>
      <c r="D44" s="342"/>
      <c r="E44" s="342"/>
      <c r="F44" s="342"/>
    </row>
    <row r="45" spans="1:6" s="344" customFormat="1" ht="19.5">
      <c r="A45" s="270"/>
      <c r="B45" s="341" t="s">
        <v>2</v>
      </c>
      <c r="C45" s="494"/>
      <c r="D45" s="342"/>
      <c r="E45" s="342"/>
      <c r="F45" s="342"/>
    </row>
    <row r="46" spans="1:6" s="249" customFormat="1" ht="19.5">
      <c r="A46" s="244" t="s">
        <v>269</v>
      </c>
      <c r="B46" s="428" t="s">
        <v>1</v>
      </c>
      <c r="C46" s="246">
        <f>SUM($C$48)</f>
        <v>84189</v>
      </c>
      <c r="D46" s="247"/>
      <c r="E46" s="247"/>
      <c r="F46" s="247"/>
    </row>
    <row r="47" spans="1:6" s="249" customFormat="1" ht="19.5">
      <c r="A47" s="244"/>
      <c r="B47" s="428" t="s">
        <v>2</v>
      </c>
      <c r="C47" s="246"/>
      <c r="D47" s="247"/>
      <c r="E47" s="247"/>
      <c r="F47" s="247"/>
    </row>
    <row r="48" spans="1:6" s="489" customFormat="1" ht="19.5">
      <c r="A48" s="476" t="s">
        <v>42</v>
      </c>
      <c r="B48" s="477" t="s">
        <v>1</v>
      </c>
      <c r="C48" s="495">
        <f>SUM($C$50+$C$52)</f>
        <v>84189</v>
      </c>
      <c r="D48" s="478"/>
      <c r="E48" s="478"/>
      <c r="F48" s="478"/>
    </row>
    <row r="49" spans="1:6" s="331" customFormat="1" ht="19.5">
      <c r="A49" s="479"/>
      <c r="B49" s="309" t="s">
        <v>2</v>
      </c>
      <c r="C49" s="496"/>
      <c r="D49" s="314"/>
      <c r="E49" s="314"/>
      <c r="F49" s="314"/>
    </row>
    <row r="50" spans="1:6" s="253" customFormat="1" ht="19.5">
      <c r="A50" s="147" t="s">
        <v>46</v>
      </c>
      <c r="B50" s="152" t="s">
        <v>1</v>
      </c>
      <c r="C50" s="176">
        <v>81576</v>
      </c>
      <c r="D50" s="159"/>
      <c r="E50" s="159"/>
      <c r="F50" s="159"/>
    </row>
    <row r="51" spans="1:6" s="253" customFormat="1" ht="19.5">
      <c r="A51" s="144"/>
      <c r="B51" s="152" t="s">
        <v>2</v>
      </c>
      <c r="C51" s="497"/>
      <c r="D51" s="159"/>
      <c r="E51" s="159"/>
      <c r="F51" s="159"/>
    </row>
    <row r="52" spans="1:6" s="490" customFormat="1" ht="19.5">
      <c r="A52" s="147" t="s">
        <v>132</v>
      </c>
      <c r="B52" s="152" t="s">
        <v>1</v>
      </c>
      <c r="C52" s="175">
        <v>2613</v>
      </c>
      <c r="D52" s="153"/>
      <c r="E52" s="153"/>
      <c r="F52" s="153"/>
    </row>
    <row r="53" spans="1:6" s="490" customFormat="1" ht="19.5">
      <c r="A53" s="154"/>
      <c r="B53" s="152" t="s">
        <v>2</v>
      </c>
      <c r="C53" s="175"/>
      <c r="D53" s="149"/>
      <c r="E53" s="149"/>
      <c r="F53" s="149"/>
    </row>
    <row r="54" spans="1:6" s="249" customFormat="1" ht="19.5">
      <c r="A54" s="244" t="s">
        <v>270</v>
      </c>
      <c r="B54" s="245" t="s">
        <v>1</v>
      </c>
      <c r="C54" s="246">
        <f>SUM($C$56)</f>
        <v>11648840</v>
      </c>
      <c r="D54" s="247"/>
      <c r="E54" s="247"/>
      <c r="F54" s="247"/>
    </row>
    <row r="55" spans="1:6" s="249" customFormat="1" ht="19.5">
      <c r="A55" s="244"/>
      <c r="B55" s="245" t="s">
        <v>2</v>
      </c>
      <c r="C55" s="246"/>
      <c r="D55" s="247"/>
      <c r="E55" s="247"/>
      <c r="F55" s="247"/>
    </row>
    <row r="56" spans="1:6" s="349" customFormat="1" ht="19.5">
      <c r="A56" s="296" t="s">
        <v>42</v>
      </c>
      <c r="B56" s="347" t="s">
        <v>1</v>
      </c>
      <c r="C56" s="499">
        <f>SUM($C$59+$C$61+$C$63+$C$65+$C$67+$C$70+$C$72+$C$74+$C$76+$C$78+$C$83+$C$85+$C$87+$C$89+$C$91+$C$93+$C$95+$C$97+$C$99)</f>
        <v>11648840</v>
      </c>
      <c r="D56" s="297"/>
      <c r="E56" s="297"/>
      <c r="F56" s="297"/>
    </row>
    <row r="57" spans="1:6" s="349" customFormat="1" ht="19.5">
      <c r="A57" s="298"/>
      <c r="B57" s="347" t="s">
        <v>2</v>
      </c>
      <c r="C57" s="500"/>
      <c r="D57" s="299"/>
      <c r="E57" s="299"/>
      <c r="F57" s="299"/>
    </row>
    <row r="58" spans="1:6" ht="19.5">
      <c r="A58" s="485" t="s">
        <v>213</v>
      </c>
      <c r="B58" s="116"/>
      <c r="C58" s="106"/>
      <c r="D58" s="191"/>
      <c r="E58" s="191"/>
      <c r="F58" s="191"/>
    </row>
    <row r="59" spans="1:6" ht="19.5">
      <c r="A59" s="147" t="s">
        <v>43</v>
      </c>
      <c r="B59" s="148" t="s">
        <v>1</v>
      </c>
      <c r="C59" s="79">
        <v>513480</v>
      </c>
      <c r="D59" s="189"/>
      <c r="E59" s="189"/>
      <c r="F59" s="189"/>
    </row>
    <row r="60" spans="1:6" ht="19.5">
      <c r="A60" s="147"/>
      <c r="B60" s="148" t="s">
        <v>2</v>
      </c>
      <c r="C60" s="79"/>
      <c r="D60" s="189"/>
      <c r="E60" s="189"/>
      <c r="F60" s="189"/>
    </row>
    <row r="61" spans="1:6" ht="19.5">
      <c r="A61" s="147" t="s">
        <v>311</v>
      </c>
      <c r="B61" s="148" t="s">
        <v>1</v>
      </c>
      <c r="C61" s="79">
        <v>422400</v>
      </c>
      <c r="D61" s="189"/>
      <c r="E61" s="189"/>
      <c r="F61" s="189"/>
    </row>
    <row r="62" spans="1:6" ht="19.5">
      <c r="A62" s="147"/>
      <c r="B62" s="148" t="s">
        <v>2</v>
      </c>
      <c r="C62" s="79"/>
      <c r="D62" s="189"/>
      <c r="E62" s="189"/>
      <c r="F62" s="189"/>
    </row>
    <row r="63" spans="1:6" ht="19.5">
      <c r="A63" s="147" t="s">
        <v>320</v>
      </c>
      <c r="B63" s="148" t="s">
        <v>1</v>
      </c>
      <c r="C63" s="79">
        <v>1511800</v>
      </c>
      <c r="D63" s="189"/>
      <c r="E63" s="189"/>
      <c r="F63" s="189"/>
    </row>
    <row r="64" spans="1:6" ht="19.5">
      <c r="A64" s="147"/>
      <c r="B64" s="148" t="s">
        <v>2</v>
      </c>
      <c r="C64" s="79"/>
      <c r="D64" s="189"/>
      <c r="E64" s="189"/>
      <c r="F64" s="189"/>
    </row>
    <row r="65" spans="1:6" ht="19.5">
      <c r="A65" s="147" t="s">
        <v>321</v>
      </c>
      <c r="B65" s="148" t="s">
        <v>1</v>
      </c>
      <c r="C65" s="79">
        <v>861200</v>
      </c>
      <c r="D65" s="189"/>
      <c r="E65" s="189"/>
      <c r="F65" s="189"/>
    </row>
    <row r="66" spans="1:6" ht="19.5">
      <c r="A66" s="147"/>
      <c r="B66" s="148" t="s">
        <v>2</v>
      </c>
      <c r="C66" s="79"/>
      <c r="D66" s="189"/>
      <c r="E66" s="189"/>
      <c r="F66" s="189"/>
    </row>
    <row r="67" spans="1:6" ht="19.5">
      <c r="A67" s="147" t="s">
        <v>312</v>
      </c>
      <c r="B67" s="148" t="s">
        <v>1</v>
      </c>
      <c r="C67" s="79">
        <v>5752500</v>
      </c>
      <c r="D67" s="189"/>
      <c r="E67" s="189"/>
      <c r="F67" s="189"/>
    </row>
    <row r="68" spans="1:6" ht="19.5">
      <c r="A68" s="147"/>
      <c r="B68" s="148" t="s">
        <v>2</v>
      </c>
      <c r="C68" s="79"/>
      <c r="D68" s="189"/>
      <c r="E68" s="189"/>
      <c r="F68" s="189"/>
    </row>
    <row r="69" spans="1:6" ht="19.5">
      <c r="A69" s="485" t="s">
        <v>214</v>
      </c>
      <c r="B69" s="116"/>
      <c r="C69" s="106"/>
      <c r="D69" s="191"/>
      <c r="E69" s="191"/>
      <c r="F69" s="191"/>
    </row>
    <row r="70" spans="1:6" ht="19.5">
      <c r="A70" s="147" t="s">
        <v>45</v>
      </c>
      <c r="B70" s="152" t="s">
        <v>1</v>
      </c>
      <c r="C70" s="78">
        <v>31059</v>
      </c>
      <c r="D70" s="189"/>
      <c r="E70" s="189"/>
      <c r="F70" s="189"/>
    </row>
    <row r="71" spans="1:6" ht="19.5">
      <c r="A71" s="151"/>
      <c r="B71" s="152" t="s">
        <v>2</v>
      </c>
      <c r="C71" s="78"/>
      <c r="D71" s="189"/>
      <c r="E71" s="189"/>
      <c r="F71" s="189"/>
    </row>
    <row r="72" spans="1:6" ht="19.5">
      <c r="A72" s="171" t="s">
        <v>197</v>
      </c>
      <c r="B72" s="152" t="s">
        <v>1</v>
      </c>
      <c r="C72" s="78">
        <v>10508</v>
      </c>
      <c r="D72" s="189"/>
      <c r="E72" s="189"/>
      <c r="F72" s="189"/>
    </row>
    <row r="73" spans="1:6" ht="19.5">
      <c r="A73" s="151"/>
      <c r="B73" s="152" t="s">
        <v>2</v>
      </c>
      <c r="C73" s="78"/>
      <c r="D73" s="189"/>
      <c r="E73" s="189"/>
      <c r="F73" s="189"/>
    </row>
    <row r="74" spans="1:6" ht="19.5">
      <c r="A74" s="147" t="s">
        <v>48</v>
      </c>
      <c r="B74" s="148" t="s">
        <v>1</v>
      </c>
      <c r="C74" s="79">
        <v>19152</v>
      </c>
      <c r="D74" s="189"/>
      <c r="E74" s="189"/>
      <c r="F74" s="189"/>
    </row>
    <row r="75" spans="1:6" ht="19.5">
      <c r="A75" s="154"/>
      <c r="B75" s="148" t="s">
        <v>2</v>
      </c>
      <c r="C75" s="79"/>
      <c r="D75" s="189"/>
      <c r="E75" s="189"/>
      <c r="F75" s="189"/>
    </row>
    <row r="76" spans="1:6" ht="19.5">
      <c r="A76" s="147" t="s">
        <v>156</v>
      </c>
      <c r="B76" s="148" t="s">
        <v>1</v>
      </c>
      <c r="C76" s="79">
        <v>1454700</v>
      </c>
      <c r="D76" s="189"/>
      <c r="E76" s="189"/>
      <c r="F76" s="189"/>
    </row>
    <row r="77" spans="1:6" ht="19.5">
      <c r="A77" s="154"/>
      <c r="B77" s="148" t="s">
        <v>2</v>
      </c>
      <c r="C77" s="79"/>
      <c r="D77" s="189"/>
      <c r="E77" s="189"/>
      <c r="F77" s="189"/>
    </row>
    <row r="78" spans="1:6" ht="19.5">
      <c r="A78" s="147" t="s">
        <v>313</v>
      </c>
      <c r="B78" s="148" t="s">
        <v>1</v>
      </c>
      <c r="C78" s="79">
        <v>10000</v>
      </c>
      <c r="D78" s="189"/>
      <c r="E78" s="189"/>
      <c r="F78" s="189"/>
    </row>
    <row r="79" spans="1:6" ht="19.5">
      <c r="A79" s="510"/>
      <c r="B79" s="148" t="s">
        <v>2</v>
      </c>
      <c r="C79" s="79"/>
      <c r="D79" s="189"/>
      <c r="E79" s="189"/>
      <c r="F79" s="189"/>
    </row>
    <row r="80" spans="1:6" ht="19.5">
      <c r="A80" s="485" t="s">
        <v>215</v>
      </c>
      <c r="B80" s="148"/>
      <c r="C80" s="79"/>
      <c r="D80" s="189"/>
      <c r="E80" s="189"/>
      <c r="F80" s="189"/>
    </row>
    <row r="81" spans="1:6" ht="19.5">
      <c r="A81" s="147" t="s">
        <v>51</v>
      </c>
      <c r="B81" s="148" t="s">
        <v>1</v>
      </c>
      <c r="C81" s="78"/>
      <c r="D81" s="194"/>
      <c r="E81" s="194"/>
      <c r="F81" s="194"/>
    </row>
    <row r="82" spans="1:6" ht="19.5">
      <c r="A82" s="154"/>
      <c r="B82" s="148" t="s">
        <v>2</v>
      </c>
      <c r="C82" s="79"/>
      <c r="D82" s="189"/>
      <c r="E82" s="189"/>
      <c r="F82" s="189"/>
    </row>
    <row r="83" spans="1:6" s="126" customFormat="1" ht="19.5">
      <c r="A83" s="151" t="s">
        <v>188</v>
      </c>
      <c r="B83" s="152" t="s">
        <v>1</v>
      </c>
      <c r="C83" s="78">
        <v>20664</v>
      </c>
      <c r="D83" s="78"/>
      <c r="E83" s="78"/>
      <c r="F83" s="78"/>
    </row>
    <row r="84" spans="1:6" ht="19.5">
      <c r="A84" s="154"/>
      <c r="B84" s="148" t="s">
        <v>2</v>
      </c>
      <c r="C84" s="79"/>
      <c r="D84" s="194"/>
      <c r="E84" s="194"/>
      <c r="F84" s="194"/>
    </row>
    <row r="85" spans="1:6" ht="19.5">
      <c r="A85" s="186" t="s">
        <v>220</v>
      </c>
      <c r="B85" s="148" t="s">
        <v>1</v>
      </c>
      <c r="C85" s="79">
        <v>20000</v>
      </c>
      <c r="D85" s="194"/>
      <c r="E85" s="194"/>
      <c r="F85" s="194"/>
    </row>
    <row r="86" spans="1:6" ht="19.5">
      <c r="A86" s="186"/>
      <c r="B86" s="148" t="s">
        <v>2</v>
      </c>
      <c r="C86" s="79"/>
      <c r="D86" s="194"/>
      <c r="E86" s="194"/>
      <c r="F86" s="194"/>
    </row>
    <row r="87" spans="1:6" ht="19.5">
      <c r="A87" s="147" t="s">
        <v>314</v>
      </c>
      <c r="B87" s="148" t="s">
        <v>1</v>
      </c>
      <c r="C87" s="78">
        <v>108000</v>
      </c>
      <c r="D87" s="194"/>
      <c r="E87" s="194"/>
      <c r="F87" s="194"/>
    </row>
    <row r="88" spans="1:6" s="126" customFormat="1" ht="19.5">
      <c r="A88" s="144"/>
      <c r="B88" s="152" t="s">
        <v>2</v>
      </c>
      <c r="C88" s="78"/>
      <c r="D88" s="78"/>
      <c r="E88" s="78"/>
      <c r="F88" s="78"/>
    </row>
    <row r="89" spans="1:6" ht="22.5" customHeight="1">
      <c r="A89" s="511" t="s">
        <v>315</v>
      </c>
      <c r="B89" s="148" t="s">
        <v>1</v>
      </c>
      <c r="C89" s="79">
        <v>345000</v>
      </c>
      <c r="D89" s="194"/>
      <c r="E89" s="194"/>
      <c r="F89" s="194"/>
    </row>
    <row r="90" spans="1:6" ht="19.5">
      <c r="A90" s="511"/>
      <c r="B90" s="148" t="s">
        <v>2</v>
      </c>
      <c r="C90" s="79"/>
      <c r="D90" s="194"/>
      <c r="E90" s="194"/>
      <c r="F90" s="194"/>
    </row>
    <row r="91" spans="1:6" ht="19.5">
      <c r="A91" s="511" t="s">
        <v>186</v>
      </c>
      <c r="B91" s="148" t="s">
        <v>1</v>
      </c>
      <c r="C91" s="79">
        <v>9877</v>
      </c>
      <c r="D91" s="194"/>
      <c r="E91" s="194"/>
      <c r="F91" s="194"/>
    </row>
    <row r="92" spans="1:6" ht="19.5">
      <c r="A92" s="186"/>
      <c r="B92" s="148" t="s">
        <v>2</v>
      </c>
      <c r="C92" s="79"/>
      <c r="D92" s="194"/>
      <c r="E92" s="194"/>
      <c r="F92" s="194"/>
    </row>
    <row r="93" spans="1:6" ht="19.5">
      <c r="A93" s="186" t="s">
        <v>316</v>
      </c>
      <c r="B93" s="148" t="s">
        <v>1</v>
      </c>
      <c r="C93" s="79">
        <v>20000</v>
      </c>
      <c r="D93" s="194"/>
      <c r="E93" s="194"/>
      <c r="F93" s="194"/>
    </row>
    <row r="94" spans="1:6" ht="19.5">
      <c r="A94" s="186"/>
      <c r="B94" s="148" t="s">
        <v>2</v>
      </c>
      <c r="C94" s="79"/>
      <c r="D94" s="194"/>
      <c r="E94" s="194"/>
      <c r="F94" s="194"/>
    </row>
    <row r="95" spans="1:6" ht="19.5">
      <c r="A95" s="186" t="s">
        <v>317</v>
      </c>
      <c r="B95" s="148" t="s">
        <v>1</v>
      </c>
      <c r="C95" s="79">
        <v>13000</v>
      </c>
      <c r="D95" s="194"/>
      <c r="E95" s="194"/>
      <c r="F95" s="194"/>
    </row>
    <row r="96" spans="1:6" ht="19.5">
      <c r="A96" s="186"/>
      <c r="B96" s="148" t="s">
        <v>2</v>
      </c>
      <c r="C96" s="79"/>
      <c r="D96" s="194"/>
      <c r="E96" s="194"/>
      <c r="F96" s="194"/>
    </row>
    <row r="97" spans="1:6" ht="19.5">
      <c r="A97" s="186" t="s">
        <v>318</v>
      </c>
      <c r="B97" s="148" t="s">
        <v>1</v>
      </c>
      <c r="C97" s="79">
        <v>25500</v>
      </c>
      <c r="D97" s="194"/>
      <c r="E97" s="194"/>
      <c r="F97" s="194"/>
    </row>
    <row r="98" spans="1:6" ht="19.5">
      <c r="A98" s="186"/>
      <c r="B98" s="148" t="s">
        <v>2</v>
      </c>
      <c r="C98" s="79"/>
      <c r="D98" s="194"/>
      <c r="E98" s="194"/>
      <c r="F98" s="194"/>
    </row>
    <row r="99" spans="1:6" ht="19.5">
      <c r="A99" s="186" t="s">
        <v>319</v>
      </c>
      <c r="B99" s="148" t="s">
        <v>1</v>
      </c>
      <c r="C99" s="79">
        <v>500000</v>
      </c>
      <c r="D99" s="194"/>
      <c r="E99" s="194"/>
      <c r="F99" s="194"/>
    </row>
    <row r="100" spans="1:6" ht="19.5">
      <c r="A100" s="186"/>
      <c r="B100" s="148" t="s">
        <v>2</v>
      </c>
      <c r="C100" s="79"/>
      <c r="D100" s="194"/>
      <c r="E100" s="194"/>
      <c r="F100" s="194"/>
    </row>
    <row r="101" spans="1:6" ht="19.5">
      <c r="A101" s="671" t="s">
        <v>271</v>
      </c>
      <c r="B101" s="426" t="s">
        <v>1</v>
      </c>
      <c r="C101" s="114">
        <f>SUM($C$103+$C$106+$C$109+$C$112+$C$115+$C$118+$C$122+$C$120+$C$124+$C$126)</f>
        <v>6938100</v>
      </c>
      <c r="D101" s="114"/>
      <c r="E101" s="114"/>
      <c r="F101" s="114"/>
    </row>
    <row r="102" spans="1:6" ht="19.5">
      <c r="A102" s="671"/>
      <c r="B102" s="426" t="s">
        <v>2</v>
      </c>
      <c r="C102" s="114"/>
      <c r="D102" s="114"/>
      <c r="E102" s="114"/>
      <c r="F102" s="114"/>
    </row>
    <row r="103" spans="1:6" ht="19.5">
      <c r="A103" s="512" t="s">
        <v>322</v>
      </c>
      <c r="B103" s="152" t="s">
        <v>1</v>
      </c>
      <c r="C103" s="79">
        <v>514600</v>
      </c>
      <c r="D103" s="194"/>
      <c r="E103" s="194"/>
      <c r="F103" s="194"/>
    </row>
    <row r="104" spans="1:6" ht="19.5">
      <c r="A104" s="171" t="s">
        <v>194</v>
      </c>
      <c r="B104" s="152" t="s">
        <v>2</v>
      </c>
      <c r="C104" s="79"/>
      <c r="D104" s="194"/>
      <c r="E104" s="194"/>
      <c r="F104" s="194"/>
    </row>
    <row r="105" spans="1:6" ht="19.5">
      <c r="A105" s="171"/>
      <c r="B105" s="152" t="s">
        <v>1</v>
      </c>
      <c r="C105" s="79"/>
      <c r="D105" s="194"/>
      <c r="E105" s="194"/>
      <c r="F105" s="194"/>
    </row>
    <row r="106" spans="1:6" ht="19.5">
      <c r="A106" s="512" t="s">
        <v>330</v>
      </c>
      <c r="B106" s="152" t="s">
        <v>1</v>
      </c>
      <c r="C106" s="79">
        <v>180000</v>
      </c>
      <c r="D106" s="194"/>
      <c r="E106" s="194"/>
      <c r="F106" s="194"/>
    </row>
    <row r="107" spans="1:6" ht="19.5">
      <c r="A107" s="171" t="s">
        <v>195</v>
      </c>
      <c r="B107" s="152" t="s">
        <v>2</v>
      </c>
      <c r="C107" s="79"/>
      <c r="D107" s="194"/>
      <c r="E107" s="194"/>
      <c r="F107" s="194"/>
    </row>
    <row r="108" spans="1:6" ht="19.5">
      <c r="A108" s="512"/>
      <c r="B108" s="320"/>
      <c r="C108" s="79"/>
      <c r="D108" s="194"/>
      <c r="E108" s="194"/>
      <c r="F108" s="194"/>
    </row>
    <row r="109" spans="1:6" ht="19.5">
      <c r="A109" s="512" t="s">
        <v>331</v>
      </c>
      <c r="B109" s="152" t="s">
        <v>1</v>
      </c>
      <c r="C109" s="79">
        <v>2820000</v>
      </c>
      <c r="D109" s="194"/>
      <c r="E109" s="194"/>
      <c r="F109" s="194"/>
    </row>
    <row r="110" spans="1:6" ht="19.5">
      <c r="A110" s="512"/>
      <c r="B110" s="152" t="s">
        <v>2</v>
      </c>
      <c r="C110" s="79"/>
      <c r="D110" s="194"/>
      <c r="E110" s="194"/>
      <c r="F110" s="194"/>
    </row>
    <row r="111" spans="1:6" ht="19.5">
      <c r="A111" s="171"/>
      <c r="B111" s="320"/>
      <c r="C111" s="79"/>
      <c r="D111" s="194"/>
      <c r="E111" s="194"/>
      <c r="F111" s="194"/>
    </row>
    <row r="112" spans="1:6" ht="19.5">
      <c r="A112" s="512" t="s">
        <v>323</v>
      </c>
      <c r="B112" s="152" t="s">
        <v>1</v>
      </c>
      <c r="C112" s="79">
        <v>338900</v>
      </c>
      <c r="D112" s="194"/>
      <c r="E112" s="194"/>
      <c r="F112" s="194"/>
    </row>
    <row r="113" spans="1:6" ht="19.5">
      <c r="A113" s="171"/>
      <c r="B113" s="152" t="s">
        <v>2</v>
      </c>
      <c r="C113" s="79"/>
      <c r="D113" s="194"/>
      <c r="E113" s="194"/>
      <c r="F113" s="194"/>
    </row>
    <row r="114" spans="1:6" ht="19.5">
      <c r="A114" s="171"/>
      <c r="B114" s="320"/>
      <c r="C114" s="79"/>
      <c r="D114" s="194"/>
      <c r="E114" s="194"/>
      <c r="F114" s="194"/>
    </row>
    <row r="115" spans="1:6" ht="19.5">
      <c r="A115" s="512" t="s">
        <v>325</v>
      </c>
      <c r="B115" s="152" t="s">
        <v>1</v>
      </c>
      <c r="C115" s="79">
        <v>585200</v>
      </c>
      <c r="D115" s="194"/>
      <c r="E115" s="194"/>
      <c r="F115" s="194"/>
    </row>
    <row r="116" spans="1:6" ht="19.5">
      <c r="A116" s="171" t="s">
        <v>196</v>
      </c>
      <c r="B116" s="152" t="s">
        <v>2</v>
      </c>
      <c r="C116" s="79"/>
      <c r="D116" s="194"/>
      <c r="E116" s="194"/>
      <c r="F116" s="194"/>
    </row>
    <row r="117" spans="1:6" ht="19.5">
      <c r="A117" s="171"/>
      <c r="B117" s="152"/>
      <c r="C117" s="79"/>
      <c r="D117" s="194"/>
      <c r="E117" s="194"/>
      <c r="F117" s="194"/>
    </row>
    <row r="118" spans="1:6" ht="19.5">
      <c r="A118" s="512" t="s">
        <v>326</v>
      </c>
      <c r="B118" s="152" t="s">
        <v>1</v>
      </c>
      <c r="C118" s="79">
        <v>120000</v>
      </c>
      <c r="D118" s="194"/>
      <c r="E118" s="194"/>
      <c r="F118" s="194"/>
    </row>
    <row r="119" spans="1:6" ht="19.5">
      <c r="A119" s="171"/>
      <c r="B119" s="152" t="s">
        <v>2</v>
      </c>
      <c r="C119" s="79"/>
      <c r="D119" s="194"/>
      <c r="E119" s="194"/>
      <c r="F119" s="194"/>
    </row>
    <row r="120" spans="1:6" ht="19.5">
      <c r="A120" s="512" t="s">
        <v>327</v>
      </c>
      <c r="B120" s="152" t="s">
        <v>1</v>
      </c>
      <c r="C120" s="79">
        <v>10000</v>
      </c>
      <c r="D120" s="194"/>
      <c r="E120" s="194"/>
      <c r="F120" s="194"/>
    </row>
    <row r="121" spans="1:6" ht="19.5">
      <c r="A121" s="171"/>
      <c r="B121" s="152" t="s">
        <v>2</v>
      </c>
      <c r="C121" s="79"/>
      <c r="D121" s="194"/>
      <c r="E121" s="194"/>
      <c r="F121" s="194"/>
    </row>
    <row r="122" spans="1:6" ht="19.5">
      <c r="A122" s="512" t="s">
        <v>328</v>
      </c>
      <c r="B122" s="152" t="s">
        <v>1</v>
      </c>
      <c r="C122" s="79">
        <v>1425800</v>
      </c>
      <c r="D122" s="194"/>
      <c r="E122" s="194"/>
      <c r="F122" s="194"/>
    </row>
    <row r="123" spans="1:6" ht="19.5">
      <c r="A123" s="171"/>
      <c r="B123" s="152" t="s">
        <v>2</v>
      </c>
      <c r="C123" s="79"/>
      <c r="D123" s="194"/>
      <c r="E123" s="194"/>
      <c r="F123" s="194"/>
    </row>
    <row r="124" spans="1:6" ht="19.5">
      <c r="A124" s="512" t="s">
        <v>329</v>
      </c>
      <c r="B124" s="320" t="s">
        <v>1</v>
      </c>
      <c r="C124" s="79">
        <v>443600</v>
      </c>
      <c r="D124" s="194"/>
      <c r="E124" s="194"/>
      <c r="F124" s="194"/>
    </row>
    <row r="125" spans="1:6" ht="19.5">
      <c r="A125" s="171"/>
      <c r="B125" s="320" t="s">
        <v>2</v>
      </c>
      <c r="C125" s="79"/>
      <c r="D125" s="194"/>
      <c r="E125" s="194"/>
      <c r="F125" s="194"/>
    </row>
    <row r="126" spans="1:6" ht="19.5">
      <c r="A126" s="512" t="s">
        <v>332</v>
      </c>
      <c r="B126" s="320" t="s">
        <v>1</v>
      </c>
      <c r="C126" s="79">
        <v>500000</v>
      </c>
      <c r="D126" s="194"/>
      <c r="E126" s="194"/>
      <c r="F126" s="194"/>
    </row>
    <row r="127" spans="1:6" ht="19.5">
      <c r="A127" s="512" t="s">
        <v>342</v>
      </c>
      <c r="B127" s="320" t="s">
        <v>2</v>
      </c>
      <c r="C127" s="79"/>
      <c r="D127" s="194"/>
      <c r="E127" s="194"/>
      <c r="F127" s="194"/>
    </row>
    <row r="128" spans="1:6" s="252" customFormat="1" ht="19.5">
      <c r="A128" s="429" t="s">
        <v>207</v>
      </c>
      <c r="B128" s="426" t="s">
        <v>1</v>
      </c>
      <c r="C128" s="315">
        <f>SUM($C$130)</f>
        <v>20000</v>
      </c>
      <c r="D128" s="315"/>
      <c r="E128" s="315"/>
      <c r="F128" s="315"/>
    </row>
    <row r="129" spans="1:6" s="252" customFormat="1" ht="19.5">
      <c r="A129" s="429"/>
      <c r="B129" s="426" t="s">
        <v>2</v>
      </c>
      <c r="C129" s="315"/>
      <c r="D129" s="315"/>
      <c r="E129" s="315"/>
      <c r="F129" s="315"/>
    </row>
    <row r="130" spans="1:6" ht="19.5">
      <c r="A130" s="512" t="s">
        <v>324</v>
      </c>
      <c r="B130" s="320" t="s">
        <v>1</v>
      </c>
      <c r="C130" s="79">
        <v>20000</v>
      </c>
      <c r="D130" s="194"/>
      <c r="E130" s="194"/>
      <c r="F130" s="194"/>
    </row>
    <row r="131" spans="1:6" ht="19.5">
      <c r="A131" s="171"/>
      <c r="B131" s="320" t="s">
        <v>2</v>
      </c>
      <c r="C131" s="79"/>
      <c r="D131" s="194"/>
      <c r="E131" s="194"/>
      <c r="F131" s="194"/>
    </row>
    <row r="132" spans="1:6" s="513" customFormat="1" ht="19.5">
      <c r="A132" s="317" t="s">
        <v>208</v>
      </c>
      <c r="B132" s="426" t="s">
        <v>1</v>
      </c>
      <c r="C132" s="315">
        <f>SUM($C$11+$C$44)</f>
        <v>12397300</v>
      </c>
      <c r="D132" s="315"/>
      <c r="E132" s="315"/>
      <c r="F132" s="315"/>
    </row>
    <row r="133" spans="1:6" s="321" customFormat="1" ht="19.5">
      <c r="A133" s="317"/>
      <c r="B133" s="426" t="s">
        <v>2</v>
      </c>
      <c r="C133" s="315"/>
      <c r="D133" s="315"/>
      <c r="E133" s="315"/>
      <c r="F133" s="315"/>
    </row>
    <row r="134" spans="1:6" s="321" customFormat="1" ht="19.5">
      <c r="A134" s="317" t="s">
        <v>207</v>
      </c>
      <c r="B134" s="426" t="s">
        <v>1</v>
      </c>
      <c r="C134" s="315">
        <f>SUM($C$128)</f>
        <v>20000</v>
      </c>
      <c r="D134" s="315"/>
      <c r="E134" s="315"/>
      <c r="F134" s="315"/>
    </row>
    <row r="135" spans="1:6" s="321" customFormat="1" ht="19.5">
      <c r="A135" s="317"/>
      <c r="B135" s="426" t="s">
        <v>2</v>
      </c>
      <c r="C135" s="315"/>
      <c r="D135" s="315"/>
      <c r="E135" s="315"/>
      <c r="F135" s="315"/>
    </row>
    <row r="136" spans="1:6" s="321" customFormat="1" ht="19.5">
      <c r="A136" s="643" t="s">
        <v>24</v>
      </c>
      <c r="B136" s="426" t="s">
        <v>1</v>
      </c>
      <c r="C136" s="315">
        <f>SUM($C$132+$C$134)</f>
        <v>12417300</v>
      </c>
      <c r="D136" s="315"/>
      <c r="E136" s="315"/>
      <c r="F136" s="315"/>
    </row>
    <row r="137" spans="1:6" s="514" customFormat="1" ht="19.5">
      <c r="A137" s="644"/>
      <c r="B137" s="427" t="s">
        <v>2</v>
      </c>
      <c r="C137" s="334"/>
      <c r="D137" s="334"/>
      <c r="E137" s="334"/>
      <c r="F137" s="334"/>
    </row>
    <row r="138" spans="1:3" ht="19.5">
      <c r="A138" s="169"/>
      <c r="B138" s="121"/>
      <c r="C138" s="122"/>
    </row>
    <row r="139" spans="1:3" ht="19.5">
      <c r="A139" s="169"/>
      <c r="B139" s="121"/>
      <c r="C139" s="122"/>
    </row>
    <row r="140" spans="1:3" ht="19.5">
      <c r="A140" s="169" t="s">
        <v>25</v>
      </c>
      <c r="B140" s="121"/>
      <c r="C140" s="122"/>
    </row>
  </sheetData>
  <sheetProtection/>
  <mergeCells count="3">
    <mergeCell ref="A3:F3"/>
    <mergeCell ref="A101:A102"/>
    <mergeCell ref="A136:A137"/>
  </mergeCells>
  <printOptions/>
  <pageMargins left="0.1968503937007874" right="0.07874015748031496" top="0.3937007874015748" bottom="0.3937007874015748" header="0.31496062992125984" footer="0.31496062992125984"/>
  <pageSetup horizontalDpi="600" verticalDpi="600" orientation="landscape" paperSize="9" scale="6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="80" zoomScaleNormal="80" zoomScaleSheetLayoutView="80" zoomScalePageLayoutView="0" workbookViewId="0" topLeftCell="A71">
      <selection activeCell="E89" sqref="E89"/>
    </sheetView>
  </sheetViews>
  <sheetFormatPr defaultColWidth="9.00390625" defaultRowHeight="15"/>
  <cols>
    <col min="1" max="1" width="39.00390625" style="212" customWidth="1"/>
    <col min="2" max="2" width="8.140625" style="197" customWidth="1"/>
    <col min="3" max="3" width="24.140625" style="214" customWidth="1"/>
    <col min="4" max="6" width="52.57421875" style="137" customWidth="1"/>
    <col min="7" max="7" width="11.421875" style="137" customWidth="1"/>
    <col min="8" max="8" width="11.421875" style="138" customWidth="1"/>
    <col min="9" max="17" width="11.421875" style="137" customWidth="1"/>
    <col min="18" max="18" width="11.421875" style="119" customWidth="1"/>
    <col min="19" max="16384" width="9.00390625" style="197" customWidth="1"/>
  </cols>
  <sheetData>
    <row r="1" spans="1:6" s="397" customFormat="1" ht="21">
      <c r="A1" s="356"/>
      <c r="B1" s="356"/>
      <c r="C1" s="359"/>
      <c r="D1" s="359"/>
      <c r="E1" s="359"/>
      <c r="F1" s="434" t="s">
        <v>267</v>
      </c>
    </row>
    <row r="2" spans="1:6" s="397" customFormat="1" ht="21">
      <c r="A2" s="356"/>
      <c r="B2" s="356"/>
      <c r="C2" s="359"/>
      <c r="D2" s="359"/>
      <c r="E2" s="359"/>
      <c r="F2" s="434" t="s">
        <v>268</v>
      </c>
    </row>
    <row r="3" spans="1:6" s="397" customFormat="1" ht="21">
      <c r="A3" s="593" t="s">
        <v>199</v>
      </c>
      <c r="B3" s="593"/>
      <c r="C3" s="593"/>
      <c r="D3" s="593"/>
      <c r="E3" s="593"/>
      <c r="F3" s="593"/>
    </row>
    <row r="4" spans="1:6" s="397" customFormat="1" ht="21">
      <c r="A4" s="71" t="s">
        <v>40</v>
      </c>
      <c r="B4" s="71"/>
      <c r="C4" s="364"/>
      <c r="D4" s="36"/>
      <c r="E4" s="364"/>
      <c r="F4" s="415"/>
    </row>
    <row r="5" spans="1:6" s="397" customFormat="1" ht="21">
      <c r="A5" s="70" t="s">
        <v>341</v>
      </c>
      <c r="B5" s="356"/>
      <c r="C5" s="359"/>
      <c r="D5" s="359"/>
      <c r="E5" s="359"/>
      <c r="F5" s="435"/>
    </row>
    <row r="6" spans="1:6" s="397" customFormat="1" ht="21">
      <c r="A6" s="356"/>
      <c r="B6" s="356"/>
      <c r="C6" s="359"/>
      <c r="D6" s="359"/>
      <c r="E6" s="359"/>
      <c r="F6" s="436" t="s">
        <v>38</v>
      </c>
    </row>
    <row r="7" spans="1:6" s="437" customFormat="1" ht="28.5" customHeight="1">
      <c r="A7" s="505" t="s">
        <v>274</v>
      </c>
      <c r="B7" s="505" t="s">
        <v>153</v>
      </c>
      <c r="C7" s="440" t="s">
        <v>0</v>
      </c>
      <c r="D7" s="441" t="s">
        <v>3</v>
      </c>
      <c r="E7" s="441" t="s">
        <v>4</v>
      </c>
      <c r="F7" s="441" t="s">
        <v>5</v>
      </c>
    </row>
    <row r="8" spans="1:6" s="439" customFormat="1" ht="21">
      <c r="A8" s="506"/>
      <c r="B8" s="506"/>
      <c r="C8" s="438"/>
      <c r="D8" s="442" t="s">
        <v>272</v>
      </c>
      <c r="E8" s="442" t="s">
        <v>266</v>
      </c>
      <c r="F8" s="442" t="s">
        <v>273</v>
      </c>
    </row>
    <row r="9" spans="1:18" s="252" customFormat="1" ht="19.5">
      <c r="A9" s="140" t="s">
        <v>208</v>
      </c>
      <c r="B9" s="428"/>
      <c r="C9" s="493"/>
      <c r="D9" s="219"/>
      <c r="E9" s="219"/>
      <c r="F9" s="219"/>
      <c r="G9" s="219"/>
      <c r="H9" s="340"/>
      <c r="I9" s="219"/>
      <c r="J9" s="219"/>
      <c r="K9" s="219"/>
      <c r="L9" s="219"/>
      <c r="M9" s="340"/>
      <c r="N9" s="219"/>
      <c r="O9" s="219"/>
      <c r="P9" s="219"/>
      <c r="Q9" s="219"/>
      <c r="R9" s="340"/>
    </row>
    <row r="10" spans="1:18" s="109" customFormat="1" ht="18.75" customHeight="1" hidden="1">
      <c r="A10" s="220"/>
      <c r="B10" s="428" t="s">
        <v>2</v>
      </c>
      <c r="C10" s="493" t="e">
        <f>SUM(#REF!+#REF!+#REF!+#REF!+#REF!+#REF!+#REF!+#REF!+#REF!+#REF!)</f>
        <v>#REF!</v>
      </c>
      <c r="D10" s="114" t="e">
        <f>SUM(#REF!,#REF!,#REF!,#REF!,#REF!,#REF!,#REF!,#REF!,#REF!,#REF!,#REF!)</f>
        <v>#REF!</v>
      </c>
      <c r="E10" s="114" t="e">
        <f>SUM(#REF!,#REF!,#REF!,#REF!,#REF!,#REF!,#REF!,#REF!,#REF!,#REF!,#REF!)</f>
        <v>#REF!</v>
      </c>
      <c r="F10" s="114" t="e">
        <f>SUM(#REF!,#REF!,#REF!,#REF!,#REF!,#REF!,#REF!,#REF!,#REF!,#REF!,#REF!)</f>
        <v>#REF!</v>
      </c>
      <c r="G10" s="114" t="e">
        <f>SUM(#REF!,#REF!,#REF!,#REF!,#REF!,#REF!,#REF!,#REF!,#REF!,#REF!,#REF!)</f>
        <v>#REF!</v>
      </c>
      <c r="H10" s="114" t="e">
        <f>SUM(D10:G10)</f>
        <v>#REF!</v>
      </c>
      <c r="I10" s="114" t="e">
        <f>SUM(#REF!,#REF!,#REF!,#REF!,#REF!,#REF!,#REF!,#REF!,#REF!,#REF!,#REF!)</f>
        <v>#REF!</v>
      </c>
      <c r="J10" s="114" t="e">
        <f>SUM(#REF!,#REF!,#REF!,#REF!,#REF!,#REF!,#REF!,#REF!,#REF!,#REF!,#REF!)</f>
        <v>#REF!</v>
      </c>
      <c r="K10" s="114" t="e">
        <f>SUM(#REF!,#REF!,#REF!,#REF!,#REF!,#REF!,#REF!,#REF!,#REF!,#REF!,#REF!)</f>
        <v>#REF!</v>
      </c>
      <c r="L10" s="114" t="e">
        <f>SUM(#REF!,#REF!,#REF!,#REF!,#REF!,#REF!,#REF!,#REF!,#REF!,#REF!,#REF!)</f>
        <v>#REF!</v>
      </c>
      <c r="M10" s="114" t="e">
        <f>SUM(I10:L10)</f>
        <v>#REF!</v>
      </c>
      <c r="N10" s="114" t="e">
        <f>SUM(#REF!,#REF!,#REF!,#REF!,#REF!,#REF!,#REF!,#REF!,#REF!,#REF!,#REF!)</f>
        <v>#REF!</v>
      </c>
      <c r="O10" s="114" t="e">
        <f>SUM(#REF!,#REF!,#REF!,#REF!,#REF!,#REF!,#REF!,#REF!,#REF!,#REF!,#REF!)</f>
        <v>#REF!</v>
      </c>
      <c r="P10" s="114" t="e">
        <f>SUM(#REF!,#REF!,#REF!,#REF!,#REF!,#REF!,#REF!,#REF!,#REF!,#REF!,#REF!)</f>
        <v>#REF!</v>
      </c>
      <c r="Q10" s="114" t="e">
        <f>SUM(#REF!,#REF!,#REF!,#REF!,#REF!,#REF!,#REF!,#REF!,#REF!,#REF!,#REF!)</f>
        <v>#REF!</v>
      </c>
      <c r="R10" s="114" t="e">
        <f>SUM(N10:Q10)</f>
        <v>#REF!</v>
      </c>
    </row>
    <row r="11" spans="1:18" s="344" customFormat="1" ht="19.5">
      <c r="A11" s="270" t="s">
        <v>333</v>
      </c>
      <c r="B11" s="341" t="s">
        <v>1</v>
      </c>
      <c r="C11" s="494">
        <f>SUM($C$13+$C$23)</f>
        <v>159931</v>
      </c>
      <c r="D11" s="342"/>
      <c r="E11" s="342"/>
      <c r="F11" s="342"/>
      <c r="G11" s="342"/>
      <c r="H11" s="343"/>
      <c r="I11" s="342"/>
      <c r="J11" s="342"/>
      <c r="K11" s="342"/>
      <c r="L11" s="342"/>
      <c r="M11" s="343"/>
      <c r="N11" s="342"/>
      <c r="O11" s="342"/>
      <c r="P11" s="342"/>
      <c r="Q11" s="342"/>
      <c r="R11" s="343"/>
    </row>
    <row r="12" spans="1:18" s="344" customFormat="1" ht="19.5">
      <c r="A12" s="270"/>
      <c r="B12" s="341" t="s">
        <v>2</v>
      </c>
      <c r="C12" s="494"/>
      <c r="D12" s="342"/>
      <c r="E12" s="342"/>
      <c r="F12" s="342"/>
      <c r="G12" s="342"/>
      <c r="H12" s="343"/>
      <c r="I12" s="342"/>
      <c r="J12" s="342"/>
      <c r="K12" s="342"/>
      <c r="L12" s="342"/>
      <c r="M12" s="343"/>
      <c r="N12" s="342"/>
      <c r="O12" s="342"/>
      <c r="P12" s="342"/>
      <c r="Q12" s="342"/>
      <c r="R12" s="343"/>
    </row>
    <row r="13" spans="1:18" s="249" customFormat="1" ht="19.5">
      <c r="A13" s="244" t="s">
        <v>269</v>
      </c>
      <c r="B13" s="428" t="s">
        <v>1</v>
      </c>
      <c r="C13" s="246">
        <f>SUM($C$15)</f>
        <v>21431</v>
      </c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</row>
    <row r="14" spans="1:18" s="249" customFormat="1" ht="19.5">
      <c r="A14" s="244"/>
      <c r="B14" s="428" t="s">
        <v>2</v>
      </c>
      <c r="C14" s="246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</row>
    <row r="15" spans="1:6" s="489" customFormat="1" ht="19.5">
      <c r="A15" s="476" t="s">
        <v>42</v>
      </c>
      <c r="B15" s="477" t="s">
        <v>1</v>
      </c>
      <c r="C15" s="495">
        <f>SUM($C$17+$C$19+$C$21)</f>
        <v>21431</v>
      </c>
      <c r="D15" s="478"/>
      <c r="E15" s="478"/>
      <c r="F15" s="478"/>
    </row>
    <row r="16" spans="1:6" s="331" customFormat="1" ht="19.5">
      <c r="A16" s="479"/>
      <c r="B16" s="309" t="s">
        <v>2</v>
      </c>
      <c r="C16" s="496"/>
      <c r="D16" s="314"/>
      <c r="E16" s="314"/>
      <c r="F16" s="314"/>
    </row>
    <row r="17" spans="1:6" s="253" customFormat="1" ht="19.5">
      <c r="A17" s="147" t="s">
        <v>46</v>
      </c>
      <c r="B17" s="152" t="s">
        <v>1</v>
      </c>
      <c r="C17" s="176">
        <v>9288</v>
      </c>
      <c r="D17" s="159"/>
      <c r="E17" s="159"/>
      <c r="F17" s="159"/>
    </row>
    <row r="18" spans="1:6" s="253" customFormat="1" ht="19.5">
      <c r="A18" s="144"/>
      <c r="B18" s="152" t="s">
        <v>2</v>
      </c>
      <c r="C18" s="497"/>
      <c r="D18" s="159"/>
      <c r="E18" s="159"/>
      <c r="F18" s="159"/>
    </row>
    <row r="19" spans="1:6" s="490" customFormat="1" ht="19.5">
      <c r="A19" s="147" t="s">
        <v>132</v>
      </c>
      <c r="B19" s="152" t="s">
        <v>1</v>
      </c>
      <c r="C19" s="175">
        <v>7800</v>
      </c>
      <c r="D19" s="153"/>
      <c r="E19" s="153"/>
      <c r="F19" s="153"/>
    </row>
    <row r="20" spans="1:6" s="490" customFormat="1" ht="19.5">
      <c r="A20" s="154"/>
      <c r="B20" s="152" t="s">
        <v>2</v>
      </c>
      <c r="C20" s="175"/>
      <c r="D20" s="149"/>
      <c r="E20" s="149"/>
      <c r="F20" s="149"/>
    </row>
    <row r="21" spans="1:6" s="492" customFormat="1" ht="19.5">
      <c r="A21" s="132" t="s">
        <v>334</v>
      </c>
      <c r="B21" s="152" t="s">
        <v>1</v>
      </c>
      <c r="C21" s="498">
        <v>4343</v>
      </c>
      <c r="D21" s="491"/>
      <c r="E21" s="491"/>
      <c r="F21" s="491"/>
    </row>
    <row r="22" spans="1:6" s="492" customFormat="1" ht="19.5">
      <c r="A22" s="510"/>
      <c r="B22" s="152" t="s">
        <v>2</v>
      </c>
      <c r="C22" s="498"/>
      <c r="D22" s="491"/>
      <c r="E22" s="491"/>
      <c r="F22" s="491"/>
    </row>
    <row r="23" spans="1:18" s="249" customFormat="1" ht="19.5">
      <c r="A23" s="244" t="s">
        <v>270</v>
      </c>
      <c r="B23" s="245" t="s">
        <v>1</v>
      </c>
      <c r="C23" s="246">
        <f>SUM($C$25)</f>
        <v>138500</v>
      </c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</row>
    <row r="24" spans="1:18" s="249" customFormat="1" ht="19.5">
      <c r="A24" s="244"/>
      <c r="B24" s="245" t="s">
        <v>2</v>
      </c>
      <c r="C24" s="246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</row>
    <row r="25" spans="1:18" s="349" customFormat="1" ht="19.5">
      <c r="A25" s="296" t="s">
        <v>42</v>
      </c>
      <c r="B25" s="347" t="s">
        <v>1</v>
      </c>
      <c r="C25" s="499">
        <f>SUM($C$28+$C$30+$C$37+$C$39+$C$41)</f>
        <v>138500</v>
      </c>
      <c r="D25" s="297"/>
      <c r="E25" s="297"/>
      <c r="F25" s="297"/>
      <c r="G25" s="297"/>
      <c r="H25" s="297"/>
      <c r="I25" s="297"/>
      <c r="J25" s="297"/>
      <c r="K25" s="297"/>
      <c r="L25" s="297"/>
      <c r="M25" s="297"/>
      <c r="N25" s="297"/>
      <c r="O25" s="297"/>
      <c r="P25" s="297"/>
      <c r="Q25" s="297"/>
      <c r="R25" s="348"/>
    </row>
    <row r="26" spans="1:18" s="349" customFormat="1" ht="19.5">
      <c r="A26" s="298"/>
      <c r="B26" s="347" t="s">
        <v>2</v>
      </c>
      <c r="C26" s="500"/>
      <c r="D26" s="299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299"/>
      <c r="P26" s="299"/>
      <c r="Q26" s="299"/>
      <c r="R26" s="350"/>
    </row>
    <row r="27" spans="1:18" ht="19.5">
      <c r="A27" s="516" t="s">
        <v>335</v>
      </c>
      <c r="B27" s="200"/>
      <c r="C27" s="203"/>
      <c r="D27" s="191"/>
      <c r="E27" s="191"/>
      <c r="F27" s="191"/>
      <c r="G27" s="191"/>
      <c r="H27" s="79"/>
      <c r="I27" s="191"/>
      <c r="J27" s="191"/>
      <c r="K27" s="191"/>
      <c r="L27" s="191"/>
      <c r="M27" s="191"/>
      <c r="N27" s="191"/>
      <c r="O27" s="191"/>
      <c r="P27" s="191"/>
      <c r="Q27" s="191"/>
      <c r="R27" s="196"/>
    </row>
    <row r="28" spans="1:18" ht="19.5">
      <c r="A28" s="202" t="s">
        <v>133</v>
      </c>
      <c r="B28" s="200" t="s">
        <v>1</v>
      </c>
      <c r="C28" s="203">
        <v>40100</v>
      </c>
      <c r="D28" s="191"/>
      <c r="E28" s="191"/>
      <c r="F28" s="191"/>
      <c r="G28" s="191"/>
      <c r="H28" s="79"/>
      <c r="I28" s="191"/>
      <c r="J28" s="191"/>
      <c r="K28" s="191"/>
      <c r="L28" s="191"/>
      <c r="M28" s="191"/>
      <c r="N28" s="191"/>
      <c r="O28" s="191"/>
      <c r="P28" s="191"/>
      <c r="Q28" s="191"/>
      <c r="R28" s="196"/>
    </row>
    <row r="29" spans="1:18" ht="19.5">
      <c r="A29" s="201"/>
      <c r="B29" s="200" t="s">
        <v>2</v>
      </c>
      <c r="C29" s="203"/>
      <c r="D29" s="189"/>
      <c r="E29" s="189"/>
      <c r="F29" s="189"/>
      <c r="G29" s="189"/>
      <c r="H29" s="79"/>
      <c r="I29" s="189"/>
      <c r="J29" s="189"/>
      <c r="K29" s="189"/>
      <c r="L29" s="189"/>
      <c r="M29" s="189"/>
      <c r="N29" s="189"/>
      <c r="O29" s="189"/>
      <c r="P29" s="189"/>
      <c r="Q29" s="189"/>
      <c r="R29" s="196"/>
    </row>
    <row r="30" spans="1:18" ht="19.5">
      <c r="A30" s="202" t="s">
        <v>134</v>
      </c>
      <c r="B30" s="200" t="s">
        <v>1</v>
      </c>
      <c r="C30" s="203">
        <v>22800</v>
      </c>
      <c r="D30" s="189"/>
      <c r="E30" s="189"/>
      <c r="F30" s="189"/>
      <c r="G30" s="189"/>
      <c r="H30" s="79"/>
      <c r="I30" s="189"/>
      <c r="J30" s="189"/>
      <c r="K30" s="189"/>
      <c r="L30" s="189"/>
      <c r="M30" s="189"/>
      <c r="N30" s="189"/>
      <c r="O30" s="189"/>
      <c r="P30" s="189"/>
      <c r="Q30" s="189"/>
      <c r="R30" s="196"/>
    </row>
    <row r="31" spans="1:18" ht="19.5">
      <c r="A31" s="201"/>
      <c r="B31" s="200" t="s">
        <v>2</v>
      </c>
      <c r="C31" s="203"/>
      <c r="D31" s="189"/>
      <c r="E31" s="189"/>
      <c r="F31" s="189"/>
      <c r="G31" s="189"/>
      <c r="H31" s="79"/>
      <c r="I31" s="189"/>
      <c r="J31" s="189"/>
      <c r="K31" s="189"/>
      <c r="L31" s="189"/>
      <c r="M31" s="189"/>
      <c r="N31" s="189"/>
      <c r="O31" s="189"/>
      <c r="P31" s="189"/>
      <c r="Q31" s="189"/>
      <c r="R31" s="196"/>
    </row>
    <row r="32" spans="1:18" ht="19.5">
      <c r="A32" s="202" t="s">
        <v>336</v>
      </c>
      <c r="B32" s="200" t="s">
        <v>1</v>
      </c>
      <c r="C32" s="203"/>
      <c r="D32" s="189"/>
      <c r="E32" s="189"/>
      <c r="F32" s="189"/>
      <c r="G32" s="189"/>
      <c r="H32" s="79"/>
      <c r="I32" s="189"/>
      <c r="J32" s="189"/>
      <c r="K32" s="189"/>
      <c r="L32" s="189"/>
      <c r="M32" s="189"/>
      <c r="N32" s="189"/>
      <c r="O32" s="189"/>
      <c r="P32" s="189"/>
      <c r="Q32" s="189"/>
      <c r="R32" s="196"/>
    </row>
    <row r="33" spans="1:18" ht="19.5">
      <c r="A33" s="204"/>
      <c r="B33" s="200" t="s">
        <v>2</v>
      </c>
      <c r="C33" s="203"/>
      <c r="D33" s="189"/>
      <c r="E33" s="189"/>
      <c r="F33" s="189"/>
      <c r="G33" s="189"/>
      <c r="H33" s="79"/>
      <c r="I33" s="189"/>
      <c r="J33" s="189"/>
      <c r="K33" s="189"/>
      <c r="L33" s="189"/>
      <c r="M33" s="189"/>
      <c r="N33" s="189"/>
      <c r="O33" s="189"/>
      <c r="P33" s="189"/>
      <c r="Q33" s="189"/>
      <c r="R33" s="196"/>
    </row>
    <row r="34" spans="1:18" ht="19.5">
      <c r="A34" s="517" t="s">
        <v>215</v>
      </c>
      <c r="B34" s="200" t="s">
        <v>1</v>
      </c>
      <c r="C34" s="207"/>
      <c r="D34" s="189"/>
      <c r="E34" s="189"/>
      <c r="F34" s="189"/>
      <c r="G34" s="189"/>
      <c r="H34" s="79"/>
      <c r="I34" s="189"/>
      <c r="J34" s="189"/>
      <c r="K34" s="189"/>
      <c r="L34" s="189"/>
      <c r="M34" s="189"/>
      <c r="N34" s="189"/>
      <c r="O34" s="189"/>
      <c r="P34" s="189"/>
      <c r="Q34" s="189"/>
      <c r="R34" s="196"/>
    </row>
    <row r="35" spans="1:18" ht="19.5">
      <c r="A35" s="202" t="s">
        <v>135</v>
      </c>
      <c r="B35" s="200" t="s">
        <v>1</v>
      </c>
      <c r="C35" s="207"/>
      <c r="D35" s="189"/>
      <c r="E35" s="189"/>
      <c r="F35" s="189"/>
      <c r="G35" s="189"/>
      <c r="H35" s="79"/>
      <c r="I35" s="189"/>
      <c r="J35" s="189"/>
      <c r="K35" s="189"/>
      <c r="L35" s="189"/>
      <c r="M35" s="189"/>
      <c r="N35" s="189"/>
      <c r="O35" s="189"/>
      <c r="P35" s="189"/>
      <c r="Q35" s="189"/>
      <c r="R35" s="196"/>
    </row>
    <row r="36" spans="1:18" ht="19.5">
      <c r="A36" s="201"/>
      <c r="B36" s="200" t="s">
        <v>2</v>
      </c>
      <c r="C36" s="207"/>
      <c r="D36" s="189"/>
      <c r="E36" s="189"/>
      <c r="F36" s="189"/>
      <c r="G36" s="189"/>
      <c r="H36" s="79"/>
      <c r="I36" s="189"/>
      <c r="J36" s="189"/>
      <c r="K36" s="189"/>
      <c r="L36" s="189"/>
      <c r="M36" s="189"/>
      <c r="N36" s="189"/>
      <c r="O36" s="189"/>
      <c r="P36" s="189"/>
      <c r="Q36" s="189"/>
      <c r="R36" s="196"/>
    </row>
    <row r="37" spans="1:18" ht="19.5">
      <c r="A37" s="202" t="s">
        <v>137</v>
      </c>
      <c r="B37" s="200" t="s">
        <v>1</v>
      </c>
      <c r="C37" s="203">
        <v>23900</v>
      </c>
      <c r="D37" s="189"/>
      <c r="E37" s="189"/>
      <c r="F37" s="189"/>
      <c r="G37" s="189"/>
      <c r="H37" s="79"/>
      <c r="I37" s="189"/>
      <c r="J37" s="189"/>
      <c r="K37" s="189"/>
      <c r="L37" s="189"/>
      <c r="M37" s="189"/>
      <c r="N37" s="189"/>
      <c r="O37" s="189"/>
      <c r="P37" s="189"/>
      <c r="Q37" s="189"/>
      <c r="R37" s="196"/>
    </row>
    <row r="38" spans="1:18" ht="19.5">
      <c r="A38" s="201"/>
      <c r="B38" s="200" t="s">
        <v>2</v>
      </c>
      <c r="C38" s="203"/>
      <c r="D38" s="189"/>
      <c r="E38" s="189"/>
      <c r="F38" s="189"/>
      <c r="G38" s="189"/>
      <c r="H38" s="79"/>
      <c r="I38" s="189"/>
      <c r="J38" s="189"/>
      <c r="K38" s="189"/>
      <c r="L38" s="189"/>
      <c r="M38" s="189"/>
      <c r="N38" s="189"/>
      <c r="O38" s="189"/>
      <c r="P38" s="189"/>
      <c r="Q38" s="189"/>
      <c r="R38" s="196"/>
    </row>
    <row r="39" spans="1:18" ht="19.5">
      <c r="A39" s="205" t="s">
        <v>138</v>
      </c>
      <c r="B39" s="206" t="s">
        <v>1</v>
      </c>
      <c r="C39" s="203">
        <v>26700</v>
      </c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</row>
    <row r="40" spans="1:18" ht="19.5">
      <c r="A40" s="201"/>
      <c r="B40" s="200" t="s">
        <v>2</v>
      </c>
      <c r="C40" s="20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</row>
    <row r="41" spans="1:18" ht="19.5">
      <c r="A41" s="202" t="s">
        <v>136</v>
      </c>
      <c r="B41" s="200" t="s">
        <v>1</v>
      </c>
      <c r="C41" s="207">
        <f>27600-2600</f>
        <v>25000</v>
      </c>
      <c r="D41" s="189"/>
      <c r="E41" s="189"/>
      <c r="F41" s="189"/>
      <c r="G41" s="189"/>
      <c r="H41" s="79"/>
      <c r="I41" s="189"/>
      <c r="J41" s="189"/>
      <c r="K41" s="189"/>
      <c r="L41" s="189"/>
      <c r="M41" s="189"/>
      <c r="N41" s="189"/>
      <c r="O41" s="189"/>
      <c r="P41" s="189"/>
      <c r="Q41" s="189"/>
      <c r="R41" s="196"/>
    </row>
    <row r="42" spans="1:18" ht="19.5">
      <c r="A42" s="201"/>
      <c r="B42" s="200" t="s">
        <v>2</v>
      </c>
      <c r="C42" s="207"/>
      <c r="D42" s="189"/>
      <c r="E42" s="189"/>
      <c r="F42" s="189"/>
      <c r="G42" s="189"/>
      <c r="H42" s="79"/>
      <c r="I42" s="189"/>
      <c r="J42" s="189"/>
      <c r="K42" s="189"/>
      <c r="L42" s="189"/>
      <c r="M42" s="189"/>
      <c r="N42" s="189"/>
      <c r="O42" s="189"/>
      <c r="P42" s="189"/>
      <c r="Q42" s="189"/>
      <c r="R42" s="196"/>
    </row>
    <row r="43" spans="1:18" s="344" customFormat="1" ht="19.5">
      <c r="A43" s="270" t="s">
        <v>337</v>
      </c>
      <c r="B43" s="341" t="s">
        <v>1</v>
      </c>
      <c r="C43" s="494">
        <f>SUM($C$45)</f>
        <v>8559</v>
      </c>
      <c r="D43" s="342"/>
      <c r="E43" s="342"/>
      <c r="F43" s="342"/>
      <c r="G43" s="342"/>
      <c r="H43" s="343"/>
      <c r="I43" s="342"/>
      <c r="J43" s="342"/>
      <c r="K43" s="342"/>
      <c r="L43" s="342"/>
      <c r="M43" s="343"/>
      <c r="N43" s="342"/>
      <c r="O43" s="342"/>
      <c r="P43" s="342"/>
      <c r="Q43" s="342"/>
      <c r="R43" s="343"/>
    </row>
    <row r="44" spans="1:18" s="344" customFormat="1" ht="19.5">
      <c r="A44" s="270"/>
      <c r="B44" s="341" t="s">
        <v>2</v>
      </c>
      <c r="C44" s="494"/>
      <c r="D44" s="342"/>
      <c r="E44" s="342"/>
      <c r="F44" s="342"/>
      <c r="G44" s="342"/>
      <c r="H44" s="343"/>
      <c r="I44" s="342"/>
      <c r="J44" s="342"/>
      <c r="K44" s="342"/>
      <c r="L44" s="342"/>
      <c r="M44" s="343"/>
      <c r="N44" s="342"/>
      <c r="O44" s="342"/>
      <c r="P44" s="342"/>
      <c r="Q44" s="342"/>
      <c r="R44" s="343"/>
    </row>
    <row r="45" spans="1:18" s="249" customFormat="1" ht="19.5">
      <c r="A45" s="244" t="s">
        <v>269</v>
      </c>
      <c r="B45" s="428" t="s">
        <v>1</v>
      </c>
      <c r="C45" s="246">
        <f>SUM($C$47)</f>
        <v>8559</v>
      </c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7"/>
    </row>
    <row r="46" spans="1:18" s="249" customFormat="1" ht="19.5">
      <c r="A46" s="244"/>
      <c r="B46" s="428" t="s">
        <v>2</v>
      </c>
      <c r="C46" s="246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  <c r="R46" s="247"/>
    </row>
    <row r="47" spans="1:6" s="489" customFormat="1" ht="19.5">
      <c r="A47" s="476" t="s">
        <v>42</v>
      </c>
      <c r="B47" s="477" t="s">
        <v>1</v>
      </c>
      <c r="C47" s="495">
        <f>SUM($C$49+$C$51)</f>
        <v>8559</v>
      </c>
      <c r="D47" s="478"/>
      <c r="E47" s="478"/>
      <c r="F47" s="478"/>
    </row>
    <row r="48" spans="1:6" s="331" customFormat="1" ht="19.5">
      <c r="A48" s="479"/>
      <c r="B48" s="309" t="s">
        <v>2</v>
      </c>
      <c r="C48" s="496"/>
      <c r="D48" s="314"/>
      <c r="E48" s="314"/>
      <c r="F48" s="314"/>
    </row>
    <row r="49" spans="1:6" s="253" customFormat="1" ht="19.5">
      <c r="A49" s="147" t="s">
        <v>46</v>
      </c>
      <c r="B49" s="152" t="s">
        <v>1</v>
      </c>
      <c r="C49" s="176">
        <v>5832</v>
      </c>
      <c r="D49" s="159"/>
      <c r="E49" s="159"/>
      <c r="F49" s="159"/>
    </row>
    <row r="50" spans="1:6" s="253" customFormat="1" ht="19.5">
      <c r="A50" s="144"/>
      <c r="B50" s="152" t="s">
        <v>2</v>
      </c>
      <c r="C50" s="497"/>
      <c r="D50" s="159"/>
      <c r="E50" s="159"/>
      <c r="F50" s="159"/>
    </row>
    <row r="51" spans="1:6" s="492" customFormat="1" ht="19.5">
      <c r="A51" s="132" t="s">
        <v>334</v>
      </c>
      <c r="B51" s="152" t="s">
        <v>1</v>
      </c>
      <c r="C51" s="498">
        <v>2727</v>
      </c>
      <c r="D51" s="491"/>
      <c r="E51" s="491"/>
      <c r="F51" s="491"/>
    </row>
    <row r="52" spans="1:6" s="492" customFormat="1" ht="19.5">
      <c r="A52" s="510"/>
      <c r="B52" s="152" t="s">
        <v>2</v>
      </c>
      <c r="C52" s="498"/>
      <c r="D52" s="491"/>
      <c r="E52" s="491"/>
      <c r="F52" s="491"/>
    </row>
    <row r="53" spans="1:18" s="249" customFormat="1" ht="19.5">
      <c r="A53" s="244" t="s">
        <v>270</v>
      </c>
      <c r="B53" s="245" t="s">
        <v>1</v>
      </c>
      <c r="C53" s="246">
        <f>SUM($C$55)</f>
        <v>545000</v>
      </c>
      <c r="D53" s="247"/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7"/>
      <c r="R53" s="247"/>
    </row>
    <row r="54" spans="1:18" s="249" customFormat="1" ht="19.5">
      <c r="A54" s="244"/>
      <c r="B54" s="245" t="s">
        <v>2</v>
      </c>
      <c r="C54" s="246"/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7"/>
      <c r="R54" s="247"/>
    </row>
    <row r="55" spans="1:18" s="349" customFormat="1" ht="19.5">
      <c r="A55" s="296" t="s">
        <v>42</v>
      </c>
      <c r="B55" s="347" t="s">
        <v>1</v>
      </c>
      <c r="C55" s="499">
        <f>SUM($C$58+$C$61)</f>
        <v>545000</v>
      </c>
      <c r="D55" s="297"/>
      <c r="E55" s="297"/>
      <c r="F55" s="297"/>
      <c r="G55" s="297"/>
      <c r="H55" s="297"/>
      <c r="I55" s="297"/>
      <c r="J55" s="297"/>
      <c r="K55" s="297"/>
      <c r="L55" s="297"/>
      <c r="M55" s="297"/>
      <c r="N55" s="297"/>
      <c r="O55" s="297"/>
      <c r="P55" s="297"/>
      <c r="Q55" s="297"/>
      <c r="R55" s="348"/>
    </row>
    <row r="56" spans="1:18" s="349" customFormat="1" ht="19.5">
      <c r="A56" s="298"/>
      <c r="B56" s="347" t="s">
        <v>2</v>
      </c>
      <c r="C56" s="500"/>
      <c r="D56" s="299"/>
      <c r="E56" s="299"/>
      <c r="F56" s="299"/>
      <c r="G56" s="299"/>
      <c r="H56" s="299"/>
      <c r="I56" s="299"/>
      <c r="J56" s="299"/>
      <c r="K56" s="299"/>
      <c r="L56" s="299"/>
      <c r="M56" s="299"/>
      <c r="N56" s="299"/>
      <c r="O56" s="299"/>
      <c r="P56" s="299"/>
      <c r="Q56" s="299"/>
      <c r="R56" s="350"/>
    </row>
    <row r="57" spans="1:18" ht="19.5">
      <c r="A57" s="517" t="s">
        <v>213</v>
      </c>
      <c r="B57" s="200" t="s">
        <v>1</v>
      </c>
      <c r="C57" s="207"/>
      <c r="D57" s="189"/>
      <c r="E57" s="189"/>
      <c r="F57" s="189"/>
      <c r="G57" s="189"/>
      <c r="H57" s="79"/>
      <c r="I57" s="189"/>
      <c r="J57" s="189"/>
      <c r="K57" s="189"/>
      <c r="L57" s="189"/>
      <c r="M57" s="189"/>
      <c r="N57" s="189"/>
      <c r="O57" s="189"/>
      <c r="P57" s="189"/>
      <c r="Q57" s="189"/>
      <c r="R57" s="196"/>
    </row>
    <row r="58" spans="1:18" ht="19.5">
      <c r="A58" s="202" t="s">
        <v>338</v>
      </c>
      <c r="B58" s="200" t="s">
        <v>1</v>
      </c>
      <c r="C58" s="207">
        <v>11700</v>
      </c>
      <c r="D58" s="189"/>
      <c r="E58" s="189"/>
      <c r="F58" s="189"/>
      <c r="G58" s="189"/>
      <c r="H58" s="79"/>
      <c r="I58" s="189"/>
      <c r="J58" s="189"/>
      <c r="K58" s="189"/>
      <c r="L58" s="189"/>
      <c r="M58" s="189"/>
      <c r="N58" s="189"/>
      <c r="O58" s="189"/>
      <c r="P58" s="189"/>
      <c r="Q58" s="189"/>
      <c r="R58" s="196"/>
    </row>
    <row r="59" spans="1:18" ht="19.5">
      <c r="A59" s="201"/>
      <c r="B59" s="200" t="s">
        <v>2</v>
      </c>
      <c r="C59" s="207"/>
      <c r="D59" s="189"/>
      <c r="E59" s="189"/>
      <c r="F59" s="189"/>
      <c r="G59" s="189"/>
      <c r="H59" s="79"/>
      <c r="I59" s="189"/>
      <c r="J59" s="189"/>
      <c r="K59" s="189"/>
      <c r="L59" s="189"/>
      <c r="M59" s="189"/>
      <c r="N59" s="189"/>
      <c r="O59" s="189"/>
      <c r="P59" s="189"/>
      <c r="Q59" s="189"/>
      <c r="R59" s="196"/>
    </row>
    <row r="60" spans="1:18" ht="19.5">
      <c r="A60" s="516" t="s">
        <v>335</v>
      </c>
      <c r="B60" s="200"/>
      <c r="C60" s="203"/>
      <c r="D60" s="191"/>
      <c r="E60" s="191"/>
      <c r="F60" s="191"/>
      <c r="G60" s="191"/>
      <c r="H60" s="79"/>
      <c r="I60" s="191"/>
      <c r="J60" s="191"/>
      <c r="K60" s="191"/>
      <c r="L60" s="191"/>
      <c r="M60" s="191"/>
      <c r="N60" s="191"/>
      <c r="O60" s="191"/>
      <c r="P60" s="191"/>
      <c r="Q60" s="191"/>
      <c r="R60" s="196"/>
    </row>
    <row r="61" spans="1:18" ht="19.5">
      <c r="A61" s="202" t="s">
        <v>339</v>
      </c>
      <c r="B61" s="200" t="s">
        <v>1</v>
      </c>
      <c r="C61" s="203">
        <v>533300</v>
      </c>
      <c r="D61" s="191"/>
      <c r="E61" s="191"/>
      <c r="F61" s="191"/>
      <c r="G61" s="191"/>
      <c r="H61" s="79"/>
      <c r="I61" s="191"/>
      <c r="J61" s="191"/>
      <c r="K61" s="191"/>
      <c r="L61" s="191"/>
      <c r="M61" s="191"/>
      <c r="N61" s="191"/>
      <c r="O61" s="191"/>
      <c r="P61" s="191"/>
      <c r="Q61" s="191"/>
      <c r="R61" s="196"/>
    </row>
    <row r="62" spans="1:18" ht="19.5">
      <c r="A62" s="201"/>
      <c r="B62" s="200" t="s">
        <v>2</v>
      </c>
      <c r="C62" s="203"/>
      <c r="D62" s="189"/>
      <c r="E62" s="189"/>
      <c r="F62" s="189"/>
      <c r="G62" s="189"/>
      <c r="H62" s="79"/>
      <c r="I62" s="189"/>
      <c r="J62" s="189"/>
      <c r="K62" s="189"/>
      <c r="L62" s="189"/>
      <c r="M62" s="189"/>
      <c r="N62" s="189"/>
      <c r="O62" s="189"/>
      <c r="P62" s="189"/>
      <c r="Q62" s="189"/>
      <c r="R62" s="196"/>
    </row>
    <row r="63" spans="1:7" s="252" customFormat="1" ht="19.5">
      <c r="A63" s="429" t="s">
        <v>207</v>
      </c>
      <c r="B63" s="507" t="s">
        <v>1</v>
      </c>
      <c r="C63" s="315">
        <f>SUM($C$65+$C$67+$C$69)</f>
        <v>276000</v>
      </c>
      <c r="D63" s="315"/>
      <c r="E63" s="315"/>
      <c r="F63" s="315"/>
      <c r="G63" s="332"/>
    </row>
    <row r="64" spans="1:7" s="252" customFormat="1" ht="19.5">
      <c r="A64" s="429"/>
      <c r="B64" s="507" t="s">
        <v>2</v>
      </c>
      <c r="C64" s="315"/>
      <c r="D64" s="315"/>
      <c r="E64" s="315"/>
      <c r="F64" s="315"/>
      <c r="G64" s="332"/>
    </row>
    <row r="65" spans="1:18" s="199" customFormat="1" ht="19.5" customHeight="1">
      <c r="A65" s="209" t="s">
        <v>139</v>
      </c>
      <c r="B65" s="208" t="s">
        <v>1</v>
      </c>
      <c r="C65" s="207">
        <v>80900</v>
      </c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</row>
    <row r="66" spans="1:18" s="199" customFormat="1" ht="28.5" customHeight="1">
      <c r="A66" s="210" t="s">
        <v>140</v>
      </c>
      <c r="B66" s="208" t="s">
        <v>2</v>
      </c>
      <c r="C66" s="207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</row>
    <row r="67" spans="1:18" ht="28.5" customHeight="1">
      <c r="A67" s="209" t="s">
        <v>141</v>
      </c>
      <c r="B67" s="200" t="s">
        <v>1</v>
      </c>
      <c r="C67" s="203">
        <v>165100</v>
      </c>
      <c r="D67" s="194"/>
      <c r="E67" s="194"/>
      <c r="F67" s="194"/>
      <c r="G67" s="194"/>
      <c r="H67" s="195"/>
      <c r="I67" s="194"/>
      <c r="J67" s="194"/>
      <c r="K67" s="194"/>
      <c r="L67" s="194"/>
      <c r="M67" s="194"/>
      <c r="N67" s="194"/>
      <c r="O67" s="194"/>
      <c r="P67" s="194"/>
      <c r="Q67" s="194"/>
      <c r="R67" s="196"/>
    </row>
    <row r="68" spans="1:18" ht="28.5" customHeight="1">
      <c r="A68" s="210" t="s">
        <v>142</v>
      </c>
      <c r="B68" s="200" t="s">
        <v>2</v>
      </c>
      <c r="C68" s="203"/>
      <c r="D68" s="194"/>
      <c r="E68" s="194"/>
      <c r="F68" s="194"/>
      <c r="G68" s="194"/>
      <c r="H68" s="195"/>
      <c r="I68" s="194"/>
      <c r="J68" s="194"/>
      <c r="K68" s="194"/>
      <c r="L68" s="194"/>
      <c r="M68" s="194"/>
      <c r="N68" s="194"/>
      <c r="O68" s="194"/>
      <c r="P68" s="194"/>
      <c r="Q68" s="194"/>
      <c r="R68" s="196"/>
    </row>
    <row r="69" spans="1:18" ht="28.5" customHeight="1">
      <c r="A69" s="205" t="s">
        <v>167</v>
      </c>
      <c r="B69" s="200" t="s">
        <v>1</v>
      </c>
      <c r="C69" s="203">
        <v>30000</v>
      </c>
      <c r="D69" s="194"/>
      <c r="E69" s="194"/>
      <c r="F69" s="194"/>
      <c r="G69" s="194"/>
      <c r="H69" s="195"/>
      <c r="I69" s="194"/>
      <c r="J69" s="194"/>
      <c r="K69" s="194"/>
      <c r="L69" s="194"/>
      <c r="M69" s="194"/>
      <c r="N69" s="194"/>
      <c r="O69" s="194"/>
      <c r="P69" s="194"/>
      <c r="Q69" s="194"/>
      <c r="R69" s="196"/>
    </row>
    <row r="70" spans="1:18" ht="28.5" customHeight="1">
      <c r="A70" s="205"/>
      <c r="B70" s="200" t="s">
        <v>2</v>
      </c>
      <c r="C70" s="203"/>
      <c r="D70" s="194"/>
      <c r="E70" s="194"/>
      <c r="F70" s="194"/>
      <c r="G70" s="194"/>
      <c r="H70" s="195"/>
      <c r="I70" s="194"/>
      <c r="J70" s="194"/>
      <c r="K70" s="194"/>
      <c r="L70" s="194"/>
      <c r="M70" s="194"/>
      <c r="N70" s="194"/>
      <c r="O70" s="194"/>
      <c r="P70" s="194"/>
      <c r="Q70" s="194"/>
      <c r="R70" s="196"/>
    </row>
    <row r="71" spans="1:18" s="344" customFormat="1" ht="19.5">
      <c r="A71" s="270" t="s">
        <v>340</v>
      </c>
      <c r="B71" s="341" t="s">
        <v>1</v>
      </c>
      <c r="C71" s="494">
        <f>SUM($C$73)</f>
        <v>9510</v>
      </c>
      <c r="D71" s="342"/>
      <c r="E71" s="342"/>
      <c r="F71" s="342"/>
      <c r="G71" s="342"/>
      <c r="H71" s="343"/>
      <c r="I71" s="342"/>
      <c r="J71" s="342"/>
      <c r="K71" s="342"/>
      <c r="L71" s="342"/>
      <c r="M71" s="343"/>
      <c r="N71" s="342"/>
      <c r="O71" s="342"/>
      <c r="P71" s="342"/>
      <c r="Q71" s="342"/>
      <c r="R71" s="343"/>
    </row>
    <row r="72" spans="1:18" s="344" customFormat="1" ht="19.5">
      <c r="A72" s="270"/>
      <c r="B72" s="341" t="s">
        <v>2</v>
      </c>
      <c r="C72" s="494"/>
      <c r="D72" s="342"/>
      <c r="E72" s="342"/>
      <c r="F72" s="342"/>
      <c r="G72" s="342"/>
      <c r="H72" s="343"/>
      <c r="I72" s="342"/>
      <c r="J72" s="342"/>
      <c r="K72" s="342"/>
      <c r="L72" s="342"/>
      <c r="M72" s="343"/>
      <c r="N72" s="342"/>
      <c r="O72" s="342"/>
      <c r="P72" s="342"/>
      <c r="Q72" s="342"/>
      <c r="R72" s="343"/>
    </row>
    <row r="73" spans="1:18" s="249" customFormat="1" ht="19.5">
      <c r="A73" s="244" t="s">
        <v>269</v>
      </c>
      <c r="B73" s="509" t="s">
        <v>1</v>
      </c>
      <c r="C73" s="246">
        <f>SUM($C$75)</f>
        <v>9510</v>
      </c>
      <c r="D73" s="247"/>
      <c r="E73" s="247"/>
      <c r="F73" s="247"/>
      <c r="G73" s="247"/>
      <c r="H73" s="247"/>
      <c r="I73" s="247"/>
      <c r="J73" s="247"/>
      <c r="K73" s="247"/>
      <c r="L73" s="247"/>
      <c r="M73" s="247"/>
      <c r="N73" s="247"/>
      <c r="O73" s="247"/>
      <c r="P73" s="247"/>
      <c r="Q73" s="247"/>
      <c r="R73" s="247"/>
    </row>
    <row r="74" spans="1:18" s="249" customFormat="1" ht="19.5">
      <c r="A74" s="244"/>
      <c r="B74" s="509" t="s">
        <v>2</v>
      </c>
      <c r="C74" s="246"/>
      <c r="D74" s="247"/>
      <c r="E74" s="247"/>
      <c r="F74" s="247"/>
      <c r="G74" s="247"/>
      <c r="H74" s="247"/>
      <c r="I74" s="247"/>
      <c r="J74" s="247"/>
      <c r="K74" s="247"/>
      <c r="L74" s="247"/>
      <c r="M74" s="247"/>
      <c r="N74" s="247"/>
      <c r="O74" s="247"/>
      <c r="P74" s="247"/>
      <c r="Q74" s="247"/>
      <c r="R74" s="247"/>
    </row>
    <row r="75" spans="1:6" s="489" customFormat="1" ht="19.5">
      <c r="A75" s="476" t="s">
        <v>42</v>
      </c>
      <c r="B75" s="477" t="s">
        <v>1</v>
      </c>
      <c r="C75" s="495">
        <f>SUM($C$77+$C$79)</f>
        <v>9510</v>
      </c>
      <c r="D75" s="478"/>
      <c r="E75" s="478"/>
      <c r="F75" s="478"/>
    </row>
    <row r="76" spans="1:6" s="331" customFormat="1" ht="19.5">
      <c r="A76" s="479"/>
      <c r="B76" s="309" t="s">
        <v>2</v>
      </c>
      <c r="C76" s="496"/>
      <c r="D76" s="314"/>
      <c r="E76" s="314"/>
      <c r="F76" s="314"/>
    </row>
    <row r="77" spans="1:6" s="253" customFormat="1" ht="19.5">
      <c r="A77" s="147" t="s">
        <v>46</v>
      </c>
      <c r="B77" s="152" t="s">
        <v>1</v>
      </c>
      <c r="C77" s="176">
        <v>6480</v>
      </c>
      <c r="D77" s="159"/>
      <c r="E77" s="159"/>
      <c r="F77" s="159"/>
    </row>
    <row r="78" spans="1:6" s="253" customFormat="1" ht="19.5">
      <c r="A78" s="144"/>
      <c r="B78" s="152" t="s">
        <v>2</v>
      </c>
      <c r="C78" s="497"/>
      <c r="D78" s="159"/>
      <c r="E78" s="159"/>
      <c r="F78" s="159"/>
    </row>
    <row r="79" spans="1:6" s="492" customFormat="1" ht="19.5">
      <c r="A79" s="132" t="s">
        <v>334</v>
      </c>
      <c r="B79" s="152" t="s">
        <v>1</v>
      </c>
      <c r="C79" s="498">
        <v>3030</v>
      </c>
      <c r="D79" s="491"/>
      <c r="E79" s="491"/>
      <c r="F79" s="491"/>
    </row>
    <row r="80" spans="1:6" s="492" customFormat="1" ht="19.5">
      <c r="A80" s="510"/>
      <c r="B80" s="152" t="s">
        <v>2</v>
      </c>
      <c r="C80" s="498"/>
      <c r="D80" s="491"/>
      <c r="E80" s="491"/>
      <c r="F80" s="491"/>
    </row>
    <row r="81" spans="1:7" s="252" customFormat="1" ht="19.5">
      <c r="A81" s="429" t="s">
        <v>207</v>
      </c>
      <c r="B81" s="507" t="s">
        <v>1</v>
      </c>
      <c r="C81" s="315">
        <f>SUM($C$83)</f>
        <v>302600</v>
      </c>
      <c r="D81" s="315"/>
      <c r="E81" s="315"/>
      <c r="F81" s="315"/>
      <c r="G81" s="332"/>
    </row>
    <row r="82" spans="1:7" s="252" customFormat="1" ht="19.5">
      <c r="A82" s="429"/>
      <c r="B82" s="507" t="s">
        <v>2</v>
      </c>
      <c r="C82" s="315"/>
      <c r="D82" s="315"/>
      <c r="E82" s="315"/>
      <c r="F82" s="315"/>
      <c r="G82" s="332"/>
    </row>
    <row r="83" spans="1:18" s="199" customFormat="1" ht="19.5" customHeight="1">
      <c r="A83" s="209" t="s">
        <v>168</v>
      </c>
      <c r="B83" s="208" t="s">
        <v>1</v>
      </c>
      <c r="C83" s="207">
        <v>302600</v>
      </c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</row>
    <row r="84" spans="1:18" s="199" customFormat="1" ht="28.5" customHeight="1">
      <c r="A84" s="210" t="s">
        <v>169</v>
      </c>
      <c r="B84" s="208" t="s">
        <v>2</v>
      </c>
      <c r="C84" s="207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</row>
    <row r="85" spans="1:18" ht="28.5" customHeight="1">
      <c r="A85" s="210" t="s">
        <v>170</v>
      </c>
      <c r="B85" s="200" t="s">
        <v>1</v>
      </c>
      <c r="C85" s="203"/>
      <c r="D85" s="194"/>
      <c r="E85" s="194"/>
      <c r="F85" s="194"/>
      <c r="G85" s="194"/>
      <c r="H85" s="195"/>
      <c r="I85" s="194"/>
      <c r="J85" s="194"/>
      <c r="K85" s="194"/>
      <c r="L85" s="194"/>
      <c r="M85" s="194"/>
      <c r="N85" s="194"/>
      <c r="O85" s="194"/>
      <c r="P85" s="194"/>
      <c r="Q85" s="194"/>
      <c r="R85" s="196"/>
    </row>
    <row r="86" spans="1:7" s="513" customFormat="1" ht="19.5">
      <c r="A86" s="317" t="s">
        <v>208</v>
      </c>
      <c r="B86" s="507" t="s">
        <v>1</v>
      </c>
      <c r="C86" s="315">
        <f>SUM($C$11+$C$43+$C$71)</f>
        <v>178000</v>
      </c>
      <c r="D86" s="315"/>
      <c r="E86" s="315"/>
      <c r="F86" s="315"/>
      <c r="G86" s="321"/>
    </row>
    <row r="87" spans="1:6" s="321" customFormat="1" ht="19.5">
      <c r="A87" s="317"/>
      <c r="B87" s="507" t="s">
        <v>2</v>
      </c>
      <c r="C87" s="315"/>
      <c r="D87" s="315"/>
      <c r="E87" s="315"/>
      <c r="F87" s="315"/>
    </row>
    <row r="88" spans="1:6" s="321" customFormat="1" ht="19.5">
      <c r="A88" s="317" t="s">
        <v>207</v>
      </c>
      <c r="B88" s="507" t="s">
        <v>1</v>
      </c>
      <c r="C88" s="315">
        <f>SUM($C$63+$C$81)</f>
        <v>578600</v>
      </c>
      <c r="D88" s="315"/>
      <c r="E88" s="315"/>
      <c r="F88" s="315"/>
    </row>
    <row r="89" spans="1:6" s="321" customFormat="1" ht="19.5">
      <c r="A89" s="317"/>
      <c r="B89" s="507" t="s">
        <v>2</v>
      </c>
      <c r="C89" s="315"/>
      <c r="D89" s="315"/>
      <c r="E89" s="315"/>
      <c r="F89" s="315"/>
    </row>
    <row r="90" spans="1:6" s="321" customFormat="1" ht="19.5">
      <c r="A90" s="643" t="s">
        <v>24</v>
      </c>
      <c r="B90" s="507" t="s">
        <v>1</v>
      </c>
      <c r="C90" s="315">
        <f>SUM($C$86+$C$88)</f>
        <v>756600</v>
      </c>
      <c r="D90" s="315"/>
      <c r="E90" s="315"/>
      <c r="F90" s="315"/>
    </row>
    <row r="91" spans="1:18" s="514" customFormat="1" ht="19.5">
      <c r="A91" s="644"/>
      <c r="B91" s="508" t="s">
        <v>2</v>
      </c>
      <c r="C91" s="334"/>
      <c r="D91" s="334"/>
      <c r="E91" s="334"/>
      <c r="F91" s="334"/>
      <c r="G91" s="515"/>
      <c r="H91" s="515"/>
      <c r="I91" s="515"/>
      <c r="J91" s="515"/>
      <c r="K91" s="515"/>
      <c r="L91" s="515"/>
      <c r="M91" s="515"/>
      <c r="N91" s="515"/>
      <c r="O91" s="515"/>
      <c r="P91" s="515"/>
      <c r="Q91" s="515"/>
      <c r="R91" s="515"/>
    </row>
    <row r="92" ht="19.5">
      <c r="A92" s="211"/>
    </row>
    <row r="93" ht="19.5">
      <c r="A93" s="211"/>
    </row>
    <row r="94" ht="19.5">
      <c r="A94" s="211"/>
    </row>
    <row r="95" ht="19.5">
      <c r="A95" s="211"/>
    </row>
    <row r="96" ht="19.5">
      <c r="A96" s="198" t="s">
        <v>143</v>
      </c>
    </row>
    <row r="109" ht="19.5">
      <c r="C109" s="213"/>
    </row>
    <row r="110" ht="19.5">
      <c r="C110" s="213"/>
    </row>
    <row r="111" ht="19.5">
      <c r="C111" s="213"/>
    </row>
    <row r="112" ht="19.5">
      <c r="C112" s="213" t="s">
        <v>144</v>
      </c>
    </row>
    <row r="113" ht="19.5">
      <c r="C113" s="213" t="s">
        <v>145</v>
      </c>
    </row>
    <row r="114" ht="19.5">
      <c r="C114" s="213" t="s">
        <v>146</v>
      </c>
    </row>
    <row r="115" ht="19.5">
      <c r="C115" s="213" t="s">
        <v>147</v>
      </c>
    </row>
    <row r="116" ht="19.5">
      <c r="C116" s="213"/>
    </row>
    <row r="117" ht="19.5">
      <c r="C117" s="213"/>
    </row>
    <row r="118" ht="19.5">
      <c r="C118" s="213"/>
    </row>
    <row r="119" ht="19.5">
      <c r="C119" s="213"/>
    </row>
  </sheetData>
  <sheetProtection/>
  <mergeCells count="2">
    <mergeCell ref="A90:A91"/>
    <mergeCell ref="A3:F3"/>
  </mergeCells>
  <printOptions/>
  <pageMargins left="0.15748031496062992" right="0.15748031496062992" top="0.3937007874015748" bottom="0.4724409448818898" header="0.15748031496062992" footer="0.35433070866141736"/>
  <pageSetup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"/>
  <sheetViews>
    <sheetView zoomScale="90" zoomScaleNormal="90" zoomScalePageLayoutView="0" workbookViewId="0" topLeftCell="A1">
      <selection activeCell="E10" sqref="E10:L10"/>
    </sheetView>
  </sheetViews>
  <sheetFormatPr defaultColWidth="9.00390625" defaultRowHeight="15"/>
  <cols>
    <col min="1" max="1" width="47.421875" style="22" customWidth="1"/>
    <col min="2" max="2" width="11.140625" style="32" customWidth="1"/>
    <col min="3" max="3" width="12.8515625" style="22" customWidth="1"/>
    <col min="4" max="4" width="9.28125" style="22" customWidth="1"/>
    <col min="5" max="9" width="10.28125" style="22" customWidth="1"/>
    <col min="10" max="10" width="12.8515625" style="22" customWidth="1"/>
    <col min="11" max="11" width="10.28125" style="22" customWidth="1"/>
    <col min="12" max="12" width="9.57421875" style="22" customWidth="1"/>
    <col min="13" max="13" width="8.00390625" style="22" hidden="1" customWidth="1"/>
    <col min="14" max="14" width="166.8515625" style="23" hidden="1" customWidth="1"/>
    <col min="15" max="15" width="2.421875" style="22" hidden="1" customWidth="1"/>
    <col min="16" max="16384" width="9.00390625" style="22" customWidth="1"/>
  </cols>
  <sheetData>
    <row r="1" spans="1:12" ht="21">
      <c r="A1" s="612" t="s">
        <v>90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</row>
    <row r="2" spans="1:12" ht="2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54.75" customHeight="1">
      <c r="A3" s="613" t="s">
        <v>29</v>
      </c>
      <c r="B3" s="614"/>
      <c r="C3" s="614"/>
      <c r="D3" s="615"/>
      <c r="E3" s="613" t="s">
        <v>33</v>
      </c>
      <c r="F3" s="614"/>
      <c r="G3" s="614"/>
      <c r="H3" s="614"/>
      <c r="I3" s="614"/>
      <c r="J3" s="614"/>
      <c r="K3" s="614"/>
      <c r="L3" s="615"/>
    </row>
    <row r="4" spans="1:12" ht="21">
      <c r="A4" s="616" t="s">
        <v>116</v>
      </c>
      <c r="B4" s="617"/>
      <c r="C4" s="617"/>
      <c r="D4" s="618"/>
      <c r="E4" s="619" t="s">
        <v>151</v>
      </c>
      <c r="F4" s="620"/>
      <c r="G4" s="620"/>
      <c r="H4" s="620"/>
      <c r="I4" s="620"/>
      <c r="J4" s="620"/>
      <c r="K4" s="620"/>
      <c r="L4" s="621"/>
    </row>
    <row r="5" spans="1:12" ht="88.5" customHeight="1">
      <c r="A5" s="622" t="s">
        <v>117</v>
      </c>
      <c r="B5" s="623"/>
      <c r="C5" s="623"/>
      <c r="D5" s="624"/>
      <c r="E5" s="622" t="s">
        <v>149</v>
      </c>
      <c r="F5" s="623"/>
      <c r="G5" s="623"/>
      <c r="H5" s="623"/>
      <c r="I5" s="623"/>
      <c r="J5" s="623"/>
      <c r="K5" s="623"/>
      <c r="L5" s="624"/>
    </row>
    <row r="6" spans="1:12" ht="21">
      <c r="A6" s="609" t="s">
        <v>148</v>
      </c>
      <c r="B6" s="610"/>
      <c r="C6" s="610"/>
      <c r="D6" s="611"/>
      <c r="E6" s="609" t="s">
        <v>150</v>
      </c>
      <c r="F6" s="610"/>
      <c r="G6" s="610"/>
      <c r="H6" s="610"/>
      <c r="I6" s="610"/>
      <c r="J6" s="610"/>
      <c r="K6" s="610"/>
      <c r="L6" s="611"/>
    </row>
    <row r="7" spans="1:12" ht="21">
      <c r="A7" s="24"/>
      <c r="B7" s="25"/>
      <c r="C7" s="26"/>
      <c r="D7" s="26"/>
      <c r="E7" s="26"/>
      <c r="F7" s="26"/>
      <c r="G7" s="26"/>
      <c r="H7" s="26"/>
      <c r="I7" s="26"/>
      <c r="J7" s="26"/>
      <c r="K7" s="26"/>
      <c r="L7" s="27"/>
    </row>
    <row r="8" spans="1:12" ht="21">
      <c r="A8" s="28"/>
      <c r="B8" s="29"/>
      <c r="C8" s="30"/>
      <c r="D8" s="30"/>
      <c r="E8" s="30"/>
      <c r="F8" s="30"/>
      <c r="G8" s="30"/>
      <c r="H8" s="30"/>
      <c r="I8" s="30"/>
      <c r="J8" s="30"/>
      <c r="K8" s="30"/>
      <c r="L8" s="31"/>
    </row>
    <row r="9" spans="1:12" ht="21">
      <c r="A9" s="625"/>
      <c r="B9" s="626"/>
      <c r="C9" s="626"/>
      <c r="D9" s="626"/>
      <c r="E9" s="626"/>
      <c r="F9" s="626"/>
      <c r="G9" s="626"/>
      <c r="H9" s="626"/>
      <c r="I9" s="626"/>
      <c r="J9" s="626"/>
      <c r="K9" s="626"/>
      <c r="L9" s="627"/>
    </row>
    <row r="10" spans="1:12" ht="54.75" customHeight="1">
      <c r="A10" s="640" t="s">
        <v>32</v>
      </c>
      <c r="B10" s="641"/>
      <c r="C10" s="641"/>
      <c r="D10" s="642"/>
      <c r="E10" s="640" t="s">
        <v>34</v>
      </c>
      <c r="F10" s="641"/>
      <c r="G10" s="641"/>
      <c r="H10" s="641"/>
      <c r="I10" s="641"/>
      <c r="J10" s="641"/>
      <c r="K10" s="641"/>
      <c r="L10" s="642"/>
    </row>
    <row r="11" spans="1:12" ht="21">
      <c r="A11" s="634" t="s">
        <v>30</v>
      </c>
      <c r="B11" s="635"/>
      <c r="C11" s="635"/>
      <c r="D11" s="636"/>
      <c r="E11" s="637" t="s">
        <v>31</v>
      </c>
      <c r="F11" s="638"/>
      <c r="G11" s="638"/>
      <c r="H11" s="638"/>
      <c r="I11" s="638"/>
      <c r="J11" s="638"/>
      <c r="K11" s="638"/>
      <c r="L11" s="639"/>
    </row>
    <row r="12" spans="1:12" ht="88.5" customHeight="1">
      <c r="A12" s="628" t="s">
        <v>27</v>
      </c>
      <c r="B12" s="629"/>
      <c r="C12" s="629"/>
      <c r="D12" s="630"/>
      <c r="E12" s="628" t="s">
        <v>27</v>
      </c>
      <c r="F12" s="629"/>
      <c r="G12" s="629"/>
      <c r="H12" s="629"/>
      <c r="I12" s="629"/>
      <c r="J12" s="629"/>
      <c r="K12" s="629"/>
      <c r="L12" s="630"/>
    </row>
    <row r="13" spans="1:12" ht="21">
      <c r="A13" s="631" t="s">
        <v>28</v>
      </c>
      <c r="B13" s="632"/>
      <c r="C13" s="632"/>
      <c r="D13" s="633"/>
      <c r="E13" s="631" t="s">
        <v>28</v>
      </c>
      <c r="F13" s="632"/>
      <c r="G13" s="632"/>
      <c r="H13" s="632"/>
      <c r="I13" s="632"/>
      <c r="J13" s="632"/>
      <c r="K13" s="632"/>
      <c r="L13" s="633"/>
    </row>
  </sheetData>
  <sheetProtection/>
  <mergeCells count="18">
    <mergeCell ref="A9:L9"/>
    <mergeCell ref="A12:D12"/>
    <mergeCell ref="E12:L12"/>
    <mergeCell ref="A13:D13"/>
    <mergeCell ref="E13:L13"/>
    <mergeCell ref="A11:D11"/>
    <mergeCell ref="E11:L11"/>
    <mergeCell ref="A10:D10"/>
    <mergeCell ref="E10:L10"/>
    <mergeCell ref="A6:D6"/>
    <mergeCell ref="A1:L1"/>
    <mergeCell ref="A3:D3"/>
    <mergeCell ref="E3:L3"/>
    <mergeCell ref="A4:D4"/>
    <mergeCell ref="E4:L4"/>
    <mergeCell ref="A5:D5"/>
    <mergeCell ref="E5:L5"/>
    <mergeCell ref="E6:L6"/>
  </mergeCells>
  <printOptions/>
  <pageMargins left="0.4724409448818898" right="0.4724409448818898" top="0.3937007874015748" bottom="0.3937007874015748" header="0.31496062992125984" footer="0.31496062992125984"/>
  <pageSetup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02"/>
  <sheetViews>
    <sheetView view="pageBreakPreview" zoomScale="80" zoomScaleNormal="78" zoomScaleSheetLayoutView="80" zoomScalePageLayoutView="0" workbookViewId="0" topLeftCell="A97">
      <selection activeCell="A157" sqref="A157:IV158"/>
    </sheetView>
  </sheetViews>
  <sheetFormatPr defaultColWidth="9.140625" defaultRowHeight="15"/>
  <cols>
    <col min="1" max="1" width="51.28125" style="119" customWidth="1"/>
    <col min="2" max="2" width="15.28125" style="119" customWidth="1"/>
    <col min="3" max="3" width="25.421875" style="137" customWidth="1"/>
    <col min="4" max="4" width="31.421875" style="138" customWidth="1"/>
    <col min="5" max="5" width="33.140625" style="137" customWidth="1"/>
    <col min="6" max="6" width="31.00390625" style="119" customWidth="1"/>
    <col min="7" max="16384" width="9.140625" style="119" customWidth="1"/>
  </cols>
  <sheetData>
    <row r="1" spans="1:6" ht="19.5" hidden="1">
      <c r="A1" s="646" t="s">
        <v>199</v>
      </c>
      <c r="B1" s="646"/>
      <c r="C1" s="646"/>
      <c r="D1" s="646"/>
      <c r="E1" s="646"/>
      <c r="F1" s="646"/>
    </row>
    <row r="2" spans="1:6" ht="19.5" hidden="1">
      <c r="A2" s="108" t="s">
        <v>40</v>
      </c>
      <c r="B2" s="260"/>
      <c r="C2" s="254"/>
      <c r="D2" s="76"/>
      <c r="E2" s="127"/>
      <c r="F2" s="130" t="s">
        <v>159</v>
      </c>
    </row>
    <row r="3" spans="1:6" ht="19.5" hidden="1">
      <c r="A3" s="110" t="s">
        <v>200</v>
      </c>
      <c r="B3" s="261"/>
      <c r="C3" s="255"/>
      <c r="D3" s="77"/>
      <c r="E3" s="129"/>
      <c r="F3" s="111" t="s">
        <v>38</v>
      </c>
    </row>
    <row r="4" spans="1:5" s="143" customFormat="1" ht="19.5" hidden="1">
      <c r="A4" s="241" t="s">
        <v>200</v>
      </c>
      <c r="B4" s="262" t="s">
        <v>153</v>
      </c>
      <c r="C4" s="256" t="s">
        <v>0</v>
      </c>
      <c r="D4" s="141"/>
      <c r="E4" s="142"/>
    </row>
    <row r="5" spans="1:6" s="165" customFormat="1" ht="19.5" hidden="1">
      <c r="A5" s="277"/>
      <c r="B5" s="250"/>
      <c r="C5" s="251"/>
      <c r="D5" s="164" t="s">
        <v>24</v>
      </c>
      <c r="E5" s="164" t="s">
        <v>24</v>
      </c>
      <c r="F5" s="164" t="s">
        <v>24</v>
      </c>
    </row>
    <row r="6" spans="1:6" s="146" customFormat="1" ht="20.25" customHeight="1" hidden="1">
      <c r="A6" s="282" t="s">
        <v>42</v>
      </c>
      <c r="B6" s="115" t="s">
        <v>1</v>
      </c>
      <c r="C6" s="218" t="e">
        <f>SUM(C8+C16)</f>
        <v>#REF!</v>
      </c>
      <c r="D6" s="218"/>
      <c r="E6" s="218"/>
      <c r="F6" s="218"/>
    </row>
    <row r="7" spans="1:6" s="146" customFormat="1" ht="19.5" hidden="1">
      <c r="A7" s="282"/>
      <c r="B7" s="115" t="s">
        <v>2</v>
      </c>
      <c r="C7" s="218"/>
      <c r="D7" s="218"/>
      <c r="E7" s="218"/>
      <c r="F7" s="218"/>
    </row>
    <row r="8" spans="1:6" s="248" customFormat="1" ht="19.5" hidden="1">
      <c r="A8" s="244" t="s">
        <v>209</v>
      </c>
      <c r="B8" s="115" t="s">
        <v>1</v>
      </c>
      <c r="C8" s="257">
        <f>SUM(C10+C12+C14)</f>
        <v>83200</v>
      </c>
      <c r="D8" s="247"/>
      <c r="E8" s="247"/>
      <c r="F8" s="247"/>
    </row>
    <row r="9" spans="1:6" s="248" customFormat="1" ht="19.5" hidden="1">
      <c r="A9" s="244"/>
      <c r="B9" s="115" t="s">
        <v>2</v>
      </c>
      <c r="C9" s="257"/>
      <c r="D9" s="247"/>
      <c r="E9" s="247"/>
      <c r="F9" s="247"/>
    </row>
    <row r="10" spans="1:6" s="238" customFormat="1" ht="19.5" hidden="1">
      <c r="A10" s="133" t="s">
        <v>181</v>
      </c>
      <c r="B10" s="250" t="s">
        <v>1</v>
      </c>
      <c r="C10" s="251">
        <f>SUM(C109+C144)</f>
        <v>32400</v>
      </c>
      <c r="D10" s="278"/>
      <c r="E10" s="278"/>
      <c r="F10" s="278"/>
    </row>
    <row r="11" spans="1:6" s="238" customFormat="1" ht="19.5" hidden="1">
      <c r="A11" s="133"/>
      <c r="B11" s="250" t="s">
        <v>2</v>
      </c>
      <c r="C11" s="251">
        <f>SUM(C110+C145)</f>
        <v>0</v>
      </c>
      <c r="D11" s="278"/>
      <c r="E11" s="278"/>
      <c r="F11" s="278"/>
    </row>
    <row r="12" spans="1:6" s="238" customFormat="1" ht="19.5" hidden="1">
      <c r="A12" s="133" t="s">
        <v>158</v>
      </c>
      <c r="B12" s="250" t="s">
        <v>1</v>
      </c>
      <c r="C12" s="251">
        <f>C111+C146</f>
        <v>10400</v>
      </c>
      <c r="D12" s="278"/>
      <c r="E12" s="278"/>
      <c r="F12" s="278"/>
    </row>
    <row r="13" spans="1:6" s="238" customFormat="1" ht="19.5" hidden="1">
      <c r="A13" s="133"/>
      <c r="B13" s="250" t="s">
        <v>2</v>
      </c>
      <c r="C13" s="251"/>
      <c r="D13" s="278"/>
      <c r="E13" s="278"/>
      <c r="F13" s="278"/>
    </row>
    <row r="14" spans="1:6" s="238" customFormat="1" ht="19.5" hidden="1">
      <c r="A14" s="133" t="s">
        <v>154</v>
      </c>
      <c r="B14" s="250" t="s">
        <v>1</v>
      </c>
      <c r="C14" s="251">
        <f>C113+C148</f>
        <v>40400</v>
      </c>
      <c r="D14" s="278"/>
      <c r="E14" s="278"/>
      <c r="F14" s="278"/>
    </row>
    <row r="15" spans="1:6" s="238" customFormat="1" ht="19.5" hidden="1">
      <c r="A15" s="133"/>
      <c r="B15" s="250" t="s">
        <v>2</v>
      </c>
      <c r="C15" s="251"/>
      <c r="D15" s="278"/>
      <c r="E15" s="278"/>
      <c r="F15" s="278"/>
    </row>
    <row r="16" spans="1:6" s="248" customFormat="1" ht="19.5" hidden="1">
      <c r="A16" s="244" t="s">
        <v>212</v>
      </c>
      <c r="B16" s="263" t="s">
        <v>1</v>
      </c>
      <c r="C16" s="257" t="e">
        <f>SUM($C$18+$C$20+$C$22+$C$24+$C$26+$C$28+$C$30+$C$32+$C$34+$C$36+$C$38+$C$40+$C$42+$C$44+$C$46+$C$54)-$C$36</f>
        <v>#REF!</v>
      </c>
      <c r="D16" s="247"/>
      <c r="E16" s="247"/>
      <c r="F16" s="247"/>
    </row>
    <row r="17" spans="1:6" s="248" customFormat="1" ht="19.5" hidden="1">
      <c r="A17" s="244"/>
      <c r="B17" s="263"/>
      <c r="C17" s="257"/>
      <c r="D17" s="247"/>
      <c r="E17" s="247"/>
      <c r="F17" s="247"/>
    </row>
    <row r="18" spans="1:6" s="157" customFormat="1" ht="19.5" hidden="1">
      <c r="A18" s="192" t="s">
        <v>43</v>
      </c>
      <c r="B18" s="185" t="s">
        <v>1</v>
      </c>
      <c r="C18" s="191" t="e">
        <f>#REF!+C155</f>
        <v>#REF!</v>
      </c>
      <c r="D18" s="191"/>
      <c r="E18" s="191"/>
      <c r="F18" s="191"/>
    </row>
    <row r="19" spans="1:6" s="157" customFormat="1" ht="19.5" hidden="1">
      <c r="A19" s="192"/>
      <c r="B19" s="185" t="s">
        <v>2</v>
      </c>
      <c r="C19" s="191"/>
      <c r="D19" s="191"/>
      <c r="E19" s="191"/>
      <c r="F19" s="191"/>
    </row>
    <row r="20" spans="1:6" s="157" customFormat="1" ht="19.5" hidden="1">
      <c r="A20" s="192" t="s">
        <v>155</v>
      </c>
      <c r="B20" s="185" t="s">
        <v>1</v>
      </c>
      <c r="C20" s="191" t="e">
        <f>#REF!+C162</f>
        <v>#REF!</v>
      </c>
      <c r="D20" s="191"/>
      <c r="E20" s="191"/>
      <c r="F20" s="191"/>
    </row>
    <row r="21" spans="1:6" s="157" customFormat="1" ht="19.5" hidden="1">
      <c r="A21" s="192"/>
      <c r="B21" s="185" t="s">
        <v>2</v>
      </c>
      <c r="C21" s="191"/>
      <c r="D21" s="191"/>
      <c r="E21" s="191"/>
      <c r="F21" s="191"/>
    </row>
    <row r="22" spans="1:6" s="157" customFormat="1" ht="19.5" hidden="1">
      <c r="A22" s="192" t="s">
        <v>44</v>
      </c>
      <c r="B22" s="185" t="s">
        <v>1</v>
      </c>
      <c r="C22" s="191">
        <f>C166</f>
        <v>26000</v>
      </c>
      <c r="D22" s="191"/>
      <c r="E22" s="191"/>
      <c r="F22" s="191"/>
    </row>
    <row r="23" spans="1:6" s="157" customFormat="1" ht="19.5" hidden="1">
      <c r="A23" s="125"/>
      <c r="B23" s="185" t="s">
        <v>2</v>
      </c>
      <c r="C23" s="191"/>
      <c r="D23" s="191"/>
      <c r="E23" s="191"/>
      <c r="F23" s="191"/>
    </row>
    <row r="24" spans="1:6" s="157" customFormat="1" ht="19.5" hidden="1">
      <c r="A24" s="192" t="s">
        <v>45</v>
      </c>
      <c r="B24" s="185" t="s">
        <v>1</v>
      </c>
      <c r="C24" s="191">
        <f>C158</f>
        <v>108600</v>
      </c>
      <c r="D24" s="191"/>
      <c r="E24" s="191"/>
      <c r="F24" s="191"/>
    </row>
    <row r="25" spans="1:6" s="157" customFormat="1" ht="19.5" hidden="1">
      <c r="A25" s="125"/>
      <c r="B25" s="185" t="s">
        <v>2</v>
      </c>
      <c r="C25" s="191"/>
      <c r="D25" s="191"/>
      <c r="E25" s="191"/>
      <c r="F25" s="191"/>
    </row>
    <row r="26" spans="1:6" s="157" customFormat="1" ht="19.5" hidden="1">
      <c r="A26" s="192" t="s">
        <v>47</v>
      </c>
      <c r="B26" s="185" t="s">
        <v>1</v>
      </c>
      <c r="C26" s="191" t="e">
        <f>#REF!</f>
        <v>#REF!</v>
      </c>
      <c r="D26" s="191"/>
      <c r="E26" s="191"/>
      <c r="F26" s="191"/>
    </row>
    <row r="27" spans="1:6" s="157" customFormat="1" ht="19.5" hidden="1">
      <c r="A27" s="125"/>
      <c r="B27" s="185" t="s">
        <v>2</v>
      </c>
      <c r="C27" s="191"/>
      <c r="D27" s="191"/>
      <c r="E27" s="191"/>
      <c r="F27" s="191"/>
    </row>
    <row r="28" spans="1:6" s="157" customFormat="1" ht="19.5" hidden="1">
      <c r="A28" s="192" t="s">
        <v>48</v>
      </c>
      <c r="B28" s="185" t="s">
        <v>1</v>
      </c>
      <c r="C28" s="191" t="e">
        <f>#REF!+C160</f>
        <v>#REF!</v>
      </c>
      <c r="D28" s="191"/>
      <c r="E28" s="191"/>
      <c r="F28" s="191"/>
    </row>
    <row r="29" spans="1:6" s="157" customFormat="1" ht="19.5" hidden="1">
      <c r="A29" s="125"/>
      <c r="B29" s="185" t="s">
        <v>2</v>
      </c>
      <c r="C29" s="191"/>
      <c r="D29" s="191"/>
      <c r="E29" s="191"/>
      <c r="F29" s="191"/>
    </row>
    <row r="30" spans="1:6" s="157" customFormat="1" ht="19.5" hidden="1">
      <c r="A30" s="192" t="s">
        <v>49</v>
      </c>
      <c r="B30" s="185" t="s">
        <v>1</v>
      </c>
      <c r="C30" s="191" t="e">
        <f>#REF!</f>
        <v>#REF!</v>
      </c>
      <c r="D30" s="191"/>
      <c r="E30" s="191"/>
      <c r="F30" s="191"/>
    </row>
    <row r="31" spans="1:6" s="157" customFormat="1" ht="19.5" hidden="1">
      <c r="A31" s="192" t="s">
        <v>50</v>
      </c>
      <c r="B31" s="185" t="s">
        <v>2</v>
      </c>
      <c r="C31" s="191"/>
      <c r="D31" s="191"/>
      <c r="E31" s="191"/>
      <c r="F31" s="191"/>
    </row>
    <row r="32" spans="1:6" s="157" customFormat="1" ht="24.75" customHeight="1" hidden="1">
      <c r="A32" s="192" t="s">
        <v>171</v>
      </c>
      <c r="B32" s="185" t="s">
        <v>1</v>
      </c>
      <c r="C32" s="191" t="e">
        <f>#REF!</f>
        <v>#REF!</v>
      </c>
      <c r="D32" s="191"/>
      <c r="E32" s="191"/>
      <c r="F32" s="191"/>
    </row>
    <row r="33" spans="1:6" s="157" customFormat="1" ht="24.75" customHeight="1" hidden="1">
      <c r="A33" s="192" t="s">
        <v>172</v>
      </c>
      <c r="B33" s="185" t="s">
        <v>2</v>
      </c>
      <c r="C33" s="191"/>
      <c r="D33" s="191"/>
      <c r="E33" s="191"/>
      <c r="F33" s="191"/>
    </row>
    <row r="34" spans="1:6" s="157" customFormat="1" ht="24.75" customHeight="1" hidden="1">
      <c r="A34" s="192" t="s">
        <v>156</v>
      </c>
      <c r="B34" s="185" t="s">
        <v>1</v>
      </c>
      <c r="C34" s="191">
        <f>C164</f>
        <v>180000</v>
      </c>
      <c r="D34" s="191"/>
      <c r="E34" s="191"/>
      <c r="F34" s="191"/>
    </row>
    <row r="35" spans="1:6" s="157" customFormat="1" ht="19.5" hidden="1">
      <c r="A35" s="192"/>
      <c r="B35" s="185" t="s">
        <v>2</v>
      </c>
      <c r="C35" s="191"/>
      <c r="D35" s="191"/>
      <c r="E35" s="191"/>
      <c r="F35" s="191"/>
    </row>
    <row r="36" spans="1:6" s="157" customFormat="1" ht="22.5" customHeight="1" hidden="1">
      <c r="A36" s="192" t="s">
        <v>218</v>
      </c>
      <c r="B36" s="185" t="s">
        <v>1</v>
      </c>
      <c r="C36" s="225">
        <v>130300</v>
      </c>
      <c r="D36" s="191"/>
      <c r="E36" s="191"/>
      <c r="F36" s="191"/>
    </row>
    <row r="37" spans="1:6" s="157" customFormat="1" ht="19.5" hidden="1">
      <c r="A37" s="125"/>
      <c r="B37" s="185" t="s">
        <v>2</v>
      </c>
      <c r="C37" s="191"/>
      <c r="D37" s="191"/>
      <c r="E37" s="191"/>
      <c r="F37" s="191"/>
    </row>
    <row r="38" spans="1:6" s="157" customFormat="1" ht="19.5" hidden="1">
      <c r="A38" s="192" t="s">
        <v>52</v>
      </c>
      <c r="B38" s="185" t="s">
        <v>1</v>
      </c>
      <c r="C38" s="191">
        <f>C175</f>
        <v>160900</v>
      </c>
      <c r="D38" s="191"/>
      <c r="E38" s="191"/>
      <c r="F38" s="191"/>
    </row>
    <row r="39" spans="1:6" s="157" customFormat="1" ht="19.5" hidden="1">
      <c r="A39" s="125"/>
      <c r="B39" s="185" t="s">
        <v>2</v>
      </c>
      <c r="C39" s="191"/>
      <c r="D39" s="191"/>
      <c r="E39" s="191"/>
      <c r="F39" s="191"/>
    </row>
    <row r="40" spans="1:6" s="157" customFormat="1" ht="19.5" hidden="1">
      <c r="A40" s="192" t="s">
        <v>53</v>
      </c>
      <c r="B40" s="185" t="s">
        <v>1</v>
      </c>
      <c r="C40" s="191">
        <f>C171</f>
        <v>277000</v>
      </c>
      <c r="D40" s="191"/>
      <c r="E40" s="191"/>
      <c r="F40" s="191"/>
    </row>
    <row r="41" spans="1:6" s="157" customFormat="1" ht="19.5" hidden="1">
      <c r="A41" s="125"/>
      <c r="B41" s="185" t="s">
        <v>2</v>
      </c>
      <c r="C41" s="191"/>
      <c r="D41" s="191"/>
      <c r="E41" s="191"/>
      <c r="F41" s="191"/>
    </row>
    <row r="42" spans="1:6" s="157" customFormat="1" ht="19.5" hidden="1">
      <c r="A42" s="192" t="s">
        <v>157</v>
      </c>
      <c r="B42" s="185" t="s">
        <v>1</v>
      </c>
      <c r="C42" s="191">
        <f>C173</f>
        <v>72000</v>
      </c>
      <c r="D42" s="191"/>
      <c r="E42" s="191"/>
      <c r="F42" s="191"/>
    </row>
    <row r="43" spans="1:6" s="157" customFormat="1" ht="19.5" hidden="1">
      <c r="A43" s="192"/>
      <c r="B43" s="185" t="s">
        <v>2</v>
      </c>
      <c r="C43" s="191"/>
      <c r="D43" s="191"/>
      <c r="E43" s="191"/>
      <c r="F43" s="191"/>
    </row>
    <row r="44" spans="1:6" s="157" customFormat="1" ht="19.5" hidden="1">
      <c r="A44" s="192" t="s">
        <v>220</v>
      </c>
      <c r="B44" s="185" t="s">
        <v>1</v>
      </c>
      <c r="C44" s="191">
        <f>C133</f>
        <v>255900</v>
      </c>
      <c r="D44" s="191"/>
      <c r="E44" s="191"/>
      <c r="F44" s="191"/>
    </row>
    <row r="45" spans="1:6" s="157" customFormat="1" ht="19.5" hidden="1">
      <c r="A45" s="192"/>
      <c r="B45" s="185" t="s">
        <v>2</v>
      </c>
      <c r="C45" s="191"/>
      <c r="D45" s="191"/>
      <c r="E45" s="191"/>
      <c r="F45" s="191"/>
    </row>
    <row r="46" spans="1:6" s="157" customFormat="1" ht="19.5" hidden="1">
      <c r="A46" s="192" t="s">
        <v>219</v>
      </c>
      <c r="B46" s="185" t="s">
        <v>1</v>
      </c>
      <c r="C46" s="191">
        <f>C135</f>
        <v>24000</v>
      </c>
      <c r="D46" s="191"/>
      <c r="E46" s="191"/>
      <c r="F46" s="191"/>
    </row>
    <row r="47" spans="1:6" s="157" customFormat="1" ht="19.5" hidden="1">
      <c r="A47" s="192"/>
      <c r="B47" s="185" t="s">
        <v>2</v>
      </c>
      <c r="C47" s="191"/>
      <c r="D47" s="191"/>
      <c r="E47" s="191"/>
      <c r="F47" s="191"/>
    </row>
    <row r="48" spans="1:6" s="143" customFormat="1" ht="28.5" customHeight="1" hidden="1">
      <c r="A48" s="646" t="s">
        <v>199</v>
      </c>
      <c r="B48" s="646"/>
      <c r="C48" s="646"/>
      <c r="D48" s="646"/>
      <c r="E48" s="646"/>
      <c r="F48" s="646"/>
    </row>
    <row r="49" spans="1:6" s="165" customFormat="1" ht="28.5" customHeight="1" hidden="1">
      <c r="A49" s="108" t="s">
        <v>40</v>
      </c>
      <c r="B49" s="260"/>
      <c r="C49" s="254"/>
      <c r="D49" s="76"/>
      <c r="E49" s="127"/>
      <c r="F49" s="119"/>
    </row>
    <row r="50" spans="1:6" s="145" customFormat="1" ht="19.5" hidden="1">
      <c r="A50" s="110"/>
      <c r="B50" s="261"/>
      <c r="C50" s="255"/>
      <c r="D50" s="77"/>
      <c r="E50" s="129"/>
      <c r="F50" s="130" t="s">
        <v>159</v>
      </c>
    </row>
    <row r="51" spans="1:6" s="145" customFormat="1" ht="19.5" hidden="1">
      <c r="A51" s="110"/>
      <c r="B51" s="261"/>
      <c r="C51" s="255"/>
      <c r="D51" s="77"/>
      <c r="E51" s="129"/>
      <c r="F51" s="111" t="s">
        <v>38</v>
      </c>
    </row>
    <row r="52" spans="1:6" s="145" customFormat="1" ht="19.5" hidden="1">
      <c r="A52" s="241" t="s">
        <v>200</v>
      </c>
      <c r="B52" s="262" t="s">
        <v>153</v>
      </c>
      <c r="C52" s="256" t="s">
        <v>0</v>
      </c>
      <c r="D52" s="141"/>
      <c r="E52" s="142"/>
      <c r="F52" s="143"/>
    </row>
    <row r="53" spans="1:6" s="145" customFormat="1" ht="19.5" hidden="1">
      <c r="A53" s="277"/>
      <c r="B53" s="250"/>
      <c r="C53" s="251"/>
      <c r="D53" s="164" t="s">
        <v>24</v>
      </c>
      <c r="E53" s="164" t="s">
        <v>24</v>
      </c>
      <c r="F53" s="164" t="s">
        <v>24</v>
      </c>
    </row>
    <row r="54" spans="1:6" s="145" customFormat="1" ht="19.5" hidden="1">
      <c r="A54" s="188" t="s">
        <v>59</v>
      </c>
      <c r="B54" s="118" t="s">
        <v>1</v>
      </c>
      <c r="C54" s="189">
        <f>C177</f>
        <v>10000</v>
      </c>
      <c r="D54" s="79"/>
      <c r="E54" s="189"/>
      <c r="F54" s="195"/>
    </row>
    <row r="55" spans="1:6" s="145" customFormat="1" ht="19.5" hidden="1">
      <c r="A55" s="193"/>
      <c r="B55" s="118" t="s">
        <v>2</v>
      </c>
      <c r="C55" s="189"/>
      <c r="D55" s="79"/>
      <c r="E55" s="189"/>
      <c r="F55" s="195"/>
    </row>
    <row r="56" spans="1:6" s="145" customFormat="1" ht="19.5" hidden="1">
      <c r="A56" s="282" t="s">
        <v>60</v>
      </c>
      <c r="B56" s="115" t="s">
        <v>1</v>
      </c>
      <c r="C56" s="218">
        <f>SUM(C58+C63)</f>
        <v>4350600</v>
      </c>
      <c r="D56" s="218"/>
      <c r="E56" s="218"/>
      <c r="F56" s="218"/>
    </row>
    <row r="57" spans="1:6" s="145" customFormat="1" ht="19.5" hidden="1">
      <c r="A57" s="282"/>
      <c r="B57" s="115" t="s">
        <v>2</v>
      </c>
      <c r="C57" s="218"/>
      <c r="D57" s="218"/>
      <c r="E57" s="218"/>
      <c r="F57" s="218"/>
    </row>
    <row r="58" spans="1:6" s="253" customFormat="1" ht="19.5" hidden="1">
      <c r="A58" s="125" t="s">
        <v>208</v>
      </c>
      <c r="B58" s="185"/>
      <c r="C58" s="191">
        <f>SUM(C59:C62)</f>
        <v>393500</v>
      </c>
      <c r="D58" s="217"/>
      <c r="E58" s="217"/>
      <c r="F58" s="217"/>
    </row>
    <row r="59" spans="1:6" s="157" customFormat="1" ht="19.5" hidden="1">
      <c r="A59" s="192" t="s">
        <v>173</v>
      </c>
      <c r="B59" s="185" t="s">
        <v>1</v>
      </c>
      <c r="C59" s="191">
        <v>41500</v>
      </c>
      <c r="D59" s="191"/>
      <c r="E59" s="191"/>
      <c r="F59" s="191"/>
    </row>
    <row r="60" spans="1:6" s="266" customFormat="1" ht="19.5" hidden="1">
      <c r="A60" s="192" t="s">
        <v>203</v>
      </c>
      <c r="B60" s="185" t="s">
        <v>2</v>
      </c>
      <c r="C60" s="191"/>
      <c r="D60" s="191"/>
      <c r="E60" s="191"/>
      <c r="F60" s="191"/>
    </row>
    <row r="61" spans="1:6" s="126" customFormat="1" ht="19.5" customHeight="1" hidden="1">
      <c r="A61" s="192" t="s">
        <v>175</v>
      </c>
      <c r="B61" s="185" t="s">
        <v>1</v>
      </c>
      <c r="C61" s="191">
        <v>352000</v>
      </c>
      <c r="D61" s="191"/>
      <c r="E61" s="191"/>
      <c r="F61" s="191"/>
    </row>
    <row r="62" spans="1:6" s="126" customFormat="1" ht="28.5" customHeight="1" hidden="1">
      <c r="A62" s="192" t="s">
        <v>174</v>
      </c>
      <c r="B62" s="185" t="s">
        <v>2</v>
      </c>
      <c r="C62" s="191"/>
      <c r="D62" s="191"/>
      <c r="E62" s="191"/>
      <c r="F62" s="191"/>
    </row>
    <row r="63" spans="1:6" s="252" customFormat="1" ht="28.5" customHeight="1" hidden="1">
      <c r="A63" s="282" t="s">
        <v>207</v>
      </c>
      <c r="B63" s="115"/>
      <c r="C63" s="218">
        <f>SUM(C64:C67)</f>
        <v>3957100</v>
      </c>
      <c r="D63" s="219"/>
      <c r="E63" s="219"/>
      <c r="F63" s="219"/>
    </row>
    <row r="64" spans="1:6" s="126" customFormat="1" ht="19.5" hidden="1">
      <c r="A64" s="192" t="s">
        <v>176</v>
      </c>
      <c r="B64" s="185" t="s">
        <v>1</v>
      </c>
      <c r="C64" s="191">
        <v>69300</v>
      </c>
      <c r="D64" s="191"/>
      <c r="E64" s="191"/>
      <c r="F64" s="191"/>
    </row>
    <row r="65" spans="1:6" s="126" customFormat="1" ht="19.5" hidden="1">
      <c r="A65" s="267" t="s">
        <v>204</v>
      </c>
      <c r="B65" s="185" t="s">
        <v>2</v>
      </c>
      <c r="C65" s="191"/>
      <c r="D65" s="191" t="e">
        <f>SUM(#REF!,#REF!,#REF!,#REF!)</f>
        <v>#REF!</v>
      </c>
      <c r="E65" s="191" t="e">
        <f>SUM(#REF!,#REF!,#REF!,#REF!)</f>
        <v>#REF!</v>
      </c>
      <c r="F65" s="191" t="e">
        <f>SUM(#REF!,#REF!,#REF!,#REF!)</f>
        <v>#REF!</v>
      </c>
    </row>
    <row r="66" spans="1:6" s="126" customFormat="1" ht="19.5" hidden="1">
      <c r="A66" s="267" t="s">
        <v>205</v>
      </c>
      <c r="B66" s="185" t="s">
        <v>1</v>
      </c>
      <c r="C66" s="191">
        <v>3887800</v>
      </c>
      <c r="D66" s="191"/>
      <c r="E66" s="191"/>
      <c r="F66" s="191"/>
    </row>
    <row r="67" spans="1:6" s="126" customFormat="1" ht="19.5" hidden="1">
      <c r="A67" s="267" t="s">
        <v>206</v>
      </c>
      <c r="B67" s="185" t="s">
        <v>2</v>
      </c>
      <c r="C67" s="191"/>
      <c r="D67" s="191"/>
      <c r="E67" s="191"/>
      <c r="F67" s="191"/>
    </row>
    <row r="68" spans="1:6" ht="19.5" hidden="1">
      <c r="A68" s="645" t="s">
        <v>24</v>
      </c>
      <c r="B68" s="115" t="s">
        <v>1</v>
      </c>
      <c r="C68" s="218" t="e">
        <f>SUM(C6+C56)</f>
        <v>#REF!</v>
      </c>
      <c r="D68" s="219"/>
      <c r="E68" s="219"/>
      <c r="F68" s="219"/>
    </row>
    <row r="69" spans="1:6" ht="19.5" hidden="1">
      <c r="A69" s="645"/>
      <c r="B69" s="115" t="s">
        <v>2</v>
      </c>
      <c r="C69" s="218">
        <f>SUM(C7+C57)</f>
        <v>0</v>
      </c>
      <c r="D69" s="219"/>
      <c r="E69" s="219"/>
      <c r="F69" s="219"/>
    </row>
    <row r="70" spans="1:6" s="126" customFormat="1" ht="19.5" hidden="1">
      <c r="A70" s="242"/>
      <c r="B70" s="239"/>
      <c r="C70" s="240"/>
      <c r="D70" s="243"/>
      <c r="E70" s="243"/>
      <c r="F70" s="243"/>
    </row>
    <row r="71" spans="1:6" s="126" customFormat="1" ht="19.5" hidden="1">
      <c r="A71" s="242"/>
      <c r="B71" s="239"/>
      <c r="C71" s="240"/>
      <c r="D71" s="243"/>
      <c r="E71" s="243"/>
      <c r="F71" s="243"/>
    </row>
    <row r="72" spans="1:6" s="126" customFormat="1" ht="19.5" hidden="1">
      <c r="A72" s="242"/>
      <c r="B72" s="239"/>
      <c r="C72" s="240"/>
      <c r="D72" s="243"/>
      <c r="E72" s="243"/>
      <c r="F72" s="243"/>
    </row>
    <row r="73" spans="1:6" s="126" customFormat="1" ht="19.5" hidden="1">
      <c r="A73" s="242"/>
      <c r="B73" s="239"/>
      <c r="C73" s="240"/>
      <c r="D73" s="243"/>
      <c r="E73" s="243"/>
      <c r="F73" s="243"/>
    </row>
    <row r="74" spans="1:6" s="126" customFormat="1" ht="19.5" hidden="1">
      <c r="A74" s="242"/>
      <c r="B74" s="239"/>
      <c r="C74" s="240"/>
      <c r="D74" s="243"/>
      <c r="E74" s="243"/>
      <c r="F74" s="243"/>
    </row>
    <row r="75" spans="1:6" s="126" customFormat="1" ht="19.5" hidden="1">
      <c r="A75" s="242"/>
      <c r="B75" s="239"/>
      <c r="C75" s="240"/>
      <c r="D75" s="243"/>
      <c r="E75" s="243"/>
      <c r="F75" s="243"/>
    </row>
    <row r="76" spans="1:6" s="126" customFormat="1" ht="19.5" hidden="1">
      <c r="A76" s="242"/>
      <c r="B76" s="239"/>
      <c r="C76" s="240"/>
      <c r="D76" s="243"/>
      <c r="E76" s="243"/>
      <c r="F76" s="243"/>
    </row>
    <row r="77" spans="1:6" s="126" customFormat="1" ht="19.5" hidden="1">
      <c r="A77" s="242"/>
      <c r="B77" s="239"/>
      <c r="C77" s="240"/>
      <c r="D77" s="243"/>
      <c r="E77" s="243"/>
      <c r="F77" s="243"/>
    </row>
    <row r="78" spans="1:6" s="126" customFormat="1" ht="19.5" hidden="1">
      <c r="A78" s="242"/>
      <c r="B78" s="239"/>
      <c r="C78" s="240"/>
      <c r="D78" s="243"/>
      <c r="E78" s="243"/>
      <c r="F78" s="243"/>
    </row>
    <row r="79" spans="1:6" s="126" customFormat="1" ht="19.5" hidden="1">
      <c r="A79" s="242"/>
      <c r="B79" s="239"/>
      <c r="C79" s="240"/>
      <c r="D79" s="243"/>
      <c r="E79" s="243"/>
      <c r="F79" s="243"/>
    </row>
    <row r="80" spans="1:6" s="126" customFormat="1" ht="19.5" hidden="1">
      <c r="A80" s="242"/>
      <c r="B80" s="239"/>
      <c r="C80" s="240"/>
      <c r="D80" s="243"/>
      <c r="E80" s="243"/>
      <c r="F80" s="243"/>
    </row>
    <row r="81" spans="1:6" s="126" customFormat="1" ht="19.5" hidden="1">
      <c r="A81" s="242"/>
      <c r="B81" s="239"/>
      <c r="C81" s="240"/>
      <c r="D81" s="243"/>
      <c r="E81" s="243"/>
      <c r="F81" s="243"/>
    </row>
    <row r="82" spans="1:6" s="126" customFormat="1" ht="19.5" hidden="1">
      <c r="A82" s="242"/>
      <c r="B82" s="239"/>
      <c r="C82" s="240"/>
      <c r="D82" s="243"/>
      <c r="E82" s="243"/>
      <c r="F82" s="243"/>
    </row>
    <row r="83" spans="1:6" s="126" customFormat="1" ht="19.5" hidden="1">
      <c r="A83" s="242"/>
      <c r="B83" s="239"/>
      <c r="C83" s="240"/>
      <c r="D83" s="243"/>
      <c r="E83" s="243"/>
      <c r="F83" s="243"/>
    </row>
    <row r="84" spans="1:6" s="126" customFormat="1" ht="19.5" hidden="1">
      <c r="A84" s="242"/>
      <c r="B84" s="239"/>
      <c r="C84" s="240"/>
      <c r="D84" s="243"/>
      <c r="E84" s="243"/>
      <c r="F84" s="243"/>
    </row>
    <row r="85" spans="1:6" s="126" customFormat="1" ht="19.5" hidden="1">
      <c r="A85" s="242"/>
      <c r="B85" s="239"/>
      <c r="C85" s="240"/>
      <c r="D85" s="243"/>
      <c r="E85" s="243"/>
      <c r="F85" s="243"/>
    </row>
    <row r="86" spans="1:6" s="126" customFormat="1" ht="19.5" hidden="1">
      <c r="A86" s="242"/>
      <c r="B86" s="239"/>
      <c r="C86" s="240"/>
      <c r="D86" s="243"/>
      <c r="E86" s="243"/>
      <c r="F86" s="243"/>
    </row>
    <row r="87" spans="1:6" s="126" customFormat="1" ht="19.5" hidden="1">
      <c r="A87" s="242"/>
      <c r="B87" s="239"/>
      <c r="C87" s="240"/>
      <c r="D87" s="243"/>
      <c r="E87" s="243"/>
      <c r="F87" s="243"/>
    </row>
    <row r="88" spans="1:6" s="126" customFormat="1" ht="19.5" hidden="1">
      <c r="A88" s="242"/>
      <c r="B88" s="239"/>
      <c r="C88" s="240"/>
      <c r="D88" s="243"/>
      <c r="E88" s="243"/>
      <c r="F88" s="243"/>
    </row>
    <row r="89" spans="1:6" s="126" customFormat="1" ht="19.5" hidden="1">
      <c r="A89" s="242"/>
      <c r="B89" s="239"/>
      <c r="C89" s="240"/>
      <c r="D89" s="243"/>
      <c r="E89" s="243"/>
      <c r="F89" s="243"/>
    </row>
    <row r="90" spans="1:6" s="126" customFormat="1" ht="19.5" hidden="1">
      <c r="A90" s="242"/>
      <c r="B90" s="239"/>
      <c r="C90" s="240"/>
      <c r="D90" s="243"/>
      <c r="E90" s="243"/>
      <c r="F90" s="243"/>
    </row>
    <row r="91" spans="1:6" s="126" customFormat="1" ht="19.5" hidden="1">
      <c r="A91" s="242"/>
      <c r="B91" s="239"/>
      <c r="C91" s="240"/>
      <c r="D91" s="243"/>
      <c r="E91" s="243"/>
      <c r="F91" s="243"/>
    </row>
    <row r="92" spans="1:6" s="126" customFormat="1" ht="19.5" hidden="1">
      <c r="A92" s="242"/>
      <c r="B92" s="239"/>
      <c r="C92" s="240"/>
      <c r="D92" s="243"/>
      <c r="E92" s="243"/>
      <c r="F92" s="243"/>
    </row>
    <row r="93" spans="1:6" s="126" customFormat="1" ht="19.5" hidden="1">
      <c r="A93" s="242"/>
      <c r="B93" s="239"/>
      <c r="C93" s="240"/>
      <c r="D93" s="243"/>
      <c r="E93" s="243"/>
      <c r="F93" s="243"/>
    </row>
    <row r="94" spans="1:6" s="126" customFormat="1" ht="19.5">
      <c r="A94" s="242"/>
      <c r="B94" s="239"/>
      <c r="C94" s="240"/>
      <c r="D94" s="243"/>
      <c r="E94" s="243"/>
      <c r="F94" s="329" t="s">
        <v>267</v>
      </c>
    </row>
    <row r="95" spans="1:6" s="126" customFormat="1" ht="19.5">
      <c r="A95" s="242"/>
      <c r="B95" s="239"/>
      <c r="C95" s="240"/>
      <c r="D95" s="243"/>
      <c r="E95" s="243"/>
      <c r="F95" s="329" t="s">
        <v>268</v>
      </c>
    </row>
    <row r="96" spans="1:6" s="126" customFormat="1" ht="19.5">
      <c r="A96" s="646" t="s">
        <v>199</v>
      </c>
      <c r="B96" s="646"/>
      <c r="C96" s="646"/>
      <c r="D96" s="646"/>
      <c r="E96" s="646"/>
      <c r="F96" s="646"/>
    </row>
    <row r="97" spans="1:6" s="126" customFormat="1" ht="19.5">
      <c r="A97" s="108" t="s">
        <v>40</v>
      </c>
      <c r="B97" s="260"/>
      <c r="C97" s="254"/>
      <c r="D97" s="76"/>
      <c r="E97" s="127"/>
      <c r="F97" s="119"/>
    </row>
    <row r="98" spans="1:6" s="126" customFormat="1" ht="19.5">
      <c r="A98" s="110" t="s">
        <v>200</v>
      </c>
      <c r="B98" s="239"/>
      <c r="C98" s="240"/>
      <c r="D98" s="243"/>
      <c r="E98" s="243"/>
      <c r="F98" s="130"/>
    </row>
    <row r="99" spans="1:6" s="126" customFormat="1" ht="19.5">
      <c r="A99" s="242"/>
      <c r="B99" s="239"/>
      <c r="C99" s="240"/>
      <c r="D99" s="243"/>
      <c r="E99" s="243"/>
      <c r="F99" s="111" t="s">
        <v>38</v>
      </c>
    </row>
    <row r="100" spans="1:6" s="143" customFormat="1" ht="28.5" customHeight="1">
      <c r="A100" s="276" t="s">
        <v>274</v>
      </c>
      <c r="B100" s="262" t="s">
        <v>153</v>
      </c>
      <c r="C100" s="256" t="s">
        <v>0</v>
      </c>
      <c r="D100" s="141" t="s">
        <v>3</v>
      </c>
      <c r="E100" s="141" t="s">
        <v>4</v>
      </c>
      <c r="F100" s="141" t="s">
        <v>5</v>
      </c>
    </row>
    <row r="101" spans="1:6" s="165" customFormat="1" ht="19.5">
      <c r="A101" s="277"/>
      <c r="B101" s="250"/>
      <c r="C101" s="251"/>
      <c r="D101" s="164" t="s">
        <v>272</v>
      </c>
      <c r="E101" s="164" t="s">
        <v>266</v>
      </c>
      <c r="F101" s="164" t="s">
        <v>273</v>
      </c>
    </row>
    <row r="102" spans="1:6" s="249" customFormat="1" ht="19.5">
      <c r="A102" s="303" t="s">
        <v>208</v>
      </c>
      <c r="B102" s="327"/>
      <c r="C102" s="328"/>
      <c r="D102" s="304"/>
      <c r="E102" s="304"/>
      <c r="F102" s="304"/>
    </row>
    <row r="103" spans="1:6" s="325" customFormat="1" ht="19.5">
      <c r="A103" s="306" t="s">
        <v>201</v>
      </c>
      <c r="B103" s="323" t="s">
        <v>1</v>
      </c>
      <c r="C103" s="324">
        <f>SUM($C$105+$C$115)</f>
        <v>1833444</v>
      </c>
      <c r="D103" s="307"/>
      <c r="E103" s="307"/>
      <c r="F103" s="307"/>
    </row>
    <row r="104" spans="1:6" s="301" customFormat="1" ht="19.5">
      <c r="A104" s="306"/>
      <c r="B104" s="323" t="s">
        <v>2</v>
      </c>
      <c r="C104" s="324"/>
      <c r="D104" s="307"/>
      <c r="E104" s="307"/>
      <c r="F104" s="307"/>
    </row>
    <row r="105" spans="1:6" s="249" customFormat="1" ht="19.5">
      <c r="A105" s="317" t="s">
        <v>269</v>
      </c>
      <c r="B105" s="155" t="s">
        <v>1</v>
      </c>
      <c r="C105" s="315">
        <f>SUM($C$107)</f>
        <v>48152</v>
      </c>
      <c r="D105" s="315"/>
      <c r="E105" s="315"/>
      <c r="F105" s="315"/>
    </row>
    <row r="106" spans="1:6" s="249" customFormat="1" ht="19.5">
      <c r="A106" s="317"/>
      <c r="B106" s="155" t="s">
        <v>2</v>
      </c>
      <c r="C106" s="315"/>
      <c r="D106" s="315"/>
      <c r="E106" s="315"/>
      <c r="F106" s="315"/>
    </row>
    <row r="107" spans="1:6" s="302" customFormat="1" ht="19.5">
      <c r="A107" s="308" t="s">
        <v>210</v>
      </c>
      <c r="B107" s="309" t="s">
        <v>1</v>
      </c>
      <c r="C107" s="310">
        <f>SUM($C$109+$C$111+$C$113)</f>
        <v>48152</v>
      </c>
      <c r="D107" s="310"/>
      <c r="E107" s="310"/>
      <c r="F107" s="310"/>
    </row>
    <row r="108" spans="1:6" s="302" customFormat="1" ht="19.5">
      <c r="A108" s="308"/>
      <c r="B108" s="309" t="s">
        <v>2</v>
      </c>
      <c r="C108" s="310"/>
      <c r="D108" s="310"/>
      <c r="E108" s="310"/>
      <c r="F108" s="310"/>
    </row>
    <row r="109" spans="1:6" s="259" customFormat="1" ht="19.5">
      <c r="A109" s="311" t="s">
        <v>211</v>
      </c>
      <c r="B109" s="152" t="s">
        <v>1</v>
      </c>
      <c r="C109" s="153">
        <v>19116</v>
      </c>
      <c r="D109" s="159"/>
      <c r="E109" s="159"/>
      <c r="F109" s="159"/>
    </row>
    <row r="110" spans="1:6" s="259" customFormat="1" ht="19.5">
      <c r="A110" s="311"/>
      <c r="B110" s="152" t="s">
        <v>2</v>
      </c>
      <c r="C110" s="153"/>
      <c r="D110" s="159"/>
      <c r="E110" s="159"/>
      <c r="F110" s="159"/>
    </row>
    <row r="111" spans="1:6" s="259" customFormat="1" ht="28.5" customHeight="1">
      <c r="A111" s="311" t="s">
        <v>158</v>
      </c>
      <c r="B111" s="152" t="s">
        <v>1</v>
      </c>
      <c r="C111" s="153">
        <v>5200</v>
      </c>
      <c r="D111" s="159"/>
      <c r="E111" s="159"/>
      <c r="F111" s="159"/>
    </row>
    <row r="112" spans="1:6" s="259" customFormat="1" ht="19.5">
      <c r="A112" s="311"/>
      <c r="B112" s="152" t="s">
        <v>2</v>
      </c>
      <c r="C112" s="153"/>
      <c r="D112" s="159"/>
      <c r="E112" s="159"/>
      <c r="F112" s="159"/>
    </row>
    <row r="113" spans="1:6" s="259" customFormat="1" ht="19.5">
      <c r="A113" s="311" t="s">
        <v>154</v>
      </c>
      <c r="B113" s="152" t="s">
        <v>1</v>
      </c>
      <c r="C113" s="153">
        <v>23836</v>
      </c>
      <c r="D113" s="159"/>
      <c r="E113" s="159"/>
      <c r="F113" s="159"/>
    </row>
    <row r="114" spans="1:6" s="259" customFormat="1" ht="19.5">
      <c r="A114" s="311"/>
      <c r="B114" s="152" t="s">
        <v>2</v>
      </c>
      <c r="C114" s="153"/>
      <c r="D114" s="159"/>
      <c r="E114" s="159"/>
      <c r="F114" s="159"/>
    </row>
    <row r="115" spans="1:6" s="249" customFormat="1" ht="19.5">
      <c r="A115" s="281" t="s">
        <v>270</v>
      </c>
      <c r="B115" s="155" t="s">
        <v>1</v>
      </c>
      <c r="C115" s="315">
        <f>SUM($C$117)</f>
        <v>1785292</v>
      </c>
      <c r="D115" s="305"/>
      <c r="E115" s="305"/>
      <c r="F115" s="305"/>
    </row>
    <row r="116" spans="1:6" s="249" customFormat="1" ht="19.5">
      <c r="A116" s="281"/>
      <c r="B116" s="155" t="s">
        <v>2</v>
      </c>
      <c r="C116" s="315"/>
      <c r="D116" s="305"/>
      <c r="E116" s="305"/>
      <c r="F116" s="305"/>
    </row>
    <row r="117" spans="1:6" s="302" customFormat="1" ht="19.5">
      <c r="A117" s="308" t="s">
        <v>210</v>
      </c>
      <c r="B117" s="309"/>
      <c r="C117" s="310">
        <f>SUM($C$120+$C$123+$C$125+$C$127+$C$129+$C$131+$C$133+$C$135)</f>
        <v>1785292</v>
      </c>
      <c r="D117" s="314"/>
      <c r="E117" s="314"/>
      <c r="F117" s="314"/>
    </row>
    <row r="118" spans="1:6" s="302" customFormat="1" ht="19.5">
      <c r="A118" s="308"/>
      <c r="B118" s="309"/>
      <c r="C118" s="310"/>
      <c r="D118" s="314"/>
      <c r="E118" s="314"/>
      <c r="F118" s="314"/>
    </row>
    <row r="119" spans="1:18" s="300" customFormat="1" ht="19.5">
      <c r="A119" s="319" t="s">
        <v>213</v>
      </c>
      <c r="B119" s="152"/>
      <c r="C119" s="153"/>
      <c r="D119" s="153"/>
      <c r="E119" s="153"/>
      <c r="F119" s="153"/>
      <c r="G119" s="153"/>
      <c r="H119" s="153"/>
      <c r="I119" s="153"/>
      <c r="J119" s="153"/>
      <c r="K119" s="153"/>
      <c r="L119" s="153"/>
      <c r="M119" s="153"/>
      <c r="N119" s="153"/>
      <c r="O119" s="153"/>
      <c r="P119" s="153"/>
      <c r="Q119" s="153"/>
      <c r="R119" s="153"/>
    </row>
    <row r="120" spans="1:18" s="157" customFormat="1" ht="19.5">
      <c r="A120" s="151" t="s">
        <v>43</v>
      </c>
      <c r="B120" s="152" t="s">
        <v>1</v>
      </c>
      <c r="C120" s="153">
        <v>261392</v>
      </c>
      <c r="D120" s="153"/>
      <c r="E120" s="153"/>
      <c r="F120" s="153"/>
      <c r="G120" s="153"/>
      <c r="H120" s="153"/>
      <c r="I120" s="153"/>
      <c r="J120" s="153"/>
      <c r="K120" s="153"/>
      <c r="L120" s="153"/>
      <c r="M120" s="153"/>
      <c r="N120" s="153"/>
      <c r="O120" s="153"/>
      <c r="P120" s="153"/>
      <c r="Q120" s="153"/>
      <c r="R120" s="153"/>
    </row>
    <row r="121" spans="1:18" s="157" customFormat="1" ht="19.5">
      <c r="A121" s="151"/>
      <c r="B121" s="152" t="s">
        <v>2</v>
      </c>
      <c r="C121" s="153"/>
      <c r="D121" s="153"/>
      <c r="E121" s="153"/>
      <c r="F121" s="153"/>
      <c r="G121" s="153"/>
      <c r="H121" s="153"/>
      <c r="I121" s="153"/>
      <c r="J121" s="153"/>
      <c r="K121" s="153"/>
      <c r="L121" s="153"/>
      <c r="M121" s="153"/>
      <c r="N121" s="153"/>
      <c r="O121" s="153"/>
      <c r="P121" s="153"/>
      <c r="Q121" s="153"/>
      <c r="R121" s="153"/>
    </row>
    <row r="122" spans="1:18" s="157" customFormat="1" ht="24" customHeight="1">
      <c r="A122" s="319" t="s">
        <v>214</v>
      </c>
      <c r="B122" s="152"/>
      <c r="C122" s="153"/>
      <c r="D122" s="153"/>
      <c r="E122" s="153"/>
      <c r="F122" s="153"/>
      <c r="G122" s="153"/>
      <c r="H122" s="153"/>
      <c r="I122" s="153"/>
      <c r="J122" s="153"/>
      <c r="K122" s="153"/>
      <c r="L122" s="153"/>
      <c r="M122" s="153"/>
      <c r="N122" s="153"/>
      <c r="O122" s="153"/>
      <c r="P122" s="153"/>
      <c r="Q122" s="153"/>
      <c r="R122" s="153"/>
    </row>
    <row r="123" spans="1:18" s="157" customFormat="1" ht="19.5">
      <c r="A123" s="151" t="s">
        <v>48</v>
      </c>
      <c r="B123" s="152" t="s">
        <v>1</v>
      </c>
      <c r="C123" s="153">
        <v>26288</v>
      </c>
      <c r="D123" s="153"/>
      <c r="E123" s="153"/>
      <c r="F123" s="153"/>
      <c r="G123" s="153"/>
      <c r="H123" s="153"/>
      <c r="I123" s="153"/>
      <c r="J123" s="153"/>
      <c r="K123" s="153"/>
      <c r="L123" s="153"/>
      <c r="M123" s="153"/>
      <c r="N123" s="153"/>
      <c r="O123" s="153"/>
      <c r="P123" s="153"/>
      <c r="Q123" s="153"/>
      <c r="R123" s="153"/>
    </row>
    <row r="124" spans="1:18" s="157" customFormat="1" ht="19.5">
      <c r="A124" s="144"/>
      <c r="B124" s="152" t="s">
        <v>2</v>
      </c>
      <c r="C124" s="153"/>
      <c r="D124" s="153"/>
      <c r="E124" s="153"/>
      <c r="F124" s="153"/>
      <c r="G124" s="153"/>
      <c r="H124" s="153"/>
      <c r="I124" s="153"/>
      <c r="J124" s="153"/>
      <c r="K124" s="153"/>
      <c r="L124" s="153"/>
      <c r="M124" s="153"/>
      <c r="N124" s="153"/>
      <c r="O124" s="153"/>
      <c r="P124" s="153"/>
      <c r="Q124" s="153"/>
      <c r="R124" s="153"/>
    </row>
    <row r="125" spans="1:18" s="157" customFormat="1" ht="19.5">
      <c r="A125" s="151" t="s">
        <v>263</v>
      </c>
      <c r="B125" s="152" t="s">
        <v>1</v>
      </c>
      <c r="C125" s="153">
        <v>319412</v>
      </c>
      <c r="D125" s="153"/>
      <c r="E125" s="153"/>
      <c r="F125" s="153"/>
      <c r="G125" s="153"/>
      <c r="H125" s="153"/>
      <c r="I125" s="153"/>
      <c r="J125" s="153"/>
      <c r="K125" s="153"/>
      <c r="L125" s="153"/>
      <c r="M125" s="153"/>
      <c r="N125" s="153"/>
      <c r="O125" s="153"/>
      <c r="P125" s="153"/>
      <c r="Q125" s="153"/>
      <c r="R125" s="153"/>
    </row>
    <row r="126" spans="1:18" s="157" customFormat="1" ht="19.5">
      <c r="A126" s="151"/>
      <c r="B126" s="152" t="s">
        <v>2</v>
      </c>
      <c r="C126" s="153"/>
      <c r="D126" s="153"/>
      <c r="E126" s="153"/>
      <c r="F126" s="153"/>
      <c r="G126" s="153"/>
      <c r="H126" s="153"/>
      <c r="I126" s="153"/>
      <c r="J126" s="153"/>
      <c r="K126" s="153"/>
      <c r="L126" s="153"/>
      <c r="M126" s="153"/>
      <c r="N126" s="153"/>
      <c r="O126" s="153"/>
      <c r="P126" s="153"/>
      <c r="Q126" s="153"/>
      <c r="R126" s="153"/>
    </row>
    <row r="127" spans="1:18" s="157" customFormat="1" ht="19.5">
      <c r="A127" s="151" t="s">
        <v>49</v>
      </c>
      <c r="B127" s="152" t="s">
        <v>1</v>
      </c>
      <c r="C127" s="153">
        <v>391700</v>
      </c>
      <c r="D127" s="153"/>
      <c r="E127" s="153"/>
      <c r="F127" s="153"/>
      <c r="G127" s="153"/>
      <c r="H127" s="153"/>
      <c r="I127" s="153"/>
      <c r="J127" s="153"/>
      <c r="K127" s="153"/>
      <c r="L127" s="153"/>
      <c r="M127" s="153"/>
      <c r="N127" s="153"/>
      <c r="O127" s="153"/>
      <c r="P127" s="153"/>
      <c r="Q127" s="153"/>
      <c r="R127" s="153"/>
    </row>
    <row r="128" spans="1:18" s="157" customFormat="1" ht="19.5">
      <c r="A128" s="151" t="s">
        <v>50</v>
      </c>
      <c r="B128" s="152" t="s">
        <v>2</v>
      </c>
      <c r="C128" s="153"/>
      <c r="D128" s="153"/>
      <c r="E128" s="153"/>
      <c r="F128" s="153"/>
      <c r="G128" s="153"/>
      <c r="H128" s="153"/>
      <c r="I128" s="153"/>
      <c r="J128" s="153"/>
      <c r="K128" s="153"/>
      <c r="L128" s="153"/>
      <c r="M128" s="153"/>
      <c r="N128" s="153"/>
      <c r="O128" s="153"/>
      <c r="P128" s="153"/>
      <c r="Q128" s="153"/>
      <c r="R128" s="153"/>
    </row>
    <row r="129" spans="1:18" s="157" customFormat="1" ht="24.75" customHeight="1">
      <c r="A129" s="151" t="s">
        <v>171</v>
      </c>
      <c r="B129" s="152" t="s">
        <v>1</v>
      </c>
      <c r="C129" s="153">
        <v>501800</v>
      </c>
      <c r="D129" s="153"/>
      <c r="E129" s="153"/>
      <c r="F129" s="153"/>
      <c r="G129" s="153"/>
      <c r="H129" s="153"/>
      <c r="I129" s="153"/>
      <c r="J129" s="153"/>
      <c r="K129" s="153"/>
      <c r="L129" s="153"/>
      <c r="M129" s="153"/>
      <c r="N129" s="153"/>
      <c r="O129" s="153"/>
      <c r="P129" s="153"/>
      <c r="Q129" s="153"/>
      <c r="R129" s="153"/>
    </row>
    <row r="130" spans="1:18" s="157" customFormat="1" ht="19.5">
      <c r="A130" s="151" t="s">
        <v>172</v>
      </c>
      <c r="B130" s="152" t="s">
        <v>2</v>
      </c>
      <c r="C130" s="153"/>
      <c r="D130" s="153"/>
      <c r="E130" s="153"/>
      <c r="F130" s="153"/>
      <c r="G130" s="153"/>
      <c r="H130" s="153"/>
      <c r="I130" s="153"/>
      <c r="J130" s="153"/>
      <c r="K130" s="153"/>
      <c r="L130" s="153"/>
      <c r="M130" s="153"/>
      <c r="N130" s="153"/>
      <c r="O130" s="153"/>
      <c r="P130" s="153"/>
      <c r="Q130" s="153"/>
      <c r="R130" s="153"/>
    </row>
    <row r="131" spans="1:18" s="157" customFormat="1" ht="19.5">
      <c r="A131" s="151" t="s">
        <v>47</v>
      </c>
      <c r="B131" s="152" t="s">
        <v>1</v>
      </c>
      <c r="C131" s="153">
        <v>4800</v>
      </c>
      <c r="D131" s="153"/>
      <c r="E131" s="153"/>
      <c r="F131" s="153"/>
      <c r="G131" s="153"/>
      <c r="H131" s="153"/>
      <c r="I131" s="153"/>
      <c r="J131" s="153"/>
      <c r="K131" s="153"/>
      <c r="L131" s="153"/>
      <c r="M131" s="153"/>
      <c r="N131" s="153"/>
      <c r="O131" s="153"/>
      <c r="P131" s="153"/>
      <c r="Q131" s="153"/>
      <c r="R131" s="153"/>
    </row>
    <row r="132" spans="1:7" s="157" customFormat="1" ht="19.5">
      <c r="A132" s="319" t="s">
        <v>215</v>
      </c>
      <c r="B132" s="152"/>
      <c r="C132" s="153"/>
      <c r="D132" s="153"/>
      <c r="E132" s="153"/>
      <c r="F132" s="153"/>
      <c r="G132" s="336"/>
    </row>
    <row r="133" spans="1:7" s="157" customFormat="1" ht="19.5">
      <c r="A133" s="151" t="s">
        <v>56</v>
      </c>
      <c r="B133" s="152" t="s">
        <v>1</v>
      </c>
      <c r="C133" s="153">
        <v>255900</v>
      </c>
      <c r="D133" s="153"/>
      <c r="E133" s="153"/>
      <c r="F133" s="153"/>
      <c r="G133" s="336"/>
    </row>
    <row r="134" spans="1:7" s="157" customFormat="1" ht="19.5">
      <c r="A134" s="151" t="s">
        <v>57</v>
      </c>
      <c r="B134" s="152" t="s">
        <v>2</v>
      </c>
      <c r="C134" s="153"/>
      <c r="D134" s="153"/>
      <c r="E134" s="153"/>
      <c r="F134" s="153"/>
      <c r="G134" s="336"/>
    </row>
    <row r="135" spans="1:7" s="157" customFormat="1" ht="19.5">
      <c r="A135" s="151" t="s">
        <v>58</v>
      </c>
      <c r="B135" s="152" t="s">
        <v>1</v>
      </c>
      <c r="C135" s="153">
        <v>24000</v>
      </c>
      <c r="D135" s="153"/>
      <c r="E135" s="153"/>
      <c r="F135" s="153"/>
      <c r="G135" s="336"/>
    </row>
    <row r="136" spans="1:7" s="157" customFormat="1" ht="19.5">
      <c r="A136" s="144"/>
      <c r="B136" s="152" t="s">
        <v>2</v>
      </c>
      <c r="C136" s="153"/>
      <c r="D136" s="153"/>
      <c r="E136" s="153"/>
      <c r="F136" s="153"/>
      <c r="G136" s="336"/>
    </row>
    <row r="137" spans="1:7" s="268" customFormat="1" ht="19.5">
      <c r="A137" s="144"/>
      <c r="B137" s="152"/>
      <c r="C137" s="153"/>
      <c r="D137" s="153"/>
      <c r="E137" s="153"/>
      <c r="F137" s="153"/>
      <c r="G137" s="330"/>
    </row>
    <row r="138" spans="1:7" s="325" customFormat="1" ht="19.5">
      <c r="A138" s="306" t="s">
        <v>202</v>
      </c>
      <c r="B138" s="323"/>
      <c r="C138" s="324">
        <f>SUM($C$140+$C$150+$C$179)</f>
        <v>1429756</v>
      </c>
      <c r="D138" s="307"/>
      <c r="E138" s="307"/>
      <c r="F138" s="307"/>
      <c r="G138" s="337"/>
    </row>
    <row r="139" spans="1:7" s="301" customFormat="1" ht="19.5">
      <c r="A139" s="306"/>
      <c r="B139" s="323"/>
      <c r="C139" s="324"/>
      <c r="D139" s="307"/>
      <c r="E139" s="307"/>
      <c r="F139" s="307"/>
      <c r="G139" s="337"/>
    </row>
    <row r="140" spans="1:7" s="249" customFormat="1" ht="19.5">
      <c r="A140" s="317" t="s">
        <v>269</v>
      </c>
      <c r="B140" s="155" t="s">
        <v>1</v>
      </c>
      <c r="C140" s="315">
        <f>SUM($C$142)</f>
        <v>35048</v>
      </c>
      <c r="D140" s="315"/>
      <c r="E140" s="315"/>
      <c r="F140" s="315"/>
      <c r="G140" s="338"/>
    </row>
    <row r="141" spans="1:7" s="249" customFormat="1" ht="19.5">
      <c r="A141" s="317"/>
      <c r="B141" s="155" t="s">
        <v>2</v>
      </c>
      <c r="C141" s="315"/>
      <c r="D141" s="315"/>
      <c r="E141" s="315"/>
      <c r="F141" s="315"/>
      <c r="G141" s="338"/>
    </row>
    <row r="142" spans="1:7" s="302" customFormat="1" ht="19.5">
      <c r="A142" s="308" t="s">
        <v>210</v>
      </c>
      <c r="B142" s="309" t="s">
        <v>1</v>
      </c>
      <c r="C142" s="310">
        <f>SUM($C$144+$C$146+C148)</f>
        <v>35048</v>
      </c>
      <c r="D142" s="310"/>
      <c r="E142" s="310"/>
      <c r="F142" s="310"/>
      <c r="G142" s="339"/>
    </row>
    <row r="143" spans="1:7" s="302" customFormat="1" ht="19.5">
      <c r="A143" s="308"/>
      <c r="B143" s="309" t="s">
        <v>2</v>
      </c>
      <c r="C143" s="310"/>
      <c r="D143" s="310"/>
      <c r="E143" s="310"/>
      <c r="F143" s="310"/>
      <c r="G143" s="339"/>
    </row>
    <row r="144" spans="1:7" s="238" customFormat="1" ht="19.5">
      <c r="A144" s="147" t="s">
        <v>211</v>
      </c>
      <c r="B144" s="148" t="s">
        <v>1</v>
      </c>
      <c r="C144" s="149">
        <v>13284</v>
      </c>
      <c r="D144" s="172"/>
      <c r="E144" s="172"/>
      <c r="F144" s="172"/>
      <c r="G144" s="145"/>
    </row>
    <row r="145" spans="1:7" s="238" customFormat="1" ht="19.5">
      <c r="A145" s="147"/>
      <c r="B145" s="148" t="s">
        <v>2</v>
      </c>
      <c r="C145" s="149"/>
      <c r="D145" s="172"/>
      <c r="E145" s="172"/>
      <c r="F145" s="172"/>
      <c r="G145" s="145"/>
    </row>
    <row r="146" spans="1:7" s="238" customFormat="1" ht="28.5" customHeight="1">
      <c r="A146" s="147" t="s">
        <v>158</v>
      </c>
      <c r="B146" s="148" t="s">
        <v>1</v>
      </c>
      <c r="C146" s="149">
        <v>5200</v>
      </c>
      <c r="D146" s="172"/>
      <c r="E146" s="172"/>
      <c r="F146" s="172"/>
      <c r="G146" s="145"/>
    </row>
    <row r="147" spans="1:7" s="238" customFormat="1" ht="19.5">
      <c r="A147" s="147"/>
      <c r="B147" s="148" t="s">
        <v>2</v>
      </c>
      <c r="C147" s="149"/>
      <c r="D147" s="172"/>
      <c r="E147" s="172"/>
      <c r="F147" s="172"/>
      <c r="G147" s="145"/>
    </row>
    <row r="148" spans="1:7" s="238" customFormat="1" ht="19.5">
      <c r="A148" s="147" t="s">
        <v>154</v>
      </c>
      <c r="B148" s="148" t="s">
        <v>1</v>
      </c>
      <c r="C148" s="149">
        <v>16564</v>
      </c>
      <c r="D148" s="172"/>
      <c r="E148" s="172"/>
      <c r="F148" s="172"/>
      <c r="G148" s="145"/>
    </row>
    <row r="149" spans="1:7" s="238" customFormat="1" ht="19.5">
      <c r="A149" s="147"/>
      <c r="B149" s="148" t="s">
        <v>2</v>
      </c>
      <c r="C149" s="149"/>
      <c r="D149" s="172"/>
      <c r="E149" s="172"/>
      <c r="F149" s="172"/>
      <c r="G149" s="145"/>
    </row>
    <row r="150" spans="1:7" s="249" customFormat="1" ht="19.5">
      <c r="A150" s="281" t="s">
        <v>270</v>
      </c>
      <c r="B150" s="155" t="s">
        <v>1</v>
      </c>
      <c r="C150" s="315">
        <f>SUM(C152)</f>
        <v>1001208</v>
      </c>
      <c r="D150" s="305"/>
      <c r="E150" s="305"/>
      <c r="F150" s="305"/>
      <c r="G150" s="321"/>
    </row>
    <row r="151" spans="1:7" s="249" customFormat="1" ht="19.5">
      <c r="A151" s="281"/>
      <c r="B151" s="155" t="s">
        <v>2</v>
      </c>
      <c r="C151" s="315"/>
      <c r="D151" s="305"/>
      <c r="E151" s="305"/>
      <c r="F151" s="305"/>
      <c r="G151" s="321"/>
    </row>
    <row r="152" spans="1:7" s="302" customFormat="1" ht="19.5">
      <c r="A152" s="308" t="s">
        <v>210</v>
      </c>
      <c r="B152" s="312" t="s">
        <v>1</v>
      </c>
      <c r="C152" s="313">
        <f>SUM($C$155+$C$158+$C$160+$C$162+$C$164+$C$166+$C$171+$C$173+$C$175+C177)</f>
        <v>1001208</v>
      </c>
      <c r="D152" s="314"/>
      <c r="E152" s="314"/>
      <c r="F152" s="314"/>
      <c r="G152" s="331"/>
    </row>
    <row r="153" spans="1:7" s="302" customFormat="1" ht="19.5">
      <c r="A153" s="308"/>
      <c r="B153" s="312" t="s">
        <v>2</v>
      </c>
      <c r="C153" s="313"/>
      <c r="D153" s="314"/>
      <c r="E153" s="314"/>
      <c r="F153" s="314"/>
      <c r="G153" s="331"/>
    </row>
    <row r="154" spans="1:6" s="253" customFormat="1" ht="19.5">
      <c r="A154" s="319" t="s">
        <v>213</v>
      </c>
      <c r="B154" s="320"/>
      <c r="C154" s="316"/>
      <c r="D154" s="316"/>
      <c r="E154" s="316"/>
      <c r="F154" s="316"/>
    </row>
    <row r="155" spans="1:6" s="157" customFormat="1" ht="19.5">
      <c r="A155" s="151" t="s">
        <v>43</v>
      </c>
      <c r="B155" s="152" t="s">
        <v>1</v>
      </c>
      <c r="C155" s="153">
        <v>123008</v>
      </c>
      <c r="D155" s="153"/>
      <c r="E155" s="153"/>
      <c r="F155" s="153"/>
    </row>
    <row r="156" spans="1:6" s="157" customFormat="1" ht="19.5">
      <c r="A156" s="151"/>
      <c r="B156" s="152" t="s">
        <v>2</v>
      </c>
      <c r="C156" s="153"/>
      <c r="D156" s="153"/>
      <c r="E156" s="153"/>
      <c r="F156" s="153"/>
    </row>
    <row r="157" spans="1:6" s="253" customFormat="1" ht="19.5">
      <c r="A157" s="319" t="s">
        <v>214</v>
      </c>
      <c r="B157" s="320"/>
      <c r="C157" s="316"/>
      <c r="D157" s="316"/>
      <c r="E157" s="316"/>
      <c r="F157" s="316"/>
    </row>
    <row r="158" spans="1:6" s="157" customFormat="1" ht="19.5">
      <c r="A158" s="151" t="s">
        <v>45</v>
      </c>
      <c r="B158" s="152" t="s">
        <v>1</v>
      </c>
      <c r="C158" s="153">
        <v>108600</v>
      </c>
      <c r="D158" s="153"/>
      <c r="E158" s="153"/>
      <c r="F158" s="153"/>
    </row>
    <row r="159" spans="1:6" s="157" customFormat="1" ht="19.5">
      <c r="A159" s="144"/>
      <c r="B159" s="152" t="s">
        <v>2</v>
      </c>
      <c r="C159" s="153"/>
      <c r="D159" s="153"/>
      <c r="E159" s="153"/>
      <c r="F159" s="153"/>
    </row>
    <row r="160" spans="1:6" s="157" customFormat="1" ht="19.5">
      <c r="A160" s="151" t="s">
        <v>48</v>
      </c>
      <c r="B160" s="152" t="s">
        <v>1</v>
      </c>
      <c r="C160" s="153">
        <v>23312</v>
      </c>
      <c r="D160" s="153"/>
      <c r="E160" s="153"/>
      <c r="F160" s="153"/>
    </row>
    <row r="161" spans="1:6" s="157" customFormat="1" ht="19.5">
      <c r="A161" s="144"/>
      <c r="B161" s="152" t="s">
        <v>2</v>
      </c>
      <c r="C161" s="153"/>
      <c r="D161" s="153"/>
      <c r="E161" s="153"/>
      <c r="F161" s="153"/>
    </row>
    <row r="162" spans="1:6" s="157" customFormat="1" ht="19.5">
      <c r="A162" s="151" t="s">
        <v>217</v>
      </c>
      <c r="B162" s="152" t="s">
        <v>1</v>
      </c>
      <c r="C162" s="153">
        <v>20388</v>
      </c>
      <c r="D162" s="153"/>
      <c r="E162" s="153"/>
      <c r="F162" s="153"/>
    </row>
    <row r="163" spans="1:6" s="157" customFormat="1" ht="19.5">
      <c r="A163" s="144"/>
      <c r="B163" s="152" t="s">
        <v>2</v>
      </c>
      <c r="C163" s="153"/>
      <c r="D163" s="153"/>
      <c r="E163" s="153"/>
      <c r="F163" s="153"/>
    </row>
    <row r="164" spans="1:6" s="157" customFormat="1" ht="24.75" customHeight="1">
      <c r="A164" s="151" t="s">
        <v>156</v>
      </c>
      <c r="B164" s="152" t="s">
        <v>1</v>
      </c>
      <c r="C164" s="153">
        <v>180000</v>
      </c>
      <c r="D164" s="153"/>
      <c r="E164" s="153"/>
      <c r="F164" s="153"/>
    </row>
    <row r="165" spans="1:6" s="157" customFormat="1" ht="24.75" customHeight="1">
      <c r="A165" s="151"/>
      <c r="B165" s="152" t="s">
        <v>2</v>
      </c>
      <c r="C165" s="153"/>
      <c r="D165" s="153"/>
      <c r="E165" s="153"/>
      <c r="F165" s="153"/>
    </row>
    <row r="166" spans="1:6" s="157" customFormat="1" ht="24.75" customHeight="1">
      <c r="A166" s="151" t="s">
        <v>216</v>
      </c>
      <c r="B166" s="152" t="s">
        <v>1</v>
      </c>
      <c r="C166" s="153">
        <v>26000</v>
      </c>
      <c r="D166" s="153"/>
      <c r="E166" s="153"/>
      <c r="F166" s="153"/>
    </row>
    <row r="167" spans="1:6" s="157" customFormat="1" ht="19.5">
      <c r="A167" s="151"/>
      <c r="B167" s="152" t="s">
        <v>2</v>
      </c>
      <c r="C167" s="153"/>
      <c r="D167" s="153"/>
      <c r="E167" s="153"/>
      <c r="F167" s="153"/>
    </row>
    <row r="168" spans="1:6" s="253" customFormat="1" ht="19.5">
      <c r="A168" s="319" t="s">
        <v>215</v>
      </c>
      <c r="B168" s="320"/>
      <c r="C168" s="316"/>
      <c r="D168" s="316"/>
      <c r="E168" s="316"/>
      <c r="F168" s="316"/>
    </row>
    <row r="169" spans="1:6" s="157" customFormat="1" ht="22.5" customHeight="1">
      <c r="A169" s="151" t="s">
        <v>264</v>
      </c>
      <c r="B169" s="152" t="s">
        <v>1</v>
      </c>
      <c r="C169" s="318"/>
      <c r="D169" s="153"/>
      <c r="E169" s="153"/>
      <c r="F169" s="153"/>
    </row>
    <row r="170" spans="1:6" s="157" customFormat="1" ht="19.5">
      <c r="A170" s="144"/>
      <c r="B170" s="152" t="s">
        <v>2</v>
      </c>
      <c r="C170" s="153"/>
      <c r="D170" s="153"/>
      <c r="E170" s="153"/>
      <c r="F170" s="153"/>
    </row>
    <row r="171" spans="1:6" s="157" customFormat="1" ht="19.5">
      <c r="A171" s="151" t="s">
        <v>53</v>
      </c>
      <c r="B171" s="152" t="s">
        <v>1</v>
      </c>
      <c r="C171" s="153">
        <v>277000</v>
      </c>
      <c r="D171" s="153"/>
      <c r="E171" s="153"/>
      <c r="F171" s="153"/>
    </row>
    <row r="172" spans="1:6" s="157" customFormat="1" ht="19.5">
      <c r="A172" s="144"/>
      <c r="B172" s="152" t="s">
        <v>2</v>
      </c>
      <c r="C172" s="153"/>
      <c r="D172" s="153"/>
      <c r="E172" s="153"/>
      <c r="F172" s="153"/>
    </row>
    <row r="173" spans="1:6" s="157" customFormat="1" ht="19.5">
      <c r="A173" s="151" t="s">
        <v>157</v>
      </c>
      <c r="B173" s="152" t="s">
        <v>1</v>
      </c>
      <c r="C173" s="153">
        <v>72000</v>
      </c>
      <c r="D173" s="153"/>
      <c r="E173" s="153"/>
      <c r="F173" s="153"/>
    </row>
    <row r="174" spans="1:6" s="157" customFormat="1" ht="19.5">
      <c r="A174" s="151"/>
      <c r="B174" s="152" t="s">
        <v>2</v>
      </c>
      <c r="C174" s="153"/>
      <c r="D174" s="153"/>
      <c r="E174" s="153"/>
      <c r="F174" s="153"/>
    </row>
    <row r="175" spans="1:6" s="157" customFormat="1" ht="19.5">
      <c r="A175" s="151" t="s">
        <v>52</v>
      </c>
      <c r="B175" s="152" t="s">
        <v>1</v>
      </c>
      <c r="C175" s="153">
        <f>163900-3000</f>
        <v>160900</v>
      </c>
      <c r="D175" s="153"/>
      <c r="E175" s="153"/>
      <c r="F175" s="153"/>
    </row>
    <row r="176" spans="1:6" s="157" customFormat="1" ht="19.5">
      <c r="A176" s="144"/>
      <c r="B176" s="152" t="s">
        <v>2</v>
      </c>
      <c r="C176" s="153"/>
      <c r="D176" s="153"/>
      <c r="E176" s="153"/>
      <c r="F176" s="153"/>
    </row>
    <row r="177" spans="1:6" s="145" customFormat="1" ht="19.5">
      <c r="A177" s="147" t="s">
        <v>59</v>
      </c>
      <c r="B177" s="148" t="s">
        <v>1</v>
      </c>
      <c r="C177" s="149">
        <v>10000</v>
      </c>
      <c r="D177" s="150"/>
      <c r="E177" s="149"/>
      <c r="F177" s="160"/>
    </row>
    <row r="178" spans="1:7" s="326" customFormat="1" ht="19.5">
      <c r="A178" s="154"/>
      <c r="B178" s="148" t="s">
        <v>2</v>
      </c>
      <c r="C178" s="149"/>
      <c r="D178" s="150"/>
      <c r="E178" s="149"/>
      <c r="F178" s="160"/>
      <c r="G178" s="145"/>
    </row>
    <row r="179" spans="1:6" s="321" customFormat="1" ht="19.5">
      <c r="A179" s="281" t="s">
        <v>271</v>
      </c>
      <c r="B179" s="155" t="s">
        <v>1</v>
      </c>
      <c r="C179" s="315">
        <f>SUM($C$181+C183)</f>
        <v>393500</v>
      </c>
      <c r="D179" s="315"/>
      <c r="E179" s="315"/>
      <c r="F179" s="315"/>
    </row>
    <row r="180" spans="1:6" s="321" customFormat="1" ht="19.5">
      <c r="A180" s="281"/>
      <c r="B180" s="155" t="s">
        <v>2</v>
      </c>
      <c r="C180" s="315"/>
      <c r="D180" s="315"/>
      <c r="E180" s="315"/>
      <c r="F180" s="315"/>
    </row>
    <row r="181" spans="1:6" s="157" customFormat="1" ht="19.5">
      <c r="A181" s="151" t="s">
        <v>173</v>
      </c>
      <c r="B181" s="152" t="s">
        <v>1</v>
      </c>
      <c r="C181" s="153">
        <v>41500</v>
      </c>
      <c r="D181" s="153"/>
      <c r="E181" s="153"/>
      <c r="F181" s="153"/>
    </row>
    <row r="182" spans="1:7" s="266" customFormat="1" ht="19.5">
      <c r="A182" s="151" t="s">
        <v>203</v>
      </c>
      <c r="B182" s="152" t="s">
        <v>2</v>
      </c>
      <c r="C182" s="153"/>
      <c r="D182" s="153"/>
      <c r="E182" s="153"/>
      <c r="F182" s="153"/>
      <c r="G182" s="157"/>
    </row>
    <row r="183" spans="1:7" s="126" customFormat="1" ht="19.5" customHeight="1">
      <c r="A183" s="151" t="s">
        <v>175</v>
      </c>
      <c r="B183" s="152" t="s">
        <v>1</v>
      </c>
      <c r="C183" s="153">
        <v>352000</v>
      </c>
      <c r="D183" s="153"/>
      <c r="E183" s="153"/>
      <c r="F183" s="153"/>
      <c r="G183" s="330"/>
    </row>
    <row r="184" spans="1:7" s="126" customFormat="1" ht="28.5" customHeight="1">
      <c r="A184" s="151" t="s">
        <v>174</v>
      </c>
      <c r="B184" s="152" t="s">
        <v>2</v>
      </c>
      <c r="C184" s="153"/>
      <c r="D184" s="153"/>
      <c r="E184" s="153"/>
      <c r="F184" s="153"/>
      <c r="G184" s="330"/>
    </row>
    <row r="185" spans="1:7" s="126" customFormat="1" ht="28.5" customHeight="1">
      <c r="A185" s="151"/>
      <c r="B185" s="152"/>
      <c r="C185" s="153"/>
      <c r="D185" s="153"/>
      <c r="E185" s="153"/>
      <c r="F185" s="153"/>
      <c r="G185" s="330"/>
    </row>
    <row r="186" spans="1:7" s="126" customFormat="1" ht="28.5" customHeight="1">
      <c r="A186" s="151"/>
      <c r="B186" s="152"/>
      <c r="C186" s="153"/>
      <c r="D186" s="153"/>
      <c r="E186" s="153"/>
      <c r="F186" s="153"/>
      <c r="G186" s="330"/>
    </row>
    <row r="187" spans="1:7" s="252" customFormat="1" ht="19.5">
      <c r="A187" s="281" t="s">
        <v>207</v>
      </c>
      <c r="B187" s="155" t="s">
        <v>1</v>
      </c>
      <c r="C187" s="315">
        <f>SUM($C$189+$C$191)</f>
        <v>3957100</v>
      </c>
      <c r="D187" s="315"/>
      <c r="E187" s="315"/>
      <c r="F187" s="315"/>
      <c r="G187" s="332"/>
    </row>
    <row r="188" spans="1:7" s="252" customFormat="1" ht="19.5">
      <c r="A188" s="281"/>
      <c r="B188" s="155" t="s">
        <v>2</v>
      </c>
      <c r="C188" s="315"/>
      <c r="D188" s="315"/>
      <c r="E188" s="315"/>
      <c r="F188" s="315"/>
      <c r="G188" s="332"/>
    </row>
    <row r="189" spans="1:7" s="126" customFormat="1" ht="19.5">
      <c r="A189" s="151" t="s">
        <v>176</v>
      </c>
      <c r="B189" s="152" t="s">
        <v>1</v>
      </c>
      <c r="C189" s="153">
        <v>69300</v>
      </c>
      <c r="D189" s="153"/>
      <c r="E189" s="153"/>
      <c r="F189" s="153"/>
      <c r="G189" s="330"/>
    </row>
    <row r="190" spans="1:7" s="126" customFormat="1" ht="19.5">
      <c r="A190" s="311" t="s">
        <v>204</v>
      </c>
      <c r="B190" s="152" t="s">
        <v>2</v>
      </c>
      <c r="C190" s="153"/>
      <c r="D190" s="153"/>
      <c r="E190" s="153"/>
      <c r="F190" s="153"/>
      <c r="G190" s="330"/>
    </row>
    <row r="191" spans="1:7" s="126" customFormat="1" ht="19.5">
      <c r="A191" s="311" t="s">
        <v>205</v>
      </c>
      <c r="B191" s="152" t="s">
        <v>1</v>
      </c>
      <c r="C191" s="153">
        <v>3887800</v>
      </c>
      <c r="D191" s="153"/>
      <c r="E191" s="153"/>
      <c r="F191" s="153"/>
      <c r="G191" s="330"/>
    </row>
    <row r="192" spans="1:7" s="126" customFormat="1" ht="19.5">
      <c r="A192" s="311" t="s">
        <v>206</v>
      </c>
      <c r="B192" s="152" t="s">
        <v>2</v>
      </c>
      <c r="C192" s="153"/>
      <c r="D192" s="153"/>
      <c r="E192" s="153"/>
      <c r="F192" s="153"/>
      <c r="G192" s="330"/>
    </row>
    <row r="193" spans="1:7" s="126" customFormat="1" ht="19.5">
      <c r="A193" s="311"/>
      <c r="B193" s="152"/>
      <c r="C193" s="153"/>
      <c r="D193" s="153"/>
      <c r="E193" s="153"/>
      <c r="F193" s="153"/>
      <c r="G193" s="330"/>
    </row>
    <row r="194" spans="1:7" s="252" customFormat="1" ht="19.5">
      <c r="A194" s="317" t="s">
        <v>208</v>
      </c>
      <c r="B194" s="155" t="s">
        <v>1</v>
      </c>
      <c r="C194" s="315">
        <f>SUM($C$103+$C$138)</f>
        <v>3263200</v>
      </c>
      <c r="D194" s="315"/>
      <c r="E194" s="315"/>
      <c r="F194" s="315"/>
      <c r="G194" s="332"/>
    </row>
    <row r="195" spans="1:7" s="252" customFormat="1" ht="19.5">
      <c r="A195" s="317"/>
      <c r="B195" s="155" t="s">
        <v>2</v>
      </c>
      <c r="C195" s="315"/>
      <c r="D195" s="315"/>
      <c r="E195" s="315"/>
      <c r="F195" s="315"/>
      <c r="G195" s="332"/>
    </row>
    <row r="196" spans="1:7" s="252" customFormat="1" ht="19.5">
      <c r="A196" s="317" t="s">
        <v>207</v>
      </c>
      <c r="B196" s="155" t="s">
        <v>1</v>
      </c>
      <c r="C196" s="315">
        <f>SUM($C$187)</f>
        <v>3957100</v>
      </c>
      <c r="D196" s="315"/>
      <c r="E196" s="315"/>
      <c r="F196" s="315"/>
      <c r="G196" s="332"/>
    </row>
    <row r="197" spans="1:7" s="252" customFormat="1" ht="19.5">
      <c r="A197" s="317"/>
      <c r="B197" s="155" t="s">
        <v>2</v>
      </c>
      <c r="C197" s="315"/>
      <c r="D197" s="315"/>
      <c r="E197" s="315"/>
      <c r="F197" s="315"/>
      <c r="G197" s="332"/>
    </row>
    <row r="198" spans="1:7" s="322" customFormat="1" ht="19.5">
      <c r="A198" s="643" t="s">
        <v>24</v>
      </c>
      <c r="B198" s="155" t="s">
        <v>1</v>
      </c>
      <c r="C198" s="315">
        <f>SUM($C$194+$C$196)</f>
        <v>7220300</v>
      </c>
      <c r="D198" s="315"/>
      <c r="E198" s="315"/>
      <c r="F198" s="315"/>
      <c r="G198" s="333"/>
    </row>
    <row r="199" spans="1:7" s="322" customFormat="1" ht="19.5">
      <c r="A199" s="644"/>
      <c r="B199" s="156" t="s">
        <v>2</v>
      </c>
      <c r="C199" s="334"/>
      <c r="D199" s="334"/>
      <c r="E199" s="334"/>
      <c r="F199" s="334"/>
      <c r="G199" s="335"/>
    </row>
    <row r="202" ht="19.5">
      <c r="A202" s="123" t="s">
        <v>25</v>
      </c>
    </row>
  </sheetData>
  <sheetProtection/>
  <mergeCells count="5">
    <mergeCell ref="A198:A199"/>
    <mergeCell ref="A68:A69"/>
    <mergeCell ref="A96:F96"/>
    <mergeCell ref="A1:F1"/>
    <mergeCell ref="A48:F48"/>
  </mergeCells>
  <printOptions/>
  <pageMargins left="0.3937007874015748" right="0.07874015748031496" top="0.3937007874015748" bottom="0.2755905511811024" header="0.31496062992125984" footer="0.31496062992125984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86" zoomScaleNormal="86" zoomScalePageLayoutView="0" workbookViewId="0" topLeftCell="A19">
      <selection activeCell="C47" sqref="C47"/>
    </sheetView>
  </sheetViews>
  <sheetFormatPr defaultColWidth="9.140625" defaultRowHeight="15"/>
  <cols>
    <col min="1" max="1" width="59.421875" style="119" customWidth="1"/>
    <col min="2" max="2" width="16.28125" style="119" customWidth="1"/>
    <col min="3" max="3" width="22.421875" style="138" customWidth="1"/>
    <col min="4" max="4" width="23.28125" style="138" customWidth="1"/>
    <col min="5" max="5" width="22.140625" style="137" customWidth="1"/>
    <col min="6" max="6" width="21.57421875" style="137" customWidth="1"/>
    <col min="7" max="7" width="10.421875" style="137" customWidth="1"/>
    <col min="8" max="8" width="9.00390625" style="137" customWidth="1"/>
    <col min="9" max="9" width="10.57421875" style="137" customWidth="1"/>
    <col min="10" max="13" width="11.57421875" style="137" customWidth="1"/>
    <col min="14" max="14" width="11.57421875" style="119" customWidth="1"/>
    <col min="15" max="16384" width="9.140625" style="119" customWidth="1"/>
  </cols>
  <sheetData>
    <row r="1" spans="1:6" s="126" customFormat="1" ht="19.5">
      <c r="A1" s="242"/>
      <c r="B1" s="239"/>
      <c r="C1" s="240"/>
      <c r="D1" s="243"/>
      <c r="E1" s="243"/>
      <c r="F1" s="329" t="s">
        <v>267</v>
      </c>
    </row>
    <row r="2" spans="1:6" s="126" customFormat="1" ht="19.5">
      <c r="A2" s="242"/>
      <c r="B2" s="239"/>
      <c r="C2" s="240"/>
      <c r="D2" s="243"/>
      <c r="E2" s="243"/>
      <c r="F2" s="329" t="s">
        <v>268</v>
      </c>
    </row>
    <row r="3" spans="1:6" s="126" customFormat="1" ht="19.5">
      <c r="A3" s="646" t="s">
        <v>199</v>
      </c>
      <c r="B3" s="646"/>
      <c r="C3" s="646"/>
      <c r="D3" s="646"/>
      <c r="E3" s="646"/>
      <c r="F3" s="646"/>
    </row>
    <row r="4" spans="1:6" s="126" customFormat="1" ht="19.5">
      <c r="A4" s="108" t="s">
        <v>40</v>
      </c>
      <c r="B4" s="260"/>
      <c r="C4" s="254"/>
      <c r="D4" s="76"/>
      <c r="E4" s="127"/>
      <c r="F4" s="119"/>
    </row>
    <row r="5" spans="1:6" s="126" customFormat="1" ht="19.5">
      <c r="A5" s="110" t="s">
        <v>221</v>
      </c>
      <c r="B5" s="239"/>
      <c r="C5" s="240"/>
      <c r="D5" s="243"/>
      <c r="E5" s="243"/>
      <c r="F5" s="130"/>
    </row>
    <row r="6" spans="1:6" s="126" customFormat="1" ht="19.5">
      <c r="A6" s="242"/>
      <c r="B6" s="239"/>
      <c r="C6" s="240"/>
      <c r="D6" s="243"/>
      <c r="E6" s="243"/>
      <c r="F6" s="111" t="s">
        <v>38</v>
      </c>
    </row>
    <row r="7" spans="1:6" s="143" customFormat="1" ht="28.5" customHeight="1">
      <c r="A7" s="276" t="s">
        <v>274</v>
      </c>
      <c r="B7" s="262" t="s">
        <v>153</v>
      </c>
      <c r="C7" s="256" t="s">
        <v>0</v>
      </c>
      <c r="D7" s="141" t="s">
        <v>3</v>
      </c>
      <c r="E7" s="141" t="s">
        <v>4</v>
      </c>
      <c r="F7" s="141" t="s">
        <v>5</v>
      </c>
    </row>
    <row r="8" spans="1:6" s="165" customFormat="1" ht="19.5">
      <c r="A8" s="277"/>
      <c r="B8" s="250"/>
      <c r="C8" s="251"/>
      <c r="D8" s="164" t="s">
        <v>272</v>
      </c>
      <c r="E8" s="164" t="s">
        <v>266</v>
      </c>
      <c r="F8" s="164" t="s">
        <v>273</v>
      </c>
    </row>
    <row r="9" spans="1:14" s="252" customFormat="1" ht="19.5">
      <c r="A9" s="282" t="s">
        <v>208</v>
      </c>
      <c r="B9" s="275"/>
      <c r="C9" s="114"/>
      <c r="D9" s="340"/>
      <c r="E9" s="219"/>
      <c r="F9" s="219"/>
      <c r="G9" s="219"/>
      <c r="H9" s="219"/>
      <c r="I9" s="340"/>
      <c r="J9" s="219"/>
      <c r="K9" s="219"/>
      <c r="L9" s="219"/>
      <c r="M9" s="219"/>
      <c r="N9" s="340"/>
    </row>
    <row r="10" spans="1:14" s="344" customFormat="1" ht="19.5">
      <c r="A10" s="270" t="s">
        <v>222</v>
      </c>
      <c r="B10" s="341" t="s">
        <v>1</v>
      </c>
      <c r="C10" s="271">
        <f>SUM($C$12+$C$18)</f>
        <v>1641500</v>
      </c>
      <c r="D10" s="343"/>
      <c r="E10" s="342"/>
      <c r="F10" s="342"/>
      <c r="G10" s="342"/>
      <c r="H10" s="342"/>
      <c r="I10" s="343"/>
      <c r="J10" s="342"/>
      <c r="K10" s="342"/>
      <c r="L10" s="342"/>
      <c r="M10" s="342"/>
      <c r="N10" s="343"/>
    </row>
    <row r="11" spans="1:14" s="344" customFormat="1" ht="19.5">
      <c r="A11" s="270"/>
      <c r="B11" s="341" t="s">
        <v>2</v>
      </c>
      <c r="C11" s="271"/>
      <c r="D11" s="343"/>
      <c r="E11" s="342"/>
      <c r="F11" s="342"/>
      <c r="G11" s="342"/>
      <c r="H11" s="342"/>
      <c r="I11" s="343"/>
      <c r="J11" s="342"/>
      <c r="K11" s="342"/>
      <c r="L11" s="342"/>
      <c r="M11" s="342"/>
      <c r="N11" s="343"/>
    </row>
    <row r="12" spans="1:14" s="249" customFormat="1" ht="19.5">
      <c r="A12" s="244" t="s">
        <v>269</v>
      </c>
      <c r="B12" s="275" t="s">
        <v>1</v>
      </c>
      <c r="C12" s="246">
        <f>SUM(C16)</f>
        <v>1300</v>
      </c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</row>
    <row r="13" spans="1:14" s="249" customFormat="1" ht="19.5">
      <c r="A13" s="244"/>
      <c r="B13" s="275" t="s">
        <v>2</v>
      </c>
      <c r="C13" s="246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</row>
    <row r="14" spans="1:14" s="349" customFormat="1" ht="19.5">
      <c r="A14" s="296" t="s">
        <v>42</v>
      </c>
      <c r="B14" s="347" t="s">
        <v>1</v>
      </c>
      <c r="C14" s="297">
        <f>SUM(C16+C24)</f>
        <v>1300</v>
      </c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348"/>
    </row>
    <row r="15" spans="1:14" s="349" customFormat="1" ht="19.5">
      <c r="A15" s="298"/>
      <c r="B15" s="347" t="s">
        <v>2</v>
      </c>
      <c r="C15" s="299"/>
      <c r="D15" s="299"/>
      <c r="E15" s="299"/>
      <c r="F15" s="299"/>
      <c r="G15" s="299"/>
      <c r="H15" s="299"/>
      <c r="I15" s="299"/>
      <c r="J15" s="299"/>
      <c r="K15" s="299"/>
      <c r="L15" s="299"/>
      <c r="M15" s="299"/>
      <c r="N15" s="350"/>
    </row>
    <row r="16" spans="1:14" s="126" customFormat="1" ht="19.5">
      <c r="A16" s="192" t="s">
        <v>55</v>
      </c>
      <c r="B16" s="185" t="s">
        <v>1</v>
      </c>
      <c r="C16" s="78">
        <v>1300</v>
      </c>
      <c r="D16" s="113"/>
      <c r="E16" s="191"/>
      <c r="F16" s="191"/>
      <c r="G16" s="191"/>
      <c r="H16" s="191"/>
      <c r="I16" s="113"/>
      <c r="J16" s="191"/>
      <c r="K16" s="191"/>
      <c r="L16" s="191"/>
      <c r="M16" s="191"/>
      <c r="N16" s="228"/>
    </row>
    <row r="17" spans="1:14" s="126" customFormat="1" ht="19.5">
      <c r="A17" s="192"/>
      <c r="B17" s="185" t="s">
        <v>2</v>
      </c>
      <c r="C17" s="78"/>
      <c r="D17" s="113"/>
      <c r="E17" s="191"/>
      <c r="F17" s="191"/>
      <c r="G17" s="191"/>
      <c r="H17" s="191"/>
      <c r="I17" s="113"/>
      <c r="J17" s="191"/>
      <c r="K17" s="191"/>
      <c r="L17" s="191"/>
      <c r="M17" s="191"/>
      <c r="N17" s="228"/>
    </row>
    <row r="18" spans="1:14" s="249" customFormat="1" ht="19.5">
      <c r="A18" s="244" t="s">
        <v>270</v>
      </c>
      <c r="B18" s="245" t="s">
        <v>1</v>
      </c>
      <c r="C18" s="246">
        <f>SUM($C$20)</f>
        <v>1640200</v>
      </c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</row>
    <row r="19" spans="1:14" s="249" customFormat="1" ht="19.5">
      <c r="A19" s="244"/>
      <c r="B19" s="245" t="s">
        <v>2</v>
      </c>
      <c r="C19" s="246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</row>
    <row r="20" spans="1:14" s="349" customFormat="1" ht="19.5">
      <c r="A20" s="296" t="s">
        <v>42</v>
      </c>
      <c r="B20" s="347" t="s">
        <v>1</v>
      </c>
      <c r="C20" s="297">
        <f>SUM(C23+$C$26+$C$28+$C36+C38+$C$40+$C$42+$C$30)</f>
        <v>1640200</v>
      </c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348"/>
    </row>
    <row r="21" spans="1:14" s="349" customFormat="1" ht="19.5">
      <c r="A21" s="298"/>
      <c r="B21" s="347" t="s">
        <v>2</v>
      </c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350"/>
    </row>
    <row r="22" spans="1:14" s="268" customFormat="1" ht="19.5">
      <c r="A22" s="345" t="s">
        <v>213</v>
      </c>
      <c r="B22" s="264"/>
      <c r="C22" s="265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</row>
    <row r="23" spans="1:14" s="126" customFormat="1" ht="19.5">
      <c r="A23" s="192" t="s">
        <v>43</v>
      </c>
      <c r="B23" s="185" t="s">
        <v>1</v>
      </c>
      <c r="C23" s="78">
        <v>400500</v>
      </c>
      <c r="D23" s="113"/>
      <c r="E23" s="191"/>
      <c r="F23" s="191"/>
      <c r="G23" s="191"/>
      <c r="H23" s="191"/>
      <c r="I23" s="113"/>
      <c r="J23" s="191"/>
      <c r="K23" s="191"/>
      <c r="L23" s="191"/>
      <c r="M23" s="191"/>
      <c r="N23" s="228"/>
    </row>
    <row r="24" spans="1:14" s="126" customFormat="1" ht="19.5">
      <c r="A24" s="192"/>
      <c r="B24" s="185" t="s">
        <v>2</v>
      </c>
      <c r="C24" s="78"/>
      <c r="D24" s="113"/>
      <c r="E24" s="191"/>
      <c r="F24" s="191"/>
      <c r="G24" s="191"/>
      <c r="H24" s="191"/>
      <c r="I24" s="113"/>
      <c r="J24" s="191"/>
      <c r="K24" s="191"/>
      <c r="L24" s="191"/>
      <c r="M24" s="191"/>
      <c r="N24" s="228"/>
    </row>
    <row r="25" spans="1:14" s="126" customFormat="1" ht="19.5">
      <c r="A25" s="346" t="s">
        <v>214</v>
      </c>
      <c r="B25" s="185"/>
      <c r="C25" s="78"/>
      <c r="D25" s="113"/>
      <c r="E25" s="191"/>
      <c r="F25" s="191"/>
      <c r="G25" s="191"/>
      <c r="H25" s="191"/>
      <c r="I25" s="113"/>
      <c r="J25" s="191"/>
      <c r="K25" s="191"/>
      <c r="L25" s="191"/>
      <c r="M25" s="191"/>
      <c r="N25" s="228"/>
    </row>
    <row r="26" spans="1:14" s="126" customFormat="1" ht="19.5">
      <c r="A26" s="192" t="s">
        <v>45</v>
      </c>
      <c r="B26" s="185" t="s">
        <v>1</v>
      </c>
      <c r="C26" s="78">
        <v>18100</v>
      </c>
      <c r="D26" s="113"/>
      <c r="E26" s="191"/>
      <c r="F26" s="191"/>
      <c r="G26" s="191"/>
      <c r="H26" s="191"/>
      <c r="I26" s="113"/>
      <c r="J26" s="191"/>
      <c r="K26" s="191"/>
      <c r="L26" s="191"/>
      <c r="M26" s="191"/>
      <c r="N26" s="228"/>
    </row>
    <row r="27" spans="1:14" s="126" customFormat="1" ht="19.5">
      <c r="A27" s="192"/>
      <c r="B27" s="185" t="s">
        <v>2</v>
      </c>
      <c r="C27" s="78"/>
      <c r="D27" s="113"/>
      <c r="E27" s="191"/>
      <c r="F27" s="191"/>
      <c r="G27" s="191"/>
      <c r="H27" s="191"/>
      <c r="I27" s="113"/>
      <c r="J27" s="191"/>
      <c r="K27" s="191"/>
      <c r="L27" s="191"/>
      <c r="M27" s="191"/>
      <c r="N27" s="228"/>
    </row>
    <row r="28" spans="1:14" s="126" customFormat="1" ht="19.5">
      <c r="A28" s="192" t="s">
        <v>48</v>
      </c>
      <c r="B28" s="185" t="s">
        <v>1</v>
      </c>
      <c r="C28" s="78">
        <v>22800</v>
      </c>
      <c r="D28" s="113"/>
      <c r="E28" s="191"/>
      <c r="F28" s="191"/>
      <c r="G28" s="191"/>
      <c r="H28" s="191"/>
      <c r="I28" s="113"/>
      <c r="J28" s="191"/>
      <c r="K28" s="191"/>
      <c r="L28" s="191"/>
      <c r="M28" s="191"/>
      <c r="N28" s="228"/>
    </row>
    <row r="29" spans="1:14" s="126" customFormat="1" ht="19.5">
      <c r="A29" s="125"/>
      <c r="B29" s="185" t="s">
        <v>2</v>
      </c>
      <c r="C29" s="78"/>
      <c r="D29" s="113"/>
      <c r="E29" s="191"/>
      <c r="F29" s="191"/>
      <c r="G29" s="191"/>
      <c r="H29" s="191"/>
      <c r="I29" s="113"/>
      <c r="J29" s="191"/>
      <c r="K29" s="191"/>
      <c r="L29" s="191"/>
      <c r="M29" s="191"/>
      <c r="N29" s="228"/>
    </row>
    <row r="30" spans="1:14" s="126" customFormat="1" ht="19.5">
      <c r="A30" s="192" t="s">
        <v>156</v>
      </c>
      <c r="B30" s="185" t="s">
        <v>1</v>
      </c>
      <c r="C30" s="78">
        <v>676800</v>
      </c>
      <c r="D30" s="113"/>
      <c r="E30" s="191"/>
      <c r="F30" s="191"/>
      <c r="G30" s="191"/>
      <c r="H30" s="191"/>
      <c r="I30" s="113"/>
      <c r="J30" s="191"/>
      <c r="K30" s="191"/>
      <c r="L30" s="191"/>
      <c r="M30" s="191"/>
      <c r="N30" s="228"/>
    </row>
    <row r="31" spans="1:14" s="126" customFormat="1" ht="19.5">
      <c r="A31" s="125"/>
      <c r="B31" s="185" t="s">
        <v>2</v>
      </c>
      <c r="C31" s="78"/>
      <c r="D31" s="113"/>
      <c r="E31" s="191"/>
      <c r="F31" s="191"/>
      <c r="G31" s="191"/>
      <c r="H31" s="191"/>
      <c r="I31" s="113"/>
      <c r="J31" s="191"/>
      <c r="K31" s="191"/>
      <c r="L31" s="191"/>
      <c r="M31" s="191"/>
      <c r="N31" s="228"/>
    </row>
    <row r="32" spans="1:14" s="126" customFormat="1" ht="19.5">
      <c r="A32" s="346" t="s">
        <v>215</v>
      </c>
      <c r="B32" s="185"/>
      <c r="C32" s="78"/>
      <c r="D32" s="113"/>
      <c r="E32" s="191"/>
      <c r="F32" s="191"/>
      <c r="G32" s="191"/>
      <c r="H32" s="191"/>
      <c r="I32" s="113"/>
      <c r="J32" s="191"/>
      <c r="K32" s="191"/>
      <c r="L32" s="191"/>
      <c r="M32" s="191"/>
      <c r="N32" s="228"/>
    </row>
    <row r="33" spans="1:14" s="126" customFormat="1" ht="19.5">
      <c r="A33" s="192" t="s">
        <v>51</v>
      </c>
      <c r="B33" s="185" t="s">
        <v>1</v>
      </c>
      <c r="C33" s="269"/>
      <c r="D33" s="113"/>
      <c r="E33" s="191"/>
      <c r="F33" s="191"/>
      <c r="G33" s="191"/>
      <c r="H33" s="191"/>
      <c r="I33" s="113"/>
      <c r="J33" s="191"/>
      <c r="K33" s="191"/>
      <c r="L33" s="191"/>
      <c r="M33" s="191"/>
      <c r="N33" s="228"/>
    </row>
    <row r="34" spans="1:14" s="126" customFormat="1" ht="19.5">
      <c r="A34" s="125"/>
      <c r="B34" s="185" t="s">
        <v>2</v>
      </c>
      <c r="C34" s="78"/>
      <c r="D34" s="113"/>
      <c r="E34" s="191"/>
      <c r="F34" s="191"/>
      <c r="G34" s="191"/>
      <c r="H34" s="191"/>
      <c r="I34" s="113"/>
      <c r="J34" s="191"/>
      <c r="K34" s="191"/>
      <c r="L34" s="191"/>
      <c r="M34" s="191"/>
      <c r="N34" s="228"/>
    </row>
    <row r="35" spans="1:14" s="126" customFormat="1" ht="19.5">
      <c r="A35" s="125"/>
      <c r="B35" s="185"/>
      <c r="C35" s="78"/>
      <c r="D35" s="113"/>
      <c r="E35" s="191"/>
      <c r="F35" s="191"/>
      <c r="G35" s="191"/>
      <c r="H35" s="191"/>
      <c r="I35" s="113"/>
      <c r="J35" s="191"/>
      <c r="K35" s="191"/>
      <c r="L35" s="191"/>
      <c r="M35" s="191"/>
      <c r="N35" s="228"/>
    </row>
    <row r="36" spans="1:14" s="126" customFormat="1" ht="19.5">
      <c r="A36" s="192" t="s">
        <v>53</v>
      </c>
      <c r="B36" s="185" t="s">
        <v>1</v>
      </c>
      <c r="C36" s="78">
        <v>24600</v>
      </c>
      <c r="D36" s="113"/>
      <c r="E36" s="191"/>
      <c r="F36" s="191"/>
      <c r="G36" s="191"/>
      <c r="H36" s="191"/>
      <c r="I36" s="113"/>
      <c r="J36" s="191"/>
      <c r="K36" s="191"/>
      <c r="L36" s="191"/>
      <c r="M36" s="191"/>
      <c r="N36" s="228"/>
    </row>
    <row r="37" spans="1:14" s="126" customFormat="1" ht="19.5">
      <c r="A37" s="125"/>
      <c r="B37" s="185" t="s">
        <v>2</v>
      </c>
      <c r="C37" s="78"/>
      <c r="D37" s="113"/>
      <c r="E37" s="191"/>
      <c r="F37" s="191"/>
      <c r="G37" s="191"/>
      <c r="H37" s="191"/>
      <c r="I37" s="113"/>
      <c r="J37" s="191"/>
      <c r="K37" s="191"/>
      <c r="L37" s="191"/>
      <c r="M37" s="191"/>
      <c r="N37" s="228"/>
    </row>
    <row r="38" spans="1:14" s="126" customFormat="1" ht="19.5">
      <c r="A38" s="192" t="s">
        <v>54</v>
      </c>
      <c r="B38" s="185" t="s">
        <v>1</v>
      </c>
      <c r="C38" s="78">
        <v>12000</v>
      </c>
      <c r="D38" s="113"/>
      <c r="E38" s="191"/>
      <c r="F38" s="191"/>
      <c r="G38" s="191"/>
      <c r="H38" s="191"/>
      <c r="I38" s="113"/>
      <c r="J38" s="191"/>
      <c r="K38" s="191"/>
      <c r="L38" s="191"/>
      <c r="M38" s="191"/>
      <c r="N38" s="228"/>
    </row>
    <row r="39" spans="1:14" s="126" customFormat="1" ht="19.5">
      <c r="A39" s="125"/>
      <c r="B39" s="185" t="s">
        <v>2</v>
      </c>
      <c r="C39" s="78"/>
      <c r="D39" s="113"/>
      <c r="E39" s="191"/>
      <c r="F39" s="191"/>
      <c r="G39" s="191"/>
      <c r="H39" s="191"/>
      <c r="I39" s="113"/>
      <c r="J39" s="191"/>
      <c r="K39" s="191"/>
      <c r="L39" s="191"/>
      <c r="M39" s="191"/>
      <c r="N39" s="228"/>
    </row>
    <row r="40" spans="1:14" s="126" customFormat="1" ht="19.5">
      <c r="A40" s="192" t="s">
        <v>52</v>
      </c>
      <c r="B40" s="185" t="s">
        <v>1</v>
      </c>
      <c r="C40" s="78">
        <f>121800-37900</f>
        <v>83900</v>
      </c>
      <c r="D40" s="113"/>
      <c r="E40" s="191"/>
      <c r="F40" s="191"/>
      <c r="G40" s="191"/>
      <c r="H40" s="191"/>
      <c r="I40" s="113"/>
      <c r="J40" s="191"/>
      <c r="K40" s="191"/>
      <c r="L40" s="191"/>
      <c r="M40" s="191"/>
      <c r="N40" s="228"/>
    </row>
    <row r="41" spans="1:14" s="126" customFormat="1" ht="19.5">
      <c r="A41" s="125"/>
      <c r="B41" s="185" t="s">
        <v>2</v>
      </c>
      <c r="C41" s="78"/>
      <c r="D41" s="113"/>
      <c r="E41" s="191"/>
      <c r="F41" s="191"/>
      <c r="G41" s="191"/>
      <c r="H41" s="191"/>
      <c r="I41" s="113"/>
      <c r="J41" s="191"/>
      <c r="K41" s="191"/>
      <c r="L41" s="191"/>
      <c r="M41" s="191"/>
      <c r="N41" s="228"/>
    </row>
    <row r="42" spans="1:14" s="126" customFormat="1" ht="19.5">
      <c r="A42" s="192" t="s">
        <v>223</v>
      </c>
      <c r="B42" s="185" t="s">
        <v>1</v>
      </c>
      <c r="C42" s="78">
        <v>401500</v>
      </c>
      <c r="D42" s="113"/>
      <c r="E42" s="191"/>
      <c r="F42" s="191"/>
      <c r="G42" s="191"/>
      <c r="H42" s="191"/>
      <c r="I42" s="113"/>
      <c r="J42" s="191"/>
      <c r="K42" s="191"/>
      <c r="L42" s="191"/>
      <c r="M42" s="191"/>
      <c r="N42" s="228"/>
    </row>
    <row r="43" spans="1:14" s="126" customFormat="1" ht="19.5">
      <c r="A43" s="192"/>
      <c r="B43" s="185" t="s">
        <v>2</v>
      </c>
      <c r="C43" s="78"/>
      <c r="D43" s="113"/>
      <c r="E43" s="191"/>
      <c r="F43" s="191"/>
      <c r="G43" s="191"/>
      <c r="H43" s="191"/>
      <c r="I43" s="113">
        <f>SUM(E43:H43)</f>
        <v>0</v>
      </c>
      <c r="J43" s="191"/>
      <c r="K43" s="191"/>
      <c r="L43" s="191"/>
      <c r="M43" s="191"/>
      <c r="N43" s="228">
        <f>SUM(J43:M43)</f>
        <v>0</v>
      </c>
    </row>
    <row r="44" spans="1:14" s="252" customFormat="1" ht="19.5">
      <c r="A44" s="216" t="s">
        <v>208</v>
      </c>
      <c r="B44" s="275" t="s">
        <v>1</v>
      </c>
      <c r="C44" s="219">
        <f>SUM($C$10)</f>
        <v>1641500</v>
      </c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</row>
    <row r="45" spans="1:14" s="252" customFormat="1" ht="19.5">
      <c r="A45" s="216"/>
      <c r="B45" s="275" t="s">
        <v>2</v>
      </c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</row>
    <row r="46" spans="1:14" s="322" customFormat="1" ht="19.5">
      <c r="A46" s="645" t="s">
        <v>24</v>
      </c>
      <c r="B46" s="275" t="s">
        <v>1</v>
      </c>
      <c r="C46" s="219">
        <f>SUM($C$44)</f>
        <v>1641500</v>
      </c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219"/>
    </row>
    <row r="47" spans="1:14" s="322" customFormat="1" ht="19.5">
      <c r="A47" s="645"/>
      <c r="B47" s="275" t="s">
        <v>2</v>
      </c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</row>
    <row r="48" spans="1:14" s="161" customFormat="1" ht="19.5">
      <c r="A48" s="242"/>
      <c r="B48" s="242"/>
      <c r="C48" s="243"/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43"/>
    </row>
    <row r="49" spans="1:14" s="161" customFormat="1" ht="19.5">
      <c r="A49" s="242"/>
      <c r="B49" s="242"/>
      <c r="C49" s="243"/>
      <c r="D49" s="243"/>
      <c r="E49" s="243"/>
      <c r="F49" s="243"/>
      <c r="G49" s="243"/>
      <c r="H49" s="243"/>
      <c r="I49" s="243"/>
      <c r="J49" s="243"/>
      <c r="K49" s="243"/>
      <c r="L49" s="243"/>
      <c r="M49" s="243"/>
      <c r="N49" s="243"/>
    </row>
    <row r="50" spans="1:14" s="161" customFormat="1" ht="19.5">
      <c r="A50" s="242"/>
      <c r="B50" s="242"/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</row>
    <row r="51" spans="1:14" s="161" customFormat="1" ht="19.5">
      <c r="A51" s="242"/>
      <c r="B51" s="242"/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3"/>
    </row>
    <row r="52" spans="1:14" s="161" customFormat="1" ht="19.5">
      <c r="A52" s="242"/>
      <c r="B52" s="242"/>
      <c r="C52" s="243"/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43"/>
    </row>
    <row r="53" spans="1:14" s="161" customFormat="1" ht="19.5">
      <c r="A53" s="123" t="s">
        <v>25</v>
      </c>
      <c r="B53" s="242"/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</row>
    <row r="54" spans="1:14" s="161" customFormat="1" ht="19.5">
      <c r="A54" s="242"/>
      <c r="B54" s="242"/>
      <c r="C54" s="243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</row>
    <row r="55" spans="1:14" s="161" customFormat="1" ht="19.5">
      <c r="A55" s="242"/>
      <c r="B55" s="242"/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</row>
    <row r="56" spans="1:14" s="161" customFormat="1" ht="19.5">
      <c r="A56" s="242"/>
      <c r="B56" s="242"/>
      <c r="C56" s="243"/>
      <c r="D56" s="243"/>
      <c r="E56" s="243"/>
      <c r="F56" s="243"/>
      <c r="G56" s="243"/>
      <c r="H56" s="243"/>
      <c r="I56" s="243"/>
      <c r="J56" s="243"/>
      <c r="K56" s="243"/>
      <c r="L56" s="243"/>
      <c r="M56" s="243"/>
      <c r="N56" s="243"/>
    </row>
    <row r="57" ht="23.25" customHeight="1"/>
    <row r="58" ht="19.5">
      <c r="A58" s="123"/>
    </row>
  </sheetData>
  <sheetProtection/>
  <mergeCells count="2">
    <mergeCell ref="A46:A47"/>
    <mergeCell ref="A3:F3"/>
  </mergeCells>
  <printOptions/>
  <pageMargins left="0.1968503937007874" right="0.07874015748031496" top="0.11811023622047245" bottom="0.11811023622047245" header="0.1968503937007874" footer="0.11811023622047245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7"/>
  <sheetViews>
    <sheetView tabSelected="1" view="pageBreakPreview" zoomScale="85" zoomScaleNormal="85" zoomScaleSheetLayoutView="85" zoomScalePageLayoutView="0" workbookViewId="0" topLeftCell="A3">
      <selection activeCell="P104" sqref="P104"/>
    </sheetView>
  </sheetViews>
  <sheetFormatPr defaultColWidth="9.00390625" defaultRowHeight="15"/>
  <cols>
    <col min="1" max="1" width="4.28125" style="44" customWidth="1"/>
    <col min="2" max="2" width="21.57421875" style="44" bestFit="1" customWidth="1"/>
    <col min="3" max="3" width="15.421875" style="44" bestFit="1" customWidth="1"/>
    <col min="4" max="4" width="9.140625" style="44" bestFit="1" customWidth="1"/>
    <col min="5" max="5" width="21.57421875" style="44" bestFit="1" customWidth="1"/>
    <col min="6" max="6" width="11.7109375" style="44" bestFit="1" customWidth="1"/>
    <col min="7" max="7" width="9.140625" style="44" bestFit="1" customWidth="1"/>
    <col min="8" max="8" width="21.57421875" style="44" bestFit="1" customWidth="1"/>
    <col min="9" max="9" width="15.421875" style="44" bestFit="1" customWidth="1"/>
    <col min="10" max="10" width="9.140625" style="44" bestFit="1" customWidth="1"/>
    <col min="11" max="16384" width="9.00390625" style="44" customWidth="1"/>
  </cols>
  <sheetData>
    <row r="1" spans="1:11" ht="21">
      <c r="A1" s="530"/>
      <c r="B1" s="647" t="s">
        <v>365</v>
      </c>
      <c r="C1" s="647"/>
      <c r="D1" s="647"/>
      <c r="E1" s="647"/>
      <c r="F1" s="647"/>
      <c r="G1" s="647"/>
      <c r="H1" s="647"/>
      <c r="I1" s="647"/>
      <c r="J1" s="647"/>
      <c r="K1" s="530"/>
    </row>
    <row r="2" spans="1:11" ht="21">
      <c r="A2" s="531"/>
      <c r="B2" s="647" t="s">
        <v>355</v>
      </c>
      <c r="C2" s="647"/>
      <c r="D2" s="647"/>
      <c r="E2" s="647"/>
      <c r="F2" s="647"/>
      <c r="G2" s="647"/>
      <c r="H2" s="647"/>
      <c r="I2" s="647"/>
      <c r="J2" s="647"/>
      <c r="K2" s="532"/>
    </row>
    <row r="3" spans="1:11" ht="21">
      <c r="A3" s="531"/>
      <c r="B3" s="647" t="s">
        <v>366</v>
      </c>
      <c r="C3" s="647"/>
      <c r="D3" s="647"/>
      <c r="E3" s="647"/>
      <c r="F3" s="647"/>
      <c r="G3" s="647"/>
      <c r="H3" s="647"/>
      <c r="I3" s="647"/>
      <c r="J3" s="647"/>
      <c r="K3" s="532"/>
    </row>
    <row r="4" spans="1:11" ht="21">
      <c r="A4" s="648"/>
      <c r="B4" s="648"/>
      <c r="C4" s="648"/>
      <c r="D4" s="648"/>
      <c r="E4" s="648"/>
      <c r="F4" s="648"/>
      <c r="G4" s="648"/>
      <c r="H4" s="648"/>
      <c r="I4" s="648"/>
      <c r="J4" s="648"/>
      <c r="K4" s="648"/>
    </row>
    <row r="5" spans="1:11" ht="21">
      <c r="A5" s="530"/>
      <c r="B5" s="649" t="s">
        <v>356</v>
      </c>
      <c r="C5" s="649"/>
      <c r="D5" s="649"/>
      <c r="E5" s="649"/>
      <c r="F5" s="649"/>
      <c r="G5" s="649"/>
      <c r="H5" s="649"/>
      <c r="I5" s="649"/>
      <c r="J5" s="649"/>
      <c r="K5" s="533"/>
    </row>
    <row r="6" spans="1:11" ht="21">
      <c r="A6" s="530"/>
      <c r="B6" s="650" t="s">
        <v>357</v>
      </c>
      <c r="C6" s="651"/>
      <c r="D6" s="651"/>
      <c r="E6" s="651"/>
      <c r="F6" s="651"/>
      <c r="G6" s="651"/>
      <c r="H6" s="651"/>
      <c r="I6" s="651"/>
      <c r="J6" s="652"/>
      <c r="K6" s="534"/>
    </row>
    <row r="7" spans="1:11" ht="21">
      <c r="A7" s="533"/>
      <c r="B7" s="650" t="s">
        <v>358</v>
      </c>
      <c r="C7" s="651"/>
      <c r="D7" s="652"/>
      <c r="E7" s="650" t="s">
        <v>359</v>
      </c>
      <c r="F7" s="651"/>
      <c r="G7" s="652"/>
      <c r="H7" s="650" t="s">
        <v>360</v>
      </c>
      <c r="I7" s="651"/>
      <c r="J7" s="652"/>
      <c r="K7" s="534"/>
    </row>
    <row r="8" spans="1:11" ht="21">
      <c r="A8" s="535"/>
      <c r="B8" s="536" t="s">
        <v>367</v>
      </c>
      <c r="C8" s="536" t="s">
        <v>361</v>
      </c>
      <c r="D8" s="536" t="s">
        <v>362</v>
      </c>
      <c r="E8" s="536" t="s">
        <v>367</v>
      </c>
      <c r="F8" s="536" t="s">
        <v>361</v>
      </c>
      <c r="G8" s="536" t="s">
        <v>362</v>
      </c>
      <c r="H8" s="536" t="s">
        <v>367</v>
      </c>
      <c r="I8" s="536" t="s">
        <v>361</v>
      </c>
      <c r="J8" s="536" t="s">
        <v>362</v>
      </c>
      <c r="K8" s="534"/>
    </row>
    <row r="9" spans="1:11" ht="21">
      <c r="A9" s="535"/>
      <c r="B9" s="537">
        <v>351750982</v>
      </c>
      <c r="C9" s="537">
        <v>124900848.65</v>
      </c>
      <c r="D9" s="538">
        <f>(C9/B9)*100</f>
        <v>35.50831555318871</v>
      </c>
      <c r="E9" s="539">
        <v>6051012</v>
      </c>
      <c r="F9" s="537">
        <v>434232</v>
      </c>
      <c r="G9" s="538">
        <f>(F9/E9)*100</f>
        <v>7.176188049205654</v>
      </c>
      <c r="H9" s="540">
        <f>B9+E9</f>
        <v>357801994</v>
      </c>
      <c r="I9" s="539">
        <f>C9+F9</f>
        <v>125335080.65</v>
      </c>
      <c r="J9" s="538">
        <f>(I9/H9)*100</f>
        <v>35.0291733281956</v>
      </c>
      <c r="K9" s="541"/>
    </row>
    <row r="10" spans="1:11" ht="21">
      <c r="A10" s="542"/>
      <c r="B10" s="542"/>
      <c r="C10" s="543"/>
      <c r="D10" s="543"/>
      <c r="E10" s="543"/>
      <c r="F10" s="544"/>
      <c r="G10" s="542"/>
      <c r="H10" s="542"/>
      <c r="I10" s="530"/>
      <c r="J10" s="530"/>
      <c r="K10" s="530"/>
    </row>
    <row r="11" spans="1:11" ht="21">
      <c r="A11" s="535"/>
      <c r="B11" s="649" t="s">
        <v>368</v>
      </c>
      <c r="C11" s="649"/>
      <c r="D11" s="649"/>
      <c r="E11" s="649"/>
      <c r="F11" s="649"/>
      <c r="G11" s="649"/>
      <c r="H11" s="649"/>
      <c r="I11" s="649"/>
      <c r="J11" s="649"/>
      <c r="K11" s="533"/>
    </row>
    <row r="12" spans="1:11" ht="21">
      <c r="A12" s="535"/>
      <c r="B12" s="650" t="s">
        <v>357</v>
      </c>
      <c r="C12" s="651"/>
      <c r="D12" s="651"/>
      <c r="E12" s="651"/>
      <c r="F12" s="651"/>
      <c r="G12" s="651"/>
      <c r="H12" s="651"/>
      <c r="I12" s="651"/>
      <c r="J12" s="652"/>
      <c r="K12" s="535"/>
    </row>
    <row r="13" spans="1:11" ht="21">
      <c r="A13" s="535"/>
      <c r="B13" s="650" t="s">
        <v>358</v>
      </c>
      <c r="C13" s="651"/>
      <c r="D13" s="652"/>
      <c r="E13" s="650" t="s">
        <v>359</v>
      </c>
      <c r="F13" s="651"/>
      <c r="G13" s="652"/>
      <c r="H13" s="650" t="s">
        <v>360</v>
      </c>
      <c r="I13" s="651"/>
      <c r="J13" s="652"/>
      <c r="K13" s="535"/>
    </row>
    <row r="14" spans="1:11" ht="21">
      <c r="A14" s="534"/>
      <c r="B14" s="536" t="s">
        <v>367</v>
      </c>
      <c r="C14" s="536" t="s">
        <v>363</v>
      </c>
      <c r="D14" s="536" t="s">
        <v>362</v>
      </c>
      <c r="E14" s="536" t="s">
        <v>367</v>
      </c>
      <c r="F14" s="536" t="s">
        <v>363</v>
      </c>
      <c r="G14" s="536" t="s">
        <v>362</v>
      </c>
      <c r="H14" s="536" t="s">
        <v>367</v>
      </c>
      <c r="I14" s="536" t="s">
        <v>363</v>
      </c>
      <c r="J14" s="536" t="s">
        <v>362</v>
      </c>
      <c r="K14" s="535"/>
    </row>
    <row r="15" spans="1:11" ht="21">
      <c r="A15" s="530"/>
      <c r="B15" s="539">
        <v>40834252</v>
      </c>
      <c r="C15" s="539">
        <v>30283035</v>
      </c>
      <c r="D15" s="538">
        <f>(C15/B15)*100</f>
        <v>74.16086622573617</v>
      </c>
      <c r="E15" s="539">
        <v>5538000</v>
      </c>
      <c r="F15" s="539">
        <v>330000</v>
      </c>
      <c r="G15" s="538">
        <f>F15/E15*100</f>
        <v>5.958829902491875</v>
      </c>
      <c r="H15" s="540">
        <f>B15+E15</f>
        <v>46372252</v>
      </c>
      <c r="I15" s="539">
        <f>C15+F15</f>
        <v>30613035</v>
      </c>
      <c r="J15" s="538">
        <f>(I15/H15)*100</f>
        <v>66.0158471492823</v>
      </c>
      <c r="K15" s="531"/>
    </row>
    <row r="16" spans="1:11" ht="21">
      <c r="A16" s="530"/>
      <c r="B16" s="530"/>
      <c r="C16" s="545"/>
      <c r="D16" s="545"/>
      <c r="E16" s="530"/>
      <c r="F16" s="546"/>
      <c r="G16" s="530"/>
      <c r="H16" s="530"/>
      <c r="I16" s="530"/>
      <c r="J16" s="530"/>
      <c r="K16" s="530"/>
    </row>
    <row r="17" spans="1:11" ht="21">
      <c r="A17" s="530"/>
      <c r="B17" s="649" t="s">
        <v>369</v>
      </c>
      <c r="C17" s="649"/>
      <c r="D17" s="649"/>
      <c r="E17" s="649"/>
      <c r="F17" s="649"/>
      <c r="G17" s="649"/>
      <c r="H17" s="649"/>
      <c r="I17" s="649"/>
      <c r="J17" s="649"/>
      <c r="K17" s="533"/>
    </row>
    <row r="18" spans="1:11" ht="21">
      <c r="A18" s="530"/>
      <c r="B18" s="650" t="s">
        <v>357</v>
      </c>
      <c r="C18" s="651"/>
      <c r="D18" s="651"/>
      <c r="E18" s="651"/>
      <c r="F18" s="651"/>
      <c r="G18" s="651"/>
      <c r="H18" s="651"/>
      <c r="I18" s="651"/>
      <c r="J18" s="652"/>
      <c r="K18" s="535"/>
    </row>
    <row r="19" spans="1:11" ht="21">
      <c r="A19" s="530"/>
      <c r="B19" s="650" t="s">
        <v>358</v>
      </c>
      <c r="C19" s="651"/>
      <c r="D19" s="652"/>
      <c r="E19" s="650" t="s">
        <v>359</v>
      </c>
      <c r="F19" s="651"/>
      <c r="G19" s="652"/>
      <c r="H19" s="650" t="s">
        <v>360</v>
      </c>
      <c r="I19" s="651"/>
      <c r="J19" s="652"/>
      <c r="K19" s="535"/>
    </row>
    <row r="20" spans="1:11" ht="21">
      <c r="A20" s="530"/>
      <c r="B20" s="536" t="s">
        <v>367</v>
      </c>
      <c r="C20" s="536" t="s">
        <v>361</v>
      </c>
      <c r="D20" s="536" t="s">
        <v>362</v>
      </c>
      <c r="E20" s="536" t="s">
        <v>367</v>
      </c>
      <c r="F20" s="536" t="s">
        <v>361</v>
      </c>
      <c r="G20" s="536" t="s">
        <v>362</v>
      </c>
      <c r="H20" s="536" t="s">
        <v>367</v>
      </c>
      <c r="I20" s="536" t="s">
        <v>361</v>
      </c>
      <c r="J20" s="536" t="s">
        <v>362</v>
      </c>
      <c r="K20" s="535"/>
    </row>
    <row r="21" spans="1:11" ht="21">
      <c r="A21" s="530"/>
      <c r="B21" s="539">
        <f>B15</f>
        <v>40834252</v>
      </c>
      <c r="C21" s="539">
        <v>1934145</v>
      </c>
      <c r="D21" s="538">
        <f>(C21/B21)*100</f>
        <v>4.736575069380479</v>
      </c>
      <c r="E21" s="539">
        <f>E15</f>
        <v>5538000</v>
      </c>
      <c r="F21" s="539">
        <v>330000</v>
      </c>
      <c r="G21" s="538">
        <f>F21/E21*100</f>
        <v>5.958829902491875</v>
      </c>
      <c r="H21" s="540">
        <f>B21+E21</f>
        <v>46372252</v>
      </c>
      <c r="I21" s="539">
        <f>C21+F21</f>
        <v>2264145</v>
      </c>
      <c r="J21" s="538">
        <f>(I21/H21)*100</f>
        <v>4.8825426895377</v>
      </c>
      <c r="K21" s="534"/>
    </row>
    <row r="22" spans="1:11" ht="21">
      <c r="A22" s="530"/>
      <c r="B22" s="531"/>
      <c r="C22" s="531"/>
      <c r="D22" s="547"/>
      <c r="E22" s="531"/>
      <c r="F22" s="531"/>
      <c r="G22" s="547"/>
      <c r="H22" s="548"/>
      <c r="I22" s="531"/>
      <c r="J22" s="547"/>
      <c r="K22" s="534"/>
    </row>
    <row r="23" spans="1:11" ht="21">
      <c r="A23" s="528"/>
      <c r="B23" s="653" t="s">
        <v>370</v>
      </c>
      <c r="C23" s="653"/>
      <c r="D23" s="653"/>
      <c r="E23" s="653"/>
      <c r="F23" s="653"/>
      <c r="G23" s="653"/>
      <c r="H23" s="653"/>
      <c r="I23" s="653"/>
      <c r="J23" s="653"/>
      <c r="K23" s="528"/>
    </row>
    <row r="24" spans="1:11" ht="21">
      <c r="A24" s="528"/>
      <c r="B24" s="654" t="s">
        <v>411</v>
      </c>
      <c r="C24" s="654"/>
      <c r="D24" s="654"/>
      <c r="E24" s="654"/>
      <c r="F24" s="654"/>
      <c r="G24" s="654"/>
      <c r="H24" s="654"/>
      <c r="I24" s="654"/>
      <c r="J24" s="654"/>
      <c r="K24" s="528"/>
    </row>
    <row r="25" spans="1:11" ht="21">
      <c r="A25" s="528"/>
      <c r="B25" s="653" t="s">
        <v>364</v>
      </c>
      <c r="C25" s="653"/>
      <c r="D25" s="653"/>
      <c r="E25" s="653"/>
      <c r="F25" s="653"/>
      <c r="G25" s="653"/>
      <c r="H25" s="653"/>
      <c r="I25" s="653"/>
      <c r="J25" s="653"/>
      <c r="K25" s="528"/>
    </row>
    <row r="26" spans="1:11" ht="21">
      <c r="A26" s="528"/>
      <c r="B26" s="654" t="s">
        <v>371</v>
      </c>
      <c r="C26" s="654"/>
      <c r="D26" s="654"/>
      <c r="E26" s="654"/>
      <c r="F26" s="654"/>
      <c r="G26" s="654"/>
      <c r="H26" s="654"/>
      <c r="I26" s="654"/>
      <c r="J26" s="654"/>
      <c r="K26" s="528"/>
    </row>
    <row r="27" spans="1:11" ht="21">
      <c r="A27" s="528"/>
      <c r="B27" s="528"/>
      <c r="C27" s="528"/>
      <c r="D27" s="528"/>
      <c r="E27" s="528"/>
      <c r="F27" s="529"/>
      <c r="G27" s="528"/>
      <c r="H27" s="528"/>
      <c r="I27" s="528"/>
      <c r="J27" s="528"/>
      <c r="K27" s="528"/>
    </row>
  </sheetData>
  <sheetProtection/>
  <mergeCells count="23">
    <mergeCell ref="B25:J25"/>
    <mergeCell ref="B26:J26"/>
    <mergeCell ref="B18:J18"/>
    <mergeCell ref="B19:D19"/>
    <mergeCell ref="E19:G19"/>
    <mergeCell ref="H19:J19"/>
    <mergeCell ref="B24:J24"/>
    <mergeCell ref="B23:J23"/>
    <mergeCell ref="B11:J11"/>
    <mergeCell ref="B12:J12"/>
    <mergeCell ref="B13:D13"/>
    <mergeCell ref="E13:G13"/>
    <mergeCell ref="H13:J13"/>
    <mergeCell ref="B17:J17"/>
    <mergeCell ref="B1:J1"/>
    <mergeCell ref="B2:J2"/>
    <mergeCell ref="A4:K4"/>
    <mergeCell ref="B5:J5"/>
    <mergeCell ref="B6:J6"/>
    <mergeCell ref="B7:D7"/>
    <mergeCell ref="E7:G7"/>
    <mergeCell ref="H7:J7"/>
    <mergeCell ref="B3:J3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6"/>
  <sheetViews>
    <sheetView tabSelected="1" view="pageBreakPreview" zoomScaleSheetLayoutView="100" zoomScalePageLayoutView="0" workbookViewId="0" topLeftCell="A4">
      <selection activeCell="P104" sqref="P104"/>
    </sheetView>
  </sheetViews>
  <sheetFormatPr defaultColWidth="9.00390625" defaultRowHeight="15"/>
  <cols>
    <col min="1" max="1" width="28.28125" style="61" customWidth="1"/>
    <col min="2" max="2" width="13.140625" style="61" customWidth="1"/>
    <col min="3" max="4" width="13.57421875" style="61" bestFit="1" customWidth="1"/>
    <col min="5" max="5" width="12.140625" style="61" customWidth="1"/>
    <col min="6" max="6" width="12.421875" style="61" bestFit="1" customWidth="1"/>
    <col min="7" max="7" width="14.00390625" style="61" customWidth="1"/>
    <col min="8" max="8" width="13.00390625" style="61" customWidth="1"/>
    <col min="9" max="9" width="13.28125" style="61" customWidth="1"/>
    <col min="10" max="10" width="14.140625" style="61" customWidth="1"/>
    <col min="11" max="16384" width="9.00390625" style="61" customWidth="1"/>
  </cols>
  <sheetData>
    <row r="1" spans="1:10" ht="18.75">
      <c r="A1" s="554" t="s">
        <v>401</v>
      </c>
      <c r="B1" s="554"/>
      <c r="C1" s="554"/>
      <c r="D1" s="656" t="s">
        <v>380</v>
      </c>
      <c r="E1" s="656"/>
      <c r="F1" s="656"/>
      <c r="G1" s="554"/>
      <c r="H1" s="550" t="s">
        <v>409</v>
      </c>
      <c r="I1" s="554" t="s">
        <v>403</v>
      </c>
      <c r="J1" s="554"/>
    </row>
    <row r="2" spans="1:10" ht="18.75">
      <c r="A2" s="554" t="s">
        <v>402</v>
      </c>
      <c r="B2" s="554"/>
      <c r="C2" s="554"/>
      <c r="D2" s="656" t="s">
        <v>381</v>
      </c>
      <c r="E2" s="656"/>
      <c r="F2" s="656"/>
      <c r="G2" s="554"/>
      <c r="H2" s="554" t="s">
        <v>408</v>
      </c>
      <c r="I2" s="554" t="s">
        <v>404</v>
      </c>
      <c r="J2" s="554"/>
    </row>
    <row r="3" spans="2:10" ht="18.75">
      <c r="B3" s="554"/>
      <c r="C3" s="656" t="s">
        <v>407</v>
      </c>
      <c r="D3" s="656"/>
      <c r="E3" s="656"/>
      <c r="F3" s="656"/>
      <c r="G3" s="656"/>
      <c r="H3" s="554" t="s">
        <v>410</v>
      </c>
      <c r="I3" s="554" t="s">
        <v>405</v>
      </c>
      <c r="J3" s="554"/>
    </row>
    <row r="4" spans="1:10" ht="18.75">
      <c r="A4" s="549"/>
      <c r="B4" s="549"/>
      <c r="C4" s="549"/>
      <c r="D4" s="657" t="s">
        <v>365</v>
      </c>
      <c r="E4" s="657"/>
      <c r="F4" s="657"/>
      <c r="G4" s="549"/>
      <c r="H4" s="549"/>
      <c r="I4" s="549" t="s">
        <v>406</v>
      </c>
      <c r="J4" s="549"/>
    </row>
    <row r="5" spans="1:10" ht="18.75">
      <c r="A5" s="658" t="s">
        <v>382</v>
      </c>
      <c r="B5" s="568" t="s">
        <v>372</v>
      </c>
      <c r="C5" s="655" t="s">
        <v>373</v>
      </c>
      <c r="D5" s="568" t="s">
        <v>213</v>
      </c>
      <c r="E5" s="655" t="s">
        <v>374</v>
      </c>
      <c r="F5" s="659" t="s">
        <v>375</v>
      </c>
      <c r="G5" s="659"/>
      <c r="H5" s="655" t="s">
        <v>354</v>
      </c>
      <c r="I5" s="655" t="s">
        <v>353</v>
      </c>
      <c r="J5" s="655" t="s">
        <v>24</v>
      </c>
    </row>
    <row r="6" spans="1:10" ht="18.75">
      <c r="A6" s="658"/>
      <c r="B6" s="569" t="s">
        <v>376</v>
      </c>
      <c r="C6" s="655"/>
      <c r="D6" s="569" t="s">
        <v>377</v>
      </c>
      <c r="E6" s="655"/>
      <c r="F6" s="567" t="s">
        <v>378</v>
      </c>
      <c r="G6" s="566" t="s">
        <v>379</v>
      </c>
      <c r="H6" s="655"/>
      <c r="I6" s="655"/>
      <c r="J6" s="655"/>
    </row>
    <row r="7" spans="1:10" ht="18.75">
      <c r="A7" s="556" t="s">
        <v>383</v>
      </c>
      <c r="B7" s="557">
        <v>118924750</v>
      </c>
      <c r="C7" s="557">
        <v>32945020</v>
      </c>
      <c r="D7" s="557">
        <v>74760340</v>
      </c>
      <c r="E7" s="557">
        <v>8605300</v>
      </c>
      <c r="F7" s="557">
        <v>5583590</v>
      </c>
      <c r="G7" s="557">
        <v>39418000</v>
      </c>
      <c r="H7" s="557">
        <v>36360100</v>
      </c>
      <c r="I7" s="557">
        <v>29360200</v>
      </c>
      <c r="J7" s="557">
        <f>SUM(B7:I7)</f>
        <v>345957300</v>
      </c>
    </row>
    <row r="8" spans="1:10" ht="18.75">
      <c r="A8" s="555" t="s">
        <v>384</v>
      </c>
      <c r="B8" s="558">
        <f>B9+B12</f>
        <v>0</v>
      </c>
      <c r="C8" s="558">
        <f aca="true" t="shared" si="0" ref="C8:I8">C9+C12</f>
        <v>0</v>
      </c>
      <c r="D8" s="558">
        <f t="shared" si="0"/>
        <v>0</v>
      </c>
      <c r="E8" s="558">
        <f t="shared" si="0"/>
        <v>0</v>
      </c>
      <c r="F8" s="558">
        <f t="shared" si="0"/>
        <v>0</v>
      </c>
      <c r="G8" s="558">
        <f t="shared" si="0"/>
        <v>0</v>
      </c>
      <c r="H8" s="558">
        <f t="shared" si="0"/>
        <v>0</v>
      </c>
      <c r="I8" s="558">
        <f t="shared" si="0"/>
        <v>0</v>
      </c>
      <c r="J8" s="558">
        <f aca="true" t="shared" si="1" ref="J8:J15">SUM(B8:I8)</f>
        <v>0</v>
      </c>
    </row>
    <row r="9" spans="1:10" ht="18.75">
      <c r="A9" s="555" t="s">
        <v>385</v>
      </c>
      <c r="B9" s="558">
        <f>B10+B11</f>
        <v>0</v>
      </c>
      <c r="C9" s="558">
        <f aca="true" t="shared" si="2" ref="C9:I9">C10+C11</f>
        <v>0</v>
      </c>
      <c r="D9" s="558">
        <f t="shared" si="2"/>
        <v>0</v>
      </c>
      <c r="E9" s="558">
        <f t="shared" si="2"/>
        <v>0</v>
      </c>
      <c r="F9" s="558">
        <f t="shared" si="2"/>
        <v>0</v>
      </c>
      <c r="G9" s="558">
        <f t="shared" si="2"/>
        <v>0</v>
      </c>
      <c r="H9" s="558">
        <f t="shared" si="2"/>
        <v>0</v>
      </c>
      <c r="I9" s="558">
        <f t="shared" si="2"/>
        <v>0</v>
      </c>
      <c r="J9" s="558">
        <f t="shared" si="1"/>
        <v>0</v>
      </c>
    </row>
    <row r="10" spans="1:10" ht="18.75">
      <c r="A10" s="555" t="s">
        <v>386</v>
      </c>
      <c r="B10" s="558">
        <v>0</v>
      </c>
      <c r="C10" s="558">
        <v>0</v>
      </c>
      <c r="D10" s="558">
        <v>0</v>
      </c>
      <c r="E10" s="558">
        <v>0</v>
      </c>
      <c r="F10" s="558">
        <v>0</v>
      </c>
      <c r="G10" s="558">
        <v>0</v>
      </c>
      <c r="H10" s="558">
        <v>0</v>
      </c>
      <c r="I10" s="558">
        <v>0</v>
      </c>
      <c r="J10" s="558">
        <f t="shared" si="1"/>
        <v>0</v>
      </c>
    </row>
    <row r="11" spans="1:10" ht="18.75">
      <c r="A11" s="555" t="s">
        <v>387</v>
      </c>
      <c r="B11" s="558">
        <v>0</v>
      </c>
      <c r="C11" s="558">
        <v>0</v>
      </c>
      <c r="D11" s="558">
        <v>0</v>
      </c>
      <c r="E11" s="558">
        <v>0</v>
      </c>
      <c r="F11" s="558">
        <v>0</v>
      </c>
      <c r="G11" s="558">
        <v>0</v>
      </c>
      <c r="H11" s="558">
        <v>0</v>
      </c>
      <c r="I11" s="558">
        <v>0</v>
      </c>
      <c r="J11" s="558">
        <f t="shared" si="1"/>
        <v>0</v>
      </c>
    </row>
    <row r="12" spans="1:10" ht="18.75">
      <c r="A12" s="555" t="s">
        <v>388</v>
      </c>
      <c r="B12" s="558">
        <f>B13+B14</f>
        <v>0</v>
      </c>
      <c r="C12" s="558">
        <f aca="true" t="shared" si="3" ref="C12:I12">C13+C14</f>
        <v>0</v>
      </c>
      <c r="D12" s="558">
        <f t="shared" si="3"/>
        <v>0</v>
      </c>
      <c r="E12" s="558">
        <f t="shared" si="3"/>
        <v>0</v>
      </c>
      <c r="F12" s="558">
        <f t="shared" si="3"/>
        <v>0</v>
      </c>
      <c r="G12" s="558">
        <f t="shared" si="3"/>
        <v>0</v>
      </c>
      <c r="H12" s="558">
        <f t="shared" si="3"/>
        <v>0</v>
      </c>
      <c r="I12" s="558">
        <f t="shared" si="3"/>
        <v>0</v>
      </c>
      <c r="J12" s="558">
        <f t="shared" si="1"/>
        <v>0</v>
      </c>
    </row>
    <row r="13" spans="1:10" ht="18.75">
      <c r="A13" s="555" t="s">
        <v>386</v>
      </c>
      <c r="B13" s="558">
        <v>0</v>
      </c>
      <c r="C13" s="558">
        <v>0</v>
      </c>
      <c r="D13" s="558">
        <v>0</v>
      </c>
      <c r="E13" s="558">
        <v>0</v>
      </c>
      <c r="F13" s="558">
        <v>0</v>
      </c>
      <c r="G13" s="558">
        <v>0</v>
      </c>
      <c r="H13" s="558">
        <v>0</v>
      </c>
      <c r="I13" s="558">
        <v>0</v>
      </c>
      <c r="J13" s="558">
        <f t="shared" si="1"/>
        <v>0</v>
      </c>
    </row>
    <row r="14" spans="1:10" ht="18.75">
      <c r="A14" s="555" t="s">
        <v>387</v>
      </c>
      <c r="B14" s="558">
        <v>0</v>
      </c>
      <c r="C14" s="558">
        <v>0</v>
      </c>
      <c r="D14" s="558">
        <v>0</v>
      </c>
      <c r="E14" s="558">
        <v>0</v>
      </c>
      <c r="F14" s="558">
        <v>0</v>
      </c>
      <c r="G14" s="558">
        <v>0</v>
      </c>
      <c r="H14" s="558">
        <v>0</v>
      </c>
      <c r="I14" s="558">
        <v>0</v>
      </c>
      <c r="J14" s="558">
        <f t="shared" si="1"/>
        <v>0</v>
      </c>
    </row>
    <row r="15" spans="1:10" ht="18.75">
      <c r="A15" s="555" t="s">
        <v>389</v>
      </c>
      <c r="B15" s="558">
        <f>B16+B19</f>
        <v>0</v>
      </c>
      <c r="C15" s="558">
        <f aca="true" t="shared" si="4" ref="C15:I15">C16+C19</f>
        <v>0</v>
      </c>
      <c r="D15" s="559">
        <f t="shared" si="4"/>
        <v>1933800</v>
      </c>
      <c r="E15" s="558">
        <f t="shared" si="4"/>
        <v>0</v>
      </c>
      <c r="F15" s="558">
        <f t="shared" si="4"/>
        <v>0</v>
      </c>
      <c r="G15" s="559">
        <f t="shared" si="4"/>
        <v>-4167338</v>
      </c>
      <c r="H15" s="558">
        <f t="shared" si="4"/>
        <v>0</v>
      </c>
      <c r="I15" s="559">
        <f t="shared" si="4"/>
        <v>8027220</v>
      </c>
      <c r="J15" s="559">
        <f t="shared" si="1"/>
        <v>5793682</v>
      </c>
    </row>
    <row r="16" spans="1:10" ht="18.75">
      <c r="A16" s="555" t="s">
        <v>390</v>
      </c>
      <c r="B16" s="558">
        <f>B17+B18</f>
        <v>0</v>
      </c>
      <c r="C16" s="558">
        <f aca="true" t="shared" si="5" ref="C16:I16">C17+C18</f>
        <v>0</v>
      </c>
      <c r="D16" s="559">
        <f t="shared" si="5"/>
        <v>1933800</v>
      </c>
      <c r="E16" s="558">
        <f t="shared" si="5"/>
        <v>0</v>
      </c>
      <c r="F16" s="558">
        <f t="shared" si="5"/>
        <v>0</v>
      </c>
      <c r="G16" s="559">
        <f t="shared" si="5"/>
        <v>-4167338</v>
      </c>
      <c r="H16" s="558">
        <f t="shared" si="5"/>
        <v>0</v>
      </c>
      <c r="I16" s="559">
        <f t="shared" si="5"/>
        <v>8027220</v>
      </c>
      <c r="J16" s="559">
        <f aca="true" t="shared" si="6" ref="J16:J27">SUM(B16:I16)</f>
        <v>5793682</v>
      </c>
    </row>
    <row r="17" spans="1:10" ht="18.75">
      <c r="A17" s="555" t="s">
        <v>386</v>
      </c>
      <c r="B17" s="558">
        <v>0</v>
      </c>
      <c r="C17" s="558">
        <v>0</v>
      </c>
      <c r="D17" s="559">
        <v>2019600</v>
      </c>
      <c r="E17" s="558">
        <v>0</v>
      </c>
      <c r="F17" s="558">
        <v>0</v>
      </c>
      <c r="G17" s="558">
        <v>0</v>
      </c>
      <c r="H17" s="558">
        <v>0</v>
      </c>
      <c r="I17" s="559">
        <v>8917020</v>
      </c>
      <c r="J17" s="559">
        <f t="shared" si="6"/>
        <v>10936620</v>
      </c>
    </row>
    <row r="18" spans="1:10" ht="18.75">
      <c r="A18" s="555" t="s">
        <v>387</v>
      </c>
      <c r="B18" s="558">
        <v>0</v>
      </c>
      <c r="C18" s="558">
        <v>0</v>
      </c>
      <c r="D18" s="559">
        <v>-85800</v>
      </c>
      <c r="E18" s="558">
        <v>0</v>
      </c>
      <c r="F18" s="558">
        <v>0</v>
      </c>
      <c r="G18" s="559">
        <v>-4167338</v>
      </c>
      <c r="H18" s="558">
        <v>0</v>
      </c>
      <c r="I18" s="559">
        <v>-889800</v>
      </c>
      <c r="J18" s="559">
        <f t="shared" si="6"/>
        <v>-5142938</v>
      </c>
    </row>
    <row r="19" spans="1:10" ht="18.75">
      <c r="A19" s="555" t="s">
        <v>391</v>
      </c>
      <c r="B19" s="558">
        <f>B20+B21</f>
        <v>0</v>
      </c>
      <c r="C19" s="558">
        <f aca="true" t="shared" si="7" ref="C19:I19">C20+C21</f>
        <v>0</v>
      </c>
      <c r="D19" s="558">
        <f t="shared" si="7"/>
        <v>0</v>
      </c>
      <c r="E19" s="558">
        <f t="shared" si="7"/>
        <v>0</v>
      </c>
      <c r="F19" s="558">
        <f t="shared" si="7"/>
        <v>0</v>
      </c>
      <c r="G19" s="558">
        <f t="shared" si="7"/>
        <v>0</v>
      </c>
      <c r="H19" s="558">
        <f t="shared" si="7"/>
        <v>0</v>
      </c>
      <c r="I19" s="558">
        <f t="shared" si="7"/>
        <v>0</v>
      </c>
      <c r="J19" s="558">
        <f t="shared" si="6"/>
        <v>0</v>
      </c>
    </row>
    <row r="20" spans="1:10" ht="18.75">
      <c r="A20" s="555" t="s">
        <v>386</v>
      </c>
      <c r="B20" s="558">
        <v>0</v>
      </c>
      <c r="C20" s="558">
        <v>0</v>
      </c>
      <c r="D20" s="558">
        <v>0</v>
      </c>
      <c r="E20" s="558">
        <v>0</v>
      </c>
      <c r="F20" s="558">
        <v>0</v>
      </c>
      <c r="G20" s="558">
        <v>0</v>
      </c>
      <c r="H20" s="558">
        <v>0</v>
      </c>
      <c r="I20" s="558">
        <v>0</v>
      </c>
      <c r="J20" s="558">
        <f t="shared" si="6"/>
        <v>0</v>
      </c>
    </row>
    <row r="21" spans="1:10" ht="18.75">
      <c r="A21" s="555" t="s">
        <v>387</v>
      </c>
      <c r="B21" s="558">
        <v>0</v>
      </c>
      <c r="C21" s="558">
        <v>0</v>
      </c>
      <c r="D21" s="558">
        <v>0</v>
      </c>
      <c r="E21" s="558">
        <v>0</v>
      </c>
      <c r="F21" s="558">
        <v>0</v>
      </c>
      <c r="G21" s="558">
        <v>0</v>
      </c>
      <c r="H21" s="558">
        <v>0</v>
      </c>
      <c r="I21" s="558">
        <v>0</v>
      </c>
      <c r="J21" s="558">
        <f t="shared" si="6"/>
        <v>0</v>
      </c>
    </row>
    <row r="22" spans="1:10" ht="18.75">
      <c r="A22" s="555" t="s">
        <v>392</v>
      </c>
      <c r="B22" s="558">
        <f>B8+B15</f>
        <v>0</v>
      </c>
      <c r="C22" s="558">
        <f aca="true" t="shared" si="8" ref="C22:I22">C8+C15</f>
        <v>0</v>
      </c>
      <c r="D22" s="559">
        <f t="shared" si="8"/>
        <v>1933800</v>
      </c>
      <c r="E22" s="558">
        <f t="shared" si="8"/>
        <v>0</v>
      </c>
      <c r="F22" s="558">
        <f t="shared" si="8"/>
        <v>0</v>
      </c>
      <c r="G22" s="559">
        <f t="shared" si="8"/>
        <v>-4167338</v>
      </c>
      <c r="H22" s="558">
        <f t="shared" si="8"/>
        <v>0</v>
      </c>
      <c r="I22" s="559">
        <f t="shared" si="8"/>
        <v>8027220</v>
      </c>
      <c r="J22" s="559">
        <f t="shared" si="6"/>
        <v>5793682</v>
      </c>
    </row>
    <row r="23" spans="1:10" ht="18.75">
      <c r="A23" s="555" t="s">
        <v>393</v>
      </c>
      <c r="B23" s="559">
        <f>B7+B22</f>
        <v>118924750</v>
      </c>
      <c r="C23" s="559">
        <f aca="true" t="shared" si="9" ref="C23:I23">C7+C22</f>
        <v>32945020</v>
      </c>
      <c r="D23" s="559">
        <f t="shared" si="9"/>
        <v>76694140</v>
      </c>
      <c r="E23" s="559">
        <f t="shared" si="9"/>
        <v>8605300</v>
      </c>
      <c r="F23" s="559">
        <f t="shared" si="9"/>
        <v>5583590</v>
      </c>
      <c r="G23" s="559">
        <f t="shared" si="9"/>
        <v>35250662</v>
      </c>
      <c r="H23" s="559">
        <f t="shared" si="9"/>
        <v>36360100</v>
      </c>
      <c r="I23" s="559">
        <f t="shared" si="9"/>
        <v>37387420</v>
      </c>
      <c r="J23" s="559">
        <f t="shared" si="6"/>
        <v>351750982</v>
      </c>
    </row>
    <row r="24" spans="1:10" ht="18.75">
      <c r="A24" s="555" t="s">
        <v>394</v>
      </c>
      <c r="B24" s="559">
        <v>118924750</v>
      </c>
      <c r="C24" s="559">
        <v>32945020</v>
      </c>
      <c r="D24" s="559">
        <v>1933800</v>
      </c>
      <c r="E24" s="559">
        <v>8605300</v>
      </c>
      <c r="F24" s="558">
        <v>0</v>
      </c>
      <c r="G24" s="558">
        <v>0</v>
      </c>
      <c r="H24" s="558">
        <v>0</v>
      </c>
      <c r="I24" s="559">
        <v>8027220</v>
      </c>
      <c r="J24" s="559">
        <f t="shared" si="6"/>
        <v>170436090</v>
      </c>
    </row>
    <row r="25" spans="1:10" ht="18.75">
      <c r="A25" s="555" t="s">
        <v>397</v>
      </c>
      <c r="B25" s="558">
        <v>0</v>
      </c>
      <c r="C25" s="558">
        <v>0</v>
      </c>
      <c r="D25" s="558">
        <v>0</v>
      </c>
      <c r="E25" s="558">
        <v>0</v>
      </c>
      <c r="F25" s="558">
        <v>0</v>
      </c>
      <c r="G25" s="558">
        <v>0</v>
      </c>
      <c r="H25" s="558">
        <v>0</v>
      </c>
      <c r="I25" s="558">
        <v>0</v>
      </c>
      <c r="J25" s="558">
        <f t="shared" si="6"/>
        <v>0</v>
      </c>
    </row>
    <row r="26" spans="1:11" ht="18.75">
      <c r="A26" s="560" t="s">
        <v>395</v>
      </c>
      <c r="B26" s="559">
        <v>53535217.54</v>
      </c>
      <c r="C26" s="559">
        <v>15360742.57</v>
      </c>
      <c r="D26" s="559">
        <v>27057016.77</v>
      </c>
      <c r="E26" s="559">
        <v>6558986.53</v>
      </c>
      <c r="F26" s="559">
        <v>1378590</v>
      </c>
      <c r="G26" s="559">
        <v>555555</v>
      </c>
      <c r="H26" s="561">
        <v>10400685</v>
      </c>
      <c r="I26" s="562">
        <v>10054055.24</v>
      </c>
      <c r="J26" s="559">
        <f t="shared" si="6"/>
        <v>124900848.64999999</v>
      </c>
      <c r="K26" s="553"/>
    </row>
    <row r="27" spans="1:11" ht="18.75">
      <c r="A27" s="560" t="s">
        <v>396</v>
      </c>
      <c r="B27" s="559">
        <f>B25+B26</f>
        <v>53535217.54</v>
      </c>
      <c r="C27" s="559">
        <f aca="true" t="shared" si="10" ref="C27:I27">C25+C26</f>
        <v>15360742.57</v>
      </c>
      <c r="D27" s="559">
        <f t="shared" si="10"/>
        <v>27057016.77</v>
      </c>
      <c r="E27" s="559">
        <f t="shared" si="10"/>
        <v>6558986.53</v>
      </c>
      <c r="F27" s="559">
        <f t="shared" si="10"/>
        <v>1378590</v>
      </c>
      <c r="G27" s="559">
        <f t="shared" si="10"/>
        <v>555555</v>
      </c>
      <c r="H27" s="559">
        <f t="shared" si="10"/>
        <v>10400685</v>
      </c>
      <c r="I27" s="559">
        <f t="shared" si="10"/>
        <v>10054055.24</v>
      </c>
      <c r="J27" s="559">
        <f t="shared" si="6"/>
        <v>124900848.64999999</v>
      </c>
      <c r="K27" s="553"/>
    </row>
    <row r="28" spans="1:10" ht="18.75">
      <c r="A28" s="560" t="s">
        <v>398</v>
      </c>
      <c r="B28" s="563">
        <f>B27/B23</f>
        <v>0.45016043792398136</v>
      </c>
      <c r="C28" s="563">
        <f aca="true" t="shared" si="11" ref="C28:J28">C27/C23</f>
        <v>0.4662538547555898</v>
      </c>
      <c r="D28" s="563">
        <f t="shared" si="11"/>
        <v>0.35279118808816423</v>
      </c>
      <c r="E28" s="563">
        <f t="shared" si="11"/>
        <v>0.7622031224942768</v>
      </c>
      <c r="F28" s="563">
        <f t="shared" si="11"/>
        <v>0.24690029174778233</v>
      </c>
      <c r="G28" s="563">
        <f t="shared" si="11"/>
        <v>0.015760129554446382</v>
      </c>
      <c r="H28" s="563">
        <f t="shared" si="11"/>
        <v>0.286046655537251</v>
      </c>
      <c r="I28" s="563">
        <f t="shared" si="11"/>
        <v>0.2689154597990447</v>
      </c>
      <c r="J28" s="563">
        <f t="shared" si="11"/>
        <v>0.355083155531887</v>
      </c>
    </row>
    <row r="29" spans="1:10" ht="18.75">
      <c r="A29" s="560" t="s">
        <v>399</v>
      </c>
      <c r="B29" s="561">
        <f>B23-B27</f>
        <v>65389532.46</v>
      </c>
      <c r="C29" s="561">
        <f aca="true" t="shared" si="12" ref="C29:J29">C23-C27</f>
        <v>17584277.43</v>
      </c>
      <c r="D29" s="561">
        <f t="shared" si="12"/>
        <v>49637123.230000004</v>
      </c>
      <c r="E29" s="561">
        <f t="shared" si="12"/>
        <v>2046313.4699999997</v>
      </c>
      <c r="F29" s="561">
        <f t="shared" si="12"/>
        <v>4205000</v>
      </c>
      <c r="G29" s="561">
        <f t="shared" si="12"/>
        <v>34695107</v>
      </c>
      <c r="H29" s="561">
        <f t="shared" si="12"/>
        <v>25959415</v>
      </c>
      <c r="I29" s="561">
        <f t="shared" si="12"/>
        <v>27333364.759999998</v>
      </c>
      <c r="J29" s="561">
        <f t="shared" si="12"/>
        <v>226850133.35000002</v>
      </c>
    </row>
    <row r="30" spans="1:10" ht="18.75">
      <c r="A30" s="564" t="s">
        <v>400</v>
      </c>
      <c r="B30" s="565">
        <f>B29/B23</f>
        <v>0.5498395620760187</v>
      </c>
      <c r="C30" s="565">
        <f aca="true" t="shared" si="13" ref="C30:J30">C29/C23</f>
        <v>0.5337461452444102</v>
      </c>
      <c r="D30" s="565">
        <f t="shared" si="13"/>
        <v>0.6472088119118358</v>
      </c>
      <c r="E30" s="565">
        <f t="shared" si="13"/>
        <v>0.23779687750572318</v>
      </c>
      <c r="F30" s="565">
        <f t="shared" si="13"/>
        <v>0.7530997082522176</v>
      </c>
      <c r="G30" s="565">
        <f t="shared" si="13"/>
        <v>0.9842398704455536</v>
      </c>
      <c r="H30" s="565">
        <f t="shared" si="13"/>
        <v>0.713953344462749</v>
      </c>
      <c r="I30" s="565">
        <f t="shared" si="13"/>
        <v>0.7310845402009553</v>
      </c>
      <c r="J30" s="565">
        <f t="shared" si="13"/>
        <v>0.644916844468113</v>
      </c>
    </row>
    <row r="31" spans="1:10" ht="18.75">
      <c r="A31" s="550"/>
      <c r="B31" s="551"/>
      <c r="C31" s="551"/>
      <c r="D31" s="551"/>
      <c r="E31" s="551"/>
      <c r="F31" s="551"/>
      <c r="G31" s="551"/>
      <c r="H31" s="551"/>
      <c r="I31" s="551"/>
      <c r="J31" s="551"/>
    </row>
    <row r="32" spans="1:10" ht="18.75">
      <c r="A32" s="550"/>
      <c r="C32" s="551"/>
      <c r="D32" s="551"/>
      <c r="E32" s="552"/>
      <c r="F32" s="552"/>
      <c r="G32" s="549"/>
      <c r="H32" s="549"/>
      <c r="I32" s="551"/>
      <c r="J32" s="549"/>
    </row>
    <row r="33" spans="3:10" ht="18.75">
      <c r="C33" s="551"/>
      <c r="D33" s="551"/>
      <c r="E33" s="551"/>
      <c r="F33" s="551"/>
      <c r="G33" s="549"/>
      <c r="H33" s="549"/>
      <c r="I33" s="551"/>
      <c r="J33" s="549"/>
    </row>
    <row r="34" spans="3:10" ht="18.75">
      <c r="C34" s="551"/>
      <c r="D34" s="551"/>
      <c r="E34" s="551"/>
      <c r="F34" s="551"/>
      <c r="G34" s="549"/>
      <c r="H34" s="549"/>
      <c r="I34" s="551"/>
      <c r="J34" s="549"/>
    </row>
    <row r="35" spans="3:10" ht="18.75">
      <c r="C35" s="549"/>
      <c r="D35" s="549"/>
      <c r="E35" s="551"/>
      <c r="F35" s="551"/>
      <c r="G35" s="549"/>
      <c r="H35" s="549"/>
      <c r="I35" s="551"/>
      <c r="J35" s="549"/>
    </row>
    <row r="36" spans="3:10" ht="18.75">
      <c r="C36" s="549"/>
      <c r="D36" s="549"/>
      <c r="E36" s="551"/>
      <c r="F36" s="551"/>
      <c r="G36" s="549"/>
      <c r="H36" s="549"/>
      <c r="I36" s="551"/>
      <c r="J36" s="549"/>
    </row>
  </sheetData>
  <sheetProtection/>
  <mergeCells count="11">
    <mergeCell ref="H5:H6"/>
    <mergeCell ref="I5:I6"/>
    <mergeCell ref="D1:F1"/>
    <mergeCell ref="D2:F2"/>
    <mergeCell ref="D4:F4"/>
    <mergeCell ref="A5:A6"/>
    <mergeCell ref="J5:J6"/>
    <mergeCell ref="C5:C6"/>
    <mergeCell ref="E5:E6"/>
    <mergeCell ref="F5:G5"/>
    <mergeCell ref="C3:G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bma04544</cp:lastModifiedBy>
  <cp:lastPrinted>2024-04-18T03:42:09Z</cp:lastPrinted>
  <dcterms:created xsi:type="dcterms:W3CDTF">2019-08-18T06:05:51Z</dcterms:created>
  <dcterms:modified xsi:type="dcterms:W3CDTF">2024-04-18T03:43:31Z</dcterms:modified>
  <cp:category/>
  <cp:version/>
  <cp:contentType/>
  <cp:contentStatus/>
</cp:coreProperties>
</file>