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แผนปี 67\ITA\O10\"/>
    </mc:Choice>
  </mc:AlternateContent>
  <xr:revisionPtr revIDLastSave="0" documentId="13_ncr:1_{21857E41-7EF1-4B5A-95B7-AD8D83BFD4BA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Sheet1" sheetId="1" r:id="rId1"/>
  </sheets>
  <definedNames>
    <definedName name="_xlnm.Print_Area" localSheetId="0">Sheet1!$A$1:$G$144</definedName>
    <definedName name="_xlnm.Print_Titles" localSheetId="0">Sheet1!$1:$5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37" i="1" l="1"/>
  <c r="G136" i="1"/>
  <c r="G135" i="1"/>
  <c r="G134" i="1"/>
  <c r="G133" i="1"/>
  <c r="G132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I30" i="1"/>
  <c r="G30" i="1"/>
  <c r="G29" i="1"/>
  <c r="G28" i="1"/>
  <c r="G27" i="1"/>
  <c r="G26" i="1"/>
  <c r="H107" i="1"/>
  <c r="H108" i="1" s="1"/>
  <c r="H109" i="1" s="1"/>
  <c r="H110" i="1" s="1"/>
  <c r="H111" i="1" s="1"/>
  <c r="I111" i="1" s="1"/>
  <c r="H100" i="1"/>
  <c r="H101" i="1" s="1"/>
  <c r="H102" i="1" s="1"/>
  <c r="H103" i="1" s="1"/>
  <c r="H104" i="1" s="1"/>
  <c r="I104" i="1" s="1"/>
  <c r="H94" i="1"/>
  <c r="H95" i="1" s="1"/>
  <c r="H96" i="1" s="1"/>
  <c r="H97" i="1" s="1"/>
  <c r="H98" i="1" s="1"/>
  <c r="I98" i="1" s="1"/>
  <c r="H88" i="1"/>
  <c r="H89" i="1" s="1"/>
  <c r="H90" i="1" s="1"/>
  <c r="H91" i="1" s="1"/>
  <c r="H92" i="1" s="1"/>
  <c r="I92" i="1" s="1"/>
  <c r="H82" i="1"/>
  <c r="H83" i="1" s="1"/>
  <c r="H84" i="1" s="1"/>
  <c r="H85" i="1" s="1"/>
  <c r="H86" i="1" s="1"/>
  <c r="I86" i="1" s="1"/>
  <c r="H76" i="1"/>
  <c r="H77" i="1" s="1"/>
  <c r="H78" i="1" s="1"/>
  <c r="H79" i="1" s="1"/>
  <c r="H80" i="1" s="1"/>
  <c r="I80" i="1" s="1"/>
  <c r="H69" i="1"/>
  <c r="H70" i="1" s="1"/>
  <c r="H71" i="1" s="1"/>
  <c r="H72" i="1" s="1"/>
  <c r="H73" i="1" s="1"/>
  <c r="I73" i="1" s="1"/>
  <c r="H63" i="1"/>
  <c r="H64" i="1" s="1"/>
  <c r="H65" i="1" s="1"/>
  <c r="H66" i="1" s="1"/>
  <c r="H67" i="1" s="1"/>
  <c r="I67" i="1" s="1"/>
  <c r="H57" i="1"/>
  <c r="H58" i="1" s="1"/>
  <c r="H59" i="1" s="1"/>
  <c r="H60" i="1" s="1"/>
  <c r="H61" i="1" s="1"/>
  <c r="I61" i="1" s="1"/>
  <c r="H51" i="1"/>
  <c r="H52" i="1" s="1"/>
  <c r="H53" i="1" s="1"/>
  <c r="H54" i="1" s="1"/>
  <c r="H55" i="1" s="1"/>
  <c r="I55" i="1" s="1"/>
  <c r="H45" i="1"/>
  <c r="H46" i="1" s="1"/>
  <c r="H47" i="1" s="1"/>
  <c r="H48" i="1" s="1"/>
  <c r="H49" i="1" s="1"/>
  <c r="I49" i="1" s="1"/>
  <c r="H39" i="1"/>
  <c r="H40" i="1" s="1"/>
  <c r="H41" i="1" s="1"/>
  <c r="H42" i="1" s="1"/>
  <c r="H43" i="1" s="1"/>
  <c r="I43" i="1" s="1"/>
  <c r="H32" i="1"/>
  <c r="H33" i="1" s="1"/>
  <c r="H34" i="1" s="1"/>
  <c r="H35" i="1" s="1"/>
  <c r="H36" i="1" s="1"/>
  <c r="I36" i="1" s="1"/>
  <c r="H26" i="1"/>
  <c r="H27" i="1" s="1"/>
  <c r="H28" i="1" s="1"/>
  <c r="H29" i="1" s="1"/>
  <c r="H30" i="1" s="1"/>
  <c r="H20" i="1"/>
  <c r="H21" i="1" s="1"/>
  <c r="H22" i="1" s="1"/>
  <c r="H23" i="1" s="1"/>
  <c r="H24" i="1" s="1"/>
  <c r="I24" i="1" s="1"/>
  <c r="H14" i="1"/>
  <c r="H15" i="1" s="1"/>
  <c r="H16" i="1" s="1"/>
  <c r="H17" i="1" s="1"/>
  <c r="H18" i="1" s="1"/>
  <c r="I18" i="1" s="1"/>
  <c r="H8" i="1"/>
  <c r="H9" i="1" s="1"/>
  <c r="H10" i="1" s="1"/>
  <c r="H11" i="1" s="1"/>
  <c r="H12" i="1" s="1"/>
  <c r="I12" i="1" s="1"/>
  <c r="G111" i="1"/>
  <c r="G110" i="1"/>
  <c r="G109" i="1"/>
  <c r="G108" i="1"/>
  <c r="G107" i="1"/>
  <c r="G106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6" i="1"/>
  <c r="G35" i="1"/>
  <c r="G34" i="1"/>
  <c r="G33" i="1"/>
  <c r="G32" i="1"/>
  <c r="G31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</calcChain>
</file>

<file path=xl/sharedStrings.xml><?xml version="1.0" encoding="utf-8"?>
<sst xmlns="http://schemas.openxmlformats.org/spreadsheetml/2006/main" count="295" uniqueCount="47">
  <si>
    <t>ข้อมูลรายได้ ค่าธรรมเนียม ค่าใบอนุญาต ค่าปรับ และค่าบริการ ของสำนักงานเขต กรุงเทพมหานคร</t>
  </si>
  <si>
    <t>ที่</t>
  </si>
  <si>
    <t>ประเภทรายรับ</t>
  </si>
  <si>
    <t>ประมาณการ</t>
  </si>
  <si>
    <t>เดือน</t>
  </si>
  <si>
    <t>ตั้งแต่ต้นปี</t>
  </si>
  <si>
    <t>สูงกว่าประมาณการ</t>
  </si>
  <si>
    <t xml:space="preserve"> - </t>
  </si>
  <si>
    <t>ต่ำกว่าประมาณการ</t>
  </si>
  <si>
    <t>ค่าใบอนุญาต</t>
  </si>
  <si>
    <t>ค่าธรรมเนียมขนถ่ายสิ่งปฏิกูล</t>
  </si>
  <si>
    <t>ค่าธรรมเนียมเก็บขนมูลฝอย</t>
  </si>
  <si>
    <t>ภาษีที่ดินและสิ่งปลูกสร้าง</t>
  </si>
  <si>
    <t>ภาษีป้าย</t>
  </si>
  <si>
    <t>ภาษีบำรุงท้องที่</t>
  </si>
  <si>
    <t>ภาษีโรงเรือนและที่ดิน</t>
  </si>
  <si>
    <t>ใบอนุญาตการโฆษณา</t>
  </si>
  <si>
    <t>ค่าปรับผู้ละเมิดกฎหมาย</t>
  </si>
  <si>
    <t>ค่าธรรมเนียม</t>
  </si>
  <si>
    <t>ค่าปรับ</t>
  </si>
  <si>
    <t>ค่าบริการ</t>
  </si>
  <si>
    <t>การพ่นหมอกกำจัดยุง</t>
  </si>
  <si>
    <t>การคัดสำเนาหรือถ่ายเอกสาร</t>
  </si>
  <si>
    <t>ใบอนุญาตตลาดเอกชน</t>
  </si>
  <si>
    <t>+</t>
  </si>
  <si>
    <t>รายได้ (ภาษีอากร)</t>
  </si>
  <si>
    <t xml:space="preserve"> ตุลาคม 2566</t>
  </si>
  <si>
    <t xml:space="preserve"> พฤศจิกายน 2566</t>
  </si>
  <si>
    <t xml:space="preserve"> ธันวาคม 2566</t>
  </si>
  <si>
    <t xml:space="preserve"> มกราคม 2567</t>
  </si>
  <si>
    <t xml:space="preserve"> กุมภาพันธ์ 2567</t>
  </si>
  <si>
    <t xml:space="preserve"> มีนาคม 2567</t>
  </si>
  <si>
    <t xml:space="preserve">ข้อมูล ณ วันที่ 31 มีนาคม 2567 </t>
  </si>
  <si>
    <t>การบริการตัดและขุดต้นไม้</t>
  </si>
  <si>
    <t>อื่นๆ</t>
  </si>
  <si>
    <t xml:space="preserve">ค่าเบ็ดเตล็ดอื่น ๆ </t>
  </si>
  <si>
    <t>-</t>
  </si>
  <si>
    <t>ภาษีบำรุงกรุงเทพมหานคร
สำหรับน้ำมันฯ</t>
  </si>
  <si>
    <t>ค่าธรรมเนียมตามกฎหมาย
ควบคุมอาคาร</t>
  </si>
  <si>
    <t>ค่าธรรมเนียมขนถ่ายสิ่งปฏิกูล
ประเภทไขมัน</t>
  </si>
  <si>
    <t>ค่าใบอนุญาตรับรองการแจ้ง
การจัดตั้งสถานที่จำหน่ายอาหาร</t>
  </si>
  <si>
    <t>การประกอบกิจการที่เป็นอันตราย
ต่อสุขภาพ</t>
  </si>
  <si>
    <t>ค่าธรรมเนียมบัตรประจำตัว
ประชาชน</t>
  </si>
  <si>
    <t>ใบอนุญาตสถานที่จำหน่าย
อาหารและสถานที่สะสมอาหาร</t>
  </si>
  <si>
    <t>ค่าธรรมเนียมจดทะเบียน
พาณิชย์</t>
  </si>
  <si>
    <t>ไม่มียอดประมาณการ</t>
  </si>
  <si>
    <r>
      <t>ประจำปีงบประมาณ พ.ศ. 2567 สำนักงานเขต</t>
    </r>
    <r>
      <rPr>
        <b/>
        <sz val="16"/>
        <color indexed="8"/>
        <rFont val="TH SarabunIT๙"/>
        <family val="2"/>
      </rPr>
      <t xml:space="preserve">บางนา เดือนตุลาคม 2566 - เดือนมีนาคม 2567    </t>
    </r>
    <r>
      <rPr>
        <b/>
        <sz val="16"/>
        <color indexed="9"/>
        <rFont val="TH SarabunIT๙"/>
        <family val="2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</si>
</sst>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3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6"/>
      <color theme="1"/>
      <name val="TH SarabunIT๙"/>
      <family val="2"/>
    </font>
    <font>
      <sz val="11"/>
      <color theme="1"/>
      <name val="TH SarabunIT๙"/>
      <family val="2"/>
    </font>
    <font>
      <b/>
      <sz val="16"/>
      <color indexed="8"/>
      <name val="TH SarabunIT๙"/>
      <family val="2"/>
    </font>
    <font>
      <b/>
      <sz val="16"/>
      <color indexed="9"/>
      <name val="TH SarabunIT๙"/>
      <family val="2"/>
    </font>
    <font>
      <sz val="14"/>
      <color theme="1"/>
      <name val="TH SarabunIT๙"/>
      <family val="2"/>
    </font>
    <font>
      <b/>
      <sz val="14"/>
      <color theme="1"/>
      <name val="TH SarabunIT๙"/>
      <family val="2"/>
    </font>
    <font>
      <sz val="16"/>
      <color theme="1"/>
      <name val="TH SarabunIT๙"/>
      <family val="2"/>
    </font>
    <font>
      <b/>
      <u/>
      <sz val="16"/>
      <color theme="1"/>
      <name val="TH SarabunIT๙"/>
      <family val="2"/>
    </font>
    <font>
      <sz val="16"/>
      <name val="TH SarabunIT๙"/>
      <family val="2"/>
    </font>
    <font>
      <sz val="11"/>
      <color rgb="FFFF0000"/>
      <name val="TH SarabunIT๙"/>
      <family val="2"/>
    </font>
    <font>
      <sz val="11"/>
      <name val="TH SarabunIT๙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4">
    <xf numFmtId="0" fontId="0" fillId="0" borderId="0" xfId="0"/>
    <xf numFmtId="0" fontId="3" fillId="0" borderId="0" xfId="0" applyFont="1"/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0" fontId="7" fillId="0" borderId="3" xfId="0" applyFont="1" applyBorder="1" applyAlignment="1">
      <alignment horizontal="center" shrinkToFit="1"/>
    </xf>
    <xf numFmtId="0" fontId="2" fillId="0" borderId="4" xfId="0" applyFont="1" applyBorder="1" applyAlignment="1">
      <alignment horizontal="center"/>
    </xf>
    <xf numFmtId="0" fontId="7" fillId="0" borderId="4" xfId="0" applyFont="1" applyBorder="1" applyAlignment="1">
      <alignment horizontal="center" shrinkToFit="1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43" fontId="8" fillId="0" borderId="1" xfId="1" applyFont="1" applyBorder="1" applyAlignment="1">
      <alignment horizontal="center" vertical="center"/>
    </xf>
    <xf numFmtId="0" fontId="8" fillId="0" borderId="1" xfId="0" applyFont="1" applyBorder="1"/>
    <xf numFmtId="0" fontId="8" fillId="0" borderId="2" xfId="0" applyFont="1" applyBorder="1" applyAlignment="1">
      <alignment horizontal="center" vertical="center"/>
    </xf>
    <xf numFmtId="17" fontId="8" fillId="0" borderId="2" xfId="0" applyNumberFormat="1" applyFont="1" applyBorder="1" applyAlignment="1">
      <alignment horizontal="center"/>
    </xf>
    <xf numFmtId="43" fontId="8" fillId="0" borderId="2" xfId="0" applyNumberFormat="1" applyFont="1" applyBorder="1"/>
    <xf numFmtId="43" fontId="8" fillId="0" borderId="2" xfId="1" applyFont="1" applyBorder="1" applyAlignment="1">
      <alignment horizontal="center" vertical="center"/>
    </xf>
    <xf numFmtId="43" fontId="3" fillId="0" borderId="0" xfId="0" applyNumberFormat="1" applyFont="1"/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 vertical="center"/>
    </xf>
    <xf numFmtId="43" fontId="8" fillId="0" borderId="3" xfId="1" applyFont="1" applyBorder="1" applyAlignment="1">
      <alignment horizontal="center" vertical="center"/>
    </xf>
    <xf numFmtId="17" fontId="8" fillId="0" borderId="3" xfId="0" applyNumberFormat="1" applyFont="1" applyBorder="1" applyAlignment="1">
      <alignment horizontal="center"/>
    </xf>
    <xf numFmtId="43" fontId="8" fillId="0" borderId="3" xfId="0" applyNumberFormat="1" applyFont="1" applyBorder="1"/>
    <xf numFmtId="43" fontId="8" fillId="0" borderId="1" xfId="0" applyNumberFormat="1" applyFont="1" applyBorder="1"/>
    <xf numFmtId="0" fontId="10" fillId="0" borderId="1" xfId="0" applyFont="1" applyBorder="1" applyAlignment="1">
      <alignment horizontal="center" vertical="center"/>
    </xf>
    <xf numFmtId="17" fontId="10" fillId="0" borderId="2" xfId="0" applyNumberFormat="1" applyFont="1" applyBorder="1" applyAlignment="1">
      <alignment horizontal="center"/>
    </xf>
    <xf numFmtId="43" fontId="10" fillId="0" borderId="1" xfId="0" applyNumberFormat="1" applyFont="1" applyBorder="1"/>
    <xf numFmtId="0" fontId="11" fillId="0" borderId="0" xfId="0" applyFont="1"/>
    <xf numFmtId="0" fontId="10" fillId="0" borderId="2" xfId="0" applyFont="1" applyBorder="1" applyAlignment="1">
      <alignment horizontal="center" vertical="center"/>
    </xf>
    <xf numFmtId="43" fontId="10" fillId="0" borderId="2" xfId="1" applyFont="1" applyBorder="1" applyAlignment="1">
      <alignment horizontal="center" vertical="center"/>
    </xf>
    <xf numFmtId="43" fontId="10" fillId="0" borderId="2" xfId="0" applyNumberFormat="1" applyFont="1" applyBorder="1"/>
    <xf numFmtId="43" fontId="11" fillId="0" borderId="0" xfId="0" applyNumberFormat="1" applyFont="1"/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 vertical="center"/>
    </xf>
    <xf numFmtId="43" fontId="10" fillId="0" borderId="3" xfId="1" applyFont="1" applyBorder="1" applyAlignment="1">
      <alignment horizontal="center" vertical="center"/>
    </xf>
    <xf numFmtId="17" fontId="10" fillId="0" borderId="3" xfId="0" applyNumberFormat="1" applyFont="1" applyBorder="1" applyAlignment="1">
      <alignment horizontal="center"/>
    </xf>
    <xf numFmtId="43" fontId="10" fillId="0" borderId="3" xfId="0" applyNumberFormat="1" applyFont="1" applyBorder="1"/>
    <xf numFmtId="43" fontId="8" fillId="0" borderId="0" xfId="0" applyNumberFormat="1" applyFont="1"/>
    <xf numFmtId="17" fontId="8" fillId="0" borderId="1" xfId="0" applyNumberFormat="1" applyFont="1" applyBorder="1" applyAlignment="1">
      <alignment horizontal="center"/>
    </xf>
    <xf numFmtId="43" fontId="8" fillId="0" borderId="2" xfId="1" applyFont="1" applyBorder="1"/>
    <xf numFmtId="0" fontId="8" fillId="0" borderId="3" xfId="0" applyFont="1" applyBorder="1" applyAlignment="1">
      <alignment horizontal="center"/>
    </xf>
    <xf numFmtId="43" fontId="8" fillId="0" borderId="3" xfId="1" applyFont="1" applyBorder="1"/>
    <xf numFmtId="0" fontId="8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wrapText="1"/>
    </xf>
    <xf numFmtId="43" fontId="8" fillId="0" borderId="1" xfId="1" applyFont="1" applyBorder="1"/>
    <xf numFmtId="0" fontId="10" fillId="0" borderId="1" xfId="0" applyFont="1" applyBorder="1" applyAlignment="1">
      <alignment horizontal="center"/>
    </xf>
    <xf numFmtId="0" fontId="12" fillId="0" borderId="0" xfId="0" applyFont="1"/>
    <xf numFmtId="43" fontId="12" fillId="0" borderId="0" xfId="0" applyNumberFormat="1" applyFont="1"/>
    <xf numFmtId="0" fontId="10" fillId="0" borderId="3" xfId="0" applyFont="1" applyBorder="1" applyAlignment="1">
      <alignment horizontal="center"/>
    </xf>
    <xf numFmtId="0" fontId="9" fillId="0" borderId="5" xfId="0" applyFont="1" applyBorder="1" applyAlignment="1">
      <alignment horizontal="center" wrapText="1"/>
    </xf>
    <xf numFmtId="0" fontId="8" fillId="0" borderId="6" xfId="0" applyFont="1" applyBorder="1"/>
    <xf numFmtId="0" fontId="8" fillId="0" borderId="1" xfId="0" applyFont="1" applyBorder="1" applyAlignment="1">
      <alignment wrapText="1"/>
    </xf>
    <xf numFmtId="0" fontId="8" fillId="0" borderId="2" xfId="0" applyFont="1" applyBorder="1" applyAlignment="1">
      <alignment wrapText="1"/>
    </xf>
    <xf numFmtId="0" fontId="8" fillId="0" borderId="3" xfId="0" applyFont="1" applyBorder="1" applyAlignment="1">
      <alignment wrapText="1"/>
    </xf>
    <xf numFmtId="0" fontId="9" fillId="0" borderId="6" xfId="0" applyFont="1" applyBorder="1" applyAlignment="1">
      <alignment horizontal="center" wrapText="1"/>
    </xf>
    <xf numFmtId="0" fontId="8" fillId="0" borderId="6" xfId="0" applyFont="1" applyBorder="1" applyAlignment="1">
      <alignment horizontal="center"/>
    </xf>
    <xf numFmtId="43" fontId="8" fillId="0" borderId="6" xfId="1" applyFont="1" applyBorder="1"/>
    <xf numFmtId="0" fontId="8" fillId="0" borderId="11" xfId="0" applyFont="1" applyBorder="1" applyAlignment="1">
      <alignment wrapText="1"/>
    </xf>
    <xf numFmtId="17" fontId="8" fillId="0" borderId="11" xfId="0" applyNumberFormat="1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8" xfId="0" applyFont="1" applyBorder="1" applyAlignment="1">
      <alignment wrapText="1"/>
    </xf>
    <xf numFmtId="17" fontId="8" fillId="0" borderId="8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43" fontId="8" fillId="0" borderId="0" xfId="1" applyFont="1"/>
    <xf numFmtId="0" fontId="8" fillId="0" borderId="0" xfId="0" applyFont="1"/>
    <xf numFmtId="43" fontId="8" fillId="0" borderId="2" xfId="1" applyFont="1" applyFill="1" applyBorder="1" applyAlignment="1" applyProtection="1">
      <alignment horizontal="center" vertical="center"/>
      <protection locked="0"/>
    </xf>
    <xf numFmtId="43" fontId="8" fillId="0" borderId="2" xfId="1" applyFont="1" applyFill="1" applyBorder="1" applyAlignment="1">
      <alignment horizontal="center" vertical="center"/>
    </xf>
    <xf numFmtId="43" fontId="8" fillId="0" borderId="3" xfId="1" applyFont="1" applyFill="1" applyBorder="1" applyAlignment="1">
      <alignment horizontal="center" vertical="center"/>
    </xf>
    <xf numFmtId="43" fontId="8" fillId="0" borderId="3" xfId="1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 applyProtection="1">
      <alignment horizontal="center"/>
      <protection locked="0"/>
    </xf>
    <xf numFmtId="0" fontId="8" fillId="0" borderId="3" xfId="0" applyFont="1" applyBorder="1" applyAlignment="1" applyProtection="1">
      <alignment horizontal="center"/>
      <protection locked="0"/>
    </xf>
    <xf numFmtId="43" fontId="8" fillId="0" borderId="1" xfId="1" applyFont="1" applyFill="1" applyBorder="1" applyAlignment="1" applyProtection="1">
      <alignment horizontal="center" vertical="center"/>
      <protection locked="0"/>
    </xf>
    <xf numFmtId="43" fontId="10" fillId="0" borderId="1" xfId="1" applyFont="1" applyFill="1" applyBorder="1" applyAlignment="1" applyProtection="1">
      <alignment horizontal="center" vertical="center"/>
      <protection locked="0"/>
    </xf>
    <xf numFmtId="43" fontId="10" fillId="0" borderId="2" xfId="1" applyFont="1" applyFill="1" applyBorder="1" applyAlignment="1" applyProtection="1">
      <alignment horizontal="center" vertical="center"/>
      <protection locked="0"/>
    </xf>
    <xf numFmtId="43" fontId="10" fillId="0" borderId="3" xfId="1" applyFont="1" applyFill="1" applyBorder="1" applyAlignment="1" applyProtection="1">
      <alignment horizontal="center" vertical="center"/>
      <protection locked="0"/>
    </xf>
    <xf numFmtId="0" fontId="10" fillId="0" borderId="2" xfId="0" applyFont="1" applyBorder="1" applyAlignment="1" applyProtection="1">
      <alignment horizontal="center"/>
      <protection locked="0"/>
    </xf>
    <xf numFmtId="0" fontId="8" fillId="0" borderId="1" xfId="0" applyFont="1" applyBorder="1" applyAlignment="1" applyProtection="1">
      <alignment horizontal="center"/>
      <protection locked="0"/>
    </xf>
    <xf numFmtId="43" fontId="8" fillId="0" borderId="2" xfId="1" applyFont="1" applyFill="1" applyBorder="1" applyProtection="1">
      <protection locked="0"/>
    </xf>
    <xf numFmtId="43" fontId="8" fillId="0" borderId="3" xfId="1" applyFont="1" applyFill="1" applyBorder="1" applyProtection="1">
      <protection locked="0"/>
    </xf>
    <xf numFmtId="43" fontId="8" fillId="0" borderId="1" xfId="1" applyFont="1" applyFill="1" applyBorder="1" applyProtection="1">
      <protection locked="0"/>
    </xf>
    <xf numFmtId="43" fontId="8" fillId="0" borderId="2" xfId="1" applyFont="1" applyFill="1" applyBorder="1"/>
    <xf numFmtId="43" fontId="8" fillId="0" borderId="3" xfId="1" applyFont="1" applyFill="1" applyBorder="1"/>
    <xf numFmtId="43" fontId="10" fillId="0" borderId="1" xfId="1" applyFont="1" applyFill="1" applyBorder="1" applyProtection="1">
      <protection locked="0"/>
    </xf>
    <xf numFmtId="43" fontId="10" fillId="0" borderId="2" xfId="1" applyFont="1" applyFill="1" applyBorder="1"/>
    <xf numFmtId="43" fontId="10" fillId="0" borderId="2" xfId="1" applyFont="1" applyFill="1" applyBorder="1" applyProtection="1">
      <protection locked="0"/>
    </xf>
    <xf numFmtId="43" fontId="10" fillId="0" borderId="3" xfId="1" applyFont="1" applyFill="1" applyBorder="1"/>
    <xf numFmtId="43" fontId="10" fillId="0" borderId="3" xfId="1" applyFont="1" applyFill="1" applyBorder="1" applyProtection="1">
      <protection locked="0"/>
    </xf>
    <xf numFmtId="0" fontId="10" fillId="0" borderId="3" xfId="0" applyFont="1" applyBorder="1" applyAlignment="1" applyProtection="1">
      <alignment horizontal="center"/>
      <protection locked="0"/>
    </xf>
    <xf numFmtId="0" fontId="8" fillId="0" borderId="2" xfId="0" applyFont="1" applyBorder="1" applyProtection="1">
      <protection locked="0"/>
    </xf>
    <xf numFmtId="0" fontId="8" fillId="0" borderId="3" xfId="0" applyFont="1" applyBorder="1" applyProtection="1">
      <protection locked="0"/>
    </xf>
    <xf numFmtId="43" fontId="8" fillId="0" borderId="11" xfId="1" applyFont="1" applyFill="1" applyBorder="1" applyProtection="1">
      <protection locked="0"/>
    </xf>
    <xf numFmtId="0" fontId="8" fillId="0" borderId="11" xfId="0" applyFont="1" applyBorder="1" applyAlignment="1" applyProtection="1">
      <alignment horizontal="center"/>
      <protection locked="0"/>
    </xf>
    <xf numFmtId="43" fontId="8" fillId="0" borderId="8" xfId="1" applyFont="1" applyFill="1" applyBorder="1" applyProtection="1">
      <protection locked="0"/>
    </xf>
    <xf numFmtId="0" fontId="8" fillId="0" borderId="8" xfId="0" applyFont="1" applyBorder="1" applyAlignment="1" applyProtection="1">
      <alignment horizontal="center"/>
      <protection locked="0"/>
    </xf>
    <xf numFmtId="0" fontId="8" fillId="0" borderId="2" xfId="0" applyFont="1" applyBorder="1" applyAlignment="1">
      <alignment horizontal="left" vertical="top" wrapText="1"/>
    </xf>
    <xf numFmtId="0" fontId="8" fillId="0" borderId="3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left" vertical="top" wrapText="1"/>
    </xf>
    <xf numFmtId="0" fontId="10" fillId="0" borderId="3" xfId="0" applyFont="1" applyBorder="1" applyAlignment="1">
      <alignment horizontal="left" vertical="top" wrapText="1"/>
    </xf>
    <xf numFmtId="0" fontId="2" fillId="2" borderId="6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43" fontId="2" fillId="0" borderId="3" xfId="1" applyFont="1" applyBorder="1" applyAlignment="1">
      <alignment horizontal="center" vertical="center"/>
    </xf>
    <xf numFmtId="43" fontId="2" fillId="0" borderId="4" xfId="1" applyFont="1" applyBorder="1" applyAlignment="1">
      <alignment horizontal="center" vertical="center"/>
    </xf>
    <xf numFmtId="0" fontId="6" fillId="2" borderId="9" xfId="0" applyFont="1" applyFill="1" applyBorder="1" applyAlignment="1">
      <alignment horizontal="right"/>
    </xf>
    <xf numFmtId="0" fontId="6" fillId="2" borderId="10" xfId="0" applyFont="1" applyFill="1" applyBorder="1" applyAlignment="1">
      <alignment horizontal="right"/>
    </xf>
  </cellXfs>
  <cellStyles count="2">
    <cellStyle name="จุลภาค" xfId="1" builtinId="3"/>
    <cellStyle name="ปกติ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37"/>
  <sheetViews>
    <sheetView tabSelected="1" view="pageBreakPreview" zoomScaleNormal="100" zoomScaleSheetLayoutView="100" workbookViewId="0">
      <selection activeCell="K5" sqref="K5"/>
    </sheetView>
  </sheetViews>
  <sheetFormatPr defaultColWidth="9" defaultRowHeight="20.25" x14ac:dyDescent="0.3"/>
  <cols>
    <col min="1" max="1" width="3.375" style="61" bestFit="1" customWidth="1"/>
    <col min="2" max="2" width="23.625" style="62" customWidth="1"/>
    <col min="3" max="3" width="16.875" style="63" bestFit="1" customWidth="1"/>
    <col min="4" max="4" width="14.875" style="61" customWidth="1"/>
    <col min="5" max="5" width="15.625" style="63" bestFit="1" customWidth="1"/>
    <col min="6" max="6" width="1.625" style="64" customWidth="1"/>
    <col min="7" max="7" width="16.875" style="64" bestFit="1" customWidth="1"/>
    <col min="8" max="8" width="16.25" style="1" customWidth="1"/>
    <col min="9" max="9" width="17.75" style="1" customWidth="1"/>
    <col min="10" max="16384" width="9" style="1"/>
  </cols>
  <sheetData>
    <row r="1" spans="1:9" ht="25.5" customHeight="1" x14ac:dyDescent="0.3">
      <c r="A1" s="100" t="s">
        <v>0</v>
      </c>
      <c r="B1" s="101"/>
      <c r="C1" s="101"/>
      <c r="D1" s="101"/>
      <c r="E1" s="101"/>
      <c r="F1" s="101"/>
      <c r="G1" s="102"/>
    </row>
    <row r="2" spans="1:9" ht="25.5" customHeight="1" x14ac:dyDescent="0.3">
      <c r="A2" s="103" t="s">
        <v>46</v>
      </c>
      <c r="B2" s="104"/>
      <c r="C2" s="104"/>
      <c r="D2" s="104"/>
      <c r="E2" s="104"/>
      <c r="F2" s="104"/>
      <c r="G2" s="105"/>
    </row>
    <row r="3" spans="1:9" ht="25.5" customHeight="1" x14ac:dyDescent="0.3">
      <c r="A3" s="2"/>
      <c r="B3" s="3"/>
      <c r="C3" s="3"/>
      <c r="D3" s="3"/>
      <c r="E3" s="112" t="s">
        <v>32</v>
      </c>
      <c r="F3" s="112"/>
      <c r="G3" s="113"/>
    </row>
    <row r="4" spans="1:9" x14ac:dyDescent="0.3">
      <c r="A4" s="106" t="s">
        <v>1</v>
      </c>
      <c r="B4" s="108" t="s">
        <v>2</v>
      </c>
      <c r="C4" s="110" t="s">
        <v>3</v>
      </c>
      <c r="D4" s="106" t="s">
        <v>4</v>
      </c>
      <c r="E4" s="110" t="s">
        <v>5</v>
      </c>
      <c r="F4" s="4" t="s">
        <v>24</v>
      </c>
      <c r="G4" s="5" t="s">
        <v>6</v>
      </c>
    </row>
    <row r="5" spans="1:9" x14ac:dyDescent="0.3">
      <c r="A5" s="107"/>
      <c r="B5" s="109"/>
      <c r="C5" s="111"/>
      <c r="D5" s="107"/>
      <c r="E5" s="111"/>
      <c r="F5" s="6" t="s">
        <v>7</v>
      </c>
      <c r="G5" s="7" t="s">
        <v>8</v>
      </c>
    </row>
    <row r="6" spans="1:9" x14ac:dyDescent="0.3">
      <c r="A6" s="8"/>
      <c r="B6" s="9" t="s">
        <v>25</v>
      </c>
      <c r="C6" s="10"/>
      <c r="D6" s="8"/>
      <c r="E6" s="10"/>
      <c r="F6" s="11"/>
      <c r="G6" s="11"/>
    </row>
    <row r="7" spans="1:9" x14ac:dyDescent="0.3">
      <c r="A7" s="12">
        <v>1</v>
      </c>
      <c r="B7" s="94" t="s">
        <v>12</v>
      </c>
      <c r="C7" s="65">
        <v>448000000</v>
      </c>
      <c r="D7" s="13" t="s">
        <v>26</v>
      </c>
      <c r="E7" s="65">
        <v>43590914.060000002</v>
      </c>
      <c r="F7" s="69" t="s">
        <v>36</v>
      </c>
      <c r="G7" s="14">
        <f>C7-E7</f>
        <v>404409085.94</v>
      </c>
    </row>
    <row r="8" spans="1:9" x14ac:dyDescent="0.3">
      <c r="A8" s="12"/>
      <c r="B8" s="94"/>
      <c r="C8" s="66"/>
      <c r="D8" s="13" t="s">
        <v>27</v>
      </c>
      <c r="E8" s="65">
        <v>2496273.98</v>
      </c>
      <c r="F8" s="69" t="s">
        <v>36</v>
      </c>
      <c r="G8" s="14">
        <f>C7-E7-E8</f>
        <v>401912811.95999998</v>
      </c>
      <c r="H8" s="16">
        <f>E7+E8</f>
        <v>46087188.039999999</v>
      </c>
    </row>
    <row r="9" spans="1:9" x14ac:dyDescent="0.3">
      <c r="A9" s="12"/>
      <c r="B9" s="94"/>
      <c r="C9" s="66"/>
      <c r="D9" s="17" t="s">
        <v>28</v>
      </c>
      <c r="E9" s="65">
        <v>1372107.54</v>
      </c>
      <c r="F9" s="69" t="s">
        <v>36</v>
      </c>
      <c r="G9" s="14">
        <f>C7-E7-E8-E9</f>
        <v>400540704.41999996</v>
      </c>
      <c r="H9" s="16">
        <f>H8+E9</f>
        <v>47459295.579999998</v>
      </c>
    </row>
    <row r="10" spans="1:9" x14ac:dyDescent="0.3">
      <c r="A10" s="12"/>
      <c r="B10" s="94"/>
      <c r="C10" s="66"/>
      <c r="D10" s="17" t="s">
        <v>29</v>
      </c>
      <c r="E10" s="65">
        <v>129936.97</v>
      </c>
      <c r="F10" s="69" t="s">
        <v>36</v>
      </c>
      <c r="G10" s="14">
        <f>C7-E7-E8-E9-E10</f>
        <v>400410767.44999993</v>
      </c>
      <c r="H10" s="16">
        <f>H9+E10</f>
        <v>47589232.549999997</v>
      </c>
    </row>
    <row r="11" spans="1:9" x14ac:dyDescent="0.3">
      <c r="A11" s="12"/>
      <c r="B11" s="94"/>
      <c r="C11" s="66"/>
      <c r="D11" s="17" t="s">
        <v>30</v>
      </c>
      <c r="E11" s="65">
        <v>441936.62</v>
      </c>
      <c r="F11" s="69" t="s">
        <v>36</v>
      </c>
      <c r="G11" s="14">
        <f>C7-E7-E8-E9-E10-E11</f>
        <v>399968830.82999992</v>
      </c>
      <c r="H11" s="16">
        <f>H10+E11</f>
        <v>48031169.169999994</v>
      </c>
    </row>
    <row r="12" spans="1:9" x14ac:dyDescent="0.3">
      <c r="A12" s="18"/>
      <c r="B12" s="95"/>
      <c r="C12" s="67"/>
      <c r="D12" s="20" t="s">
        <v>31</v>
      </c>
      <c r="E12" s="68">
        <v>3129122.09</v>
      </c>
      <c r="F12" s="70" t="s">
        <v>36</v>
      </c>
      <c r="G12" s="21">
        <f>C7-E7-E8-E9-E10-E11-E12</f>
        <v>396839708.73999995</v>
      </c>
      <c r="H12" s="16">
        <f>H11+E12</f>
        <v>51160291.25999999</v>
      </c>
      <c r="I12" s="16">
        <f>C7-H12</f>
        <v>396839708.74000001</v>
      </c>
    </row>
    <row r="13" spans="1:9" x14ac:dyDescent="0.3">
      <c r="A13" s="8">
        <v>2</v>
      </c>
      <c r="B13" s="96" t="s">
        <v>13</v>
      </c>
      <c r="C13" s="71">
        <v>46500000</v>
      </c>
      <c r="D13" s="13" t="s">
        <v>26</v>
      </c>
      <c r="E13" s="71">
        <v>9620</v>
      </c>
      <c r="F13" s="69" t="s">
        <v>36</v>
      </c>
      <c r="G13" s="22">
        <f>C13-E13</f>
        <v>46490380</v>
      </c>
    </row>
    <row r="14" spans="1:9" x14ac:dyDescent="0.3">
      <c r="A14" s="12"/>
      <c r="B14" s="94"/>
      <c r="C14" s="66"/>
      <c r="D14" s="13" t="s">
        <v>27</v>
      </c>
      <c r="E14" s="65">
        <v>590738.1</v>
      </c>
      <c r="F14" s="69" t="s">
        <v>36</v>
      </c>
      <c r="G14" s="14">
        <f>C13-E13-E14</f>
        <v>45899641.899999999</v>
      </c>
      <c r="H14" s="16">
        <f>E13+E14</f>
        <v>600358.1</v>
      </c>
    </row>
    <row r="15" spans="1:9" x14ac:dyDescent="0.3">
      <c r="A15" s="12"/>
      <c r="B15" s="94"/>
      <c r="C15" s="66"/>
      <c r="D15" s="17" t="s">
        <v>28</v>
      </c>
      <c r="E15" s="65">
        <v>57440.2</v>
      </c>
      <c r="F15" s="69" t="s">
        <v>36</v>
      </c>
      <c r="G15" s="14">
        <f>C13-E13-E14-E15</f>
        <v>45842201.699999996</v>
      </c>
      <c r="H15" s="16">
        <f>H14+E15</f>
        <v>657798.29999999993</v>
      </c>
    </row>
    <row r="16" spans="1:9" x14ac:dyDescent="0.3">
      <c r="A16" s="12"/>
      <c r="B16" s="94"/>
      <c r="C16" s="66"/>
      <c r="D16" s="17" t="s">
        <v>29</v>
      </c>
      <c r="E16" s="65">
        <v>678632</v>
      </c>
      <c r="F16" s="69" t="s">
        <v>36</v>
      </c>
      <c r="G16" s="14">
        <f>C13-E13-E14-E15-E16</f>
        <v>45163569.699999996</v>
      </c>
      <c r="H16" s="16">
        <f>H15+E16</f>
        <v>1336430.2999999998</v>
      </c>
    </row>
    <row r="17" spans="1:9" x14ac:dyDescent="0.3">
      <c r="A17" s="12"/>
      <c r="B17" s="94"/>
      <c r="C17" s="66"/>
      <c r="D17" s="17" t="s">
        <v>30</v>
      </c>
      <c r="E17" s="65">
        <v>2967377.47</v>
      </c>
      <c r="F17" s="69" t="s">
        <v>36</v>
      </c>
      <c r="G17" s="14">
        <f>C13-E13-E14-E15-E16-E17</f>
        <v>42196192.229999997</v>
      </c>
      <c r="H17" s="16">
        <f>H16+E17</f>
        <v>4303807.7699999996</v>
      </c>
    </row>
    <row r="18" spans="1:9" x14ac:dyDescent="0.3">
      <c r="A18" s="18"/>
      <c r="B18" s="95"/>
      <c r="C18" s="67"/>
      <c r="D18" s="20" t="s">
        <v>31</v>
      </c>
      <c r="E18" s="68">
        <v>4299705.25</v>
      </c>
      <c r="F18" s="70" t="s">
        <v>36</v>
      </c>
      <c r="G18" s="21">
        <f>C13-E13-E14-E15-E16-E17-E18</f>
        <v>37896486.979999997</v>
      </c>
      <c r="H18" s="16">
        <f>H17+E18</f>
        <v>8603513.0199999996</v>
      </c>
      <c r="I18" s="16">
        <f>C13-H18</f>
        <v>37896486.980000004</v>
      </c>
    </row>
    <row r="19" spans="1:9" s="26" customFormat="1" x14ac:dyDescent="0.3">
      <c r="A19" s="23">
        <v>3</v>
      </c>
      <c r="B19" s="97" t="s">
        <v>14</v>
      </c>
      <c r="C19" s="72">
        <v>270000</v>
      </c>
      <c r="D19" s="24" t="s">
        <v>26</v>
      </c>
      <c r="E19" s="72">
        <v>0</v>
      </c>
      <c r="F19" s="75" t="s">
        <v>36</v>
      </c>
      <c r="G19" s="25">
        <f>C19-E19</f>
        <v>270000</v>
      </c>
    </row>
    <row r="20" spans="1:9" s="26" customFormat="1" x14ac:dyDescent="0.3">
      <c r="A20" s="27"/>
      <c r="B20" s="98"/>
      <c r="C20" s="28"/>
      <c r="D20" s="24" t="s">
        <v>27</v>
      </c>
      <c r="E20" s="73">
        <v>0</v>
      </c>
      <c r="F20" s="75" t="s">
        <v>36</v>
      </c>
      <c r="G20" s="29">
        <f>C19-E19-E20</f>
        <v>270000</v>
      </c>
      <c r="H20" s="30">
        <f>E19+E20</f>
        <v>0</v>
      </c>
    </row>
    <row r="21" spans="1:9" s="26" customFormat="1" x14ac:dyDescent="0.3">
      <c r="A21" s="27"/>
      <c r="B21" s="98"/>
      <c r="C21" s="28"/>
      <c r="D21" s="31" t="s">
        <v>28</v>
      </c>
      <c r="E21" s="73">
        <v>0</v>
      </c>
      <c r="F21" s="75" t="s">
        <v>36</v>
      </c>
      <c r="G21" s="29">
        <f>C19-E19-E20-E21</f>
        <v>270000</v>
      </c>
      <c r="H21" s="30">
        <f>H20+E21</f>
        <v>0</v>
      </c>
    </row>
    <row r="22" spans="1:9" s="26" customFormat="1" x14ac:dyDescent="0.3">
      <c r="A22" s="27"/>
      <c r="B22" s="98"/>
      <c r="C22" s="28"/>
      <c r="D22" s="31" t="s">
        <v>29</v>
      </c>
      <c r="E22" s="73">
        <v>0</v>
      </c>
      <c r="F22" s="75" t="s">
        <v>36</v>
      </c>
      <c r="G22" s="29">
        <f>C19-E19-E20-E21-E22</f>
        <v>270000</v>
      </c>
      <c r="H22" s="30">
        <f>H21+E22</f>
        <v>0</v>
      </c>
    </row>
    <row r="23" spans="1:9" s="26" customFormat="1" x14ac:dyDescent="0.3">
      <c r="A23" s="27"/>
      <c r="B23" s="98"/>
      <c r="C23" s="28"/>
      <c r="D23" s="31" t="s">
        <v>30</v>
      </c>
      <c r="E23" s="73">
        <v>0</v>
      </c>
      <c r="F23" s="75" t="s">
        <v>36</v>
      </c>
      <c r="G23" s="29">
        <f>C19-E19-E20-E21-E22-E23</f>
        <v>270000</v>
      </c>
      <c r="H23" s="30">
        <f>H22+E23</f>
        <v>0</v>
      </c>
    </row>
    <row r="24" spans="1:9" s="26" customFormat="1" x14ac:dyDescent="0.3">
      <c r="A24" s="32"/>
      <c r="B24" s="99"/>
      <c r="C24" s="33"/>
      <c r="D24" s="34" t="s">
        <v>31</v>
      </c>
      <c r="E24" s="74">
        <v>0</v>
      </c>
      <c r="F24" s="75" t="s">
        <v>36</v>
      </c>
      <c r="G24" s="35">
        <f>C19-E19-E20-E21-E22-E23-E24</f>
        <v>270000</v>
      </c>
      <c r="H24" s="30">
        <f>H23+E24</f>
        <v>0</v>
      </c>
      <c r="I24" s="30">
        <f>C19-H24</f>
        <v>270000</v>
      </c>
    </row>
    <row r="25" spans="1:9" x14ac:dyDescent="0.3">
      <c r="A25" s="8">
        <v>4</v>
      </c>
      <c r="B25" s="96" t="s">
        <v>37</v>
      </c>
      <c r="C25" s="71">
        <v>4900000</v>
      </c>
      <c r="D25" s="13" t="s">
        <v>26</v>
      </c>
      <c r="E25" s="71">
        <v>91831.33</v>
      </c>
      <c r="F25" s="76" t="s">
        <v>36</v>
      </c>
      <c r="G25" s="22">
        <f>C25-E25</f>
        <v>4808168.67</v>
      </c>
    </row>
    <row r="26" spans="1:9" x14ac:dyDescent="0.3">
      <c r="A26" s="12"/>
      <c r="B26" s="94"/>
      <c r="C26" s="15"/>
      <c r="D26" s="13" t="s">
        <v>27</v>
      </c>
      <c r="E26" s="65">
        <v>90632.36</v>
      </c>
      <c r="F26" s="69" t="s">
        <v>36</v>
      </c>
      <c r="G26" s="29">
        <f>C25-E25-E26</f>
        <v>4717536.3099999996</v>
      </c>
      <c r="H26" s="16">
        <f>E25+E26</f>
        <v>182463.69</v>
      </c>
    </row>
    <row r="27" spans="1:9" x14ac:dyDescent="0.3">
      <c r="A27" s="12"/>
      <c r="B27" s="94"/>
      <c r="C27" s="15"/>
      <c r="D27" s="17" t="s">
        <v>28</v>
      </c>
      <c r="E27" s="65">
        <v>92608.58</v>
      </c>
      <c r="F27" s="69" t="s">
        <v>36</v>
      </c>
      <c r="G27" s="14">
        <f>C25-E25-E26-E27</f>
        <v>4624927.7299999995</v>
      </c>
      <c r="H27" s="16">
        <f>H26+E27</f>
        <v>275072.27</v>
      </c>
      <c r="I27" s="36"/>
    </row>
    <row r="28" spans="1:9" x14ac:dyDescent="0.3">
      <c r="A28" s="12"/>
      <c r="B28" s="94"/>
      <c r="C28" s="15"/>
      <c r="D28" s="17" t="s">
        <v>29</v>
      </c>
      <c r="E28" s="65">
        <v>92695.42</v>
      </c>
      <c r="F28" s="69" t="s">
        <v>36</v>
      </c>
      <c r="G28" s="14">
        <f>C25-E25-E26-E27-E28</f>
        <v>4532232.3099999996</v>
      </c>
      <c r="H28" s="16">
        <f>H27+E28</f>
        <v>367767.69</v>
      </c>
      <c r="I28" s="36"/>
    </row>
    <row r="29" spans="1:9" x14ac:dyDescent="0.3">
      <c r="A29" s="12"/>
      <c r="B29" s="94"/>
      <c r="C29" s="15"/>
      <c r="D29" s="17" t="s">
        <v>30</v>
      </c>
      <c r="E29" s="65">
        <v>92716.97</v>
      </c>
      <c r="F29" s="69" t="s">
        <v>36</v>
      </c>
      <c r="G29" s="14">
        <f>C25-E25-E26-E27-E28-E29</f>
        <v>4439515.34</v>
      </c>
      <c r="H29" s="16">
        <f>H28+E29</f>
        <v>460484.66000000003</v>
      </c>
      <c r="I29" s="36"/>
    </row>
    <row r="30" spans="1:9" x14ac:dyDescent="0.3">
      <c r="A30" s="18"/>
      <c r="B30" s="95"/>
      <c r="C30" s="19"/>
      <c r="D30" s="20" t="s">
        <v>31</v>
      </c>
      <c r="E30" s="68">
        <v>88297.82</v>
      </c>
      <c r="F30" s="70" t="s">
        <v>36</v>
      </c>
      <c r="G30" s="21">
        <f>C25-E25-E26-E27-E28-E29-E30</f>
        <v>4351217.5199999996</v>
      </c>
      <c r="H30" s="16">
        <f>H29+E30</f>
        <v>548782.48</v>
      </c>
      <c r="I30" s="16">
        <f>C25-H30</f>
        <v>4351217.5199999996</v>
      </c>
    </row>
    <row r="31" spans="1:9" x14ac:dyDescent="0.3">
      <c r="A31" s="8">
        <v>5</v>
      </c>
      <c r="B31" s="96" t="s">
        <v>15</v>
      </c>
      <c r="C31" s="71">
        <v>4000000</v>
      </c>
      <c r="D31" s="13" t="s">
        <v>26</v>
      </c>
      <c r="E31" s="71">
        <v>103000</v>
      </c>
      <c r="F31" s="69" t="s">
        <v>36</v>
      </c>
      <c r="G31" s="22">
        <f>C31-E31</f>
        <v>3897000</v>
      </c>
    </row>
    <row r="32" spans="1:9" x14ac:dyDescent="0.3">
      <c r="A32" s="12"/>
      <c r="B32" s="94"/>
      <c r="C32" s="66"/>
      <c r="D32" s="13" t="s">
        <v>27</v>
      </c>
      <c r="E32" s="65">
        <v>625531.69999999995</v>
      </c>
      <c r="F32" s="69" t="s">
        <v>36</v>
      </c>
      <c r="G32" s="14">
        <f>C31-E31-E32</f>
        <v>3271468.3</v>
      </c>
      <c r="H32" s="16">
        <f>E31+E32</f>
        <v>728531.7</v>
      </c>
    </row>
    <row r="33" spans="1:9" x14ac:dyDescent="0.3">
      <c r="A33" s="12"/>
      <c r="B33" s="94"/>
      <c r="C33" s="66"/>
      <c r="D33" s="17" t="s">
        <v>28</v>
      </c>
      <c r="E33" s="65">
        <v>0</v>
      </c>
      <c r="F33" s="69" t="s">
        <v>36</v>
      </c>
      <c r="G33" s="14">
        <f>C31-E31-E32-E33</f>
        <v>3271468.3</v>
      </c>
      <c r="H33" s="16">
        <f>H32+E33</f>
        <v>728531.7</v>
      </c>
    </row>
    <row r="34" spans="1:9" x14ac:dyDescent="0.3">
      <c r="A34" s="12"/>
      <c r="B34" s="94"/>
      <c r="C34" s="66"/>
      <c r="D34" s="17" t="s">
        <v>29</v>
      </c>
      <c r="E34" s="65">
        <v>897677.89</v>
      </c>
      <c r="F34" s="69" t="s">
        <v>36</v>
      </c>
      <c r="G34" s="14">
        <f>C31-E31-E32-E33-E34</f>
        <v>2373790.4099999997</v>
      </c>
      <c r="H34" s="16">
        <f>H33+E34</f>
        <v>1626209.5899999999</v>
      </c>
    </row>
    <row r="35" spans="1:9" x14ac:dyDescent="0.3">
      <c r="A35" s="12"/>
      <c r="B35" s="94"/>
      <c r="C35" s="66"/>
      <c r="D35" s="17" t="s">
        <v>30</v>
      </c>
      <c r="E35" s="65">
        <v>114000</v>
      </c>
      <c r="F35" s="69" t="s">
        <v>36</v>
      </c>
      <c r="G35" s="14">
        <f>C31-E31-E32-E33-E34-E35</f>
        <v>2259790.4099999997</v>
      </c>
      <c r="H35" s="16">
        <f>H34+E35</f>
        <v>1740209.5899999999</v>
      </c>
    </row>
    <row r="36" spans="1:9" x14ac:dyDescent="0.3">
      <c r="A36" s="18"/>
      <c r="B36" s="95"/>
      <c r="C36" s="67"/>
      <c r="D36" s="20" t="s">
        <v>31</v>
      </c>
      <c r="E36" s="68">
        <v>103000</v>
      </c>
      <c r="F36" s="69" t="s">
        <v>36</v>
      </c>
      <c r="G36" s="21">
        <f>C31-E31-E32-E33-E34-E35-E36</f>
        <v>2156790.4099999997</v>
      </c>
      <c r="H36" s="16">
        <f>H35+E36</f>
        <v>1843209.5899999999</v>
      </c>
      <c r="I36" s="16">
        <f>C31-H36</f>
        <v>2156790.41</v>
      </c>
    </row>
    <row r="37" spans="1:9" x14ac:dyDescent="0.3">
      <c r="A37" s="8"/>
      <c r="B37" s="9" t="s">
        <v>18</v>
      </c>
      <c r="C37" s="10"/>
      <c r="D37" s="37"/>
      <c r="E37" s="10"/>
      <c r="F37" s="11"/>
      <c r="G37" s="11"/>
    </row>
    <row r="38" spans="1:9" x14ac:dyDescent="0.3">
      <c r="A38" s="17">
        <v>6</v>
      </c>
      <c r="B38" s="94" t="s">
        <v>42</v>
      </c>
      <c r="C38" s="77">
        <v>2000000</v>
      </c>
      <c r="D38" s="13" t="s">
        <v>26</v>
      </c>
      <c r="E38" s="77">
        <v>158500</v>
      </c>
      <c r="F38" s="69" t="s">
        <v>36</v>
      </c>
      <c r="G38" s="14">
        <f>C38-E38</f>
        <v>1841500</v>
      </c>
    </row>
    <row r="39" spans="1:9" x14ac:dyDescent="0.3">
      <c r="A39" s="17"/>
      <c r="B39" s="94"/>
      <c r="C39" s="38"/>
      <c r="D39" s="13" t="s">
        <v>27</v>
      </c>
      <c r="E39" s="77">
        <v>143000</v>
      </c>
      <c r="F39" s="69" t="s">
        <v>36</v>
      </c>
      <c r="G39" s="14">
        <f>C38-E38-E39</f>
        <v>1698500</v>
      </c>
      <c r="H39" s="16">
        <f>E38+E39</f>
        <v>301500</v>
      </c>
    </row>
    <row r="40" spans="1:9" x14ac:dyDescent="0.3">
      <c r="A40" s="17"/>
      <c r="B40" s="94"/>
      <c r="C40" s="38"/>
      <c r="D40" s="17" t="s">
        <v>28</v>
      </c>
      <c r="E40" s="77">
        <v>133200</v>
      </c>
      <c r="F40" s="69" t="s">
        <v>36</v>
      </c>
      <c r="G40" s="14">
        <f>C38-E38-E39-E40</f>
        <v>1565300</v>
      </c>
      <c r="H40" s="16">
        <f>H39+E40</f>
        <v>434700</v>
      </c>
    </row>
    <row r="41" spans="1:9" x14ac:dyDescent="0.3">
      <c r="A41" s="17"/>
      <c r="B41" s="94"/>
      <c r="C41" s="38"/>
      <c r="D41" s="17" t="s">
        <v>29</v>
      </c>
      <c r="E41" s="77">
        <v>166000</v>
      </c>
      <c r="F41" s="69" t="s">
        <v>36</v>
      </c>
      <c r="G41" s="14">
        <f>C38-E38-E39-E40-E41</f>
        <v>1399300</v>
      </c>
      <c r="H41" s="16">
        <f>H40+E41</f>
        <v>600700</v>
      </c>
    </row>
    <row r="42" spans="1:9" x14ac:dyDescent="0.3">
      <c r="A42" s="17"/>
      <c r="B42" s="94"/>
      <c r="C42" s="38"/>
      <c r="D42" s="17" t="s">
        <v>30</v>
      </c>
      <c r="E42" s="77">
        <v>136200</v>
      </c>
      <c r="F42" s="69" t="s">
        <v>36</v>
      </c>
      <c r="G42" s="14">
        <f>C38-E38-E39-E40-E41-E42</f>
        <v>1263100</v>
      </c>
      <c r="H42" s="16">
        <f>H41+E42</f>
        <v>736900</v>
      </c>
    </row>
    <row r="43" spans="1:9" x14ac:dyDescent="0.3">
      <c r="A43" s="39"/>
      <c r="B43" s="95"/>
      <c r="C43" s="40"/>
      <c r="D43" s="20" t="s">
        <v>31</v>
      </c>
      <c r="E43" s="78">
        <v>143200</v>
      </c>
      <c r="F43" s="70" t="s">
        <v>36</v>
      </c>
      <c r="G43" s="21">
        <f>C38-E38-E39-E40-E41-E42-E43</f>
        <v>1119900</v>
      </c>
      <c r="H43" s="16">
        <f>H42+E43</f>
        <v>880100</v>
      </c>
      <c r="I43" s="16">
        <f>C38-H43</f>
        <v>1119900</v>
      </c>
    </row>
    <row r="44" spans="1:9" x14ac:dyDescent="0.3">
      <c r="A44" s="41">
        <v>7</v>
      </c>
      <c r="B44" s="96" t="s">
        <v>44</v>
      </c>
      <c r="C44" s="79">
        <v>12500</v>
      </c>
      <c r="D44" s="13" t="s">
        <v>26</v>
      </c>
      <c r="E44" s="79">
        <v>810</v>
      </c>
      <c r="F44" s="69" t="s">
        <v>36</v>
      </c>
      <c r="G44" s="22">
        <f>C44-E44</f>
        <v>11690</v>
      </c>
    </row>
    <row r="45" spans="1:9" x14ac:dyDescent="0.3">
      <c r="A45" s="17"/>
      <c r="B45" s="94"/>
      <c r="C45" s="38"/>
      <c r="D45" s="13" t="s">
        <v>27</v>
      </c>
      <c r="E45" s="77">
        <v>520</v>
      </c>
      <c r="F45" s="69" t="s">
        <v>36</v>
      </c>
      <c r="G45" s="14">
        <f>C44-E44-E45</f>
        <v>11170</v>
      </c>
      <c r="H45" s="16">
        <f>E44+E45</f>
        <v>1330</v>
      </c>
    </row>
    <row r="46" spans="1:9" x14ac:dyDescent="0.3">
      <c r="A46" s="17"/>
      <c r="B46" s="94"/>
      <c r="C46" s="38"/>
      <c r="D46" s="17" t="s">
        <v>28</v>
      </c>
      <c r="E46" s="77">
        <v>540</v>
      </c>
      <c r="F46" s="69" t="s">
        <v>36</v>
      </c>
      <c r="G46" s="14">
        <f>C44-E44-E45-E46</f>
        <v>10630</v>
      </c>
      <c r="H46" s="16">
        <f>H45+E46</f>
        <v>1870</v>
      </c>
    </row>
    <row r="47" spans="1:9" x14ac:dyDescent="0.3">
      <c r="A47" s="17"/>
      <c r="B47" s="94"/>
      <c r="C47" s="38"/>
      <c r="D47" s="17" t="s">
        <v>29</v>
      </c>
      <c r="E47" s="77">
        <v>660</v>
      </c>
      <c r="F47" s="69" t="s">
        <v>36</v>
      </c>
      <c r="G47" s="14">
        <f>C44-E44-E45-E46-E47</f>
        <v>9970</v>
      </c>
      <c r="H47" s="16">
        <f>H46+E47</f>
        <v>2530</v>
      </c>
    </row>
    <row r="48" spans="1:9" x14ac:dyDescent="0.3">
      <c r="A48" s="17"/>
      <c r="B48" s="94"/>
      <c r="C48" s="38"/>
      <c r="D48" s="17" t="s">
        <v>30</v>
      </c>
      <c r="E48" s="77">
        <v>1080</v>
      </c>
      <c r="F48" s="69" t="s">
        <v>36</v>
      </c>
      <c r="G48" s="14">
        <f>C44-E44-E45-E46-E47-E48</f>
        <v>8890</v>
      </c>
      <c r="H48" s="16">
        <f>H47+E48</f>
        <v>3610</v>
      </c>
    </row>
    <row r="49" spans="1:9" x14ac:dyDescent="0.3">
      <c r="A49" s="39"/>
      <c r="B49" s="95"/>
      <c r="C49" s="40"/>
      <c r="D49" s="20" t="s">
        <v>31</v>
      </c>
      <c r="E49" s="78">
        <v>1010</v>
      </c>
      <c r="F49" s="70" t="s">
        <v>36</v>
      </c>
      <c r="G49" s="21">
        <f>C44-E44-E45-E46-E47-E48-E49</f>
        <v>7880</v>
      </c>
      <c r="H49" s="16">
        <f>H48+E49</f>
        <v>4620</v>
      </c>
      <c r="I49" s="16">
        <f>C44-H49</f>
        <v>7880</v>
      </c>
    </row>
    <row r="50" spans="1:9" x14ac:dyDescent="0.3">
      <c r="A50" s="41">
        <v>8</v>
      </c>
      <c r="B50" s="96" t="s">
        <v>10</v>
      </c>
      <c r="C50" s="79">
        <v>550000</v>
      </c>
      <c r="D50" s="13" t="s">
        <v>26</v>
      </c>
      <c r="E50" s="79">
        <v>49750</v>
      </c>
      <c r="F50" s="69" t="s">
        <v>36</v>
      </c>
      <c r="G50" s="22">
        <f>C50-E50</f>
        <v>500250</v>
      </c>
    </row>
    <row r="51" spans="1:9" x14ac:dyDescent="0.3">
      <c r="A51" s="17"/>
      <c r="B51" s="94"/>
      <c r="C51" s="80"/>
      <c r="D51" s="13" t="s">
        <v>27</v>
      </c>
      <c r="E51" s="77">
        <v>74000</v>
      </c>
      <c r="F51" s="69" t="s">
        <v>36</v>
      </c>
      <c r="G51" s="14">
        <f>C50-E50-E51</f>
        <v>426250</v>
      </c>
      <c r="H51" s="16">
        <f>E50+E51</f>
        <v>123750</v>
      </c>
    </row>
    <row r="52" spans="1:9" x14ac:dyDescent="0.3">
      <c r="A52" s="17"/>
      <c r="B52" s="94"/>
      <c r="C52" s="80"/>
      <c r="D52" s="17" t="s">
        <v>28</v>
      </c>
      <c r="E52" s="77">
        <v>48000</v>
      </c>
      <c r="F52" s="69" t="s">
        <v>36</v>
      </c>
      <c r="G52" s="14">
        <f>C50-E50-E51-E52</f>
        <v>378250</v>
      </c>
      <c r="H52" s="16">
        <f>H51+E52</f>
        <v>171750</v>
      </c>
    </row>
    <row r="53" spans="1:9" x14ac:dyDescent="0.3">
      <c r="A53" s="17"/>
      <c r="B53" s="94"/>
      <c r="C53" s="80"/>
      <c r="D53" s="17" t="s">
        <v>29</v>
      </c>
      <c r="E53" s="77">
        <v>52500</v>
      </c>
      <c r="F53" s="69" t="s">
        <v>36</v>
      </c>
      <c r="G53" s="14">
        <f>C50-E50-E51-E52-E53</f>
        <v>325750</v>
      </c>
      <c r="H53" s="16">
        <f>H52+E53</f>
        <v>224250</v>
      </c>
    </row>
    <row r="54" spans="1:9" x14ac:dyDescent="0.3">
      <c r="A54" s="17"/>
      <c r="B54" s="94"/>
      <c r="C54" s="80"/>
      <c r="D54" s="17" t="s">
        <v>30</v>
      </c>
      <c r="E54" s="77">
        <v>55750</v>
      </c>
      <c r="F54" s="69" t="s">
        <v>36</v>
      </c>
      <c r="G54" s="14">
        <f>C50-E50-E51-E52-E53-E54</f>
        <v>270000</v>
      </c>
      <c r="H54" s="16">
        <f>H53+E54</f>
        <v>280000</v>
      </c>
    </row>
    <row r="55" spans="1:9" x14ac:dyDescent="0.3">
      <c r="A55" s="39"/>
      <c r="B55" s="95"/>
      <c r="C55" s="81"/>
      <c r="D55" s="20" t="s">
        <v>31</v>
      </c>
      <c r="E55" s="78">
        <v>52000</v>
      </c>
      <c r="F55" s="70" t="s">
        <v>36</v>
      </c>
      <c r="G55" s="21">
        <f>C50-E50-E51-E52-E53-E54-E55</f>
        <v>218000</v>
      </c>
      <c r="H55" s="16">
        <f>H54+E55</f>
        <v>332000</v>
      </c>
      <c r="I55" s="16">
        <f>C50-H55</f>
        <v>218000</v>
      </c>
    </row>
    <row r="56" spans="1:9" x14ac:dyDescent="0.3">
      <c r="A56" s="41">
        <v>9</v>
      </c>
      <c r="B56" s="96" t="s">
        <v>38</v>
      </c>
      <c r="C56" s="79">
        <v>550000</v>
      </c>
      <c r="D56" s="13" t="s">
        <v>26</v>
      </c>
      <c r="E56" s="79">
        <v>25198</v>
      </c>
      <c r="F56" s="69" t="s">
        <v>36</v>
      </c>
      <c r="G56" s="22">
        <f>C56-E56</f>
        <v>524802</v>
      </c>
    </row>
    <row r="57" spans="1:9" x14ac:dyDescent="0.3">
      <c r="A57" s="17"/>
      <c r="B57" s="94"/>
      <c r="C57" s="80"/>
      <c r="D57" s="13" t="s">
        <v>27</v>
      </c>
      <c r="E57" s="77">
        <v>26261</v>
      </c>
      <c r="F57" s="69" t="s">
        <v>36</v>
      </c>
      <c r="G57" s="14">
        <f>C56-E56-E57</f>
        <v>498541</v>
      </c>
      <c r="H57" s="16">
        <f>E56+E57</f>
        <v>51459</v>
      </c>
    </row>
    <row r="58" spans="1:9" x14ac:dyDescent="0.3">
      <c r="A58" s="17"/>
      <c r="B58" s="94"/>
      <c r="C58" s="80"/>
      <c r="D58" s="17" t="s">
        <v>28</v>
      </c>
      <c r="E58" s="77">
        <v>34677</v>
      </c>
      <c r="F58" s="69" t="s">
        <v>36</v>
      </c>
      <c r="G58" s="14">
        <f>C56-E56-E57-E58</f>
        <v>463864</v>
      </c>
      <c r="H58" s="16">
        <f>H57+E58</f>
        <v>86136</v>
      </c>
    </row>
    <row r="59" spans="1:9" x14ac:dyDescent="0.3">
      <c r="A59" s="17"/>
      <c r="B59" s="94"/>
      <c r="C59" s="80"/>
      <c r="D59" s="17" t="s">
        <v>29</v>
      </c>
      <c r="E59" s="77">
        <v>13194</v>
      </c>
      <c r="F59" s="69" t="s">
        <v>36</v>
      </c>
      <c r="G59" s="14">
        <f>C56-E56-E57-E58-E59</f>
        <v>450670</v>
      </c>
      <c r="H59" s="16">
        <f>H58+E59</f>
        <v>99330</v>
      </c>
    </row>
    <row r="60" spans="1:9" x14ac:dyDescent="0.3">
      <c r="A60" s="17"/>
      <c r="B60" s="94"/>
      <c r="C60" s="80"/>
      <c r="D60" s="17" t="s">
        <v>30</v>
      </c>
      <c r="E60" s="77">
        <v>2302</v>
      </c>
      <c r="F60" s="69" t="s">
        <v>36</v>
      </c>
      <c r="G60" s="14">
        <f>C56-E56-E57-E58-E59-E60</f>
        <v>448368</v>
      </c>
      <c r="H60" s="16">
        <f>H59+E60</f>
        <v>101632</v>
      </c>
    </row>
    <row r="61" spans="1:9" x14ac:dyDescent="0.3">
      <c r="A61" s="39"/>
      <c r="B61" s="95"/>
      <c r="C61" s="81"/>
      <c r="D61" s="20" t="s">
        <v>31</v>
      </c>
      <c r="E61" s="78">
        <v>45777</v>
      </c>
      <c r="F61" s="70" t="s">
        <v>36</v>
      </c>
      <c r="G61" s="21">
        <f>C56-E56-E57-E58-E59-E60-E61</f>
        <v>402591</v>
      </c>
      <c r="H61" s="16">
        <f>H60+E61</f>
        <v>147409</v>
      </c>
      <c r="I61" s="16">
        <f>C56-H61</f>
        <v>402591</v>
      </c>
    </row>
    <row r="62" spans="1:9" x14ac:dyDescent="0.3">
      <c r="A62" s="41">
        <v>10</v>
      </c>
      <c r="B62" s="96" t="s">
        <v>39</v>
      </c>
      <c r="C62" s="79">
        <v>400000</v>
      </c>
      <c r="D62" s="13" t="s">
        <v>26</v>
      </c>
      <c r="E62" s="79">
        <v>8950</v>
      </c>
      <c r="F62" s="69" t="s">
        <v>36</v>
      </c>
      <c r="G62" s="22">
        <f>C62-E62</f>
        <v>391050</v>
      </c>
    </row>
    <row r="63" spans="1:9" x14ac:dyDescent="0.3">
      <c r="A63" s="17"/>
      <c r="B63" s="94"/>
      <c r="C63" s="80"/>
      <c r="D63" s="13" t="s">
        <v>27</v>
      </c>
      <c r="E63" s="77">
        <v>16250</v>
      </c>
      <c r="F63" s="69" t="s">
        <v>36</v>
      </c>
      <c r="G63" s="14">
        <f>C62-E62-E63</f>
        <v>374800</v>
      </c>
      <c r="H63" s="16">
        <f>E62+E63</f>
        <v>25200</v>
      </c>
    </row>
    <row r="64" spans="1:9" x14ac:dyDescent="0.3">
      <c r="A64" s="17"/>
      <c r="B64" s="94"/>
      <c r="C64" s="80"/>
      <c r="D64" s="17" t="s">
        <v>28</v>
      </c>
      <c r="E64" s="77">
        <v>20500</v>
      </c>
      <c r="F64" s="69" t="s">
        <v>36</v>
      </c>
      <c r="G64" s="14">
        <f>C62-E62-E63-E64</f>
        <v>354300</v>
      </c>
      <c r="H64" s="16">
        <f>H63+E64</f>
        <v>45700</v>
      </c>
    </row>
    <row r="65" spans="1:9" x14ac:dyDescent="0.3">
      <c r="A65" s="17"/>
      <c r="B65" s="94"/>
      <c r="C65" s="80"/>
      <c r="D65" s="17" t="s">
        <v>29</v>
      </c>
      <c r="E65" s="77">
        <v>36000</v>
      </c>
      <c r="F65" s="69" t="s">
        <v>36</v>
      </c>
      <c r="G65" s="14">
        <f>C62-E62-E63-E64-E65</f>
        <v>318300</v>
      </c>
      <c r="H65" s="16">
        <f>H64+E65</f>
        <v>81700</v>
      </c>
    </row>
    <row r="66" spans="1:9" x14ac:dyDescent="0.3">
      <c r="A66" s="17"/>
      <c r="B66" s="94"/>
      <c r="C66" s="80"/>
      <c r="D66" s="17" t="s">
        <v>30</v>
      </c>
      <c r="E66" s="77">
        <v>17250</v>
      </c>
      <c r="F66" s="69" t="s">
        <v>36</v>
      </c>
      <c r="G66" s="14">
        <f>C62-E62-E63-E64-E65-E66</f>
        <v>301050</v>
      </c>
      <c r="H66" s="16">
        <f>H65+E66</f>
        <v>98950</v>
      </c>
    </row>
    <row r="67" spans="1:9" x14ac:dyDescent="0.3">
      <c r="A67" s="39"/>
      <c r="B67" s="95"/>
      <c r="C67" s="81"/>
      <c r="D67" s="20" t="s">
        <v>31</v>
      </c>
      <c r="E67" s="78">
        <v>17250</v>
      </c>
      <c r="F67" s="70" t="s">
        <v>36</v>
      </c>
      <c r="G67" s="21">
        <f>C62-E62-E63-E64-E65-E66-E67</f>
        <v>283800</v>
      </c>
      <c r="H67" s="16">
        <f>H66+E67</f>
        <v>116200</v>
      </c>
      <c r="I67" s="16">
        <f>C62-H67</f>
        <v>283800</v>
      </c>
    </row>
    <row r="68" spans="1:9" x14ac:dyDescent="0.3">
      <c r="A68" s="41">
        <v>11</v>
      </c>
      <c r="B68" s="96" t="s">
        <v>11</v>
      </c>
      <c r="C68" s="79">
        <v>11000000</v>
      </c>
      <c r="D68" s="13" t="s">
        <v>26</v>
      </c>
      <c r="E68" s="79">
        <v>1054460</v>
      </c>
      <c r="F68" s="69" t="s">
        <v>36</v>
      </c>
      <c r="G68" s="22">
        <f>C68-E68</f>
        <v>9945540</v>
      </c>
    </row>
    <row r="69" spans="1:9" x14ac:dyDescent="0.3">
      <c r="A69" s="17"/>
      <c r="B69" s="94"/>
      <c r="C69" s="80"/>
      <c r="D69" s="13" t="s">
        <v>27</v>
      </c>
      <c r="E69" s="77">
        <v>912260</v>
      </c>
      <c r="F69" s="69" t="s">
        <v>36</v>
      </c>
      <c r="G69" s="14">
        <f>C68-E68-E69</f>
        <v>9033280</v>
      </c>
      <c r="H69" s="16">
        <f>E68+E69</f>
        <v>1966720</v>
      </c>
    </row>
    <row r="70" spans="1:9" x14ac:dyDescent="0.3">
      <c r="A70" s="17"/>
      <c r="B70" s="94"/>
      <c r="C70" s="80"/>
      <c r="D70" s="17" t="s">
        <v>28</v>
      </c>
      <c r="E70" s="77">
        <v>965760</v>
      </c>
      <c r="F70" s="69" t="s">
        <v>36</v>
      </c>
      <c r="G70" s="14">
        <f>C68-E68-E69-E70</f>
        <v>8067520</v>
      </c>
      <c r="H70" s="16">
        <f>H69+E70</f>
        <v>2932480</v>
      </c>
    </row>
    <row r="71" spans="1:9" x14ac:dyDescent="0.3">
      <c r="A71" s="17"/>
      <c r="B71" s="94"/>
      <c r="C71" s="80"/>
      <c r="D71" s="17" t="s">
        <v>29</v>
      </c>
      <c r="E71" s="77">
        <v>656990</v>
      </c>
      <c r="F71" s="69" t="s">
        <v>36</v>
      </c>
      <c r="G71" s="14">
        <f>C68-E68-E69-E70-E71</f>
        <v>7410530</v>
      </c>
      <c r="H71" s="16">
        <f>H70+E71</f>
        <v>3589470</v>
      </c>
    </row>
    <row r="72" spans="1:9" x14ac:dyDescent="0.3">
      <c r="A72" s="17"/>
      <c r="B72" s="94"/>
      <c r="C72" s="80"/>
      <c r="D72" s="17" t="s">
        <v>30</v>
      </c>
      <c r="E72" s="77">
        <v>1254450</v>
      </c>
      <c r="F72" s="69" t="s">
        <v>36</v>
      </c>
      <c r="G72" s="14">
        <f>C68-E68-E69-E70-E71-E72</f>
        <v>6156080</v>
      </c>
      <c r="H72" s="16">
        <f>H71+E72</f>
        <v>4843920</v>
      </c>
    </row>
    <row r="73" spans="1:9" x14ac:dyDescent="0.3">
      <c r="A73" s="39"/>
      <c r="B73" s="95"/>
      <c r="C73" s="81"/>
      <c r="D73" s="20" t="s">
        <v>31</v>
      </c>
      <c r="E73" s="78">
        <v>1089950</v>
      </c>
      <c r="F73" s="69" t="s">
        <v>36</v>
      </c>
      <c r="G73" s="21">
        <f>C68-E68-E69-E70-E71-E72-E73</f>
        <v>5066130</v>
      </c>
      <c r="H73" s="16">
        <f>H72+E73</f>
        <v>5933870</v>
      </c>
      <c r="I73" s="16">
        <f>C68-H73</f>
        <v>5066130</v>
      </c>
    </row>
    <row r="74" spans="1:9" x14ac:dyDescent="0.3">
      <c r="A74" s="41"/>
      <c r="B74" s="42" t="s">
        <v>9</v>
      </c>
      <c r="C74" s="43"/>
      <c r="D74" s="37"/>
      <c r="E74" s="43"/>
      <c r="F74" s="11"/>
      <c r="G74" s="11"/>
    </row>
    <row r="75" spans="1:9" x14ac:dyDescent="0.3">
      <c r="A75" s="17">
        <v>12</v>
      </c>
      <c r="B75" s="94" t="s">
        <v>43</v>
      </c>
      <c r="C75" s="77">
        <v>470000</v>
      </c>
      <c r="D75" s="13" t="s">
        <v>26</v>
      </c>
      <c r="E75" s="77">
        <v>46780</v>
      </c>
      <c r="F75" s="69" t="s">
        <v>36</v>
      </c>
      <c r="G75" s="14">
        <f>C75-E75</f>
        <v>423220</v>
      </c>
    </row>
    <row r="76" spans="1:9" x14ac:dyDescent="0.3">
      <c r="A76" s="17"/>
      <c r="B76" s="94"/>
      <c r="C76" s="80"/>
      <c r="D76" s="13" t="s">
        <v>27</v>
      </c>
      <c r="E76" s="77">
        <v>67470</v>
      </c>
      <c r="F76" s="69" t="s">
        <v>36</v>
      </c>
      <c r="G76" s="14">
        <f>C75-E75-E76</f>
        <v>355750</v>
      </c>
      <c r="H76" s="16">
        <f>E75+E76</f>
        <v>114250</v>
      </c>
    </row>
    <row r="77" spans="1:9" x14ac:dyDescent="0.3">
      <c r="A77" s="17"/>
      <c r="B77" s="94"/>
      <c r="C77" s="80"/>
      <c r="D77" s="17" t="s">
        <v>28</v>
      </c>
      <c r="E77" s="77">
        <v>52810</v>
      </c>
      <c r="F77" s="69" t="s">
        <v>36</v>
      </c>
      <c r="G77" s="14">
        <f>C75-E75-E76-E77</f>
        <v>302940</v>
      </c>
      <c r="H77" s="16">
        <f>H76+E77</f>
        <v>167060</v>
      </c>
    </row>
    <row r="78" spans="1:9" x14ac:dyDescent="0.3">
      <c r="A78" s="17"/>
      <c r="B78" s="94"/>
      <c r="C78" s="80"/>
      <c r="D78" s="17" t="s">
        <v>29</v>
      </c>
      <c r="E78" s="77">
        <v>80160</v>
      </c>
      <c r="F78" s="69" t="s">
        <v>36</v>
      </c>
      <c r="G78" s="14">
        <f>C75-E75-E76-E77-E78</f>
        <v>222780</v>
      </c>
      <c r="H78" s="16">
        <f>H77+E78</f>
        <v>247220</v>
      </c>
    </row>
    <row r="79" spans="1:9" x14ac:dyDescent="0.3">
      <c r="A79" s="17"/>
      <c r="B79" s="94"/>
      <c r="C79" s="80"/>
      <c r="D79" s="17" t="s">
        <v>30</v>
      </c>
      <c r="E79" s="77">
        <v>42100</v>
      </c>
      <c r="F79" s="69" t="s">
        <v>36</v>
      </c>
      <c r="G79" s="14">
        <f>C75-E75-E76-E77-E78-E79</f>
        <v>180680</v>
      </c>
      <c r="H79" s="16">
        <f>H78+E79</f>
        <v>289320</v>
      </c>
    </row>
    <row r="80" spans="1:9" x14ac:dyDescent="0.3">
      <c r="A80" s="39"/>
      <c r="B80" s="95"/>
      <c r="C80" s="81"/>
      <c r="D80" s="20" t="s">
        <v>31</v>
      </c>
      <c r="E80" s="78">
        <v>31400</v>
      </c>
      <c r="F80" s="70" t="s">
        <v>36</v>
      </c>
      <c r="G80" s="21">
        <f>C75-E75-E76-E77-E78-E79-E80</f>
        <v>149280</v>
      </c>
      <c r="H80" s="16">
        <f>H79+E80</f>
        <v>320720</v>
      </c>
      <c r="I80" s="16">
        <f>C75-H80</f>
        <v>149280</v>
      </c>
    </row>
    <row r="81" spans="1:9" x14ac:dyDescent="0.3">
      <c r="A81" s="44">
        <v>13</v>
      </c>
      <c r="B81" s="97" t="s">
        <v>40</v>
      </c>
      <c r="C81" s="82">
        <v>230000</v>
      </c>
      <c r="D81" s="24" t="s">
        <v>26</v>
      </c>
      <c r="E81" s="82">
        <v>21690</v>
      </c>
      <c r="F81" s="75" t="s">
        <v>36</v>
      </c>
      <c r="G81" s="25">
        <f>C81-E81</f>
        <v>208310</v>
      </c>
      <c r="H81" s="45"/>
      <c r="I81" s="45"/>
    </row>
    <row r="82" spans="1:9" x14ac:dyDescent="0.3">
      <c r="A82" s="31"/>
      <c r="B82" s="98"/>
      <c r="C82" s="83"/>
      <c r="D82" s="24" t="s">
        <v>27</v>
      </c>
      <c r="E82" s="84">
        <v>29450</v>
      </c>
      <c r="F82" s="75" t="s">
        <v>36</v>
      </c>
      <c r="G82" s="29">
        <f>C81-E81-E82</f>
        <v>178860</v>
      </c>
      <c r="H82" s="46">
        <f>E81+E82</f>
        <v>51140</v>
      </c>
      <c r="I82" s="45"/>
    </row>
    <row r="83" spans="1:9" x14ac:dyDescent="0.3">
      <c r="A83" s="31"/>
      <c r="B83" s="98"/>
      <c r="C83" s="83"/>
      <c r="D83" s="31" t="s">
        <v>28</v>
      </c>
      <c r="E83" s="84">
        <v>22020</v>
      </c>
      <c r="F83" s="75" t="s">
        <v>36</v>
      </c>
      <c r="G83" s="29">
        <f>C81-E81-E82-E83</f>
        <v>156840</v>
      </c>
      <c r="H83" s="46">
        <f>H82+E83</f>
        <v>73160</v>
      </c>
      <c r="I83" s="45"/>
    </row>
    <row r="84" spans="1:9" x14ac:dyDescent="0.3">
      <c r="A84" s="31"/>
      <c r="B84" s="98"/>
      <c r="C84" s="83"/>
      <c r="D84" s="31" t="s">
        <v>29</v>
      </c>
      <c r="E84" s="84">
        <v>19040</v>
      </c>
      <c r="F84" s="75" t="s">
        <v>36</v>
      </c>
      <c r="G84" s="29">
        <f>C81-E81-E82-E83-E84</f>
        <v>137800</v>
      </c>
      <c r="H84" s="46">
        <f>H83+E84</f>
        <v>92200</v>
      </c>
      <c r="I84" s="45"/>
    </row>
    <row r="85" spans="1:9" x14ac:dyDescent="0.3">
      <c r="A85" s="31"/>
      <c r="B85" s="98"/>
      <c r="C85" s="83"/>
      <c r="D85" s="31" t="s">
        <v>30</v>
      </c>
      <c r="E85" s="84">
        <v>28170</v>
      </c>
      <c r="F85" s="75" t="s">
        <v>36</v>
      </c>
      <c r="G85" s="29">
        <f>C81-E81-E82-E83-E84-E85</f>
        <v>109630</v>
      </c>
      <c r="H85" s="46">
        <f>H84+E85</f>
        <v>120370</v>
      </c>
      <c r="I85" s="45"/>
    </row>
    <row r="86" spans="1:9" x14ac:dyDescent="0.3">
      <c r="A86" s="47"/>
      <c r="B86" s="99"/>
      <c r="C86" s="85"/>
      <c r="D86" s="34" t="s">
        <v>31</v>
      </c>
      <c r="E86" s="86">
        <v>19040</v>
      </c>
      <c r="F86" s="87" t="s">
        <v>36</v>
      </c>
      <c r="G86" s="35">
        <f>C81-E81-E82-E83-E84-E85-E86</f>
        <v>90590</v>
      </c>
      <c r="H86" s="46">
        <f>H85+E86</f>
        <v>139410</v>
      </c>
      <c r="I86" s="46">
        <f>C81-H86</f>
        <v>90590</v>
      </c>
    </row>
    <row r="87" spans="1:9" x14ac:dyDescent="0.3">
      <c r="A87" s="44">
        <v>14</v>
      </c>
      <c r="B87" s="97" t="s">
        <v>41</v>
      </c>
      <c r="C87" s="82">
        <v>2700000</v>
      </c>
      <c r="D87" s="24" t="s">
        <v>26</v>
      </c>
      <c r="E87" s="82">
        <v>298625</v>
      </c>
      <c r="F87" s="75" t="s">
        <v>36</v>
      </c>
      <c r="G87" s="25">
        <f>C87-E87</f>
        <v>2401375</v>
      </c>
      <c r="H87" s="45"/>
      <c r="I87" s="45"/>
    </row>
    <row r="88" spans="1:9" x14ac:dyDescent="0.3">
      <c r="A88" s="31"/>
      <c r="B88" s="98"/>
      <c r="C88" s="83"/>
      <c r="D88" s="24" t="s">
        <v>27</v>
      </c>
      <c r="E88" s="84">
        <v>275245</v>
      </c>
      <c r="F88" s="75" t="s">
        <v>36</v>
      </c>
      <c r="G88" s="29">
        <f>C87-E87-E88</f>
        <v>2126130</v>
      </c>
      <c r="H88" s="46">
        <f>E87+E88</f>
        <v>573870</v>
      </c>
      <c r="I88" s="45"/>
    </row>
    <row r="89" spans="1:9" x14ac:dyDescent="0.3">
      <c r="A89" s="31"/>
      <c r="B89" s="98"/>
      <c r="C89" s="83"/>
      <c r="D89" s="31" t="s">
        <v>28</v>
      </c>
      <c r="E89" s="84">
        <v>582395</v>
      </c>
      <c r="F89" s="75" t="s">
        <v>36</v>
      </c>
      <c r="G89" s="29">
        <f>C87-E87-E88-E89</f>
        <v>1543735</v>
      </c>
      <c r="H89" s="46">
        <f>H88+E89</f>
        <v>1156265</v>
      </c>
      <c r="I89" s="45"/>
    </row>
    <row r="90" spans="1:9" x14ac:dyDescent="0.3">
      <c r="A90" s="31"/>
      <c r="B90" s="98"/>
      <c r="C90" s="83"/>
      <c r="D90" s="31" t="s">
        <v>29</v>
      </c>
      <c r="E90" s="84">
        <v>143554.6</v>
      </c>
      <c r="F90" s="75" t="s">
        <v>36</v>
      </c>
      <c r="G90" s="29">
        <f>C87-E87-E88-E89-E90</f>
        <v>1400180.4</v>
      </c>
      <c r="H90" s="46">
        <f>H89+E90</f>
        <v>1299819.6000000001</v>
      </c>
      <c r="I90" s="45"/>
    </row>
    <row r="91" spans="1:9" x14ac:dyDescent="0.3">
      <c r="A91" s="31"/>
      <c r="B91" s="98"/>
      <c r="C91" s="83"/>
      <c r="D91" s="31" t="s">
        <v>30</v>
      </c>
      <c r="E91" s="84">
        <v>107805</v>
      </c>
      <c r="F91" s="75" t="s">
        <v>36</v>
      </c>
      <c r="G91" s="29">
        <f>C87-E87-E88-E89-E90-E91</f>
        <v>1292375.3999999999</v>
      </c>
      <c r="H91" s="46">
        <f>H90+E91</f>
        <v>1407624.6</v>
      </c>
      <c r="I91" s="45"/>
    </row>
    <row r="92" spans="1:9" x14ac:dyDescent="0.3">
      <c r="A92" s="47"/>
      <c r="B92" s="99"/>
      <c r="C92" s="85"/>
      <c r="D92" s="34" t="s">
        <v>31</v>
      </c>
      <c r="E92" s="86">
        <v>213100</v>
      </c>
      <c r="F92" s="87" t="s">
        <v>36</v>
      </c>
      <c r="G92" s="35">
        <f>C87-E87-E88-E89-E90-E91-E92</f>
        <v>1079275.3999999999</v>
      </c>
      <c r="H92" s="46">
        <f>H91+E92</f>
        <v>1620724.6</v>
      </c>
      <c r="I92" s="46">
        <f>C87-H92</f>
        <v>1079275.3999999999</v>
      </c>
    </row>
    <row r="93" spans="1:9" x14ac:dyDescent="0.3">
      <c r="A93" s="44">
        <v>15</v>
      </c>
      <c r="B93" s="97" t="s">
        <v>16</v>
      </c>
      <c r="C93" s="82">
        <v>3000</v>
      </c>
      <c r="D93" s="24" t="s">
        <v>26</v>
      </c>
      <c r="E93" s="82">
        <v>925</v>
      </c>
      <c r="F93" s="75" t="s">
        <v>36</v>
      </c>
      <c r="G93" s="29">
        <f>C93-E93</f>
        <v>2075</v>
      </c>
      <c r="H93" s="45"/>
      <c r="I93" s="45"/>
    </row>
    <row r="94" spans="1:9" x14ac:dyDescent="0.3">
      <c r="A94" s="31"/>
      <c r="B94" s="98"/>
      <c r="C94" s="83"/>
      <c r="D94" s="24" t="s">
        <v>27</v>
      </c>
      <c r="E94" s="84">
        <v>250</v>
      </c>
      <c r="F94" s="75" t="s">
        <v>36</v>
      </c>
      <c r="G94" s="29">
        <f>C93-E93-E94</f>
        <v>1825</v>
      </c>
      <c r="H94" s="46">
        <f>E93+E94</f>
        <v>1175</v>
      </c>
      <c r="I94" s="45"/>
    </row>
    <row r="95" spans="1:9" x14ac:dyDescent="0.3">
      <c r="A95" s="31"/>
      <c r="B95" s="98"/>
      <c r="C95" s="83"/>
      <c r="D95" s="31" t="s">
        <v>28</v>
      </c>
      <c r="E95" s="84">
        <v>435</v>
      </c>
      <c r="F95" s="75" t="s">
        <v>36</v>
      </c>
      <c r="G95" s="29">
        <f>C93-E93-E94-E95</f>
        <v>1390</v>
      </c>
      <c r="H95" s="46">
        <f>H94+E95</f>
        <v>1610</v>
      </c>
      <c r="I95" s="45"/>
    </row>
    <row r="96" spans="1:9" x14ac:dyDescent="0.3">
      <c r="A96" s="31"/>
      <c r="B96" s="98"/>
      <c r="C96" s="83"/>
      <c r="D96" s="31" t="s">
        <v>29</v>
      </c>
      <c r="E96" s="84">
        <v>550</v>
      </c>
      <c r="F96" s="75" t="s">
        <v>36</v>
      </c>
      <c r="G96" s="29">
        <f>C93-E93-E94-E95</f>
        <v>1390</v>
      </c>
      <c r="H96" s="46">
        <f>H95+E96</f>
        <v>2160</v>
      </c>
      <c r="I96" s="45"/>
    </row>
    <row r="97" spans="1:9" x14ac:dyDescent="0.3">
      <c r="A97" s="31"/>
      <c r="B97" s="98"/>
      <c r="C97" s="83"/>
      <c r="D97" s="31" t="s">
        <v>30</v>
      </c>
      <c r="E97" s="84">
        <v>320</v>
      </c>
      <c r="F97" s="75" t="s">
        <v>36</v>
      </c>
      <c r="G97" s="29">
        <f>C93-E93-E94-E95-E96-E97</f>
        <v>520</v>
      </c>
      <c r="H97" s="46">
        <f>H96+E97</f>
        <v>2480</v>
      </c>
      <c r="I97" s="45"/>
    </row>
    <row r="98" spans="1:9" x14ac:dyDescent="0.3">
      <c r="A98" s="47"/>
      <c r="B98" s="99"/>
      <c r="C98" s="85"/>
      <c r="D98" s="34" t="s">
        <v>31</v>
      </c>
      <c r="E98" s="86">
        <v>450</v>
      </c>
      <c r="F98" s="87" t="s">
        <v>36</v>
      </c>
      <c r="G98" s="29">
        <f>C93-E93-E94-E95-E96-E97-E98</f>
        <v>70</v>
      </c>
      <c r="H98" s="46">
        <f>H97+E98</f>
        <v>2930</v>
      </c>
      <c r="I98" s="46">
        <f>C93-H98</f>
        <v>70</v>
      </c>
    </row>
    <row r="99" spans="1:9" x14ac:dyDescent="0.3">
      <c r="A99" s="44">
        <v>16</v>
      </c>
      <c r="B99" s="97" t="s">
        <v>23</v>
      </c>
      <c r="C99" s="82">
        <v>63000</v>
      </c>
      <c r="D99" s="24" t="s">
        <v>26</v>
      </c>
      <c r="E99" s="82">
        <v>6000</v>
      </c>
      <c r="F99" s="75" t="s">
        <v>36</v>
      </c>
      <c r="G99" s="25">
        <f>C99-E99</f>
        <v>57000</v>
      </c>
      <c r="H99" s="45"/>
      <c r="I99" s="45"/>
    </row>
    <row r="100" spans="1:9" x14ac:dyDescent="0.3">
      <c r="A100" s="31"/>
      <c r="B100" s="98"/>
      <c r="C100" s="83"/>
      <c r="D100" s="24" t="s">
        <v>27</v>
      </c>
      <c r="E100" s="84">
        <v>10000</v>
      </c>
      <c r="F100" s="75" t="s">
        <v>36</v>
      </c>
      <c r="G100" s="29">
        <f>C99-E99-E100</f>
        <v>47000</v>
      </c>
      <c r="H100" s="46">
        <f>E99+E100</f>
        <v>16000</v>
      </c>
      <c r="I100" s="45"/>
    </row>
    <row r="101" spans="1:9" x14ac:dyDescent="0.3">
      <c r="A101" s="31"/>
      <c r="B101" s="98"/>
      <c r="C101" s="83"/>
      <c r="D101" s="31" t="s">
        <v>28</v>
      </c>
      <c r="E101" s="84">
        <v>23000</v>
      </c>
      <c r="F101" s="75" t="s">
        <v>36</v>
      </c>
      <c r="G101" s="29">
        <f>C99-E99-E100-E101</f>
        <v>24000</v>
      </c>
      <c r="H101" s="46">
        <f>H100+E101</f>
        <v>39000</v>
      </c>
      <c r="I101" s="45"/>
    </row>
    <row r="102" spans="1:9" x14ac:dyDescent="0.3">
      <c r="A102" s="31"/>
      <c r="B102" s="98"/>
      <c r="C102" s="83"/>
      <c r="D102" s="31" t="s">
        <v>29</v>
      </c>
      <c r="E102" s="84">
        <v>0</v>
      </c>
      <c r="F102" s="75" t="s">
        <v>36</v>
      </c>
      <c r="G102" s="29">
        <f>C99-E99-E100-E101-E102</f>
        <v>24000</v>
      </c>
      <c r="H102" s="46">
        <f>H101+E102</f>
        <v>39000</v>
      </c>
      <c r="I102" s="45"/>
    </row>
    <row r="103" spans="1:9" x14ac:dyDescent="0.3">
      <c r="A103" s="31"/>
      <c r="B103" s="98"/>
      <c r="C103" s="83"/>
      <c r="D103" s="31" t="s">
        <v>30</v>
      </c>
      <c r="E103" s="84">
        <v>10000</v>
      </c>
      <c r="F103" s="75" t="s">
        <v>36</v>
      </c>
      <c r="G103" s="29">
        <f>C99-E99-E100-E101-E102-E103</f>
        <v>14000</v>
      </c>
      <c r="H103" s="46">
        <f>H102+E103</f>
        <v>49000</v>
      </c>
      <c r="I103" s="45"/>
    </row>
    <row r="104" spans="1:9" x14ac:dyDescent="0.3">
      <c r="A104" s="47"/>
      <c r="B104" s="99"/>
      <c r="C104" s="85"/>
      <c r="D104" s="34" t="s">
        <v>31</v>
      </c>
      <c r="E104" s="86">
        <v>0</v>
      </c>
      <c r="F104" s="87" t="s">
        <v>36</v>
      </c>
      <c r="G104" s="35">
        <f>C99-E99-E100-E101-E102-E103-E104</f>
        <v>14000</v>
      </c>
      <c r="H104" s="46">
        <f>H103+E104</f>
        <v>49000</v>
      </c>
      <c r="I104" s="46">
        <f>C99-H104</f>
        <v>14000</v>
      </c>
    </row>
    <row r="105" spans="1:9" x14ac:dyDescent="0.3">
      <c r="A105" s="41"/>
      <c r="B105" s="42" t="s">
        <v>19</v>
      </c>
      <c r="C105" s="43"/>
      <c r="D105" s="37"/>
      <c r="E105" s="43"/>
      <c r="F105" s="11"/>
      <c r="G105" s="11"/>
    </row>
    <row r="106" spans="1:9" x14ac:dyDescent="0.3">
      <c r="A106" s="17">
        <v>17</v>
      </c>
      <c r="B106" s="94" t="s">
        <v>17</v>
      </c>
      <c r="C106" s="77">
        <v>1300000</v>
      </c>
      <c r="D106" s="13" t="s">
        <v>26</v>
      </c>
      <c r="E106" s="77">
        <v>111258</v>
      </c>
      <c r="F106" s="69" t="s">
        <v>36</v>
      </c>
      <c r="G106" s="14">
        <f>C106-E106</f>
        <v>1188742</v>
      </c>
    </row>
    <row r="107" spans="1:9" x14ac:dyDescent="0.3">
      <c r="A107" s="17"/>
      <c r="B107" s="94"/>
      <c r="C107" s="80"/>
      <c r="D107" s="13" t="s">
        <v>27</v>
      </c>
      <c r="E107" s="77">
        <v>26762</v>
      </c>
      <c r="F107" s="69" t="s">
        <v>36</v>
      </c>
      <c r="G107" s="14">
        <f>C106-E106-E107</f>
        <v>1161980</v>
      </c>
      <c r="H107" s="16">
        <f>E106+E107</f>
        <v>138020</v>
      </c>
    </row>
    <row r="108" spans="1:9" x14ac:dyDescent="0.3">
      <c r="A108" s="17"/>
      <c r="B108" s="94"/>
      <c r="C108" s="80"/>
      <c r="D108" s="17" t="s">
        <v>28</v>
      </c>
      <c r="E108" s="77">
        <v>20236</v>
      </c>
      <c r="F108" s="69" t="s">
        <v>36</v>
      </c>
      <c r="G108" s="14">
        <f>C106-E106-E107-E108</f>
        <v>1141744</v>
      </c>
      <c r="H108" s="16">
        <f>H107+E108</f>
        <v>158256</v>
      </c>
    </row>
    <row r="109" spans="1:9" x14ac:dyDescent="0.3">
      <c r="A109" s="17"/>
      <c r="B109" s="94"/>
      <c r="C109" s="80"/>
      <c r="D109" s="17" t="s">
        <v>29</v>
      </c>
      <c r="E109" s="77">
        <v>36318</v>
      </c>
      <c r="F109" s="69" t="s">
        <v>36</v>
      </c>
      <c r="G109" s="14">
        <f>C106-E106-E107-E108-E109</f>
        <v>1105426</v>
      </c>
      <c r="H109" s="16">
        <f>H108+E109</f>
        <v>194574</v>
      </c>
    </row>
    <row r="110" spans="1:9" x14ac:dyDescent="0.3">
      <c r="A110" s="17"/>
      <c r="B110" s="94"/>
      <c r="C110" s="80"/>
      <c r="D110" s="17" t="s">
        <v>30</v>
      </c>
      <c r="E110" s="77">
        <v>152510</v>
      </c>
      <c r="F110" s="69" t="s">
        <v>36</v>
      </c>
      <c r="G110" s="14">
        <f>C106-E106-E107-E108-E109-E110</f>
        <v>952916</v>
      </c>
      <c r="H110" s="16">
        <f>H109+E110</f>
        <v>347084</v>
      </c>
    </row>
    <row r="111" spans="1:9" x14ac:dyDescent="0.3">
      <c r="A111" s="39"/>
      <c r="B111" s="95"/>
      <c r="C111" s="81"/>
      <c r="D111" s="20" t="s">
        <v>31</v>
      </c>
      <c r="E111" s="78">
        <v>124238</v>
      </c>
      <c r="F111" s="70" t="s">
        <v>36</v>
      </c>
      <c r="G111" s="21">
        <f>C106-E106-E107-E108-E109-E110-E111</f>
        <v>828678</v>
      </c>
      <c r="H111" s="16">
        <f>H110+E111</f>
        <v>471322</v>
      </c>
      <c r="I111" s="16">
        <f>C106-H111</f>
        <v>828678</v>
      </c>
    </row>
    <row r="112" spans="1:9" x14ac:dyDescent="0.3">
      <c r="A112" s="41"/>
      <c r="B112" s="48" t="s">
        <v>20</v>
      </c>
      <c r="C112" s="43"/>
      <c r="D112" s="37"/>
      <c r="E112" s="43"/>
      <c r="F112" s="49"/>
      <c r="G112" s="11"/>
    </row>
    <row r="113" spans="1:9" x14ac:dyDescent="0.3">
      <c r="A113" s="17">
        <v>18</v>
      </c>
      <c r="B113" s="94" t="s">
        <v>21</v>
      </c>
      <c r="C113" s="77" t="s">
        <v>45</v>
      </c>
      <c r="D113" s="13" t="s">
        <v>26</v>
      </c>
      <c r="E113" s="77">
        <v>0</v>
      </c>
      <c r="F113" s="88" t="s">
        <v>24</v>
      </c>
      <c r="G113" s="14">
        <f>E113</f>
        <v>0</v>
      </c>
    </row>
    <row r="114" spans="1:9" x14ac:dyDescent="0.3">
      <c r="A114" s="17"/>
      <c r="B114" s="94"/>
      <c r="C114" s="80"/>
      <c r="D114" s="13" t="s">
        <v>27</v>
      </c>
      <c r="E114" s="77">
        <v>2588</v>
      </c>
      <c r="F114" s="88" t="s">
        <v>24</v>
      </c>
      <c r="G114" s="14">
        <f>E113+E114</f>
        <v>2588</v>
      </c>
    </row>
    <row r="115" spans="1:9" x14ac:dyDescent="0.3">
      <c r="A115" s="17"/>
      <c r="B115" s="94"/>
      <c r="C115" s="80"/>
      <c r="D115" s="17" t="s">
        <v>28</v>
      </c>
      <c r="E115" s="77">
        <v>3100</v>
      </c>
      <c r="F115" s="88" t="s">
        <v>24</v>
      </c>
      <c r="G115" s="14">
        <f>E113+E114+E115</f>
        <v>5688</v>
      </c>
    </row>
    <row r="116" spans="1:9" x14ac:dyDescent="0.3">
      <c r="A116" s="17"/>
      <c r="B116" s="94"/>
      <c r="C116" s="80"/>
      <c r="D116" s="17" t="s">
        <v>29</v>
      </c>
      <c r="E116" s="77">
        <v>0</v>
      </c>
      <c r="F116" s="88" t="s">
        <v>24</v>
      </c>
      <c r="G116" s="14">
        <f>E113+E114+E115+E116</f>
        <v>5688</v>
      </c>
    </row>
    <row r="117" spans="1:9" x14ac:dyDescent="0.3">
      <c r="A117" s="17"/>
      <c r="B117" s="94"/>
      <c r="C117" s="80"/>
      <c r="D117" s="17" t="s">
        <v>30</v>
      </c>
      <c r="E117" s="77">
        <v>0</v>
      </c>
      <c r="F117" s="88" t="s">
        <v>24</v>
      </c>
      <c r="G117" s="14">
        <f>E113+E114+E115+E116+E117</f>
        <v>5688</v>
      </c>
    </row>
    <row r="118" spans="1:9" x14ac:dyDescent="0.3">
      <c r="A118" s="39"/>
      <c r="B118" s="95"/>
      <c r="C118" s="81"/>
      <c r="D118" s="20" t="s">
        <v>31</v>
      </c>
      <c r="E118" s="78">
        <v>0</v>
      </c>
      <c r="F118" s="89" t="s">
        <v>24</v>
      </c>
      <c r="G118" s="21">
        <f>E113+E114+E115+E116+E117+E118</f>
        <v>5688</v>
      </c>
    </row>
    <row r="119" spans="1:9" x14ac:dyDescent="0.3">
      <c r="A119" s="41">
        <v>19</v>
      </c>
      <c r="B119" s="96" t="s">
        <v>22</v>
      </c>
      <c r="C119" s="77" t="s">
        <v>45</v>
      </c>
      <c r="D119" s="13" t="s">
        <v>26</v>
      </c>
      <c r="E119" s="79">
        <v>25634</v>
      </c>
      <c r="F119" s="76" t="s">
        <v>24</v>
      </c>
      <c r="G119" s="22">
        <f>E119</f>
        <v>25634</v>
      </c>
    </row>
    <row r="120" spans="1:9" x14ac:dyDescent="0.3">
      <c r="A120" s="17"/>
      <c r="B120" s="94"/>
      <c r="C120" s="80"/>
      <c r="D120" s="13" t="s">
        <v>27</v>
      </c>
      <c r="E120" s="77">
        <v>26080</v>
      </c>
      <c r="F120" s="69" t="s">
        <v>24</v>
      </c>
      <c r="G120" s="14">
        <f>E119+E120</f>
        <v>51714</v>
      </c>
    </row>
    <row r="121" spans="1:9" x14ac:dyDescent="0.3">
      <c r="A121" s="17"/>
      <c r="B121" s="94"/>
      <c r="C121" s="80"/>
      <c r="D121" s="17" t="s">
        <v>28</v>
      </c>
      <c r="E121" s="77">
        <v>19830</v>
      </c>
      <c r="F121" s="69" t="s">
        <v>24</v>
      </c>
      <c r="G121" s="14">
        <f>E119+E120+E121</f>
        <v>71544</v>
      </c>
    </row>
    <row r="122" spans="1:9" x14ac:dyDescent="0.3">
      <c r="A122" s="17"/>
      <c r="B122" s="94"/>
      <c r="C122" s="80"/>
      <c r="D122" s="17" t="s">
        <v>29</v>
      </c>
      <c r="E122" s="77">
        <v>22430</v>
      </c>
      <c r="F122" s="69" t="s">
        <v>24</v>
      </c>
      <c r="G122" s="14">
        <f>E119+E120+E121+E122</f>
        <v>93974</v>
      </c>
    </row>
    <row r="123" spans="1:9" x14ac:dyDescent="0.3">
      <c r="A123" s="17"/>
      <c r="B123" s="94"/>
      <c r="C123" s="80"/>
      <c r="D123" s="17" t="s">
        <v>30</v>
      </c>
      <c r="E123" s="77">
        <v>22350</v>
      </c>
      <c r="F123" s="69" t="s">
        <v>24</v>
      </c>
      <c r="G123" s="14">
        <f>E119+E120+E121+E122+E123</f>
        <v>116324</v>
      </c>
      <c r="H123" s="16"/>
    </row>
    <row r="124" spans="1:9" x14ac:dyDescent="0.3">
      <c r="A124" s="39"/>
      <c r="B124" s="95"/>
      <c r="C124" s="81"/>
      <c r="D124" s="20" t="s">
        <v>31</v>
      </c>
      <c r="E124" s="78">
        <v>25496</v>
      </c>
      <c r="F124" s="70" t="s">
        <v>24</v>
      </c>
      <c r="G124" s="21">
        <f>E119+E120+E121+E122+E123+E124</f>
        <v>141820</v>
      </c>
      <c r="H124" s="16"/>
      <c r="I124" s="16"/>
    </row>
    <row r="125" spans="1:9" x14ac:dyDescent="0.3">
      <c r="A125" s="41">
        <v>20</v>
      </c>
      <c r="B125" s="50" t="s">
        <v>33</v>
      </c>
      <c r="C125" s="77" t="s">
        <v>45</v>
      </c>
      <c r="D125" s="37" t="s">
        <v>26</v>
      </c>
      <c r="E125" s="79">
        <v>500</v>
      </c>
      <c r="F125" s="76" t="s">
        <v>24</v>
      </c>
      <c r="G125" s="22">
        <f>E125</f>
        <v>500</v>
      </c>
    </row>
    <row r="126" spans="1:9" x14ac:dyDescent="0.3">
      <c r="A126" s="17"/>
      <c r="B126" s="51"/>
      <c r="C126" s="80"/>
      <c r="D126" s="13" t="s">
        <v>27</v>
      </c>
      <c r="E126" s="77">
        <v>212900</v>
      </c>
      <c r="F126" s="69" t="s">
        <v>24</v>
      </c>
      <c r="G126" s="14">
        <f>E125+E126</f>
        <v>213400</v>
      </c>
    </row>
    <row r="127" spans="1:9" x14ac:dyDescent="0.3">
      <c r="A127" s="17"/>
      <c r="B127" s="51"/>
      <c r="C127" s="80"/>
      <c r="D127" s="17" t="s">
        <v>28</v>
      </c>
      <c r="E127" s="77">
        <v>5200</v>
      </c>
      <c r="F127" s="69" t="s">
        <v>24</v>
      </c>
      <c r="G127" s="14">
        <f>E125+E126+E127</f>
        <v>218600</v>
      </c>
    </row>
    <row r="128" spans="1:9" x14ac:dyDescent="0.3">
      <c r="A128" s="17"/>
      <c r="B128" s="51"/>
      <c r="C128" s="80"/>
      <c r="D128" s="17" t="s">
        <v>29</v>
      </c>
      <c r="E128" s="77">
        <v>500</v>
      </c>
      <c r="F128" s="69" t="s">
        <v>24</v>
      </c>
      <c r="G128" s="14">
        <f>E125+E126+E127+E128</f>
        <v>219100</v>
      </c>
    </row>
    <row r="129" spans="1:7" x14ac:dyDescent="0.3">
      <c r="A129" s="17"/>
      <c r="B129" s="51"/>
      <c r="C129" s="80"/>
      <c r="D129" s="17" t="s">
        <v>30</v>
      </c>
      <c r="E129" s="77">
        <v>110000</v>
      </c>
      <c r="F129" s="69" t="s">
        <v>24</v>
      </c>
      <c r="G129" s="14">
        <f>E125+E126+E127+E128+E129</f>
        <v>329100</v>
      </c>
    </row>
    <row r="130" spans="1:7" x14ac:dyDescent="0.3">
      <c r="A130" s="39"/>
      <c r="B130" s="52"/>
      <c r="C130" s="81"/>
      <c r="D130" s="20" t="s">
        <v>31</v>
      </c>
      <c r="E130" s="78">
        <v>1000</v>
      </c>
      <c r="F130" s="70" t="s">
        <v>24</v>
      </c>
      <c r="G130" s="21">
        <f>E125+E126+E127+E128+E129+E130</f>
        <v>330100</v>
      </c>
    </row>
    <row r="131" spans="1:7" x14ac:dyDescent="0.3">
      <c r="A131" s="41"/>
      <c r="B131" s="53" t="s">
        <v>34</v>
      </c>
      <c r="C131" s="43"/>
      <c r="D131" s="54"/>
      <c r="E131" s="55"/>
      <c r="F131" s="49"/>
      <c r="G131" s="11"/>
    </row>
    <row r="132" spans="1:7" x14ac:dyDescent="0.3">
      <c r="A132" s="17">
        <v>21</v>
      </c>
      <c r="B132" s="56" t="s">
        <v>35</v>
      </c>
      <c r="C132" s="77" t="s">
        <v>45</v>
      </c>
      <c r="D132" s="57" t="s">
        <v>26</v>
      </c>
      <c r="E132" s="90">
        <v>13622.38</v>
      </c>
      <c r="F132" s="91" t="s">
        <v>24</v>
      </c>
      <c r="G132" s="14">
        <f>E132</f>
        <v>13622.38</v>
      </c>
    </row>
    <row r="133" spans="1:7" x14ac:dyDescent="0.3">
      <c r="A133" s="17"/>
      <c r="B133" s="56"/>
      <c r="C133" s="38"/>
      <c r="D133" s="57" t="s">
        <v>27</v>
      </c>
      <c r="E133" s="90">
        <v>13510.01</v>
      </c>
      <c r="F133" s="91" t="s">
        <v>24</v>
      </c>
      <c r="G133" s="14">
        <f>E132+E133</f>
        <v>27132.39</v>
      </c>
    </row>
    <row r="134" spans="1:7" x14ac:dyDescent="0.3">
      <c r="A134" s="17"/>
      <c r="B134" s="56"/>
      <c r="C134" s="38"/>
      <c r="D134" s="58" t="s">
        <v>28</v>
      </c>
      <c r="E134" s="90">
        <v>5470</v>
      </c>
      <c r="F134" s="91" t="s">
        <v>24</v>
      </c>
      <c r="G134" s="14">
        <f>E132+E133+E134</f>
        <v>32602.39</v>
      </c>
    </row>
    <row r="135" spans="1:7" x14ac:dyDescent="0.3">
      <c r="A135" s="17"/>
      <c r="B135" s="56"/>
      <c r="C135" s="38"/>
      <c r="D135" s="58" t="s">
        <v>29</v>
      </c>
      <c r="E135" s="90">
        <v>5950.28</v>
      </c>
      <c r="F135" s="91" t="s">
        <v>24</v>
      </c>
      <c r="G135" s="14">
        <f>E132+E133+E134+E135</f>
        <v>38552.67</v>
      </c>
    </row>
    <row r="136" spans="1:7" x14ac:dyDescent="0.3">
      <c r="A136" s="17"/>
      <c r="B136" s="56"/>
      <c r="C136" s="38"/>
      <c r="D136" s="58" t="s">
        <v>30</v>
      </c>
      <c r="E136" s="90">
        <v>8060.01</v>
      </c>
      <c r="F136" s="91" t="s">
        <v>24</v>
      </c>
      <c r="G136" s="14">
        <f>E132+E133+E134+E135+E136</f>
        <v>46612.68</v>
      </c>
    </row>
    <row r="137" spans="1:7" x14ac:dyDescent="0.3">
      <c r="A137" s="39"/>
      <c r="B137" s="59"/>
      <c r="C137" s="40"/>
      <c r="D137" s="60" t="s">
        <v>31</v>
      </c>
      <c r="E137" s="92">
        <v>51440</v>
      </c>
      <c r="F137" s="93" t="s">
        <v>24</v>
      </c>
      <c r="G137" s="21">
        <f>E132+E133+E134+E135+E136+E137</f>
        <v>98052.68</v>
      </c>
    </row>
  </sheetData>
  <mergeCells count="27">
    <mergeCell ref="A1:G1"/>
    <mergeCell ref="A2:G2"/>
    <mergeCell ref="A4:A5"/>
    <mergeCell ref="B4:B5"/>
    <mergeCell ref="C4:C5"/>
    <mergeCell ref="D4:D5"/>
    <mergeCell ref="E4:E5"/>
    <mergeCell ref="E3:G3"/>
    <mergeCell ref="B87:B92"/>
    <mergeCell ref="B68:B73"/>
    <mergeCell ref="B75:B80"/>
    <mergeCell ref="B7:B12"/>
    <mergeCell ref="B13:B18"/>
    <mergeCell ref="B19:B24"/>
    <mergeCell ref="B25:B30"/>
    <mergeCell ref="B31:B36"/>
    <mergeCell ref="B38:B43"/>
    <mergeCell ref="B44:B49"/>
    <mergeCell ref="B50:B55"/>
    <mergeCell ref="B56:B61"/>
    <mergeCell ref="B62:B67"/>
    <mergeCell ref="B81:B86"/>
    <mergeCell ref="B113:B118"/>
    <mergeCell ref="B119:B124"/>
    <mergeCell ref="B93:B98"/>
    <mergeCell ref="B99:B104"/>
    <mergeCell ref="B106:B111"/>
  </mergeCells>
  <pageMargins left="0.39370078740157483" right="0.35433070866141736" top="0.55118110236220474" bottom="0.43307086614173229" header="0.31496062992125984" footer="0.31496062992125984"/>
  <pageSetup orientation="portrait" r:id="rId1"/>
  <rowBreaks count="5" manualBreakCount="5">
    <brk id="30" max="6" man="1"/>
    <brk id="55" max="6" man="1"/>
    <brk id="80" max="6" man="1"/>
    <brk id="104" max="6" man="1"/>
    <brk id="130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bma04544</cp:lastModifiedBy>
  <cp:lastPrinted>2024-04-04T13:49:51Z</cp:lastPrinted>
  <dcterms:created xsi:type="dcterms:W3CDTF">2023-04-11T04:11:24Z</dcterms:created>
  <dcterms:modified xsi:type="dcterms:W3CDTF">2024-04-04T13:51:36Z</dcterms:modified>
</cp:coreProperties>
</file>