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คอมเครื่องเก่า\Bangsue\ITA\2566\OIT\O17\"/>
    </mc:Choice>
  </mc:AlternateContent>
  <xr:revisionPtr revIDLastSave="0" documentId="8_{550ECD05-5F31-48CA-B9AF-D73BBCD1EF1F}" xr6:coauthVersionLast="47" xr6:coauthVersionMax="47" xr10:uidLastSave="{00000000-0000-0000-0000-000000000000}"/>
  <bookViews>
    <workbookView xWindow="-120" yWindow="-120" windowWidth="24240" windowHeight="13140" tabRatio="795" activeTab="1" xr2:uid="{00000000-000D-0000-FFFF-FFFF00000000}"/>
  </bookViews>
  <sheets>
    <sheet name="สงม. 1(66)1" sheetId="20" r:id="rId1"/>
    <sheet name="สงม. 2(66) 1" sheetId="18" r:id="rId2"/>
    <sheet name="สงม. 2(66) เดือน" sheetId="12" state="hidden" r:id="rId3"/>
    <sheet name="แนบท้ายแบบ 1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5" i="12" l="1"/>
  <c r="D85" i="18" l="1"/>
  <c r="E85" i="18"/>
  <c r="F85" i="18"/>
  <c r="C85" i="18"/>
  <c r="D15" i="18"/>
  <c r="E15" i="18"/>
  <c r="F15" i="18"/>
  <c r="C15" i="18"/>
  <c r="C297" i="12" l="1"/>
  <c r="M307" i="12"/>
  <c r="D297" i="12"/>
  <c r="F283" i="12"/>
  <c r="G283" i="12"/>
  <c r="I283" i="12"/>
  <c r="J283" i="12"/>
  <c r="K283" i="12"/>
  <c r="L283" i="12"/>
  <c r="N283" i="12"/>
  <c r="O283" i="12"/>
  <c r="P283" i="12"/>
  <c r="Q283" i="12"/>
  <c r="E283" i="12"/>
  <c r="E261" i="12"/>
  <c r="L241" i="12"/>
  <c r="I241" i="12"/>
  <c r="J241" i="12"/>
  <c r="K241" i="12"/>
  <c r="N241" i="12"/>
  <c r="O241" i="12"/>
  <c r="P241" i="12"/>
  <c r="Q241" i="12"/>
  <c r="E241" i="12"/>
  <c r="F241" i="12"/>
  <c r="G241" i="12"/>
  <c r="D241" i="12"/>
  <c r="C241" i="12"/>
  <c r="K227" i="12"/>
  <c r="P227" i="12"/>
  <c r="D227" i="12"/>
  <c r="H630" i="12" l="1"/>
  <c r="H631" i="12"/>
  <c r="H632" i="12"/>
  <c r="T632" i="12" s="1"/>
  <c r="R630" i="12"/>
  <c r="R631" i="12"/>
  <c r="M628" i="12"/>
  <c r="M629" i="12"/>
  <c r="M631" i="12"/>
  <c r="M627" i="12"/>
  <c r="I609" i="12"/>
  <c r="J609" i="12"/>
  <c r="K609" i="12"/>
  <c r="L609" i="12"/>
  <c r="N609" i="12"/>
  <c r="O609" i="12"/>
  <c r="P609" i="12"/>
  <c r="Q609" i="12"/>
  <c r="E609" i="12"/>
  <c r="F609" i="12"/>
  <c r="G609" i="12"/>
  <c r="E610" i="12"/>
  <c r="F610" i="12"/>
  <c r="G610" i="12"/>
  <c r="D610" i="12"/>
  <c r="D609" i="12"/>
  <c r="T616" i="12"/>
  <c r="T618" i="12"/>
  <c r="T620" i="12"/>
  <c r="T598" i="12"/>
  <c r="T600" i="12"/>
  <c r="T602" i="12"/>
  <c r="T604" i="12"/>
  <c r="T606" i="12"/>
  <c r="T608" i="12"/>
  <c r="R607" i="12"/>
  <c r="R605" i="12"/>
  <c r="R603" i="12"/>
  <c r="R601" i="12"/>
  <c r="R599" i="12"/>
  <c r="M607" i="12"/>
  <c r="M605" i="12"/>
  <c r="M603" i="12"/>
  <c r="M601" i="12"/>
  <c r="M599" i="12"/>
  <c r="H607" i="12"/>
  <c r="H605" i="12"/>
  <c r="T605" i="12" s="1"/>
  <c r="H603" i="12"/>
  <c r="Q593" i="12"/>
  <c r="P593" i="12"/>
  <c r="O593" i="12"/>
  <c r="N593" i="12"/>
  <c r="L593" i="12"/>
  <c r="K593" i="12"/>
  <c r="J593" i="12"/>
  <c r="I593" i="12"/>
  <c r="D593" i="12"/>
  <c r="E593" i="12"/>
  <c r="F593" i="12"/>
  <c r="G593" i="12"/>
  <c r="C593" i="12"/>
  <c r="O555" i="12"/>
  <c r="P555" i="12"/>
  <c r="Q555" i="12"/>
  <c r="N555" i="12"/>
  <c r="J555" i="12"/>
  <c r="K555" i="12"/>
  <c r="L555" i="12"/>
  <c r="I555" i="12"/>
  <c r="D555" i="12"/>
  <c r="E555" i="12"/>
  <c r="F555" i="12"/>
  <c r="G555" i="12"/>
  <c r="C555" i="12"/>
  <c r="R567" i="12"/>
  <c r="H567" i="12"/>
  <c r="M563" i="12"/>
  <c r="I523" i="12"/>
  <c r="E523" i="12"/>
  <c r="F523" i="12"/>
  <c r="G523" i="12"/>
  <c r="D523" i="12"/>
  <c r="C523" i="12"/>
  <c r="T607" i="12" l="1"/>
  <c r="H523" i="12"/>
  <c r="T603" i="12"/>
  <c r="T631" i="12"/>
  <c r="H610" i="12"/>
  <c r="Q335" i="12" l="1"/>
  <c r="N335" i="12"/>
  <c r="P335" i="12"/>
  <c r="O335" i="12"/>
  <c r="L335" i="12"/>
  <c r="K335" i="12"/>
  <c r="J335" i="12"/>
  <c r="I335" i="12"/>
  <c r="G335" i="12"/>
  <c r="F335" i="12"/>
  <c r="E335" i="12"/>
  <c r="D335" i="12"/>
  <c r="D45" i="12" l="1"/>
  <c r="Q45" i="12"/>
  <c r="I45" i="12"/>
  <c r="J45" i="12"/>
  <c r="J43" i="12" s="1"/>
  <c r="K45" i="12"/>
  <c r="K43" i="12" s="1"/>
  <c r="L45" i="12"/>
  <c r="L43" i="12" s="1"/>
  <c r="N45" i="12"/>
  <c r="O45" i="12"/>
  <c r="P45" i="12"/>
  <c r="E45" i="12"/>
  <c r="F45" i="12"/>
  <c r="G45" i="12"/>
  <c r="I43" i="12"/>
  <c r="L44" i="12"/>
  <c r="K44" i="12"/>
  <c r="J44" i="12"/>
  <c r="I44" i="12"/>
  <c r="Q91" i="12"/>
  <c r="P91" i="12"/>
  <c r="O91" i="12"/>
  <c r="N91" i="12"/>
  <c r="L91" i="12"/>
  <c r="K91" i="12"/>
  <c r="J91" i="12"/>
  <c r="I91" i="12"/>
  <c r="E91" i="12"/>
  <c r="F91" i="12"/>
  <c r="G91" i="12"/>
  <c r="D91" i="12"/>
  <c r="Q85" i="12"/>
  <c r="Q83" i="12" s="1"/>
  <c r="P85" i="12"/>
  <c r="P83" i="12" s="1"/>
  <c r="O85" i="12"/>
  <c r="N85" i="12"/>
  <c r="L85" i="12"/>
  <c r="K85" i="12"/>
  <c r="J85" i="12"/>
  <c r="J83" i="12" s="1"/>
  <c r="J99" i="12" s="1"/>
  <c r="I85" i="12"/>
  <c r="I83" i="12" s="1"/>
  <c r="K83" i="12" l="1"/>
  <c r="L83" i="12"/>
  <c r="N83" i="12"/>
  <c r="O83" i="12"/>
  <c r="H448" i="12"/>
  <c r="H449" i="12"/>
  <c r="I155" i="12" l="1"/>
  <c r="J155" i="12"/>
  <c r="K155" i="12"/>
  <c r="L155" i="12"/>
  <c r="N155" i="12"/>
  <c r="O155" i="12"/>
  <c r="P155" i="12"/>
  <c r="Q155" i="12"/>
  <c r="D155" i="12"/>
  <c r="E155" i="12"/>
  <c r="F155" i="12"/>
  <c r="G155" i="12"/>
  <c r="C411" i="12" l="1"/>
  <c r="D411" i="12"/>
  <c r="D745" i="12"/>
  <c r="E745" i="12"/>
  <c r="F745" i="12"/>
  <c r="G745" i="12"/>
  <c r="I745" i="12"/>
  <c r="J745" i="12"/>
  <c r="K745" i="12"/>
  <c r="L745" i="12"/>
  <c r="N745" i="12"/>
  <c r="O745" i="12"/>
  <c r="P745" i="12"/>
  <c r="Q745" i="12"/>
  <c r="Q191" i="12"/>
  <c r="P191" i="12"/>
  <c r="O191" i="12"/>
  <c r="N191" i="12"/>
  <c r="K191" i="12"/>
  <c r="L191" i="12"/>
  <c r="J191" i="12"/>
  <c r="E191" i="12"/>
  <c r="F191" i="12"/>
  <c r="G191" i="12"/>
  <c r="D191" i="12"/>
  <c r="T98" i="12" l="1"/>
  <c r="T101" i="12"/>
  <c r="T102" i="12"/>
  <c r="T103" i="12"/>
  <c r="T106" i="12"/>
  <c r="T107" i="12"/>
  <c r="T110" i="12"/>
  <c r="T111" i="12"/>
  <c r="T112" i="12"/>
  <c r="T113" i="12"/>
  <c r="T114" i="12"/>
  <c r="T115" i="12"/>
  <c r="T140" i="12"/>
  <c r="T141" i="12"/>
  <c r="T142" i="12"/>
  <c r="T143" i="12"/>
  <c r="T144" i="12"/>
  <c r="T146" i="12"/>
  <c r="T147" i="12"/>
  <c r="T148" i="12"/>
  <c r="T149" i="12"/>
  <c r="T150" i="12"/>
  <c r="T151" i="12"/>
  <c r="T152" i="12"/>
  <c r="T173" i="12"/>
  <c r="T174" i="12"/>
  <c r="T183" i="12"/>
  <c r="T184" i="12"/>
  <c r="T185" i="12"/>
  <c r="T186" i="12"/>
  <c r="T187" i="12"/>
  <c r="T188" i="12"/>
  <c r="T213" i="12"/>
  <c r="T214" i="12"/>
  <c r="T219" i="12"/>
  <c r="T220" i="12"/>
  <c r="T221" i="12"/>
  <c r="T222" i="12"/>
  <c r="T223" i="12"/>
  <c r="T224" i="12"/>
  <c r="T253" i="12"/>
  <c r="T254" i="12"/>
  <c r="T255" i="12"/>
  <c r="T256" i="12"/>
  <c r="T257" i="12"/>
  <c r="T258" i="12"/>
  <c r="T291" i="12"/>
  <c r="T292" i="12"/>
  <c r="T293" i="12"/>
  <c r="T294" i="12"/>
  <c r="T300" i="12"/>
  <c r="T302" i="12"/>
  <c r="T304" i="12"/>
  <c r="T306" i="12"/>
  <c r="T308" i="12"/>
  <c r="T310" i="12"/>
  <c r="T312" i="12"/>
  <c r="T314" i="12"/>
  <c r="T318" i="12"/>
  <c r="T321" i="12"/>
  <c r="T324" i="12"/>
  <c r="T327" i="12"/>
  <c r="T328" i="12"/>
  <c r="T329" i="12"/>
  <c r="T330" i="12"/>
  <c r="T331" i="12"/>
  <c r="T332" i="12"/>
  <c r="T338" i="12"/>
  <c r="T340" i="12"/>
  <c r="T342" i="12"/>
  <c r="T344" i="12"/>
  <c r="T346" i="12"/>
  <c r="T348" i="12"/>
  <c r="T350" i="12"/>
  <c r="T352" i="12"/>
  <c r="T354" i="12"/>
  <c r="T363" i="12"/>
  <c r="T364" i="12"/>
  <c r="T365" i="12"/>
  <c r="T366" i="12"/>
  <c r="T372" i="12"/>
  <c r="T374" i="12"/>
  <c r="T377" i="12"/>
  <c r="T378" i="12"/>
  <c r="T379" i="12"/>
  <c r="T380" i="12"/>
  <c r="T381" i="12"/>
  <c r="T382" i="12"/>
  <c r="T383" i="12"/>
  <c r="T384" i="12"/>
  <c r="T385" i="12"/>
  <c r="T390" i="12"/>
  <c r="T391" i="12"/>
  <c r="T392" i="12"/>
  <c r="T402" i="12"/>
  <c r="T403" i="12"/>
  <c r="T404" i="12"/>
  <c r="T405" i="12"/>
  <c r="T406" i="12"/>
  <c r="T407" i="12"/>
  <c r="T408" i="12"/>
  <c r="T414" i="12"/>
  <c r="T416" i="12"/>
  <c r="T418" i="12"/>
  <c r="T420" i="12"/>
  <c r="T422" i="12"/>
  <c r="T424" i="12"/>
  <c r="T426" i="12"/>
  <c r="T428" i="12"/>
  <c r="T430" i="12"/>
  <c r="T434" i="12"/>
  <c r="T439" i="12"/>
  <c r="T440" i="12"/>
  <c r="T441" i="12"/>
  <c r="T442" i="12"/>
  <c r="T448" i="12"/>
  <c r="T450" i="12"/>
  <c r="T456" i="12"/>
  <c r="T458" i="12"/>
  <c r="T464" i="12"/>
  <c r="T466" i="12"/>
  <c r="T468" i="12"/>
  <c r="T470" i="12"/>
  <c r="T475" i="12"/>
  <c r="T476" i="12"/>
  <c r="T477" i="12"/>
  <c r="T478" i="12"/>
  <c r="T480" i="12"/>
  <c r="T482" i="12"/>
  <c r="T484" i="12"/>
  <c r="T486" i="12"/>
  <c r="T488" i="12"/>
  <c r="T491" i="12"/>
  <c r="T492" i="12"/>
  <c r="T493" i="12"/>
  <c r="T494" i="12"/>
  <c r="T495" i="12"/>
  <c r="T496" i="12"/>
  <c r="T497" i="12"/>
  <c r="T498" i="12"/>
  <c r="T499" i="12"/>
  <c r="T500" i="12"/>
  <c r="T501" i="12"/>
  <c r="T503" i="12"/>
  <c r="T504" i="12"/>
  <c r="T512" i="12"/>
  <c r="T513" i="12"/>
  <c r="T514" i="12"/>
  <c r="T515" i="12"/>
  <c r="T516" i="12"/>
  <c r="T517" i="12"/>
  <c r="T518" i="12"/>
  <c r="T519" i="12"/>
  <c r="T520" i="12"/>
  <c r="T526" i="12"/>
  <c r="T528" i="12"/>
  <c r="T530" i="12"/>
  <c r="T532" i="12"/>
  <c r="T534" i="12"/>
  <c r="T536" i="12"/>
  <c r="T538" i="12"/>
  <c r="T540" i="12"/>
  <c r="T542" i="12"/>
  <c r="T551" i="12"/>
  <c r="T552" i="12"/>
  <c r="T553" i="12"/>
  <c r="T554" i="12"/>
  <c r="T558" i="12"/>
  <c r="T560" i="12"/>
  <c r="T562" i="12"/>
  <c r="T564" i="12"/>
  <c r="T568" i="12"/>
  <c r="T587" i="12"/>
  <c r="T588" i="12"/>
  <c r="T589" i="12"/>
  <c r="T590" i="12"/>
  <c r="T596" i="12"/>
  <c r="T612" i="12"/>
  <c r="T614" i="12"/>
  <c r="T623" i="12"/>
  <c r="T624" i="12"/>
  <c r="T625" i="12"/>
  <c r="T626" i="12"/>
  <c r="T628" i="12"/>
  <c r="T630" i="12"/>
  <c r="T636" i="12"/>
  <c r="T639" i="12"/>
  <c r="T640" i="12"/>
  <c r="T641" i="12"/>
  <c r="T642" i="12"/>
  <c r="T643" i="12"/>
  <c r="T644" i="12"/>
  <c r="T645" i="12"/>
  <c r="T646" i="12"/>
  <c r="T651" i="12"/>
  <c r="T652" i="12"/>
  <c r="T653" i="12"/>
  <c r="T663" i="12"/>
  <c r="T664" i="12"/>
  <c r="T665" i="12"/>
  <c r="T666" i="12"/>
  <c r="T667" i="12"/>
  <c r="T668" i="12"/>
  <c r="T674" i="12"/>
  <c r="T676" i="12"/>
  <c r="T678" i="12"/>
  <c r="T680" i="12"/>
  <c r="T682" i="12"/>
  <c r="T684" i="12"/>
  <c r="T690" i="12"/>
  <c r="T692" i="12"/>
  <c r="T694" i="12"/>
  <c r="T698" i="12"/>
  <c r="T699" i="12"/>
  <c r="T700" i="12"/>
  <c r="T701" i="12"/>
  <c r="T702" i="12"/>
  <c r="T706" i="12"/>
  <c r="T712" i="12"/>
  <c r="T714" i="12"/>
  <c r="T718" i="12"/>
  <c r="T722" i="12"/>
  <c r="T734" i="12"/>
  <c r="T735" i="12"/>
  <c r="T736" i="12"/>
  <c r="T737" i="12"/>
  <c r="T738" i="12"/>
  <c r="T739" i="12"/>
  <c r="T740" i="12"/>
  <c r="T741" i="12"/>
  <c r="T742" i="12"/>
  <c r="T748" i="12"/>
  <c r="T750" i="12"/>
  <c r="T752" i="12"/>
  <c r="T754" i="12"/>
  <c r="T756" i="12"/>
  <c r="T758" i="12"/>
  <c r="T760" i="12"/>
  <c r="T766" i="12"/>
  <c r="T768" i="12"/>
  <c r="T778" i="12"/>
  <c r="T780" i="12"/>
  <c r="T782" i="12"/>
  <c r="T784" i="12"/>
  <c r="T786" i="12"/>
  <c r="T788" i="12"/>
  <c r="T790" i="12"/>
  <c r="T792" i="12"/>
  <c r="T794" i="12"/>
  <c r="T796" i="12"/>
  <c r="T798" i="12"/>
  <c r="T800" i="12"/>
  <c r="T804" i="12"/>
  <c r="T806" i="12"/>
  <c r="T809" i="12"/>
  <c r="T810" i="12"/>
  <c r="T811" i="12"/>
  <c r="T812" i="12"/>
  <c r="T816" i="12"/>
  <c r="T818" i="12"/>
  <c r="T820" i="12"/>
  <c r="T822" i="12"/>
  <c r="T824" i="12"/>
  <c r="T826" i="12"/>
  <c r="T828" i="12"/>
  <c r="T834" i="12"/>
  <c r="T836" i="12"/>
  <c r="T838" i="12"/>
  <c r="T840" i="12"/>
  <c r="T842" i="12"/>
  <c r="T845" i="12"/>
  <c r="T846" i="12"/>
  <c r="T847" i="12"/>
  <c r="T848" i="12"/>
  <c r="T850" i="12"/>
  <c r="T852" i="12"/>
  <c r="T854" i="12"/>
  <c r="C335" i="18" l="1"/>
  <c r="D638" i="18" l="1"/>
  <c r="E638" i="18"/>
  <c r="F638" i="18"/>
  <c r="D640" i="18"/>
  <c r="E640" i="18"/>
  <c r="F640" i="18"/>
  <c r="D642" i="18"/>
  <c r="E642" i="18"/>
  <c r="F642" i="18"/>
  <c r="C638" i="18"/>
  <c r="C639" i="18"/>
  <c r="C640" i="18"/>
  <c r="C641" i="18"/>
  <c r="C642" i="18"/>
  <c r="C637" i="18"/>
  <c r="C636" i="18"/>
  <c r="D636" i="18"/>
  <c r="E636" i="18"/>
  <c r="F636" i="18"/>
  <c r="D614" i="18"/>
  <c r="E614" i="18"/>
  <c r="F614" i="18"/>
  <c r="D616" i="18"/>
  <c r="E616" i="18"/>
  <c r="F616" i="18"/>
  <c r="D618" i="18"/>
  <c r="F618" i="18"/>
  <c r="D620" i="18"/>
  <c r="F620" i="18"/>
  <c r="D628" i="18"/>
  <c r="E628" i="18"/>
  <c r="F628" i="18"/>
  <c r="D630" i="18"/>
  <c r="E630" i="18"/>
  <c r="F630" i="18"/>
  <c r="D632" i="18"/>
  <c r="E632" i="18"/>
  <c r="F632" i="18"/>
  <c r="D634" i="18"/>
  <c r="E634" i="18"/>
  <c r="F634" i="18"/>
  <c r="C614" i="18"/>
  <c r="C615" i="18"/>
  <c r="C616" i="18"/>
  <c r="C617" i="18"/>
  <c r="C618" i="18"/>
  <c r="C619" i="18"/>
  <c r="C620" i="18"/>
  <c r="C627" i="18"/>
  <c r="C628" i="18"/>
  <c r="C629" i="18"/>
  <c r="C630" i="18"/>
  <c r="C631" i="18"/>
  <c r="C632" i="18"/>
  <c r="C633" i="18"/>
  <c r="C634" i="18"/>
  <c r="C635" i="18"/>
  <c r="C613" i="18"/>
  <c r="D604" i="18"/>
  <c r="E604" i="18"/>
  <c r="F604" i="18"/>
  <c r="D606" i="18"/>
  <c r="E606" i="18"/>
  <c r="F606" i="18"/>
  <c r="D608" i="18"/>
  <c r="E608" i="18"/>
  <c r="F608" i="18"/>
  <c r="D610" i="18"/>
  <c r="E610" i="18"/>
  <c r="F610" i="18"/>
  <c r="D612" i="18"/>
  <c r="E612" i="18"/>
  <c r="F612" i="18"/>
  <c r="C604" i="18"/>
  <c r="C605" i="18"/>
  <c r="C606" i="18"/>
  <c r="C607" i="18"/>
  <c r="C608" i="18"/>
  <c r="C609" i="18"/>
  <c r="C610" i="18"/>
  <c r="C611" i="18"/>
  <c r="C612" i="18"/>
  <c r="C603" i="18"/>
  <c r="D590" i="18"/>
  <c r="E590" i="18"/>
  <c r="F590" i="18"/>
  <c r="D592" i="18"/>
  <c r="E592" i="18"/>
  <c r="F592" i="18"/>
  <c r="C590" i="18"/>
  <c r="C591" i="18"/>
  <c r="C592" i="18"/>
  <c r="C589" i="18"/>
  <c r="C579" i="18"/>
  <c r="C580" i="18"/>
  <c r="C581" i="18"/>
  <c r="C582" i="18"/>
  <c r="C583" i="18"/>
  <c r="C584" i="18"/>
  <c r="C585" i="18"/>
  <c r="C586" i="18"/>
  <c r="C578" i="18"/>
  <c r="C576" i="18"/>
  <c r="C577" i="18"/>
  <c r="C575" i="18"/>
  <c r="C567" i="18"/>
  <c r="C568" i="18"/>
  <c r="C566" i="18"/>
  <c r="C556" i="18"/>
  <c r="C557" i="18"/>
  <c r="C558" i="18"/>
  <c r="C559" i="18"/>
  <c r="C560" i="18"/>
  <c r="C561" i="18"/>
  <c r="C555" i="18"/>
  <c r="D524" i="18"/>
  <c r="E524" i="18"/>
  <c r="F524" i="18"/>
  <c r="C524" i="18"/>
  <c r="C523" i="18"/>
  <c r="D514" i="18"/>
  <c r="E514" i="18"/>
  <c r="F514" i="18"/>
  <c r="C514" i="18"/>
  <c r="C513" i="18"/>
  <c r="C510" i="18"/>
  <c r="C509" i="18"/>
  <c r="D504" i="18"/>
  <c r="D502" i="18" s="1"/>
  <c r="E504" i="18"/>
  <c r="E502" i="18" s="1"/>
  <c r="F504" i="18"/>
  <c r="F502" i="18" s="1"/>
  <c r="C504" i="18"/>
  <c r="C503" i="18"/>
  <c r="D500" i="18"/>
  <c r="E500" i="18"/>
  <c r="F500" i="18"/>
  <c r="C500" i="18"/>
  <c r="C499" i="18"/>
  <c r="C488" i="18"/>
  <c r="C489" i="18"/>
  <c r="C487" i="18"/>
  <c r="C478" i="18"/>
  <c r="C479" i="18"/>
  <c r="C480" i="18"/>
  <c r="C481" i="18"/>
  <c r="C482" i="18"/>
  <c r="C477" i="18"/>
  <c r="D455" i="18"/>
  <c r="D453" i="18" s="1"/>
  <c r="E455" i="18"/>
  <c r="E453" i="18" s="1"/>
  <c r="F455" i="18"/>
  <c r="F453" i="18" s="1"/>
  <c r="C455" i="18"/>
  <c r="C454" i="18"/>
  <c r="D447" i="18"/>
  <c r="E447" i="18"/>
  <c r="F447" i="18"/>
  <c r="E448" i="18"/>
  <c r="D449" i="18"/>
  <c r="E449" i="18"/>
  <c r="F449" i="18"/>
  <c r="D450" i="18"/>
  <c r="E450" i="18"/>
  <c r="F450" i="18"/>
  <c r="D451" i="18"/>
  <c r="E451" i="18"/>
  <c r="F451" i="18"/>
  <c r="C447" i="18"/>
  <c r="C448" i="18"/>
  <c r="C449" i="18"/>
  <c r="C450" i="18"/>
  <c r="C451" i="18"/>
  <c r="C446" i="18"/>
  <c r="D427" i="18"/>
  <c r="E427" i="18"/>
  <c r="F427" i="18"/>
  <c r="D429" i="18"/>
  <c r="E429" i="18"/>
  <c r="F429" i="18"/>
  <c r="D431" i="18"/>
  <c r="E431" i="18"/>
  <c r="F431" i="18"/>
  <c r="D433" i="18"/>
  <c r="E433" i="18"/>
  <c r="F433" i="18"/>
  <c r="D435" i="18"/>
  <c r="E435" i="18"/>
  <c r="F435" i="18"/>
  <c r="C427" i="18"/>
  <c r="C428" i="18"/>
  <c r="C429" i="18"/>
  <c r="C430" i="18"/>
  <c r="C431" i="18"/>
  <c r="C432" i="18"/>
  <c r="C433" i="18"/>
  <c r="C434" i="18"/>
  <c r="C435" i="18"/>
  <c r="C426" i="18"/>
  <c r="D421" i="18"/>
  <c r="E421" i="18"/>
  <c r="F421" i="18"/>
  <c r="D422" i="18"/>
  <c r="E422" i="18"/>
  <c r="F422" i="18"/>
  <c r="D423" i="18"/>
  <c r="E423" i="18"/>
  <c r="F423" i="18"/>
  <c r="C409" i="18"/>
  <c r="C410" i="18"/>
  <c r="C420" i="18"/>
  <c r="C421" i="18"/>
  <c r="C422" i="18"/>
  <c r="C423" i="18"/>
  <c r="C408" i="18"/>
  <c r="D387" i="18"/>
  <c r="E387" i="18"/>
  <c r="F387" i="18"/>
  <c r="D395" i="18"/>
  <c r="E395" i="18"/>
  <c r="F395" i="18"/>
  <c r="D397" i="18"/>
  <c r="E397" i="18"/>
  <c r="F397" i="18"/>
  <c r="D399" i="18"/>
  <c r="E399" i="18"/>
  <c r="F399" i="18"/>
  <c r="D401" i="18"/>
  <c r="E401" i="18"/>
  <c r="F401" i="18"/>
  <c r="D403" i="18"/>
  <c r="E403" i="18"/>
  <c r="F403" i="18"/>
  <c r="C387" i="18"/>
  <c r="C394" i="18"/>
  <c r="C395" i="18"/>
  <c r="C396" i="18"/>
  <c r="C397" i="18"/>
  <c r="C398" i="18"/>
  <c r="C399" i="18"/>
  <c r="C400" i="18"/>
  <c r="C401" i="18"/>
  <c r="C402" i="18"/>
  <c r="C403" i="18"/>
  <c r="C386" i="18"/>
  <c r="C375" i="18"/>
  <c r="C376" i="18"/>
  <c r="C377" i="18"/>
  <c r="C378" i="18"/>
  <c r="C379" i="18"/>
  <c r="C380" i="18"/>
  <c r="C381" i="18"/>
  <c r="C382" i="18"/>
  <c r="C374" i="18"/>
  <c r="C343" i="18"/>
  <c r="C344" i="18"/>
  <c r="C345" i="18"/>
  <c r="C346" i="18"/>
  <c r="C342" i="18"/>
  <c r="C333" i="18"/>
  <c r="C334" i="18"/>
  <c r="C332" i="18"/>
  <c r="C327" i="18"/>
  <c r="C326" i="18"/>
  <c r="D317" i="18"/>
  <c r="D321" i="18"/>
  <c r="C321" i="18"/>
  <c r="C320" i="18"/>
  <c r="D308" i="18"/>
  <c r="E308" i="18"/>
  <c r="F308" i="18"/>
  <c r="C308" i="18"/>
  <c r="C307" i="18"/>
  <c r="C297" i="18"/>
  <c r="C298" i="18"/>
  <c r="C299" i="18"/>
  <c r="C300" i="18"/>
  <c r="C301" i="18"/>
  <c r="C302" i="18"/>
  <c r="C303" i="18"/>
  <c r="C304" i="18"/>
  <c r="C296" i="18"/>
  <c r="C269" i="18"/>
  <c r="C268" i="18"/>
  <c r="C245" i="18"/>
  <c r="C246" i="18"/>
  <c r="C247" i="18"/>
  <c r="C248" i="18"/>
  <c r="C249" i="18"/>
  <c r="C250" i="18"/>
  <c r="C251" i="18"/>
  <c r="C252" i="18"/>
  <c r="C244" i="18"/>
  <c r="R288" i="12"/>
  <c r="F205" i="18" s="1"/>
  <c r="R287" i="12"/>
  <c r="R286" i="12"/>
  <c r="R285" i="12"/>
  <c r="R283" i="12" s="1"/>
  <c r="M288" i="12"/>
  <c r="E205" i="18" s="1"/>
  <c r="M287" i="12"/>
  <c r="M286" i="12"/>
  <c r="E203" i="18" s="1"/>
  <c r="E201" i="18" s="1"/>
  <c r="M285" i="12"/>
  <c r="H286" i="12"/>
  <c r="H287" i="12"/>
  <c r="T287" i="12" s="1"/>
  <c r="H288" i="12"/>
  <c r="R282" i="12"/>
  <c r="R281" i="12"/>
  <c r="F199" i="18" s="1"/>
  <c r="R280" i="12"/>
  <c r="R279" i="12"/>
  <c r="F198" i="18" s="1"/>
  <c r="R278" i="12"/>
  <c r="R277" i="12"/>
  <c r="F197" i="18" s="1"/>
  <c r="R276" i="12"/>
  <c r="R275" i="12"/>
  <c r="F196" i="18" s="1"/>
  <c r="R274" i="12"/>
  <c r="R273" i="12"/>
  <c r="F195" i="18" s="1"/>
  <c r="R272" i="12"/>
  <c r="R271" i="12"/>
  <c r="F194" i="18" s="1"/>
  <c r="R270" i="12"/>
  <c r="R269" i="12"/>
  <c r="F193" i="18" s="1"/>
  <c r="R268" i="12"/>
  <c r="R267" i="12"/>
  <c r="F192" i="18" s="1"/>
  <c r="R266" i="12"/>
  <c r="R265" i="12"/>
  <c r="F191" i="18" s="1"/>
  <c r="R264" i="12"/>
  <c r="R263" i="12"/>
  <c r="M282" i="12"/>
  <c r="M281" i="12"/>
  <c r="E199" i="18" s="1"/>
  <c r="M280" i="12"/>
  <c r="M279" i="12"/>
  <c r="E198" i="18" s="1"/>
  <c r="M278" i="12"/>
  <c r="M277" i="12"/>
  <c r="M276" i="12"/>
  <c r="M275" i="12"/>
  <c r="E196" i="18" s="1"/>
  <c r="M274" i="12"/>
  <c r="M273" i="12"/>
  <c r="E195" i="18" s="1"/>
  <c r="M272" i="12"/>
  <c r="M271" i="12"/>
  <c r="M270" i="12"/>
  <c r="M269" i="12"/>
  <c r="E193" i="18" s="1"/>
  <c r="M268" i="12"/>
  <c r="M267" i="12"/>
  <c r="E192" i="18" s="1"/>
  <c r="M266" i="12"/>
  <c r="M265" i="12"/>
  <c r="E191" i="18" s="1"/>
  <c r="M264" i="12"/>
  <c r="M263" i="12"/>
  <c r="H264" i="12"/>
  <c r="H265" i="12"/>
  <c r="D191" i="18" s="1"/>
  <c r="H266" i="12"/>
  <c r="H267" i="12"/>
  <c r="H268" i="12"/>
  <c r="T268" i="12" s="1"/>
  <c r="H269" i="12"/>
  <c r="H270" i="12"/>
  <c r="H271" i="12"/>
  <c r="T271" i="12" s="1"/>
  <c r="H272" i="12"/>
  <c r="T272" i="12" s="1"/>
  <c r="H273" i="12"/>
  <c r="D195" i="18" s="1"/>
  <c r="H274" i="12"/>
  <c r="H275" i="12"/>
  <c r="H276" i="12"/>
  <c r="T276" i="12" s="1"/>
  <c r="H277" i="12"/>
  <c r="H278" i="12"/>
  <c r="H279" i="12"/>
  <c r="T279" i="12" s="1"/>
  <c r="H280" i="12"/>
  <c r="T280" i="12" s="1"/>
  <c r="H281" i="12"/>
  <c r="D199" i="18" s="1"/>
  <c r="H282" i="12"/>
  <c r="R252" i="12"/>
  <c r="R251" i="12"/>
  <c r="R250" i="12"/>
  <c r="R249" i="12"/>
  <c r="R248" i="12"/>
  <c r="R247" i="12"/>
  <c r="R246" i="12"/>
  <c r="R245" i="12"/>
  <c r="R244" i="12"/>
  <c r="R243" i="12"/>
  <c r="M252" i="12"/>
  <c r="M251" i="12"/>
  <c r="M250" i="12"/>
  <c r="M249" i="12"/>
  <c r="M248" i="12"/>
  <c r="M247" i="12"/>
  <c r="M246" i="12"/>
  <c r="M245" i="12"/>
  <c r="M244" i="12"/>
  <c r="M243" i="12"/>
  <c r="H244" i="12"/>
  <c r="H245" i="12"/>
  <c r="H246" i="12"/>
  <c r="H247" i="12"/>
  <c r="H248" i="12"/>
  <c r="H249" i="12"/>
  <c r="H250" i="12"/>
  <c r="H251" i="12"/>
  <c r="H252" i="12"/>
  <c r="R238" i="12"/>
  <c r="R237" i="12"/>
  <c r="R236" i="12"/>
  <c r="R235" i="12"/>
  <c r="R234" i="12"/>
  <c r="R233" i="12"/>
  <c r="R232" i="12"/>
  <c r="R231" i="12"/>
  <c r="R230" i="12"/>
  <c r="R229" i="12"/>
  <c r="M238" i="12"/>
  <c r="M237" i="12"/>
  <c r="M236" i="12"/>
  <c r="M235" i="12"/>
  <c r="M234" i="12"/>
  <c r="M233" i="12"/>
  <c r="M232" i="12"/>
  <c r="M231" i="12"/>
  <c r="M230" i="12"/>
  <c r="M229" i="12"/>
  <c r="H230" i="12"/>
  <c r="H231" i="12"/>
  <c r="H232" i="12"/>
  <c r="H233" i="12"/>
  <c r="H234" i="12"/>
  <c r="H235" i="12"/>
  <c r="D169" i="18" s="1"/>
  <c r="H236" i="12"/>
  <c r="H237" i="12"/>
  <c r="H238" i="12"/>
  <c r="H229" i="12"/>
  <c r="R210" i="12"/>
  <c r="R209" i="12"/>
  <c r="R208" i="12"/>
  <c r="R207" i="12"/>
  <c r="R206" i="12"/>
  <c r="R205" i="12"/>
  <c r="R204" i="12"/>
  <c r="R203" i="12"/>
  <c r="R202" i="12"/>
  <c r="R201" i="12"/>
  <c r="R200" i="12"/>
  <c r="R199" i="12"/>
  <c r="R198" i="12"/>
  <c r="R197" i="12"/>
  <c r="R196" i="12"/>
  <c r="R195" i="12"/>
  <c r="R194" i="12"/>
  <c r="R193" i="12"/>
  <c r="M210" i="12"/>
  <c r="M209" i="12"/>
  <c r="M208" i="12"/>
  <c r="M207" i="12"/>
  <c r="M206" i="12"/>
  <c r="M205" i="12"/>
  <c r="M204" i="12"/>
  <c r="M203" i="12"/>
  <c r="M202" i="12"/>
  <c r="M201" i="12"/>
  <c r="M200" i="12"/>
  <c r="M199" i="12"/>
  <c r="M198" i="12"/>
  <c r="M197" i="12"/>
  <c r="M196" i="12"/>
  <c r="M195" i="12"/>
  <c r="M194" i="12"/>
  <c r="M193" i="12"/>
  <c r="H194" i="12"/>
  <c r="H195" i="12"/>
  <c r="H196" i="12"/>
  <c r="H197" i="12"/>
  <c r="H198" i="12"/>
  <c r="H199" i="12"/>
  <c r="H200" i="12"/>
  <c r="H201" i="12"/>
  <c r="T201" i="12" s="1"/>
  <c r="H202" i="12"/>
  <c r="H203" i="12"/>
  <c r="H204" i="12"/>
  <c r="H205" i="12"/>
  <c r="T205" i="12" s="1"/>
  <c r="H206" i="12"/>
  <c r="H207" i="12"/>
  <c r="H208" i="12"/>
  <c r="H209" i="12"/>
  <c r="T209" i="12" s="1"/>
  <c r="H210" i="12"/>
  <c r="T210" i="12" s="1"/>
  <c r="R170" i="12"/>
  <c r="R169" i="12"/>
  <c r="R168" i="12"/>
  <c r="F120" i="18" s="1"/>
  <c r="R167" i="12"/>
  <c r="R166" i="12"/>
  <c r="R165" i="12"/>
  <c r="R164" i="12"/>
  <c r="R163" i="12"/>
  <c r="R162" i="12"/>
  <c r="R161" i="12"/>
  <c r="R160" i="12"/>
  <c r="R159" i="12"/>
  <c r="R158" i="12"/>
  <c r="R157" i="12"/>
  <c r="M170" i="12"/>
  <c r="M169" i="12"/>
  <c r="M168" i="12"/>
  <c r="E120" i="18" s="1"/>
  <c r="M167" i="12"/>
  <c r="M166" i="12"/>
  <c r="M165" i="12"/>
  <c r="M164" i="12"/>
  <c r="M163" i="12"/>
  <c r="M162" i="12"/>
  <c r="M161" i="12"/>
  <c r="M160" i="12"/>
  <c r="M159" i="12"/>
  <c r="M158" i="12"/>
  <c r="M157" i="12"/>
  <c r="H158" i="12"/>
  <c r="H159" i="12"/>
  <c r="H160" i="12"/>
  <c r="H161" i="12"/>
  <c r="H162" i="12"/>
  <c r="H163" i="12"/>
  <c r="H164" i="12"/>
  <c r="H165" i="12"/>
  <c r="T165" i="12" s="1"/>
  <c r="H166" i="12"/>
  <c r="H167" i="12"/>
  <c r="D119" i="18" s="1"/>
  <c r="H168" i="12"/>
  <c r="H169" i="12"/>
  <c r="D120" i="18" s="1"/>
  <c r="H170" i="12"/>
  <c r="R137" i="12"/>
  <c r="R136" i="12"/>
  <c r="R135" i="12"/>
  <c r="R134" i="12"/>
  <c r="R133" i="12"/>
  <c r="R132" i="12"/>
  <c r="R131" i="12"/>
  <c r="R130" i="12"/>
  <c r="R129" i="12"/>
  <c r="R128" i="12"/>
  <c r="R127" i="12"/>
  <c r="R126" i="12"/>
  <c r="R125" i="12"/>
  <c r="R124" i="12"/>
  <c r="R123" i="12"/>
  <c r="R122" i="12"/>
  <c r="R121" i="12"/>
  <c r="R120" i="12"/>
  <c r="M137" i="12"/>
  <c r="M136" i="12"/>
  <c r="M135" i="12"/>
  <c r="M134" i="12"/>
  <c r="M133" i="12"/>
  <c r="M132" i="12"/>
  <c r="M131" i="12"/>
  <c r="M130" i="12"/>
  <c r="M129" i="12"/>
  <c r="M128" i="12"/>
  <c r="M127" i="12"/>
  <c r="M126" i="12"/>
  <c r="M125" i="12"/>
  <c r="M124" i="12"/>
  <c r="M123" i="12"/>
  <c r="M122" i="12"/>
  <c r="M121" i="12"/>
  <c r="M120" i="12"/>
  <c r="H121" i="12"/>
  <c r="H122" i="12"/>
  <c r="H123" i="12"/>
  <c r="H124" i="12"/>
  <c r="H125" i="12"/>
  <c r="H126" i="12"/>
  <c r="H127" i="12"/>
  <c r="T127" i="12" s="1"/>
  <c r="H128" i="12"/>
  <c r="H129" i="12"/>
  <c r="H130" i="12"/>
  <c r="H131" i="12"/>
  <c r="H132" i="12"/>
  <c r="H133" i="12"/>
  <c r="T133" i="12" s="1"/>
  <c r="H134" i="12"/>
  <c r="H135" i="12"/>
  <c r="T135" i="12" s="1"/>
  <c r="H136" i="12"/>
  <c r="H137" i="12"/>
  <c r="R94" i="12"/>
  <c r="F66" i="18" s="1"/>
  <c r="F64" i="18" s="1"/>
  <c r="F58" i="18" s="1"/>
  <c r="R93" i="12"/>
  <c r="M94" i="12"/>
  <c r="E66" i="18" s="1"/>
  <c r="E64" i="18" s="1"/>
  <c r="E58" i="18" s="1"/>
  <c r="M93" i="12"/>
  <c r="H94" i="12"/>
  <c r="R90" i="12"/>
  <c r="R89" i="12"/>
  <c r="R88" i="12"/>
  <c r="R87" i="12"/>
  <c r="M90" i="12"/>
  <c r="M89" i="12"/>
  <c r="M88" i="12"/>
  <c r="M87" i="12"/>
  <c r="H88" i="12"/>
  <c r="H89" i="12"/>
  <c r="H90" i="12"/>
  <c r="R82" i="12"/>
  <c r="R81" i="12"/>
  <c r="R80" i="12"/>
  <c r="R79" i="12"/>
  <c r="R78" i="12"/>
  <c r="R77" i="12"/>
  <c r="M82" i="12"/>
  <c r="M81" i="12"/>
  <c r="M80" i="12"/>
  <c r="M79" i="12"/>
  <c r="M78" i="12"/>
  <c r="M77" i="12"/>
  <c r="H78" i="12"/>
  <c r="H79" i="12"/>
  <c r="H80" i="12"/>
  <c r="H81" i="12"/>
  <c r="T81" i="12" s="1"/>
  <c r="H82" i="12"/>
  <c r="T82" i="12" s="1"/>
  <c r="R70" i="12"/>
  <c r="R69" i="12"/>
  <c r="R68" i="12"/>
  <c r="R67" i="12"/>
  <c r="R66" i="12"/>
  <c r="R65" i="12"/>
  <c r="R64" i="12"/>
  <c r="R63" i="12"/>
  <c r="R62" i="12"/>
  <c r="R61" i="12"/>
  <c r="R60" i="12"/>
  <c r="R59" i="12"/>
  <c r="R58" i="12"/>
  <c r="R57" i="12"/>
  <c r="R56" i="12"/>
  <c r="R55" i="12"/>
  <c r="R54" i="12"/>
  <c r="R53" i="12"/>
  <c r="R52" i="12"/>
  <c r="R51" i="12"/>
  <c r="R50" i="12"/>
  <c r="R49" i="12"/>
  <c r="R48" i="12"/>
  <c r="R47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H48" i="12"/>
  <c r="H49" i="12"/>
  <c r="H50" i="12"/>
  <c r="H51" i="12"/>
  <c r="T51" i="12" s="1"/>
  <c r="H52" i="12"/>
  <c r="H53" i="12"/>
  <c r="H54" i="12"/>
  <c r="T54" i="12" s="1"/>
  <c r="H55" i="12"/>
  <c r="T55" i="12" s="1"/>
  <c r="H56" i="12"/>
  <c r="H57" i="12"/>
  <c r="H58" i="12"/>
  <c r="T58" i="12" s="1"/>
  <c r="H59" i="12"/>
  <c r="T59" i="12" s="1"/>
  <c r="H60" i="12"/>
  <c r="H61" i="12"/>
  <c r="H62" i="12"/>
  <c r="T62" i="12" s="1"/>
  <c r="H63" i="12"/>
  <c r="T63" i="12" s="1"/>
  <c r="H64" i="12"/>
  <c r="H65" i="12"/>
  <c r="T65" i="12" s="1"/>
  <c r="H66" i="12"/>
  <c r="T66" i="12" s="1"/>
  <c r="H67" i="12"/>
  <c r="H68" i="12"/>
  <c r="H69" i="12"/>
  <c r="H70" i="12"/>
  <c r="T70" i="12" s="1"/>
  <c r="M8" i="12"/>
  <c r="M9" i="12"/>
  <c r="M10" i="12"/>
  <c r="M11" i="12"/>
  <c r="M12" i="12"/>
  <c r="M13" i="12"/>
  <c r="M14" i="12"/>
  <c r="H8" i="12"/>
  <c r="H9" i="12"/>
  <c r="H10" i="12"/>
  <c r="H11" i="12"/>
  <c r="H12" i="12"/>
  <c r="H13" i="12"/>
  <c r="H14" i="12"/>
  <c r="R8" i="12"/>
  <c r="R9" i="12"/>
  <c r="R10" i="12"/>
  <c r="R11" i="12"/>
  <c r="F12" i="18" s="1"/>
  <c r="R12" i="12"/>
  <c r="R13" i="12"/>
  <c r="R14" i="12"/>
  <c r="C10" i="18"/>
  <c r="C11" i="18"/>
  <c r="F11" i="18"/>
  <c r="C12" i="18"/>
  <c r="D227" i="18"/>
  <c r="E227" i="18"/>
  <c r="F227" i="18"/>
  <c r="C227" i="18"/>
  <c r="C226" i="18"/>
  <c r="C223" i="18"/>
  <c r="C222" i="18"/>
  <c r="C221" i="18"/>
  <c r="C220" i="18"/>
  <c r="C219" i="18"/>
  <c r="C217" i="18"/>
  <c r="C218" i="18"/>
  <c r="C216" i="18"/>
  <c r="F202" i="18"/>
  <c r="F203" i="18"/>
  <c r="F201" i="18" s="1"/>
  <c r="D204" i="18"/>
  <c r="E204" i="18"/>
  <c r="F204" i="18"/>
  <c r="D205" i="18"/>
  <c r="C203" i="18"/>
  <c r="C204" i="18"/>
  <c r="C205" i="18"/>
  <c r="C202" i="18"/>
  <c r="D194" i="18"/>
  <c r="E194" i="18"/>
  <c r="E197" i="18"/>
  <c r="D198" i="18"/>
  <c r="C192" i="18"/>
  <c r="C193" i="18"/>
  <c r="C194" i="18"/>
  <c r="C195" i="18"/>
  <c r="C196" i="18"/>
  <c r="C197" i="18"/>
  <c r="C198" i="18"/>
  <c r="C199" i="18"/>
  <c r="C191" i="18"/>
  <c r="C190" i="18"/>
  <c r="D177" i="18"/>
  <c r="C176" i="18"/>
  <c r="C177" i="18"/>
  <c r="C178" i="18"/>
  <c r="C179" i="18"/>
  <c r="C175" i="18"/>
  <c r="C167" i="18"/>
  <c r="C168" i="18"/>
  <c r="C169" i="18"/>
  <c r="C170" i="18"/>
  <c r="C166" i="18"/>
  <c r="D143" i="18"/>
  <c r="C148" i="18"/>
  <c r="C147" i="18"/>
  <c r="C146" i="18"/>
  <c r="C145" i="18"/>
  <c r="C144" i="18"/>
  <c r="C143" i="18"/>
  <c r="C142" i="18"/>
  <c r="C141" i="18"/>
  <c r="C140" i="18"/>
  <c r="C119" i="18"/>
  <c r="C118" i="18"/>
  <c r="C117" i="18"/>
  <c r="C116" i="18"/>
  <c r="C115" i="18"/>
  <c r="C114" i="18"/>
  <c r="C89" i="18"/>
  <c r="C90" i="18"/>
  <c r="C91" i="18"/>
  <c r="C92" i="18"/>
  <c r="C93" i="18"/>
  <c r="C94" i="18"/>
  <c r="C95" i="18"/>
  <c r="C96" i="18"/>
  <c r="C88" i="18"/>
  <c r="D70" i="18"/>
  <c r="E70" i="18"/>
  <c r="F70" i="18"/>
  <c r="C70" i="18"/>
  <c r="C69" i="18"/>
  <c r="C66" i="18"/>
  <c r="C65" i="18"/>
  <c r="C62" i="18"/>
  <c r="C61" i="18"/>
  <c r="C50" i="18"/>
  <c r="C51" i="18"/>
  <c r="C49" i="18"/>
  <c r="C45" i="18"/>
  <c r="C46" i="18"/>
  <c r="C47" i="18"/>
  <c r="C48" i="18"/>
  <c r="C44" i="18"/>
  <c r="C43" i="18"/>
  <c r="C42" i="18"/>
  <c r="C41" i="18"/>
  <c r="C40" i="18"/>
  <c r="C39" i="18"/>
  <c r="C38" i="18"/>
  <c r="C37" i="18"/>
  <c r="C13" i="18"/>
  <c r="C461" i="12"/>
  <c r="Q298" i="12"/>
  <c r="P298" i="12"/>
  <c r="O298" i="12"/>
  <c r="N298" i="12"/>
  <c r="Q297" i="12"/>
  <c r="P297" i="12"/>
  <c r="O297" i="12"/>
  <c r="N297" i="12"/>
  <c r="L298" i="12"/>
  <c r="K298" i="12"/>
  <c r="J298" i="12"/>
  <c r="I298" i="12"/>
  <c r="L297" i="12"/>
  <c r="K297" i="12"/>
  <c r="J297" i="12"/>
  <c r="I297" i="12"/>
  <c r="E297" i="12"/>
  <c r="F297" i="12"/>
  <c r="G297" i="12"/>
  <c r="D298" i="12"/>
  <c r="E298" i="12"/>
  <c r="F298" i="12"/>
  <c r="G298" i="12"/>
  <c r="C298" i="12"/>
  <c r="Q262" i="12"/>
  <c r="P262" i="12"/>
  <c r="O262" i="12"/>
  <c r="N262" i="12"/>
  <c r="Q261" i="12"/>
  <c r="P261" i="12"/>
  <c r="O261" i="12"/>
  <c r="N261" i="12"/>
  <c r="L262" i="12"/>
  <c r="K262" i="12"/>
  <c r="J262" i="12"/>
  <c r="I262" i="12"/>
  <c r="L261" i="12"/>
  <c r="K261" i="12"/>
  <c r="J261" i="12"/>
  <c r="I261" i="12"/>
  <c r="D261" i="12"/>
  <c r="F261" i="12"/>
  <c r="G261" i="12"/>
  <c r="D262" i="12"/>
  <c r="E262" i="12"/>
  <c r="F262" i="12"/>
  <c r="G262" i="12"/>
  <c r="C262" i="12"/>
  <c r="C261" i="12"/>
  <c r="T132" i="12" l="1"/>
  <c r="T248" i="12"/>
  <c r="T202" i="12"/>
  <c r="T194" i="12"/>
  <c r="T90" i="12"/>
  <c r="T264" i="12"/>
  <c r="M241" i="12"/>
  <c r="T134" i="12"/>
  <c r="T126" i="12"/>
  <c r="T204" i="12"/>
  <c r="E202" i="18"/>
  <c r="M283" i="12"/>
  <c r="C112" i="18"/>
  <c r="C86" i="18"/>
  <c r="F323" i="18"/>
  <c r="F317" i="18"/>
  <c r="E317" i="18"/>
  <c r="E329" i="18"/>
  <c r="E323" i="18"/>
  <c r="F265" i="18"/>
  <c r="D588" i="18"/>
  <c r="D329" i="18"/>
  <c r="E588" i="18"/>
  <c r="E163" i="18"/>
  <c r="F329" i="18"/>
  <c r="E474" i="18"/>
  <c r="E552" i="18"/>
  <c r="F425" i="18"/>
  <c r="D474" i="18"/>
  <c r="D552" i="18"/>
  <c r="E425" i="18"/>
  <c r="F588" i="18"/>
  <c r="F163" i="18"/>
  <c r="E265" i="18"/>
  <c r="D323" i="18"/>
  <c r="D425" i="18"/>
  <c r="F602" i="18"/>
  <c r="F200" i="18"/>
  <c r="D265" i="18"/>
  <c r="E172" i="18"/>
  <c r="D602" i="18"/>
  <c r="F98" i="18"/>
  <c r="D163" i="18"/>
  <c r="E200" i="18"/>
  <c r="E98" i="18"/>
  <c r="F474" i="18"/>
  <c r="F552" i="18"/>
  <c r="C188" i="18"/>
  <c r="B44" i="20" s="1"/>
  <c r="C214" i="18"/>
  <c r="B47" i="20" s="1"/>
  <c r="C324" i="18"/>
  <c r="C294" i="18"/>
  <c r="B63" i="20" s="1"/>
  <c r="C384" i="18"/>
  <c r="C173" i="18"/>
  <c r="B42" i="20" s="1"/>
  <c r="B41" i="20" s="1"/>
  <c r="T197" i="12"/>
  <c r="T69" i="12"/>
  <c r="T61" i="12"/>
  <c r="D98" i="18"/>
  <c r="T131" i="12"/>
  <c r="T123" i="12"/>
  <c r="T161" i="12"/>
  <c r="T236" i="12"/>
  <c r="T282" i="12"/>
  <c r="T274" i="12"/>
  <c r="T266" i="12"/>
  <c r="C475" i="18"/>
  <c r="B92" i="20" s="1"/>
  <c r="B91" i="20" s="1"/>
  <c r="T137" i="12"/>
  <c r="T129" i="12"/>
  <c r="T121" i="12"/>
  <c r="T167" i="12"/>
  <c r="T234" i="12"/>
  <c r="T68" i="12"/>
  <c r="T60" i="12"/>
  <c r="T52" i="12"/>
  <c r="T251" i="12"/>
  <c r="T125" i="12"/>
  <c r="T163" i="12"/>
  <c r="M155" i="12"/>
  <c r="T196" i="12"/>
  <c r="T238" i="12"/>
  <c r="T230" i="12"/>
  <c r="T249" i="12"/>
  <c r="T49" i="12"/>
  <c r="T124" i="12"/>
  <c r="C424" i="18"/>
  <c r="B86" i="20" s="1"/>
  <c r="T10" i="12"/>
  <c r="T64" i="12"/>
  <c r="T56" i="12"/>
  <c r="T247" i="12"/>
  <c r="C372" i="18"/>
  <c r="B82" i="20" s="1"/>
  <c r="T9" i="12"/>
  <c r="T208" i="12"/>
  <c r="T200" i="12"/>
  <c r="R241" i="12"/>
  <c r="M45" i="12"/>
  <c r="M43" i="12" s="1"/>
  <c r="R45" i="12"/>
  <c r="R43" i="12" s="1"/>
  <c r="C406" i="18"/>
  <c r="R155" i="12"/>
  <c r="T206" i="12"/>
  <c r="T232" i="12"/>
  <c r="C330" i="18"/>
  <c r="B70" i="20" s="1"/>
  <c r="B69" i="20" s="1"/>
  <c r="T229" i="12"/>
  <c r="T89" i="12"/>
  <c r="T79" i="12"/>
  <c r="T67" i="12"/>
  <c r="T57" i="12"/>
  <c r="T53" i="12"/>
  <c r="T159" i="12"/>
  <c r="T198" i="12"/>
  <c r="T207" i="12"/>
  <c r="T199" i="12"/>
  <c r="T78" i="12"/>
  <c r="D193" i="18"/>
  <c r="T269" i="12"/>
  <c r="D203" i="18"/>
  <c r="D201" i="18" s="1"/>
  <c r="T286" i="12"/>
  <c r="D166" i="18"/>
  <c r="T12" i="12"/>
  <c r="T50" i="12"/>
  <c r="T11" i="12"/>
  <c r="T162" i="12"/>
  <c r="T203" i="12"/>
  <c r="D141" i="18"/>
  <c r="T195" i="12"/>
  <c r="D170" i="18"/>
  <c r="T237" i="12"/>
  <c r="D196" i="18"/>
  <c r="T275" i="12"/>
  <c r="D192" i="18"/>
  <c r="T267" i="12"/>
  <c r="T250" i="12"/>
  <c r="T48" i="12"/>
  <c r="T130" i="12"/>
  <c r="T122" i="12"/>
  <c r="T168" i="12"/>
  <c r="T160" i="12"/>
  <c r="T235" i="12"/>
  <c r="T281" i="12"/>
  <c r="T273" i="12"/>
  <c r="T265" i="12"/>
  <c r="D66" i="18"/>
  <c r="D64" i="18" s="1"/>
  <c r="D58" i="18" s="1"/>
  <c r="T94" i="12"/>
  <c r="T164" i="12"/>
  <c r="T80" i="12"/>
  <c r="T136" i="12"/>
  <c r="T128" i="12"/>
  <c r="T166" i="12"/>
  <c r="T158" i="12"/>
  <c r="T233" i="12"/>
  <c r="T252" i="12"/>
  <c r="T244" i="12"/>
  <c r="T288" i="12"/>
  <c r="D167" i="18"/>
  <c r="T231" i="12"/>
  <c r="D197" i="18"/>
  <c r="T277" i="12"/>
  <c r="T88" i="12"/>
  <c r="T278" i="12"/>
  <c r="T270" i="12"/>
  <c r="R298" i="12"/>
  <c r="E187" i="18"/>
  <c r="F187" i="18"/>
  <c r="M261" i="12"/>
  <c r="M297" i="12"/>
  <c r="R297" i="12"/>
  <c r="M298" i="12"/>
  <c r="M262" i="12"/>
  <c r="R262" i="12"/>
  <c r="R261" i="12"/>
  <c r="C564" i="18"/>
  <c r="B116" i="20" s="1"/>
  <c r="C553" i="18"/>
  <c r="B114" i="20" s="1"/>
  <c r="B113" i="20" s="1"/>
  <c r="C164" i="18"/>
  <c r="B40" i="20" s="1"/>
  <c r="B39" i="20" s="1"/>
  <c r="C138" i="18"/>
  <c r="B36" i="20" s="1"/>
  <c r="B35" i="20" s="1"/>
  <c r="B34" i="20" s="1"/>
  <c r="B33" i="20" s="1"/>
  <c r="B32" i="20"/>
  <c r="B31" i="20" s="1"/>
  <c r="B30" i="20" s="1"/>
  <c r="B29" i="20" s="1"/>
  <c r="C59" i="18"/>
  <c r="C35" i="18"/>
  <c r="F563" i="18" l="1"/>
  <c r="F644" i="18" s="1"/>
  <c r="E405" i="18"/>
  <c r="D405" i="18"/>
  <c r="F405" i="18"/>
  <c r="D187" i="18"/>
  <c r="C404" i="18"/>
  <c r="B85" i="20"/>
  <c r="B84" i="20" s="1"/>
  <c r="B14" i="20" l="1"/>
  <c r="B12" i="20"/>
  <c r="B11" i="20" s="1"/>
  <c r="Q44" i="12" l="1"/>
  <c r="P44" i="12"/>
  <c r="O44" i="12"/>
  <c r="N44" i="12"/>
  <c r="Q43" i="12"/>
  <c r="P43" i="12"/>
  <c r="O43" i="12"/>
  <c r="N43" i="12"/>
  <c r="M44" i="12" l="1"/>
  <c r="R44" i="12"/>
  <c r="C602" i="18" l="1"/>
  <c r="C601" i="18"/>
  <c r="B118" i="20" s="1"/>
  <c r="C588" i="18"/>
  <c r="C587" i="18"/>
  <c r="C552" i="18"/>
  <c r="C551" i="18"/>
  <c r="F516" i="18"/>
  <c r="E516" i="18"/>
  <c r="D516" i="18"/>
  <c r="C516" i="18"/>
  <c r="C515" i="18"/>
  <c r="B110" i="20" s="1"/>
  <c r="B109" i="20" s="1"/>
  <c r="F512" i="18"/>
  <c r="F506" i="18" s="1"/>
  <c r="E512" i="18"/>
  <c r="E506" i="18" s="1"/>
  <c r="D512" i="18"/>
  <c r="D506" i="18" s="1"/>
  <c r="C512" i="18"/>
  <c r="C511" i="18"/>
  <c r="B108" i="20" s="1"/>
  <c r="C507" i="18"/>
  <c r="B107" i="20" s="1"/>
  <c r="C502" i="18"/>
  <c r="C501" i="18"/>
  <c r="B104" i="20" s="1"/>
  <c r="B103" i="20" s="1"/>
  <c r="F498" i="18"/>
  <c r="F484" i="18" s="1"/>
  <c r="E498" i="18"/>
  <c r="E484" i="18" s="1"/>
  <c r="D498" i="18"/>
  <c r="D484" i="18" s="1"/>
  <c r="C498" i="18"/>
  <c r="C497" i="18"/>
  <c r="B95" i="20" s="1"/>
  <c r="C485" i="18"/>
  <c r="B94" i="20" s="1"/>
  <c r="C474" i="18"/>
  <c r="C473" i="18"/>
  <c r="C453" i="18"/>
  <c r="C452" i="18"/>
  <c r="B88" i="20" s="1"/>
  <c r="B87" i="20" s="1"/>
  <c r="C425" i="18"/>
  <c r="F385" i="18"/>
  <c r="F371" i="18" s="1"/>
  <c r="F457" i="18" s="1"/>
  <c r="E385" i="18"/>
  <c r="E371" i="18" s="1"/>
  <c r="E457" i="18" s="1"/>
  <c r="D385" i="18"/>
  <c r="D371" i="18" s="1"/>
  <c r="D457" i="18" s="1"/>
  <c r="C385" i="18"/>
  <c r="C329" i="18"/>
  <c r="C328" i="18"/>
  <c r="C323" i="18"/>
  <c r="C317" i="18"/>
  <c r="C318" i="18"/>
  <c r="F306" i="18"/>
  <c r="F293" i="18" s="1"/>
  <c r="F348" i="18" s="1"/>
  <c r="E306" i="18"/>
  <c r="E293" i="18" s="1"/>
  <c r="E348" i="18" s="1"/>
  <c r="D306" i="18"/>
  <c r="D293" i="18" s="1"/>
  <c r="D348" i="18" s="1"/>
  <c r="C306" i="18"/>
  <c r="C305" i="18"/>
  <c r="B64" i="20" s="1"/>
  <c r="B62" i="20" s="1"/>
  <c r="C265" i="18"/>
  <c r="C266" i="18"/>
  <c r="F241" i="18"/>
  <c r="F271" i="18" s="1"/>
  <c r="E241" i="18"/>
  <c r="E271" i="18" s="1"/>
  <c r="D241" i="18"/>
  <c r="D271" i="18" s="1"/>
  <c r="C241" i="18"/>
  <c r="C242" i="18"/>
  <c r="F225" i="18"/>
  <c r="F213" i="18" s="1"/>
  <c r="E225" i="18"/>
  <c r="E213" i="18" s="1"/>
  <c r="E229" i="18" s="1"/>
  <c r="D225" i="18"/>
  <c r="D213" i="18" s="1"/>
  <c r="C225" i="18"/>
  <c r="C224" i="18"/>
  <c r="B48" i="20" s="1"/>
  <c r="B46" i="20" s="1"/>
  <c r="E45" i="20"/>
  <c r="D45" i="20"/>
  <c r="C201" i="18"/>
  <c r="C200" i="18"/>
  <c r="B45" i="20" s="1"/>
  <c r="B43" i="20" s="1"/>
  <c r="F172" i="18"/>
  <c r="D172" i="18"/>
  <c r="C172" i="18"/>
  <c r="C171" i="18"/>
  <c r="C163" i="18"/>
  <c r="C162" i="18"/>
  <c r="F137" i="18"/>
  <c r="E137" i="18"/>
  <c r="D137" i="18"/>
  <c r="C137" i="18"/>
  <c r="C150" i="18" s="1"/>
  <c r="C136" i="18"/>
  <c r="F111" i="18"/>
  <c r="F122" i="18" s="1"/>
  <c r="E111" i="18"/>
  <c r="E122" i="18" s="1"/>
  <c r="D111" i="18"/>
  <c r="D122" i="18" s="1"/>
  <c r="C111" i="18"/>
  <c r="C122" i="18" s="1"/>
  <c r="C110" i="18"/>
  <c r="C98" i="18"/>
  <c r="F68" i="18"/>
  <c r="E68" i="18"/>
  <c r="D68" i="18"/>
  <c r="C68" i="18"/>
  <c r="C67" i="18"/>
  <c r="B17" i="20" s="1"/>
  <c r="B16" i="20" s="1"/>
  <c r="C64" i="18"/>
  <c r="C63" i="18"/>
  <c r="C33" i="18"/>
  <c r="C14" i="18"/>
  <c r="C8" i="18"/>
  <c r="C609" i="12"/>
  <c r="D229" i="18" l="1"/>
  <c r="C6" i="18"/>
  <c r="B8" i="20" s="1"/>
  <c r="B7" i="20" s="1"/>
  <c r="B6" i="20" s="1"/>
  <c r="C271" i="18"/>
  <c r="C72" i="18"/>
  <c r="C58" i="18"/>
  <c r="F229" i="18"/>
  <c r="D526" i="18"/>
  <c r="E526" i="18"/>
  <c r="F526" i="18"/>
  <c r="B106" i="20"/>
  <c r="B105" i="20" s="1"/>
  <c r="B38" i="20"/>
  <c r="B37" i="20" s="1"/>
  <c r="B93" i="20"/>
  <c r="B117" i="20"/>
  <c r="B115" i="20" s="1"/>
  <c r="B112" i="20" s="1"/>
  <c r="B111" i="20" s="1"/>
  <c r="C562" i="18"/>
  <c r="C643" i="18" s="1"/>
  <c r="C57" i="18"/>
  <c r="C71" i="18" s="1"/>
  <c r="B15" i="20"/>
  <c r="B13" i="20" s="1"/>
  <c r="B10" i="20" s="1"/>
  <c r="C240" i="18"/>
  <c r="B57" i="20"/>
  <c r="B56" i="20" s="1"/>
  <c r="C264" i="18"/>
  <c r="B59" i="20"/>
  <c r="B58" i="20" s="1"/>
  <c r="C84" i="18"/>
  <c r="C97" i="18" s="1"/>
  <c r="B21" i="20"/>
  <c r="B20" i="20" s="1"/>
  <c r="B19" i="20" s="1"/>
  <c r="B18" i="20" s="1"/>
  <c r="B83" i="20"/>
  <c r="B81" i="20" s="1"/>
  <c r="B80" i="20" s="1"/>
  <c r="B79" i="20" s="1"/>
  <c r="C370" i="18"/>
  <c r="C456" i="18" s="1"/>
  <c r="C322" i="18"/>
  <c r="B68" i="20"/>
  <c r="B67" i="20" s="1"/>
  <c r="C316" i="18"/>
  <c r="B66" i="20"/>
  <c r="B65" i="20" s="1"/>
  <c r="C563" i="18"/>
  <c r="C644" i="18" s="1"/>
  <c r="C506" i="18"/>
  <c r="C121" i="18"/>
  <c r="C292" i="18"/>
  <c r="C293" i="18"/>
  <c r="C348" i="18" s="1"/>
  <c r="C186" i="18"/>
  <c r="C149" i="18"/>
  <c r="C484" i="18"/>
  <c r="C187" i="18"/>
  <c r="C405" i="18"/>
  <c r="C483" i="18"/>
  <c r="F72" i="18"/>
  <c r="F150" i="18"/>
  <c r="C505" i="18"/>
  <c r="E72" i="18"/>
  <c r="C212" i="18"/>
  <c r="E150" i="18"/>
  <c r="D150" i="18"/>
  <c r="D72" i="18"/>
  <c r="C213" i="18"/>
  <c r="C371" i="18"/>
  <c r="C229" i="18" l="1"/>
  <c r="B90" i="20"/>
  <c r="B89" i="20" s="1"/>
  <c r="B61" i="20"/>
  <c r="B60" i="20" s="1"/>
  <c r="C228" i="18"/>
  <c r="C347" i="18"/>
  <c r="C525" i="18"/>
  <c r="B9" i="20"/>
  <c r="B119" i="20" s="1"/>
  <c r="B55" i="20"/>
  <c r="B54" i="20" s="1"/>
  <c r="C270" i="18"/>
  <c r="C526" i="18"/>
  <c r="C457" i="18"/>
  <c r="Q814" i="12" l="1"/>
  <c r="P814" i="12"/>
  <c r="O814" i="12"/>
  <c r="N814" i="12"/>
  <c r="Q813" i="12"/>
  <c r="P813" i="12"/>
  <c r="O813" i="12"/>
  <c r="N813" i="12"/>
  <c r="L814" i="12"/>
  <c r="K814" i="12"/>
  <c r="J814" i="12"/>
  <c r="I814" i="12"/>
  <c r="L813" i="12"/>
  <c r="K813" i="12"/>
  <c r="J813" i="12"/>
  <c r="I813" i="12"/>
  <c r="C814" i="12"/>
  <c r="D814" i="12"/>
  <c r="E814" i="12"/>
  <c r="F814" i="12"/>
  <c r="G814" i="12"/>
  <c r="D813" i="12"/>
  <c r="E813" i="12"/>
  <c r="F813" i="12"/>
  <c r="G813" i="12"/>
  <c r="C813" i="12"/>
  <c r="H835" i="12"/>
  <c r="M835" i="12"/>
  <c r="E629" i="18" s="1"/>
  <c r="R835" i="12"/>
  <c r="F629" i="18" s="1"/>
  <c r="M830" i="12"/>
  <c r="E618" i="18" s="1"/>
  <c r="R829" i="12"/>
  <c r="F617" i="18" s="1"/>
  <c r="M829" i="12"/>
  <c r="E617" i="18" s="1"/>
  <c r="H829" i="12"/>
  <c r="D617" i="18" s="1"/>
  <c r="D629" i="18" l="1"/>
  <c r="T835" i="12"/>
  <c r="R813" i="12"/>
  <c r="H813" i="12"/>
  <c r="H814" i="12"/>
  <c r="M814" i="12"/>
  <c r="R814" i="12"/>
  <c r="M813" i="12"/>
  <c r="T814" i="12" l="1"/>
  <c r="T813" i="12"/>
  <c r="Q802" i="12"/>
  <c r="P802" i="12"/>
  <c r="O802" i="12"/>
  <c r="N802" i="12"/>
  <c r="Q801" i="12"/>
  <c r="P801" i="12"/>
  <c r="O801" i="12"/>
  <c r="N801" i="12"/>
  <c r="L802" i="12"/>
  <c r="K802" i="12"/>
  <c r="J802" i="12"/>
  <c r="I802" i="12"/>
  <c r="L801" i="12"/>
  <c r="K801" i="12"/>
  <c r="J801" i="12"/>
  <c r="I801" i="12"/>
  <c r="D801" i="12"/>
  <c r="E801" i="12"/>
  <c r="F801" i="12"/>
  <c r="G801" i="12"/>
  <c r="D802" i="12"/>
  <c r="E802" i="12"/>
  <c r="F802" i="12"/>
  <c r="G802" i="12"/>
  <c r="C802" i="12"/>
  <c r="C801" i="12"/>
  <c r="R805" i="12"/>
  <c r="F591" i="18" s="1"/>
  <c r="M805" i="12"/>
  <c r="E591" i="18" s="1"/>
  <c r="H805" i="12"/>
  <c r="D591" i="18" l="1"/>
  <c r="T805" i="12"/>
  <c r="H801" i="12"/>
  <c r="R801" i="12"/>
  <c r="H802" i="12"/>
  <c r="M801" i="12"/>
  <c r="M802" i="12"/>
  <c r="R802" i="12"/>
  <c r="C763" i="12"/>
  <c r="C761" i="12" s="1"/>
  <c r="C745" i="12"/>
  <c r="C743" i="12" s="1"/>
  <c r="R717" i="12"/>
  <c r="F513" i="18" s="1"/>
  <c r="M717" i="12"/>
  <c r="H717" i="12"/>
  <c r="R716" i="12"/>
  <c r="Q716" i="12"/>
  <c r="P716" i="12"/>
  <c r="O716" i="12"/>
  <c r="N716" i="12"/>
  <c r="M716" i="12"/>
  <c r="L716" i="12"/>
  <c r="K716" i="12"/>
  <c r="J716" i="12"/>
  <c r="I716" i="12"/>
  <c r="H716" i="12"/>
  <c r="G716" i="12"/>
  <c r="F716" i="12"/>
  <c r="E716" i="12"/>
  <c r="D716" i="12"/>
  <c r="C716" i="12"/>
  <c r="Q715" i="12"/>
  <c r="P715" i="12"/>
  <c r="O715" i="12"/>
  <c r="N715" i="12"/>
  <c r="L715" i="12"/>
  <c r="K715" i="12"/>
  <c r="J715" i="12"/>
  <c r="I715" i="12"/>
  <c r="G715" i="12"/>
  <c r="F715" i="12"/>
  <c r="E715" i="12"/>
  <c r="D715" i="12"/>
  <c r="C715" i="12"/>
  <c r="Q672" i="12"/>
  <c r="P672" i="12"/>
  <c r="P670" i="12" s="1"/>
  <c r="O672" i="12"/>
  <c r="O670" i="12" s="1"/>
  <c r="N672" i="12"/>
  <c r="N670" i="12" s="1"/>
  <c r="Q671" i="12"/>
  <c r="Q669" i="12" s="1"/>
  <c r="P671" i="12"/>
  <c r="P669" i="12" s="1"/>
  <c r="O671" i="12"/>
  <c r="O669" i="12" s="1"/>
  <c r="N671" i="12"/>
  <c r="L672" i="12"/>
  <c r="L670" i="12" s="1"/>
  <c r="K672" i="12"/>
  <c r="K670" i="12" s="1"/>
  <c r="J672" i="12"/>
  <c r="J670" i="12" s="1"/>
  <c r="I672" i="12"/>
  <c r="L671" i="12"/>
  <c r="L669" i="12" s="1"/>
  <c r="K671" i="12"/>
  <c r="K669" i="12" s="1"/>
  <c r="J671" i="12"/>
  <c r="J669" i="12" s="1"/>
  <c r="I671" i="12"/>
  <c r="D671" i="12"/>
  <c r="D669" i="12" s="1"/>
  <c r="E671" i="12"/>
  <c r="E669" i="12" s="1"/>
  <c r="F671" i="12"/>
  <c r="F669" i="12" s="1"/>
  <c r="G671" i="12"/>
  <c r="G669" i="12" s="1"/>
  <c r="D672" i="12"/>
  <c r="E672" i="12"/>
  <c r="E670" i="12" s="1"/>
  <c r="F672" i="12"/>
  <c r="F670" i="12" s="1"/>
  <c r="G672" i="12"/>
  <c r="G670" i="12" s="1"/>
  <c r="C672" i="12"/>
  <c r="C670" i="12" s="1"/>
  <c r="C671" i="12"/>
  <c r="C669" i="12" s="1"/>
  <c r="Q704" i="12"/>
  <c r="P704" i="12"/>
  <c r="O704" i="12"/>
  <c r="N704" i="12"/>
  <c r="Q703" i="12"/>
  <c r="P703" i="12"/>
  <c r="O703" i="12"/>
  <c r="N703" i="12"/>
  <c r="L704" i="12"/>
  <c r="K704" i="12"/>
  <c r="J704" i="12"/>
  <c r="I704" i="12"/>
  <c r="L703" i="12"/>
  <c r="K703" i="12"/>
  <c r="J703" i="12"/>
  <c r="I703" i="12"/>
  <c r="D703" i="12"/>
  <c r="E703" i="12"/>
  <c r="F703" i="12"/>
  <c r="G703" i="12"/>
  <c r="D704" i="12"/>
  <c r="E704" i="12"/>
  <c r="F704" i="12"/>
  <c r="G704" i="12"/>
  <c r="C704" i="12"/>
  <c r="C703" i="12"/>
  <c r="R683" i="12"/>
  <c r="F482" i="18" s="1"/>
  <c r="M683" i="12"/>
  <c r="E482" i="18" s="1"/>
  <c r="H683" i="12"/>
  <c r="R677" i="12"/>
  <c r="F479" i="18" s="1"/>
  <c r="M677" i="12"/>
  <c r="H677" i="12"/>
  <c r="L610" i="12"/>
  <c r="J610" i="12"/>
  <c r="M597" i="12"/>
  <c r="E409" i="18" s="1"/>
  <c r="Q634" i="12"/>
  <c r="P634" i="12"/>
  <c r="O634" i="12"/>
  <c r="N634" i="12"/>
  <c r="Q633" i="12"/>
  <c r="P633" i="12"/>
  <c r="O633" i="12"/>
  <c r="N633" i="12"/>
  <c r="L634" i="12"/>
  <c r="K634" i="12"/>
  <c r="J634" i="12"/>
  <c r="I634" i="12"/>
  <c r="L633" i="12"/>
  <c r="K633" i="12"/>
  <c r="J633" i="12"/>
  <c r="I633" i="12"/>
  <c r="D633" i="12"/>
  <c r="E633" i="12"/>
  <c r="F633" i="12"/>
  <c r="G633" i="12"/>
  <c r="C633" i="12"/>
  <c r="Q610" i="12"/>
  <c r="P610" i="12"/>
  <c r="O610" i="12"/>
  <c r="K610" i="12"/>
  <c r="I610" i="12"/>
  <c r="C610" i="12"/>
  <c r="T716" i="12" l="1"/>
  <c r="D513" i="18"/>
  <c r="D511" i="18" s="1"/>
  <c r="C108" i="20" s="1"/>
  <c r="T717" i="12"/>
  <c r="T802" i="12"/>
  <c r="D479" i="18"/>
  <c r="T677" i="12"/>
  <c r="T801" i="12"/>
  <c r="D482" i="18"/>
  <c r="T683" i="12"/>
  <c r="M715" i="12"/>
  <c r="E513" i="18"/>
  <c r="E511" i="18" s="1"/>
  <c r="D108" i="20" s="1"/>
  <c r="R715" i="12"/>
  <c r="F511" i="18"/>
  <c r="E108" i="20" s="1"/>
  <c r="C855" i="12"/>
  <c r="H715" i="12"/>
  <c r="H703" i="12"/>
  <c r="H671" i="12"/>
  <c r="R672" i="12"/>
  <c r="R703" i="12"/>
  <c r="H704" i="12"/>
  <c r="H669" i="12"/>
  <c r="M671" i="12"/>
  <c r="R671" i="12"/>
  <c r="M704" i="12"/>
  <c r="H672" i="12"/>
  <c r="Q670" i="12"/>
  <c r="N669" i="12"/>
  <c r="M672" i="12"/>
  <c r="I669" i="12"/>
  <c r="D670" i="12"/>
  <c r="R704" i="12"/>
  <c r="I670" i="12"/>
  <c r="M703" i="12"/>
  <c r="H633" i="12"/>
  <c r="M634" i="12"/>
  <c r="R634" i="12"/>
  <c r="M633" i="12"/>
  <c r="R633" i="12"/>
  <c r="N610" i="12"/>
  <c r="R610" i="12" s="1"/>
  <c r="M610" i="12"/>
  <c r="T633" i="12" l="1"/>
  <c r="T671" i="12"/>
  <c r="T703" i="12"/>
  <c r="T715" i="12"/>
  <c r="T672" i="12"/>
  <c r="T610" i="12"/>
  <c r="T704" i="12"/>
  <c r="R670" i="12"/>
  <c r="M670" i="12"/>
  <c r="R669" i="12"/>
  <c r="H670" i="12"/>
  <c r="M669" i="12"/>
  <c r="T669" i="12" s="1"/>
  <c r="R615" i="12"/>
  <c r="F430" i="18" s="1"/>
  <c r="M615" i="12"/>
  <c r="H615" i="12"/>
  <c r="D430" i="18" s="1"/>
  <c r="Q594" i="12"/>
  <c r="Q592" i="12" s="1"/>
  <c r="P594" i="12"/>
  <c r="P592" i="12" s="1"/>
  <c r="O594" i="12"/>
  <c r="O592" i="12" s="1"/>
  <c r="N594" i="12"/>
  <c r="N592" i="12" s="1"/>
  <c r="Q591" i="12"/>
  <c r="P591" i="12"/>
  <c r="O591" i="12"/>
  <c r="N591" i="12"/>
  <c r="L594" i="12"/>
  <c r="L592" i="12" s="1"/>
  <c r="K594" i="12"/>
  <c r="K592" i="12" s="1"/>
  <c r="J594" i="12"/>
  <c r="J592" i="12" s="1"/>
  <c r="I594" i="12"/>
  <c r="I592" i="12" s="1"/>
  <c r="L591" i="12"/>
  <c r="K591" i="12"/>
  <c r="J591" i="12"/>
  <c r="I591" i="12"/>
  <c r="D591" i="12"/>
  <c r="E591" i="12"/>
  <c r="F591" i="12"/>
  <c r="G591" i="12"/>
  <c r="D594" i="12"/>
  <c r="D592" i="12" s="1"/>
  <c r="E594" i="12"/>
  <c r="E592" i="12" s="1"/>
  <c r="F594" i="12"/>
  <c r="F592" i="12" s="1"/>
  <c r="G594" i="12"/>
  <c r="G592" i="12" s="1"/>
  <c r="C594" i="12"/>
  <c r="C592" i="12" s="1"/>
  <c r="C591" i="12"/>
  <c r="H597" i="12"/>
  <c r="R597" i="12"/>
  <c r="F409" i="18" s="1"/>
  <c r="Q524" i="12"/>
  <c r="P524" i="12"/>
  <c r="O524" i="12"/>
  <c r="N524" i="12"/>
  <c r="Q523" i="12"/>
  <c r="P523" i="12"/>
  <c r="O523" i="12"/>
  <c r="N523" i="12"/>
  <c r="L524" i="12"/>
  <c r="K524" i="12"/>
  <c r="J524" i="12"/>
  <c r="I524" i="12"/>
  <c r="L523" i="12"/>
  <c r="K523" i="12"/>
  <c r="J523" i="12"/>
  <c r="D524" i="12"/>
  <c r="E524" i="12"/>
  <c r="F524" i="12"/>
  <c r="G524" i="12"/>
  <c r="C524" i="12"/>
  <c r="E430" i="18" l="1"/>
  <c r="T615" i="12"/>
  <c r="D409" i="18"/>
  <c r="T597" i="12"/>
  <c r="T670" i="12"/>
  <c r="H591" i="12"/>
  <c r="H592" i="12"/>
  <c r="R592" i="12"/>
  <c r="R591" i="12"/>
  <c r="M592" i="12"/>
  <c r="M591" i="12"/>
  <c r="H593" i="12"/>
  <c r="R594" i="12"/>
  <c r="R593" i="12"/>
  <c r="H594" i="12"/>
  <c r="T594" i="12" s="1"/>
  <c r="M593" i="12"/>
  <c r="M594" i="12"/>
  <c r="H524" i="12"/>
  <c r="R524" i="12"/>
  <c r="M523" i="12"/>
  <c r="R523" i="12"/>
  <c r="M524" i="12"/>
  <c r="R565" i="12"/>
  <c r="F400" i="18" s="1"/>
  <c r="M565" i="12"/>
  <c r="E400" i="18" s="1"/>
  <c r="H565" i="12"/>
  <c r="R541" i="12"/>
  <c r="F382" i="18" s="1"/>
  <c r="M541" i="12"/>
  <c r="E382" i="18" s="1"/>
  <c r="H541" i="12"/>
  <c r="R535" i="12"/>
  <c r="F379" i="18" s="1"/>
  <c r="M535" i="12"/>
  <c r="E379" i="18" s="1"/>
  <c r="H535" i="12"/>
  <c r="R462" i="12"/>
  <c r="Q462" i="12"/>
  <c r="Q460" i="12" s="1"/>
  <c r="P462" i="12"/>
  <c r="P460" i="12" s="1"/>
  <c r="O462" i="12"/>
  <c r="O460" i="12" s="1"/>
  <c r="N462" i="12"/>
  <c r="N460" i="12" s="1"/>
  <c r="Q461" i="12"/>
  <c r="Q459" i="12" s="1"/>
  <c r="P461" i="12"/>
  <c r="P459" i="12" s="1"/>
  <c r="O461" i="12"/>
  <c r="O459" i="12" s="1"/>
  <c r="N461" i="12"/>
  <c r="N459" i="12" s="1"/>
  <c r="M462" i="12"/>
  <c r="L462" i="12"/>
  <c r="L460" i="12" s="1"/>
  <c r="K462" i="12"/>
  <c r="K460" i="12" s="1"/>
  <c r="J462" i="12"/>
  <c r="J460" i="12" s="1"/>
  <c r="I462" i="12"/>
  <c r="I460" i="12" s="1"/>
  <c r="L461" i="12"/>
  <c r="L459" i="12" s="1"/>
  <c r="K461" i="12"/>
  <c r="K459" i="12" s="1"/>
  <c r="J461" i="12"/>
  <c r="J459" i="12" s="1"/>
  <c r="I461" i="12"/>
  <c r="I459" i="12" s="1"/>
  <c r="D461" i="12"/>
  <c r="D459" i="12" s="1"/>
  <c r="E461" i="12"/>
  <c r="E459" i="12" s="1"/>
  <c r="F461" i="12"/>
  <c r="F459" i="12" s="1"/>
  <c r="G461" i="12"/>
  <c r="G459" i="12" s="1"/>
  <c r="D462" i="12"/>
  <c r="D460" i="12" s="1"/>
  <c r="E462" i="12"/>
  <c r="E460" i="12" s="1"/>
  <c r="F462" i="12"/>
  <c r="F460" i="12" s="1"/>
  <c r="G462" i="12"/>
  <c r="G460" i="12" s="1"/>
  <c r="C459" i="12"/>
  <c r="R485" i="12"/>
  <c r="F345" i="18" s="1"/>
  <c r="M485" i="12"/>
  <c r="E345" i="18" s="1"/>
  <c r="H485" i="12"/>
  <c r="T524" i="12" l="1"/>
  <c r="D400" i="18"/>
  <c r="T565" i="12"/>
  <c r="T593" i="12"/>
  <c r="T523" i="12"/>
  <c r="D379" i="18"/>
  <c r="T535" i="12"/>
  <c r="T592" i="12"/>
  <c r="D345" i="18"/>
  <c r="T485" i="12"/>
  <c r="T591" i="12"/>
  <c r="D382" i="18"/>
  <c r="T541" i="12"/>
  <c r="H459" i="12"/>
  <c r="H460" i="12"/>
  <c r="R459" i="12"/>
  <c r="M460" i="12"/>
  <c r="R460" i="12"/>
  <c r="M459" i="12"/>
  <c r="Q454" i="12"/>
  <c r="Q452" i="12" s="1"/>
  <c r="P454" i="12"/>
  <c r="P452" i="12" s="1"/>
  <c r="O454" i="12"/>
  <c r="O452" i="12" s="1"/>
  <c r="N454" i="12"/>
  <c r="Q453" i="12"/>
  <c r="Q451" i="12" s="1"/>
  <c r="P453" i="12"/>
  <c r="P451" i="12" s="1"/>
  <c r="O453" i="12"/>
  <c r="O451" i="12" s="1"/>
  <c r="N453" i="12"/>
  <c r="L454" i="12"/>
  <c r="L452" i="12" s="1"/>
  <c r="K454" i="12"/>
  <c r="K452" i="12" s="1"/>
  <c r="J454" i="12"/>
  <c r="J452" i="12" s="1"/>
  <c r="I454" i="12"/>
  <c r="I452" i="12" s="1"/>
  <c r="L453" i="12"/>
  <c r="L451" i="12" s="1"/>
  <c r="K453" i="12"/>
  <c r="K451" i="12" s="1"/>
  <c r="J453" i="12"/>
  <c r="J451" i="12" s="1"/>
  <c r="I453" i="12"/>
  <c r="I451" i="12" s="1"/>
  <c r="D453" i="12"/>
  <c r="D451" i="12" s="1"/>
  <c r="E453" i="12"/>
  <c r="E451" i="12" s="1"/>
  <c r="F453" i="12"/>
  <c r="F451" i="12" s="1"/>
  <c r="G453" i="12"/>
  <c r="G451" i="12" s="1"/>
  <c r="D454" i="12"/>
  <c r="D452" i="12" s="1"/>
  <c r="E454" i="12"/>
  <c r="E452" i="12" s="1"/>
  <c r="F454" i="12"/>
  <c r="F452" i="12" s="1"/>
  <c r="G454" i="12"/>
  <c r="G452" i="12" s="1"/>
  <c r="C454" i="12"/>
  <c r="C452" i="12" s="1"/>
  <c r="C453" i="12"/>
  <c r="Q446" i="12"/>
  <c r="Q444" i="12" s="1"/>
  <c r="P446" i="12"/>
  <c r="P444" i="12" s="1"/>
  <c r="O446" i="12"/>
  <c r="O444" i="12" s="1"/>
  <c r="N446" i="12"/>
  <c r="N444" i="12" s="1"/>
  <c r="Q445" i="12"/>
  <c r="Q443" i="12" s="1"/>
  <c r="P445" i="12"/>
  <c r="P443" i="12" s="1"/>
  <c r="O445" i="12"/>
  <c r="O443" i="12" s="1"/>
  <c r="N445" i="12"/>
  <c r="N443" i="12" s="1"/>
  <c r="L446" i="12"/>
  <c r="L444" i="12" s="1"/>
  <c r="K446" i="12"/>
  <c r="K444" i="12" s="1"/>
  <c r="J446" i="12"/>
  <c r="J444" i="12" s="1"/>
  <c r="I446" i="12"/>
  <c r="I444" i="12" s="1"/>
  <c r="L445" i="12"/>
  <c r="L443" i="12" s="1"/>
  <c r="K445" i="12"/>
  <c r="K443" i="12" s="1"/>
  <c r="J445" i="12"/>
  <c r="J443" i="12" s="1"/>
  <c r="I445" i="12"/>
  <c r="D445" i="12"/>
  <c r="D443" i="12" s="1"/>
  <c r="E445" i="12"/>
  <c r="E443" i="12" s="1"/>
  <c r="F445" i="12"/>
  <c r="F443" i="12" s="1"/>
  <c r="G445" i="12"/>
  <c r="G443" i="12" s="1"/>
  <c r="D446" i="12"/>
  <c r="D444" i="12" s="1"/>
  <c r="E446" i="12"/>
  <c r="E444" i="12" s="1"/>
  <c r="F446" i="12"/>
  <c r="F444" i="12" s="1"/>
  <c r="G446" i="12"/>
  <c r="G444" i="12" s="1"/>
  <c r="C446" i="12"/>
  <c r="C444" i="12" s="1"/>
  <c r="C445" i="12"/>
  <c r="C443" i="12" s="1"/>
  <c r="Q412" i="12"/>
  <c r="P412" i="12"/>
  <c r="O412" i="12"/>
  <c r="N412" i="12"/>
  <c r="Q411" i="12"/>
  <c r="P411" i="12"/>
  <c r="O411" i="12"/>
  <c r="N411" i="12"/>
  <c r="L412" i="12"/>
  <c r="K412" i="12"/>
  <c r="J412" i="12"/>
  <c r="I412" i="12"/>
  <c r="L411" i="12"/>
  <c r="K411" i="12"/>
  <c r="J411" i="12"/>
  <c r="I411" i="12"/>
  <c r="E411" i="12"/>
  <c r="F411" i="12"/>
  <c r="G411" i="12"/>
  <c r="D412" i="12"/>
  <c r="E412" i="12"/>
  <c r="F412" i="12"/>
  <c r="G412" i="12"/>
  <c r="C412" i="12"/>
  <c r="R425" i="12"/>
  <c r="F302" i="18" s="1"/>
  <c r="M425" i="12"/>
  <c r="E302" i="18" s="1"/>
  <c r="H425" i="12"/>
  <c r="T459" i="12" l="1"/>
  <c r="D302" i="18"/>
  <c r="T425" i="12"/>
  <c r="T460" i="12"/>
  <c r="H452" i="12"/>
  <c r="H451" i="12"/>
  <c r="H454" i="12"/>
  <c r="H453" i="12"/>
  <c r="R453" i="12"/>
  <c r="M411" i="12"/>
  <c r="M451" i="12"/>
  <c r="R454" i="12"/>
  <c r="N452" i="12"/>
  <c r="R452" i="12" s="1"/>
  <c r="N451" i="12"/>
  <c r="R451" i="12" s="1"/>
  <c r="M452" i="12"/>
  <c r="M454" i="12"/>
  <c r="M453" i="12"/>
  <c r="H443" i="12"/>
  <c r="H445" i="12"/>
  <c r="H444" i="12"/>
  <c r="R443" i="12"/>
  <c r="R446" i="12"/>
  <c r="M445" i="12"/>
  <c r="H446" i="12"/>
  <c r="R444" i="12"/>
  <c r="R445" i="12"/>
  <c r="M444" i="12"/>
  <c r="M446" i="12"/>
  <c r="I443" i="12"/>
  <c r="M443" i="12" s="1"/>
  <c r="R411" i="12"/>
  <c r="H411" i="12"/>
  <c r="H412" i="12"/>
  <c r="M412" i="12"/>
  <c r="R412" i="12"/>
  <c r="Q370" i="12"/>
  <c r="Q368" i="12" s="1"/>
  <c r="P370" i="12"/>
  <c r="P368" i="12" s="1"/>
  <c r="O370" i="12"/>
  <c r="O368" i="12" s="1"/>
  <c r="N370" i="12"/>
  <c r="Q369" i="12"/>
  <c r="Q367" i="12" s="1"/>
  <c r="P369" i="12"/>
  <c r="P367" i="12" s="1"/>
  <c r="O369" i="12"/>
  <c r="O367" i="12" s="1"/>
  <c r="N369" i="12"/>
  <c r="N367" i="12" s="1"/>
  <c r="L370" i="12"/>
  <c r="K370" i="12"/>
  <c r="K368" i="12" s="1"/>
  <c r="J370" i="12"/>
  <c r="J368" i="12" s="1"/>
  <c r="I370" i="12"/>
  <c r="I368" i="12" s="1"/>
  <c r="L369" i="12"/>
  <c r="L367" i="12" s="1"/>
  <c r="K369" i="12"/>
  <c r="K367" i="12" s="1"/>
  <c r="J369" i="12"/>
  <c r="J367" i="12" s="1"/>
  <c r="I369" i="12"/>
  <c r="I367" i="12" s="1"/>
  <c r="D369" i="12"/>
  <c r="E369" i="12"/>
  <c r="E367" i="12" s="1"/>
  <c r="F369" i="12"/>
  <c r="F367" i="12" s="1"/>
  <c r="G369" i="12"/>
  <c r="G367" i="12" s="1"/>
  <c r="D370" i="12"/>
  <c r="E370" i="12"/>
  <c r="E368" i="12" s="1"/>
  <c r="F370" i="12"/>
  <c r="F368" i="12" s="1"/>
  <c r="G370" i="12"/>
  <c r="G368" i="12" s="1"/>
  <c r="C370" i="12"/>
  <c r="C368" i="12" s="1"/>
  <c r="C369" i="12"/>
  <c r="C367" i="12" s="1"/>
  <c r="C335" i="12"/>
  <c r="C333" i="12" s="1"/>
  <c r="T451" i="12" l="1"/>
  <c r="T412" i="12"/>
  <c r="T446" i="12"/>
  <c r="T453" i="12"/>
  <c r="T411" i="12"/>
  <c r="T454" i="12"/>
  <c r="T452" i="12"/>
  <c r="T444" i="12"/>
  <c r="T445" i="12"/>
  <c r="T443" i="12"/>
  <c r="C375" i="12"/>
  <c r="H370" i="12"/>
  <c r="H369" i="12"/>
  <c r="M370" i="12"/>
  <c r="R367" i="12"/>
  <c r="M367" i="12"/>
  <c r="D368" i="12"/>
  <c r="H368" i="12" s="1"/>
  <c r="L368" i="12"/>
  <c r="M368" i="12" s="1"/>
  <c r="R370" i="12"/>
  <c r="D367" i="12"/>
  <c r="H367" i="12" s="1"/>
  <c r="M369" i="12"/>
  <c r="R369" i="12"/>
  <c r="N368" i="12"/>
  <c r="R368" i="12" s="1"/>
  <c r="R309" i="12"/>
  <c r="F221" i="18" s="1"/>
  <c r="M309" i="12"/>
  <c r="E221" i="18" s="1"/>
  <c r="H309" i="12"/>
  <c r="R307" i="12"/>
  <c r="F220" i="18" s="1"/>
  <c r="E220" i="18"/>
  <c r="H307" i="12"/>
  <c r="R305" i="12"/>
  <c r="F219" i="18" s="1"/>
  <c r="M305" i="12"/>
  <c r="E219" i="18" s="1"/>
  <c r="H305" i="12"/>
  <c r="C283" i="12"/>
  <c r="C239" i="12"/>
  <c r="F176" i="18"/>
  <c r="E176" i="18"/>
  <c r="D176" i="18"/>
  <c r="T368" i="12" l="1"/>
  <c r="D219" i="18"/>
  <c r="T305" i="12"/>
  <c r="D220" i="18"/>
  <c r="T307" i="12"/>
  <c r="T369" i="12"/>
  <c r="T367" i="12"/>
  <c r="T370" i="12"/>
  <c r="D221" i="18"/>
  <c r="T309" i="12"/>
  <c r="H297" i="12"/>
  <c r="T297" i="12" s="1"/>
  <c r="H298" i="12"/>
  <c r="T298" i="12" s="1"/>
  <c r="C259" i="12"/>
  <c r="H262" i="12"/>
  <c r="T262" i="12" s="1"/>
  <c r="H261" i="12"/>
  <c r="T261" i="12" s="1"/>
  <c r="Q228" i="12"/>
  <c r="Q226" i="12" s="1"/>
  <c r="P228" i="12"/>
  <c r="P226" i="12" s="1"/>
  <c r="O228" i="12"/>
  <c r="O226" i="12" s="1"/>
  <c r="N228" i="12"/>
  <c r="Q227" i="12"/>
  <c r="Q225" i="12" s="1"/>
  <c r="P225" i="12"/>
  <c r="O227" i="12"/>
  <c r="O225" i="12" s="1"/>
  <c r="N227" i="12"/>
  <c r="N225" i="12" s="1"/>
  <c r="L228" i="12"/>
  <c r="K228" i="12"/>
  <c r="K226" i="12" s="1"/>
  <c r="J228" i="12"/>
  <c r="J226" i="12" s="1"/>
  <c r="I228" i="12"/>
  <c r="I226" i="12" s="1"/>
  <c r="L227" i="12"/>
  <c r="L225" i="12" s="1"/>
  <c r="K225" i="12"/>
  <c r="J227" i="12"/>
  <c r="J225" i="12" s="1"/>
  <c r="I227" i="12"/>
  <c r="I225" i="12" s="1"/>
  <c r="E227" i="12"/>
  <c r="E225" i="12" s="1"/>
  <c r="F227" i="12"/>
  <c r="F225" i="12" s="1"/>
  <c r="G227" i="12"/>
  <c r="G225" i="12" s="1"/>
  <c r="D228" i="12"/>
  <c r="D226" i="12" s="1"/>
  <c r="E228" i="12"/>
  <c r="E226" i="12" s="1"/>
  <c r="F228" i="12"/>
  <c r="F226" i="12" s="1"/>
  <c r="G228" i="12"/>
  <c r="G226" i="12" s="1"/>
  <c r="C228" i="12"/>
  <c r="C226" i="12" s="1"/>
  <c r="C227" i="12"/>
  <c r="C225" i="12" s="1"/>
  <c r="F168" i="18"/>
  <c r="E168" i="18"/>
  <c r="D168" i="18"/>
  <c r="E166" i="18"/>
  <c r="E170" i="18"/>
  <c r="E167" i="18"/>
  <c r="E169" i="18"/>
  <c r="C191" i="12"/>
  <c r="C189" i="12" s="1"/>
  <c r="E164" i="18" l="1"/>
  <c r="D164" i="18"/>
  <c r="H227" i="12"/>
  <c r="H226" i="12"/>
  <c r="R228" i="12"/>
  <c r="M225" i="12"/>
  <c r="R225" i="12"/>
  <c r="H228" i="12"/>
  <c r="N226" i="12"/>
  <c r="D225" i="12"/>
  <c r="M228" i="12"/>
  <c r="R227" i="12"/>
  <c r="L226" i="12"/>
  <c r="M227" i="12"/>
  <c r="C211" i="12"/>
  <c r="C153" i="12"/>
  <c r="D40" i="20" l="1"/>
  <c r="D39" i="20" s="1"/>
  <c r="E162" i="18"/>
  <c r="C40" i="20"/>
  <c r="C39" i="20" s="1"/>
  <c r="D162" i="18"/>
  <c r="T227" i="12"/>
  <c r="T228" i="12"/>
  <c r="H225" i="12"/>
  <c r="T225" i="12" s="1"/>
  <c r="R226" i="12"/>
  <c r="M226" i="12"/>
  <c r="I139" i="12"/>
  <c r="J139" i="12"/>
  <c r="K139" i="12"/>
  <c r="L139" i="12"/>
  <c r="N139" i="12"/>
  <c r="O139" i="12"/>
  <c r="P139" i="12"/>
  <c r="Q139" i="12"/>
  <c r="Q119" i="12"/>
  <c r="P119" i="12"/>
  <c r="O119" i="12"/>
  <c r="N119" i="12"/>
  <c r="L119" i="12"/>
  <c r="K119" i="12"/>
  <c r="J119" i="12"/>
  <c r="I119" i="12"/>
  <c r="Q118" i="12"/>
  <c r="P118" i="12"/>
  <c r="P116" i="12" s="1"/>
  <c r="P138" i="12" s="1"/>
  <c r="O118" i="12"/>
  <c r="O116" i="12" s="1"/>
  <c r="O138" i="12" s="1"/>
  <c r="N118" i="12"/>
  <c r="N116" i="12" s="1"/>
  <c r="N138" i="12" s="1"/>
  <c r="L118" i="12"/>
  <c r="L116" i="12" s="1"/>
  <c r="L138" i="12" s="1"/>
  <c r="K118" i="12"/>
  <c r="K116" i="12" s="1"/>
  <c r="K138" i="12" s="1"/>
  <c r="J118" i="12"/>
  <c r="J116" i="12" s="1"/>
  <c r="J138" i="12" s="1"/>
  <c r="I118" i="12"/>
  <c r="I116" i="12" s="1"/>
  <c r="I138" i="12" s="1"/>
  <c r="G119" i="12"/>
  <c r="G117" i="12" s="1"/>
  <c r="G139" i="12" s="1"/>
  <c r="F119" i="12"/>
  <c r="F117" i="12" s="1"/>
  <c r="F139" i="12" s="1"/>
  <c r="E119" i="12"/>
  <c r="E117" i="12" s="1"/>
  <c r="E139" i="12" s="1"/>
  <c r="D119" i="12"/>
  <c r="D118" i="12"/>
  <c r="E118" i="12"/>
  <c r="E116" i="12" s="1"/>
  <c r="E138" i="12" s="1"/>
  <c r="F118" i="12"/>
  <c r="F116" i="12" s="1"/>
  <c r="F138" i="12" s="1"/>
  <c r="G118" i="12"/>
  <c r="G116" i="12" s="1"/>
  <c r="G138" i="12" s="1"/>
  <c r="C119" i="12"/>
  <c r="C117" i="12" s="1"/>
  <c r="C139" i="12" s="1"/>
  <c r="C118" i="12"/>
  <c r="F96" i="18"/>
  <c r="E96" i="18"/>
  <c r="D96" i="18"/>
  <c r="F95" i="18"/>
  <c r="E95" i="18"/>
  <c r="D95" i="18"/>
  <c r="F93" i="18"/>
  <c r="E93" i="18"/>
  <c r="D93" i="18"/>
  <c r="F92" i="18"/>
  <c r="E92" i="18"/>
  <c r="D92" i="18"/>
  <c r="C45" i="12"/>
  <c r="C43" i="12" s="1"/>
  <c r="M92" i="12"/>
  <c r="R92" i="12"/>
  <c r="H92" i="12"/>
  <c r="R91" i="12"/>
  <c r="M91" i="12"/>
  <c r="H91" i="12"/>
  <c r="C92" i="12"/>
  <c r="C91" i="12"/>
  <c r="C85" i="12"/>
  <c r="D85" i="12"/>
  <c r="D83" i="12" s="1"/>
  <c r="E85" i="12"/>
  <c r="E83" i="12" s="1"/>
  <c r="F85" i="12"/>
  <c r="F83" i="12" s="1"/>
  <c r="G85" i="12"/>
  <c r="G83" i="12" s="1"/>
  <c r="C86" i="12"/>
  <c r="D86" i="12"/>
  <c r="E86" i="12"/>
  <c r="F86" i="12"/>
  <c r="G86" i="12"/>
  <c r="H86" i="12"/>
  <c r="M86" i="12"/>
  <c r="R86" i="12"/>
  <c r="H87" i="12"/>
  <c r="E61" i="18"/>
  <c r="F61" i="18"/>
  <c r="D62" i="18"/>
  <c r="E62" i="18"/>
  <c r="F62" i="18"/>
  <c r="D16" i="12"/>
  <c r="E16" i="12"/>
  <c r="F16" i="12"/>
  <c r="G16" i="12"/>
  <c r="I16" i="12"/>
  <c r="J16" i="12"/>
  <c r="K16" i="12"/>
  <c r="L16" i="12"/>
  <c r="N16" i="12"/>
  <c r="O16" i="12"/>
  <c r="P16" i="12"/>
  <c r="Q16" i="12"/>
  <c r="C16" i="12"/>
  <c r="Q15" i="12"/>
  <c r="P15" i="12"/>
  <c r="O15" i="12"/>
  <c r="N15" i="12"/>
  <c r="L15" i="12"/>
  <c r="K15" i="12"/>
  <c r="J15" i="12"/>
  <c r="I15" i="12"/>
  <c r="D15" i="12"/>
  <c r="E15" i="12"/>
  <c r="F15" i="12"/>
  <c r="G15" i="12"/>
  <c r="D6" i="12"/>
  <c r="E6" i="12"/>
  <c r="F6" i="12"/>
  <c r="G6" i="12"/>
  <c r="D5" i="12"/>
  <c r="E5" i="12"/>
  <c r="F5" i="12"/>
  <c r="G5" i="12"/>
  <c r="C6" i="12"/>
  <c r="C15" i="12"/>
  <c r="C5" i="12"/>
  <c r="F13" i="18"/>
  <c r="E13" i="18"/>
  <c r="D13" i="18"/>
  <c r="E11" i="18"/>
  <c r="D11" i="18"/>
  <c r="R7" i="12"/>
  <c r="F10" i="18" s="1"/>
  <c r="M7" i="12"/>
  <c r="E10" i="18" s="1"/>
  <c r="H7" i="12"/>
  <c r="D10" i="18" s="1"/>
  <c r="T226" i="12" l="1"/>
  <c r="F14" i="18"/>
  <c r="E59" i="18"/>
  <c r="T86" i="12"/>
  <c r="T92" i="12"/>
  <c r="D61" i="18"/>
  <c r="D59" i="18" s="1"/>
  <c r="T87" i="12"/>
  <c r="T91" i="12"/>
  <c r="F8" i="18"/>
  <c r="F6" i="18" s="1"/>
  <c r="E8" i="20" s="1"/>
  <c r="E7" i="20" s="1"/>
  <c r="E6" i="20" s="1"/>
  <c r="F59" i="18"/>
  <c r="C83" i="12"/>
  <c r="M119" i="12"/>
  <c r="R119" i="12"/>
  <c r="R139" i="12"/>
  <c r="M139" i="12"/>
  <c r="M138" i="12"/>
  <c r="R118" i="12"/>
  <c r="H118" i="12"/>
  <c r="H119" i="12"/>
  <c r="D116" i="12"/>
  <c r="D117" i="12"/>
  <c r="M116" i="12"/>
  <c r="Q116" i="12"/>
  <c r="M118" i="12"/>
  <c r="M85" i="12"/>
  <c r="M83" i="12" s="1"/>
  <c r="H85" i="12"/>
  <c r="H83" i="12" s="1"/>
  <c r="R85" i="12"/>
  <c r="R83" i="12" s="1"/>
  <c r="H5" i="12"/>
  <c r="M16" i="12"/>
  <c r="H15" i="12"/>
  <c r="M15" i="12"/>
  <c r="H16" i="12"/>
  <c r="R15" i="12"/>
  <c r="R16" i="12"/>
  <c r="T118" i="12" l="1"/>
  <c r="C14" i="20"/>
  <c r="E14" i="20"/>
  <c r="T15" i="12"/>
  <c r="T119" i="12"/>
  <c r="T83" i="12"/>
  <c r="D14" i="20"/>
  <c r="T85" i="12"/>
  <c r="H117" i="12"/>
  <c r="T117" i="12" s="1"/>
  <c r="D139" i="12"/>
  <c r="H139" i="12" s="1"/>
  <c r="T139" i="12" s="1"/>
  <c r="H116" i="12"/>
  <c r="D138" i="12"/>
  <c r="H138" i="12" s="1"/>
  <c r="R116" i="12"/>
  <c r="Q138" i="12"/>
  <c r="R138" i="12" s="1"/>
  <c r="T138" i="12" l="1"/>
  <c r="T116" i="12"/>
  <c r="I521" i="12"/>
  <c r="I637" i="12" s="1"/>
  <c r="J521" i="12"/>
  <c r="J637" i="12" s="1"/>
  <c r="K521" i="12"/>
  <c r="K637" i="12" s="1"/>
  <c r="L521" i="12"/>
  <c r="L637" i="12" s="1"/>
  <c r="N521" i="12"/>
  <c r="N637" i="12" s="1"/>
  <c r="O521" i="12"/>
  <c r="O637" i="12" s="1"/>
  <c r="P521" i="12"/>
  <c r="P637" i="12" s="1"/>
  <c r="Q521" i="12"/>
  <c r="Q637" i="12" s="1"/>
  <c r="D521" i="12"/>
  <c r="D637" i="12" s="1"/>
  <c r="E521" i="12"/>
  <c r="E637" i="12" s="1"/>
  <c r="F521" i="12"/>
  <c r="F637" i="12" s="1"/>
  <c r="G521" i="12"/>
  <c r="G637" i="12" s="1"/>
  <c r="C556" i="12"/>
  <c r="C522" i="12" s="1"/>
  <c r="C521" i="12"/>
  <c r="C637" i="12" s="1"/>
  <c r="R635" i="12"/>
  <c r="F454" i="18" s="1"/>
  <c r="F452" i="18" s="1"/>
  <c r="E88" i="20" s="1"/>
  <c r="E87" i="20" s="1"/>
  <c r="M635" i="12"/>
  <c r="E454" i="18" s="1"/>
  <c r="E452" i="18" s="1"/>
  <c r="D88" i="20" s="1"/>
  <c r="D87" i="20" s="1"/>
  <c r="H635" i="12"/>
  <c r="C634" i="12"/>
  <c r="D634" i="12"/>
  <c r="E634" i="12"/>
  <c r="F634" i="12"/>
  <c r="G634" i="12"/>
  <c r="D454" i="18" l="1"/>
  <c r="D452" i="18" s="1"/>
  <c r="C88" i="20" s="1"/>
  <c r="C87" i="20" s="1"/>
  <c r="T635" i="12"/>
  <c r="H637" i="12"/>
  <c r="M637" i="12"/>
  <c r="C638" i="12"/>
  <c r="R637" i="12"/>
  <c r="H634" i="12"/>
  <c r="T634" i="12" s="1"/>
  <c r="M521" i="12"/>
  <c r="H521" i="12"/>
  <c r="R521" i="12"/>
  <c r="L239" i="12"/>
  <c r="E175" i="18"/>
  <c r="T521" i="12" l="1"/>
  <c r="T637" i="12"/>
  <c r="J763" i="12" l="1"/>
  <c r="J761" i="12" s="1"/>
  <c r="R373" i="12"/>
  <c r="F269" i="18" s="1"/>
  <c r="M373" i="12"/>
  <c r="E269" i="18" s="1"/>
  <c r="H373" i="12"/>
  <c r="R371" i="12"/>
  <c r="F268" i="18" s="1"/>
  <c r="M371" i="12"/>
  <c r="E268" i="18" s="1"/>
  <c r="H371" i="12"/>
  <c r="R353" i="12"/>
  <c r="F252" i="18" s="1"/>
  <c r="R345" i="12"/>
  <c r="F248" i="18" s="1"/>
  <c r="R349" i="12"/>
  <c r="F250" i="18" s="1"/>
  <c r="R347" i="12"/>
  <c r="F249" i="18" s="1"/>
  <c r="M353" i="12"/>
  <c r="E252" i="18" s="1"/>
  <c r="M345" i="12"/>
  <c r="E248" i="18" s="1"/>
  <c r="M349" i="12"/>
  <c r="E250" i="18" s="1"/>
  <c r="M347" i="12"/>
  <c r="E249" i="18" s="1"/>
  <c r="H353" i="12"/>
  <c r="H345" i="12"/>
  <c r="H349" i="12"/>
  <c r="H347" i="12"/>
  <c r="R343" i="12"/>
  <c r="F247" i="18" s="1"/>
  <c r="R341" i="12"/>
  <c r="F246" i="18" s="1"/>
  <c r="R339" i="12"/>
  <c r="F245" i="18" s="1"/>
  <c r="R337" i="12"/>
  <c r="M343" i="12"/>
  <c r="E247" i="18" s="1"/>
  <c r="M341" i="12"/>
  <c r="E246" i="18" s="1"/>
  <c r="M339" i="12"/>
  <c r="E245" i="18" s="1"/>
  <c r="M337" i="12"/>
  <c r="H343" i="12"/>
  <c r="H341" i="12"/>
  <c r="H339" i="12"/>
  <c r="H337" i="12"/>
  <c r="R351" i="12"/>
  <c r="F251" i="18" s="1"/>
  <c r="M351" i="12"/>
  <c r="E251" i="18" s="1"/>
  <c r="H351" i="12"/>
  <c r="D333" i="12"/>
  <c r="E333" i="12"/>
  <c r="E375" i="12" s="1"/>
  <c r="F333" i="12"/>
  <c r="F375" i="12" s="1"/>
  <c r="G333" i="12"/>
  <c r="G375" i="12" s="1"/>
  <c r="I333" i="12"/>
  <c r="I375" i="12" s="1"/>
  <c r="J333" i="12"/>
  <c r="J375" i="12" s="1"/>
  <c r="K333" i="12"/>
  <c r="K375" i="12" s="1"/>
  <c r="L333" i="12"/>
  <c r="L375" i="12" s="1"/>
  <c r="N333" i="12"/>
  <c r="N375" i="12" s="1"/>
  <c r="O333" i="12"/>
  <c r="O375" i="12" s="1"/>
  <c r="P333" i="12"/>
  <c r="P375" i="12" s="1"/>
  <c r="Q333" i="12"/>
  <c r="Q375" i="12" s="1"/>
  <c r="D336" i="12"/>
  <c r="D334" i="12" s="1"/>
  <c r="D376" i="12" s="1"/>
  <c r="E336" i="12"/>
  <c r="E334" i="12" s="1"/>
  <c r="E376" i="12" s="1"/>
  <c r="F336" i="12"/>
  <c r="F334" i="12" s="1"/>
  <c r="F376" i="12" s="1"/>
  <c r="G336" i="12"/>
  <c r="G334" i="12" s="1"/>
  <c r="G376" i="12" s="1"/>
  <c r="H336" i="12"/>
  <c r="I336" i="12"/>
  <c r="I334" i="12" s="1"/>
  <c r="I376" i="12" s="1"/>
  <c r="J336" i="12"/>
  <c r="J334" i="12" s="1"/>
  <c r="J376" i="12" s="1"/>
  <c r="K336" i="12"/>
  <c r="K334" i="12" s="1"/>
  <c r="K376" i="12" s="1"/>
  <c r="L336" i="12"/>
  <c r="L334" i="12" s="1"/>
  <c r="L376" i="12" s="1"/>
  <c r="M336" i="12"/>
  <c r="N336" i="12"/>
  <c r="N334" i="12" s="1"/>
  <c r="N376" i="12" s="1"/>
  <c r="O336" i="12"/>
  <c r="O334" i="12" s="1"/>
  <c r="O376" i="12" s="1"/>
  <c r="P336" i="12"/>
  <c r="P334" i="12" s="1"/>
  <c r="P376" i="12" s="1"/>
  <c r="Q336" i="12"/>
  <c r="Q334" i="12" s="1"/>
  <c r="Q376" i="12" s="1"/>
  <c r="R336" i="12"/>
  <c r="H285" i="12"/>
  <c r="R317" i="12"/>
  <c r="M317" i="12"/>
  <c r="H317" i="12"/>
  <c r="D315" i="12"/>
  <c r="D295" i="12" s="1"/>
  <c r="E315" i="12"/>
  <c r="E295" i="12" s="1"/>
  <c r="F315" i="12"/>
  <c r="F295" i="12" s="1"/>
  <c r="G315" i="12"/>
  <c r="G295" i="12" s="1"/>
  <c r="I315" i="12"/>
  <c r="I295" i="12" s="1"/>
  <c r="J315" i="12"/>
  <c r="J295" i="12" s="1"/>
  <c r="K315" i="12"/>
  <c r="K295" i="12" s="1"/>
  <c r="L315" i="12"/>
  <c r="L295" i="12" s="1"/>
  <c r="N315" i="12"/>
  <c r="N295" i="12" s="1"/>
  <c r="O315" i="12"/>
  <c r="O295" i="12" s="1"/>
  <c r="P315" i="12"/>
  <c r="P295" i="12" s="1"/>
  <c r="Q315" i="12"/>
  <c r="Q295" i="12" s="1"/>
  <c r="D316" i="12"/>
  <c r="D296" i="12" s="1"/>
  <c r="E316" i="12"/>
  <c r="E296" i="12" s="1"/>
  <c r="F316" i="12"/>
  <c r="F296" i="12" s="1"/>
  <c r="G316" i="12"/>
  <c r="G296" i="12" s="1"/>
  <c r="H316" i="12"/>
  <c r="I316" i="12"/>
  <c r="I296" i="12" s="1"/>
  <c r="J316" i="12"/>
  <c r="J296" i="12" s="1"/>
  <c r="K316" i="12"/>
  <c r="K296" i="12" s="1"/>
  <c r="L316" i="12"/>
  <c r="L296" i="12" s="1"/>
  <c r="M316" i="12"/>
  <c r="N316" i="12"/>
  <c r="N296" i="12" s="1"/>
  <c r="O316" i="12"/>
  <c r="O296" i="12" s="1"/>
  <c r="P316" i="12"/>
  <c r="P296" i="12" s="1"/>
  <c r="Q316" i="12"/>
  <c r="Q296" i="12" s="1"/>
  <c r="R316" i="12"/>
  <c r="R313" i="12"/>
  <c r="F223" i="18" s="1"/>
  <c r="R311" i="12"/>
  <c r="F222" i="18" s="1"/>
  <c r="R303" i="12"/>
  <c r="F218" i="18" s="1"/>
  <c r="R301" i="12"/>
  <c r="F217" i="18" s="1"/>
  <c r="R299" i="12"/>
  <c r="F216" i="18" s="1"/>
  <c r="M313" i="12"/>
  <c r="E223" i="18" s="1"/>
  <c r="M311" i="12"/>
  <c r="E222" i="18" s="1"/>
  <c r="M303" i="12"/>
  <c r="E218" i="18" s="1"/>
  <c r="M301" i="12"/>
  <c r="E217" i="18" s="1"/>
  <c r="M299" i="12"/>
  <c r="E216" i="18" s="1"/>
  <c r="H313" i="12"/>
  <c r="H311" i="12"/>
  <c r="H303" i="12"/>
  <c r="H301" i="12"/>
  <c r="H299" i="12"/>
  <c r="D283" i="12"/>
  <c r="D259" i="12" s="1"/>
  <c r="E259" i="12"/>
  <c r="F259" i="12"/>
  <c r="G259" i="12"/>
  <c r="I259" i="12"/>
  <c r="J259" i="12"/>
  <c r="K259" i="12"/>
  <c r="L259" i="12"/>
  <c r="N259" i="12"/>
  <c r="O259" i="12"/>
  <c r="P259" i="12"/>
  <c r="Q259" i="12"/>
  <c r="D284" i="12"/>
  <c r="D260" i="12" s="1"/>
  <c r="E284" i="12"/>
  <c r="E260" i="12" s="1"/>
  <c r="F284" i="12"/>
  <c r="F260" i="12" s="1"/>
  <c r="G284" i="12"/>
  <c r="G260" i="12" s="1"/>
  <c r="H284" i="12"/>
  <c r="I284" i="12"/>
  <c r="I260" i="12" s="1"/>
  <c r="J284" i="12"/>
  <c r="J260" i="12" s="1"/>
  <c r="K284" i="12"/>
  <c r="K260" i="12" s="1"/>
  <c r="L284" i="12"/>
  <c r="L260" i="12" s="1"/>
  <c r="M284" i="12"/>
  <c r="N284" i="12"/>
  <c r="N260" i="12" s="1"/>
  <c r="O284" i="12"/>
  <c r="O260" i="12" s="1"/>
  <c r="P284" i="12"/>
  <c r="P260" i="12" s="1"/>
  <c r="Q284" i="12"/>
  <c r="Q260" i="12" s="1"/>
  <c r="R284" i="12"/>
  <c r="F190" i="18"/>
  <c r="F188" i="18" s="1"/>
  <c r="E190" i="18"/>
  <c r="E188" i="18" s="1"/>
  <c r="H263" i="12"/>
  <c r="F179" i="18"/>
  <c r="F178" i="18"/>
  <c r="F177" i="18"/>
  <c r="F175" i="18"/>
  <c r="E179" i="18"/>
  <c r="E178" i="18"/>
  <c r="E177" i="18"/>
  <c r="D179" i="18"/>
  <c r="D178" i="18"/>
  <c r="H243" i="12"/>
  <c r="H241" i="12" s="1"/>
  <c r="R242" i="12"/>
  <c r="D239" i="12"/>
  <c r="E239" i="12"/>
  <c r="F239" i="12"/>
  <c r="G239" i="12"/>
  <c r="I239" i="12"/>
  <c r="J239" i="12"/>
  <c r="K239" i="12"/>
  <c r="N239" i="12"/>
  <c r="O239" i="12"/>
  <c r="P239" i="12"/>
  <c r="Q239" i="12"/>
  <c r="D242" i="12"/>
  <c r="D240" i="12" s="1"/>
  <c r="E242" i="12"/>
  <c r="E240" i="12" s="1"/>
  <c r="F242" i="12"/>
  <c r="F240" i="12" s="1"/>
  <c r="G242" i="12"/>
  <c r="G240" i="12" s="1"/>
  <c r="H242" i="12"/>
  <c r="T242" i="12" s="1"/>
  <c r="I242" i="12"/>
  <c r="I240" i="12" s="1"/>
  <c r="J242" i="12"/>
  <c r="J240" i="12" s="1"/>
  <c r="K242" i="12"/>
  <c r="K240" i="12" s="1"/>
  <c r="L242" i="12"/>
  <c r="L240" i="12" s="1"/>
  <c r="N242" i="12"/>
  <c r="N240" i="12" s="1"/>
  <c r="O242" i="12"/>
  <c r="O240" i="12" s="1"/>
  <c r="P242" i="12"/>
  <c r="P240" i="12" s="1"/>
  <c r="Q242" i="12"/>
  <c r="Q240" i="12" s="1"/>
  <c r="F169" i="18"/>
  <c r="F167" i="18"/>
  <c r="F170" i="18"/>
  <c r="F166" i="18"/>
  <c r="D763" i="12"/>
  <c r="D761" i="12" s="1"/>
  <c r="E763" i="12"/>
  <c r="E761" i="12" s="1"/>
  <c r="F763" i="12"/>
  <c r="F761" i="12" s="1"/>
  <c r="G763" i="12"/>
  <c r="G761" i="12" s="1"/>
  <c r="I763" i="12"/>
  <c r="I761" i="12" s="1"/>
  <c r="K763" i="12"/>
  <c r="K761" i="12" s="1"/>
  <c r="L763" i="12"/>
  <c r="L761" i="12" s="1"/>
  <c r="N763" i="12"/>
  <c r="N761" i="12" s="1"/>
  <c r="O763" i="12"/>
  <c r="O761" i="12" s="1"/>
  <c r="P763" i="12"/>
  <c r="P761" i="12" s="1"/>
  <c r="Q763" i="12"/>
  <c r="Q761" i="12" s="1"/>
  <c r="D764" i="12"/>
  <c r="D762" i="12" s="1"/>
  <c r="E764" i="12"/>
  <c r="E762" i="12" s="1"/>
  <c r="F764" i="12"/>
  <c r="F762" i="12" s="1"/>
  <c r="G764" i="12"/>
  <c r="G762" i="12" s="1"/>
  <c r="I764" i="12"/>
  <c r="I762" i="12" s="1"/>
  <c r="J764" i="12"/>
  <c r="J762" i="12" s="1"/>
  <c r="K764" i="12"/>
  <c r="K762" i="12" s="1"/>
  <c r="L764" i="12"/>
  <c r="L762" i="12" s="1"/>
  <c r="M764" i="12"/>
  <c r="N764" i="12"/>
  <c r="N762" i="12" s="1"/>
  <c r="O764" i="12"/>
  <c r="O762" i="12" s="1"/>
  <c r="P764" i="12"/>
  <c r="P762" i="12" s="1"/>
  <c r="Q764" i="12"/>
  <c r="Q762" i="12" s="1"/>
  <c r="R764" i="12"/>
  <c r="R777" i="12"/>
  <c r="F575" i="18" s="1"/>
  <c r="R769" i="12"/>
  <c r="F568" i="18" s="1"/>
  <c r="R781" i="12"/>
  <c r="F577" i="18" s="1"/>
  <c r="R783" i="12"/>
  <c r="F578" i="18" s="1"/>
  <c r="R767" i="12"/>
  <c r="F567" i="18" s="1"/>
  <c r="R765" i="12"/>
  <c r="F566" i="18" s="1"/>
  <c r="R753" i="12"/>
  <c r="F558" i="18" s="1"/>
  <c r="M753" i="12"/>
  <c r="H753" i="12"/>
  <c r="R759" i="12"/>
  <c r="F561" i="18" s="1"/>
  <c r="M759" i="12"/>
  <c r="E561" i="18" s="1"/>
  <c r="H759" i="12"/>
  <c r="R827" i="12"/>
  <c r="F615" i="18" s="1"/>
  <c r="R837" i="12"/>
  <c r="F631" i="18" s="1"/>
  <c r="M827" i="12"/>
  <c r="E615" i="18" s="1"/>
  <c r="M837" i="12"/>
  <c r="E631" i="18" s="1"/>
  <c r="H827" i="12"/>
  <c r="H837" i="12"/>
  <c r="R825" i="12"/>
  <c r="F613" i="18" s="1"/>
  <c r="R853" i="12"/>
  <c r="F641" i="18" s="1"/>
  <c r="M825" i="12"/>
  <c r="E613" i="18" s="1"/>
  <c r="M853" i="12"/>
  <c r="E641" i="18" s="1"/>
  <c r="H825" i="12"/>
  <c r="H853" i="12"/>
  <c r="R851" i="12"/>
  <c r="F639" i="18" s="1"/>
  <c r="M851" i="12"/>
  <c r="E639" i="18" s="1"/>
  <c r="H851" i="12"/>
  <c r="R849" i="12"/>
  <c r="F637" i="18" s="1"/>
  <c r="M849" i="12"/>
  <c r="E637" i="18" s="1"/>
  <c r="H849" i="12"/>
  <c r="R841" i="12"/>
  <c r="F635" i="18" s="1"/>
  <c r="M841" i="12"/>
  <c r="E635" i="18" s="1"/>
  <c r="H841" i="12"/>
  <c r="R839" i="12"/>
  <c r="F633" i="18" s="1"/>
  <c r="R831" i="12"/>
  <c r="F619" i="18" s="1"/>
  <c r="M839" i="12"/>
  <c r="E633" i="18" s="1"/>
  <c r="M832" i="12"/>
  <c r="M831" i="12"/>
  <c r="E619" i="18" s="1"/>
  <c r="H839" i="12"/>
  <c r="H831" i="12"/>
  <c r="R821" i="12"/>
  <c r="F609" i="18" s="1"/>
  <c r="R819" i="12"/>
  <c r="F607" i="18" s="1"/>
  <c r="R815" i="12"/>
  <c r="F603" i="18" s="1"/>
  <c r="R817" i="12"/>
  <c r="F605" i="18" s="1"/>
  <c r="R833" i="12"/>
  <c r="F627" i="18" s="1"/>
  <c r="R823" i="12"/>
  <c r="F611" i="18" s="1"/>
  <c r="M821" i="12"/>
  <c r="E609" i="18" s="1"/>
  <c r="M819" i="12"/>
  <c r="E607" i="18" s="1"/>
  <c r="M815" i="12"/>
  <c r="E603" i="18" s="1"/>
  <c r="M817" i="12"/>
  <c r="E605" i="18" s="1"/>
  <c r="M833" i="12"/>
  <c r="E627" i="18" s="1"/>
  <c r="M823" i="12"/>
  <c r="E611" i="18" s="1"/>
  <c r="H821" i="12"/>
  <c r="H819" i="12"/>
  <c r="H815" i="12"/>
  <c r="H817" i="12"/>
  <c r="H833" i="12"/>
  <c r="H823" i="12"/>
  <c r="R803" i="12"/>
  <c r="F589" i="18" s="1"/>
  <c r="F587" i="18" s="1"/>
  <c r="E117" i="20" s="1"/>
  <c r="R799" i="12"/>
  <c r="F586" i="18" s="1"/>
  <c r="R797" i="12"/>
  <c r="F585" i="18" s="1"/>
  <c r="M803" i="12"/>
  <c r="E589" i="18" s="1"/>
  <c r="E587" i="18" s="1"/>
  <c r="D117" i="20" s="1"/>
  <c r="M799" i="12"/>
  <c r="E586" i="18" s="1"/>
  <c r="M797" i="12"/>
  <c r="E585" i="18" s="1"/>
  <c r="H803" i="12"/>
  <c r="H799" i="12"/>
  <c r="H797" i="12"/>
  <c r="R795" i="12"/>
  <c r="F584" i="18" s="1"/>
  <c r="R793" i="12"/>
  <c r="F583" i="18" s="1"/>
  <c r="R791" i="12"/>
  <c r="F582" i="18" s="1"/>
  <c r="R789" i="12"/>
  <c r="F581" i="18" s="1"/>
  <c r="R787" i="12"/>
  <c r="F580" i="18" s="1"/>
  <c r="R785" i="12"/>
  <c r="F579" i="18" s="1"/>
  <c r="M795" i="12"/>
  <c r="E584" i="18" s="1"/>
  <c r="M793" i="12"/>
  <c r="E583" i="18" s="1"/>
  <c r="M791" i="12"/>
  <c r="E582" i="18" s="1"/>
  <c r="M789" i="12"/>
  <c r="E581" i="18" s="1"/>
  <c r="M787" i="12"/>
  <c r="E580" i="18" s="1"/>
  <c r="M785" i="12"/>
  <c r="E579" i="18" s="1"/>
  <c r="H795" i="12"/>
  <c r="H793" i="12"/>
  <c r="H791" i="12"/>
  <c r="H789" i="12"/>
  <c r="H787" i="12"/>
  <c r="H785" i="12"/>
  <c r="R779" i="12"/>
  <c r="F576" i="18" s="1"/>
  <c r="M779" i="12"/>
  <c r="E576" i="18" s="1"/>
  <c r="H779" i="12"/>
  <c r="M777" i="12"/>
  <c r="E575" i="18" s="1"/>
  <c r="M769" i="12"/>
  <c r="E568" i="18" s="1"/>
  <c r="M781" i="12"/>
  <c r="E577" i="18" s="1"/>
  <c r="M783" i="12"/>
  <c r="E578" i="18" s="1"/>
  <c r="M767" i="12"/>
  <c r="E567" i="18" s="1"/>
  <c r="M765" i="12"/>
  <c r="E566" i="18" s="1"/>
  <c r="H777" i="12"/>
  <c r="H770" i="12"/>
  <c r="T770" i="12" s="1"/>
  <c r="H769" i="12"/>
  <c r="H781" i="12"/>
  <c r="H783" i="12"/>
  <c r="H767" i="12"/>
  <c r="H765" i="12"/>
  <c r="R757" i="12"/>
  <c r="F560" i="18" s="1"/>
  <c r="M757" i="12"/>
  <c r="E560" i="18" s="1"/>
  <c r="H757" i="12"/>
  <c r="R755" i="12"/>
  <c r="F559" i="18" s="1"/>
  <c r="M755" i="12"/>
  <c r="E559" i="18" s="1"/>
  <c r="H755" i="12"/>
  <c r="R751" i="12"/>
  <c r="F557" i="18" s="1"/>
  <c r="M751" i="12"/>
  <c r="E557" i="18" s="1"/>
  <c r="H751" i="12"/>
  <c r="R749" i="12"/>
  <c r="F556" i="18" s="1"/>
  <c r="M749" i="12"/>
  <c r="E556" i="18" s="1"/>
  <c r="H749" i="12"/>
  <c r="R747" i="12"/>
  <c r="M747" i="12"/>
  <c r="H747" i="12"/>
  <c r="D743" i="12"/>
  <c r="E743" i="12"/>
  <c r="F743" i="12"/>
  <c r="G743" i="12"/>
  <c r="I743" i="12"/>
  <c r="J743" i="12"/>
  <c r="K743" i="12"/>
  <c r="L743" i="12"/>
  <c r="N743" i="12"/>
  <c r="O743" i="12"/>
  <c r="P743" i="12"/>
  <c r="P855" i="12" s="1"/>
  <c r="D746" i="12"/>
  <c r="D744" i="12" s="1"/>
  <c r="E746" i="12"/>
  <c r="E744" i="12" s="1"/>
  <c r="F746" i="12"/>
  <c r="F744" i="12" s="1"/>
  <c r="F856" i="12" s="1"/>
  <c r="G746" i="12"/>
  <c r="G744" i="12" s="1"/>
  <c r="G856" i="12" s="1"/>
  <c r="H746" i="12"/>
  <c r="I746" i="12"/>
  <c r="I744" i="12" s="1"/>
  <c r="J746" i="12"/>
  <c r="J744" i="12" s="1"/>
  <c r="K746" i="12"/>
  <c r="K744" i="12" s="1"/>
  <c r="K856" i="12" s="1"/>
  <c r="L746" i="12"/>
  <c r="L744" i="12" s="1"/>
  <c r="L856" i="12" s="1"/>
  <c r="M746" i="12"/>
  <c r="N746" i="12"/>
  <c r="N744" i="12" s="1"/>
  <c r="N856" i="12" s="1"/>
  <c r="O746" i="12"/>
  <c r="O744" i="12" s="1"/>
  <c r="O856" i="12" s="1"/>
  <c r="P746" i="12"/>
  <c r="P744" i="12" s="1"/>
  <c r="P856" i="12" s="1"/>
  <c r="Q746" i="12"/>
  <c r="Q744" i="12" s="1"/>
  <c r="R746" i="12"/>
  <c r="R721" i="12"/>
  <c r="M721" i="12"/>
  <c r="H721" i="12"/>
  <c r="R713" i="12"/>
  <c r="F510" i="18" s="1"/>
  <c r="R711" i="12"/>
  <c r="F509" i="18" s="1"/>
  <c r="M713" i="12"/>
  <c r="E510" i="18" s="1"/>
  <c r="M711" i="12"/>
  <c r="E509" i="18" s="1"/>
  <c r="H713" i="12"/>
  <c r="H711" i="12"/>
  <c r="D719" i="12"/>
  <c r="E719" i="12"/>
  <c r="F719" i="12"/>
  <c r="G719" i="12"/>
  <c r="I719" i="12"/>
  <c r="J719" i="12"/>
  <c r="K719" i="12"/>
  <c r="L719" i="12"/>
  <c r="N719" i="12"/>
  <c r="O719" i="12"/>
  <c r="P719" i="12"/>
  <c r="Q719" i="12"/>
  <c r="D720" i="12"/>
  <c r="E720" i="12"/>
  <c r="F720" i="12"/>
  <c r="G720" i="12"/>
  <c r="H720" i="12"/>
  <c r="I720" i="12"/>
  <c r="J720" i="12"/>
  <c r="K720" i="12"/>
  <c r="L720" i="12"/>
  <c r="M720" i="12"/>
  <c r="N720" i="12"/>
  <c r="O720" i="12"/>
  <c r="P720" i="12"/>
  <c r="Q720" i="12"/>
  <c r="R720" i="12"/>
  <c r="D709" i="12"/>
  <c r="D707" i="12" s="1"/>
  <c r="E709" i="12"/>
  <c r="E707" i="12" s="1"/>
  <c r="F709" i="12"/>
  <c r="F707" i="12" s="1"/>
  <c r="G709" i="12"/>
  <c r="G707" i="12" s="1"/>
  <c r="I709" i="12"/>
  <c r="I707" i="12" s="1"/>
  <c r="J709" i="12"/>
  <c r="J707" i="12" s="1"/>
  <c r="K709" i="12"/>
  <c r="K707" i="12" s="1"/>
  <c r="L709" i="12"/>
  <c r="L707" i="12" s="1"/>
  <c r="N709" i="12"/>
  <c r="N707" i="12" s="1"/>
  <c r="O709" i="12"/>
  <c r="O707" i="12" s="1"/>
  <c r="P709" i="12"/>
  <c r="P707" i="12" s="1"/>
  <c r="Q709" i="12"/>
  <c r="Q707" i="12" s="1"/>
  <c r="D710" i="12"/>
  <c r="D708" i="12" s="1"/>
  <c r="E710" i="12"/>
  <c r="E708" i="12" s="1"/>
  <c r="F710" i="12"/>
  <c r="F708" i="12" s="1"/>
  <c r="G710" i="12"/>
  <c r="G708" i="12" s="1"/>
  <c r="H710" i="12"/>
  <c r="I710" i="12"/>
  <c r="I708" i="12" s="1"/>
  <c r="J710" i="12"/>
  <c r="J708" i="12" s="1"/>
  <c r="K710" i="12"/>
  <c r="K708" i="12" s="1"/>
  <c r="L710" i="12"/>
  <c r="L708" i="12" s="1"/>
  <c r="M710" i="12"/>
  <c r="N710" i="12"/>
  <c r="N708" i="12" s="1"/>
  <c r="O710" i="12"/>
  <c r="O708" i="12" s="1"/>
  <c r="P710" i="12"/>
  <c r="P708" i="12" s="1"/>
  <c r="Q710" i="12"/>
  <c r="Q708" i="12" s="1"/>
  <c r="R710" i="12"/>
  <c r="R705" i="12"/>
  <c r="F503" i="18" s="1"/>
  <c r="F501" i="18" s="1"/>
  <c r="E104" i="20" s="1"/>
  <c r="E103" i="20" s="1"/>
  <c r="M705" i="12"/>
  <c r="E503" i="18" s="1"/>
  <c r="E501" i="18" s="1"/>
  <c r="D104" i="20" s="1"/>
  <c r="D103" i="20" s="1"/>
  <c r="H705" i="12"/>
  <c r="R697" i="12"/>
  <c r="M697" i="12"/>
  <c r="H697" i="12"/>
  <c r="R693" i="12"/>
  <c r="F489" i="18" s="1"/>
  <c r="R691" i="12"/>
  <c r="F488" i="18" s="1"/>
  <c r="R689" i="12"/>
  <c r="F487" i="18" s="1"/>
  <c r="M693" i="12"/>
  <c r="E489" i="18" s="1"/>
  <c r="M691" i="12"/>
  <c r="E488" i="18" s="1"/>
  <c r="M689" i="12"/>
  <c r="E487" i="18" s="1"/>
  <c r="H693" i="12"/>
  <c r="H691" i="12"/>
  <c r="H689" i="12"/>
  <c r="R681" i="12"/>
  <c r="F481" i="18" s="1"/>
  <c r="R679" i="12"/>
  <c r="F480" i="18" s="1"/>
  <c r="R675" i="12"/>
  <c r="F478" i="18" s="1"/>
  <c r="R673" i="12"/>
  <c r="F477" i="18" s="1"/>
  <c r="M681" i="12"/>
  <c r="E481" i="18" s="1"/>
  <c r="M679" i="12"/>
  <c r="E480" i="18" s="1"/>
  <c r="M675" i="12"/>
  <c r="E478" i="18" s="1"/>
  <c r="M673" i="12"/>
  <c r="E477" i="18" s="1"/>
  <c r="H681" i="12"/>
  <c r="H679" i="12"/>
  <c r="H675" i="12"/>
  <c r="H673" i="12"/>
  <c r="D695" i="12"/>
  <c r="E695" i="12"/>
  <c r="F695" i="12"/>
  <c r="G695" i="12"/>
  <c r="I695" i="12"/>
  <c r="J695" i="12"/>
  <c r="K695" i="12"/>
  <c r="L695" i="12"/>
  <c r="N695" i="12"/>
  <c r="O695" i="12"/>
  <c r="P695" i="12"/>
  <c r="Q695" i="12"/>
  <c r="D696" i="12"/>
  <c r="E696" i="12"/>
  <c r="F696" i="12"/>
  <c r="G696" i="12"/>
  <c r="H696" i="12"/>
  <c r="I696" i="12"/>
  <c r="J696" i="12"/>
  <c r="K696" i="12"/>
  <c r="L696" i="12"/>
  <c r="M696" i="12"/>
  <c r="N696" i="12"/>
  <c r="O696" i="12"/>
  <c r="P696" i="12"/>
  <c r="Q696" i="12"/>
  <c r="R696" i="12"/>
  <c r="D687" i="12"/>
  <c r="E687" i="12"/>
  <c r="F687" i="12"/>
  <c r="G687" i="12"/>
  <c r="I687" i="12"/>
  <c r="J687" i="12"/>
  <c r="K687" i="12"/>
  <c r="L687" i="12"/>
  <c r="N687" i="12"/>
  <c r="O687" i="12"/>
  <c r="P687" i="12"/>
  <c r="Q687" i="12"/>
  <c r="D688" i="12"/>
  <c r="E688" i="12"/>
  <c r="F688" i="12"/>
  <c r="G688" i="12"/>
  <c r="H688" i="12"/>
  <c r="I688" i="12"/>
  <c r="J688" i="12"/>
  <c r="K688" i="12"/>
  <c r="L688" i="12"/>
  <c r="M688" i="12"/>
  <c r="N688" i="12"/>
  <c r="O688" i="12"/>
  <c r="P688" i="12"/>
  <c r="Q688" i="12"/>
  <c r="R688" i="12"/>
  <c r="R483" i="12"/>
  <c r="F344" i="18" s="1"/>
  <c r="M483" i="12"/>
  <c r="E344" i="18" s="1"/>
  <c r="H483" i="12"/>
  <c r="R481" i="12"/>
  <c r="F343" i="18" s="1"/>
  <c r="M481" i="12"/>
  <c r="E343" i="18" s="1"/>
  <c r="H481" i="12"/>
  <c r="R487" i="12"/>
  <c r="F346" i="18" s="1"/>
  <c r="M487" i="12"/>
  <c r="E346" i="18" s="1"/>
  <c r="H487" i="12"/>
  <c r="R479" i="12"/>
  <c r="F342" i="18" s="1"/>
  <c r="M479" i="12"/>
  <c r="E342" i="18" s="1"/>
  <c r="H479" i="12"/>
  <c r="R469" i="12"/>
  <c r="F335" i="18" s="1"/>
  <c r="M469" i="12"/>
  <c r="E335" i="18" s="1"/>
  <c r="H469" i="12"/>
  <c r="R467" i="12"/>
  <c r="F334" i="18" s="1"/>
  <c r="M467" i="12"/>
  <c r="E334" i="18" s="1"/>
  <c r="H467" i="12"/>
  <c r="R465" i="12"/>
  <c r="F333" i="18" s="1"/>
  <c r="R463" i="12"/>
  <c r="F332" i="18" s="1"/>
  <c r="M465" i="12"/>
  <c r="E333" i="18" s="1"/>
  <c r="M463" i="12"/>
  <c r="E332" i="18" s="1"/>
  <c r="H465" i="12"/>
  <c r="H463" i="12"/>
  <c r="H462" i="12"/>
  <c r="T462" i="12" s="1"/>
  <c r="R457" i="12"/>
  <c r="F327" i="18" s="1"/>
  <c r="R455" i="12"/>
  <c r="F326" i="18" s="1"/>
  <c r="M457" i="12"/>
  <c r="E327" i="18" s="1"/>
  <c r="M455" i="12"/>
  <c r="E326" i="18" s="1"/>
  <c r="H457" i="12"/>
  <c r="H455" i="12"/>
  <c r="M447" i="12"/>
  <c r="E320" i="18" s="1"/>
  <c r="H447" i="12"/>
  <c r="R449" i="12"/>
  <c r="F321" i="18" s="1"/>
  <c r="M449" i="12"/>
  <c r="R447" i="12"/>
  <c r="F320" i="18" s="1"/>
  <c r="R433" i="12"/>
  <c r="R429" i="12"/>
  <c r="F304" i="18" s="1"/>
  <c r="R419" i="12"/>
  <c r="F299" i="18" s="1"/>
  <c r="R423" i="12"/>
  <c r="F301" i="18" s="1"/>
  <c r="M433" i="12"/>
  <c r="M429" i="12"/>
  <c r="E304" i="18" s="1"/>
  <c r="M419" i="12"/>
  <c r="E299" i="18" s="1"/>
  <c r="M423" i="12"/>
  <c r="E301" i="18" s="1"/>
  <c r="H433" i="12"/>
  <c r="H429" i="12"/>
  <c r="H419" i="12"/>
  <c r="H423" i="12"/>
  <c r="D431" i="12"/>
  <c r="D409" i="12" s="1"/>
  <c r="E431" i="12"/>
  <c r="E409" i="12" s="1"/>
  <c r="E489" i="12" s="1"/>
  <c r="F431" i="12"/>
  <c r="F409" i="12" s="1"/>
  <c r="F489" i="12" s="1"/>
  <c r="G431" i="12"/>
  <c r="G409" i="12" s="1"/>
  <c r="G489" i="12" s="1"/>
  <c r="I431" i="12"/>
  <c r="I409" i="12" s="1"/>
  <c r="J431" i="12"/>
  <c r="J409" i="12" s="1"/>
  <c r="J489" i="12" s="1"/>
  <c r="K431" i="12"/>
  <c r="K409" i="12" s="1"/>
  <c r="K489" i="12" s="1"/>
  <c r="L431" i="12"/>
  <c r="L409" i="12" s="1"/>
  <c r="L489" i="12" s="1"/>
  <c r="N431" i="12"/>
  <c r="N409" i="12" s="1"/>
  <c r="O431" i="12"/>
  <c r="O409" i="12" s="1"/>
  <c r="O489" i="12" s="1"/>
  <c r="P431" i="12"/>
  <c r="P409" i="12" s="1"/>
  <c r="P489" i="12" s="1"/>
  <c r="Q431" i="12"/>
  <c r="Q409" i="12" s="1"/>
  <c r="Q489" i="12" s="1"/>
  <c r="D432" i="12"/>
  <c r="D410" i="12" s="1"/>
  <c r="E432" i="12"/>
  <c r="E410" i="12" s="1"/>
  <c r="E490" i="12" s="1"/>
  <c r="F432" i="12"/>
  <c r="F410" i="12" s="1"/>
  <c r="F490" i="12" s="1"/>
  <c r="G432" i="12"/>
  <c r="G410" i="12" s="1"/>
  <c r="G490" i="12" s="1"/>
  <c r="H432" i="12"/>
  <c r="I432" i="12"/>
  <c r="I410" i="12" s="1"/>
  <c r="I490" i="12" s="1"/>
  <c r="J432" i="12"/>
  <c r="J410" i="12" s="1"/>
  <c r="J490" i="12" s="1"/>
  <c r="K432" i="12"/>
  <c r="K410" i="12" s="1"/>
  <c r="L432" i="12"/>
  <c r="L410" i="12" s="1"/>
  <c r="L490" i="12" s="1"/>
  <c r="M432" i="12"/>
  <c r="N432" i="12"/>
  <c r="N410" i="12" s="1"/>
  <c r="O432" i="12"/>
  <c r="O410" i="12" s="1"/>
  <c r="O490" i="12" s="1"/>
  <c r="P432" i="12"/>
  <c r="P410" i="12" s="1"/>
  <c r="P490" i="12" s="1"/>
  <c r="Q432" i="12"/>
  <c r="Q410" i="12" s="1"/>
  <c r="Q490" i="12" s="1"/>
  <c r="R432" i="12"/>
  <c r="R421" i="12"/>
  <c r="F300" i="18" s="1"/>
  <c r="R417" i="12"/>
  <c r="F298" i="18" s="1"/>
  <c r="R415" i="12"/>
  <c r="F297" i="18" s="1"/>
  <c r="R413" i="12"/>
  <c r="F296" i="18" s="1"/>
  <c r="M421" i="12"/>
  <c r="E300" i="18" s="1"/>
  <c r="M417" i="12"/>
  <c r="E298" i="18" s="1"/>
  <c r="M415" i="12"/>
  <c r="E297" i="18" s="1"/>
  <c r="M413" i="12"/>
  <c r="E296" i="18" s="1"/>
  <c r="H421" i="12"/>
  <c r="H417" i="12"/>
  <c r="H415" i="12"/>
  <c r="H413" i="12"/>
  <c r="R427" i="12"/>
  <c r="F303" i="18" s="1"/>
  <c r="M427" i="12"/>
  <c r="E303" i="18" s="1"/>
  <c r="H427" i="12"/>
  <c r="R595" i="12"/>
  <c r="F408" i="18" s="1"/>
  <c r="M595" i="12"/>
  <c r="E408" i="18" s="1"/>
  <c r="H595" i="12"/>
  <c r="F402" i="18"/>
  <c r="R533" i="12"/>
  <c r="F378" i="18" s="1"/>
  <c r="M533" i="12"/>
  <c r="E378" i="18" s="1"/>
  <c r="H533" i="12"/>
  <c r="R531" i="12"/>
  <c r="F377" i="18" s="1"/>
  <c r="M531" i="12"/>
  <c r="E377" i="18" s="1"/>
  <c r="H531" i="12"/>
  <c r="R529" i="12"/>
  <c r="F376" i="18" s="1"/>
  <c r="M529" i="12"/>
  <c r="E376" i="18" s="1"/>
  <c r="H529" i="12"/>
  <c r="R527" i="12"/>
  <c r="F375" i="18" s="1"/>
  <c r="M527" i="12"/>
  <c r="E375" i="18" s="1"/>
  <c r="H527" i="12"/>
  <c r="R525" i="12"/>
  <c r="F374" i="18" s="1"/>
  <c r="M525" i="12"/>
  <c r="E374" i="18" s="1"/>
  <c r="H525" i="12"/>
  <c r="R539" i="12"/>
  <c r="F381" i="18" s="1"/>
  <c r="M539" i="12"/>
  <c r="E381" i="18" s="1"/>
  <c r="H539" i="12"/>
  <c r="R537" i="12"/>
  <c r="F380" i="18" s="1"/>
  <c r="M537" i="12"/>
  <c r="E380" i="18" s="1"/>
  <c r="H537" i="12"/>
  <c r="M567" i="12"/>
  <c r="E402" i="18" s="1"/>
  <c r="R561" i="12"/>
  <c r="F396" i="18" s="1"/>
  <c r="M561" i="12"/>
  <c r="E396" i="18" s="1"/>
  <c r="H561" i="12"/>
  <c r="M557" i="12"/>
  <c r="E386" i="18" s="1"/>
  <c r="H557" i="12"/>
  <c r="R563" i="12"/>
  <c r="F398" i="18" s="1"/>
  <c r="E398" i="18"/>
  <c r="H563" i="12"/>
  <c r="R559" i="12"/>
  <c r="M559" i="12"/>
  <c r="E394" i="18" s="1"/>
  <c r="H559" i="12"/>
  <c r="F420" i="18"/>
  <c r="E420" i="18"/>
  <c r="H601" i="12"/>
  <c r="T601" i="12" s="1"/>
  <c r="F410" i="18"/>
  <c r="E410" i="18"/>
  <c r="H599" i="12"/>
  <c r="R627" i="12"/>
  <c r="H627" i="12"/>
  <c r="R619" i="12"/>
  <c r="F434" i="18" s="1"/>
  <c r="M619" i="12"/>
  <c r="E434" i="18" s="1"/>
  <c r="H619" i="12"/>
  <c r="R613" i="12"/>
  <c r="F428" i="18" s="1"/>
  <c r="M613" i="12"/>
  <c r="E428" i="18" s="1"/>
  <c r="H613" i="12"/>
  <c r="R611" i="12"/>
  <c r="F426" i="18" s="1"/>
  <c r="M611" i="12"/>
  <c r="E426" i="18" s="1"/>
  <c r="H611" i="12"/>
  <c r="R629" i="12"/>
  <c r="F448" i="18" s="1"/>
  <c r="H629" i="12"/>
  <c r="R617" i="12"/>
  <c r="F432" i="18" s="1"/>
  <c r="M617" i="12"/>
  <c r="E432" i="18" s="1"/>
  <c r="H617" i="12"/>
  <c r="D556" i="12"/>
  <c r="D522" i="12" s="1"/>
  <c r="D638" i="12" s="1"/>
  <c r="E556" i="12"/>
  <c r="E522" i="12" s="1"/>
  <c r="E638" i="12" s="1"/>
  <c r="F556" i="12"/>
  <c r="F522" i="12" s="1"/>
  <c r="F638" i="12" s="1"/>
  <c r="G556" i="12"/>
  <c r="G522" i="12" s="1"/>
  <c r="G638" i="12" s="1"/>
  <c r="H556" i="12"/>
  <c r="I556" i="12"/>
  <c r="I522" i="12" s="1"/>
  <c r="I638" i="12" s="1"/>
  <c r="J556" i="12"/>
  <c r="J522" i="12" s="1"/>
  <c r="J638" i="12" s="1"/>
  <c r="K556" i="12"/>
  <c r="K522" i="12" s="1"/>
  <c r="K638" i="12" s="1"/>
  <c r="L556" i="12"/>
  <c r="L522" i="12" s="1"/>
  <c r="L638" i="12" s="1"/>
  <c r="M556" i="12"/>
  <c r="N556" i="12"/>
  <c r="N522" i="12" s="1"/>
  <c r="N638" i="12" s="1"/>
  <c r="O556" i="12"/>
  <c r="O522" i="12" s="1"/>
  <c r="O638" i="12" s="1"/>
  <c r="P556" i="12"/>
  <c r="P522" i="12" s="1"/>
  <c r="P638" i="12" s="1"/>
  <c r="Q556" i="12"/>
  <c r="Q522" i="12" s="1"/>
  <c r="Q638" i="12" s="1"/>
  <c r="R556" i="12"/>
  <c r="F94" i="18"/>
  <c r="E94" i="18"/>
  <c r="D94" i="18"/>
  <c r="F91" i="18"/>
  <c r="E91" i="18"/>
  <c r="D91" i="18"/>
  <c r="F90" i="18"/>
  <c r="E90" i="18"/>
  <c r="D90" i="18"/>
  <c r="F89" i="18"/>
  <c r="E89" i="18"/>
  <c r="D89" i="18"/>
  <c r="F88" i="18"/>
  <c r="E88" i="18"/>
  <c r="H120" i="12"/>
  <c r="R97" i="12"/>
  <c r="M97" i="12"/>
  <c r="H97" i="12"/>
  <c r="F65" i="18"/>
  <c r="F63" i="18" s="1"/>
  <c r="E65" i="18"/>
  <c r="E63" i="18" s="1"/>
  <c r="H93" i="12"/>
  <c r="F51" i="18"/>
  <c r="E51" i="18"/>
  <c r="D51" i="18"/>
  <c r="F45" i="18"/>
  <c r="E45" i="18"/>
  <c r="D45" i="18"/>
  <c r="F50" i="18"/>
  <c r="E50" i="18"/>
  <c r="D50" i="18"/>
  <c r="F49" i="18"/>
  <c r="E49" i="18"/>
  <c r="H77" i="12"/>
  <c r="F47" i="18"/>
  <c r="E47" i="18"/>
  <c r="D47" i="18"/>
  <c r="F46" i="18"/>
  <c r="E46" i="18"/>
  <c r="D46" i="18"/>
  <c r="F44" i="18"/>
  <c r="E44" i="18"/>
  <c r="D44" i="18"/>
  <c r="F41" i="18"/>
  <c r="E41" i="18"/>
  <c r="D41" i="18"/>
  <c r="F43" i="18"/>
  <c r="E43" i="18"/>
  <c r="D43" i="18"/>
  <c r="F39" i="18"/>
  <c r="E39" i="18"/>
  <c r="D39" i="18"/>
  <c r="F40" i="18"/>
  <c r="E40" i="18"/>
  <c r="D40" i="18"/>
  <c r="F42" i="18"/>
  <c r="E42" i="18"/>
  <c r="D42" i="18"/>
  <c r="F38" i="18"/>
  <c r="E38" i="18"/>
  <c r="D38" i="18"/>
  <c r="F37" i="18"/>
  <c r="E37" i="18"/>
  <c r="H47" i="12"/>
  <c r="H45" i="12" s="1"/>
  <c r="H43" i="12" s="1"/>
  <c r="F48" i="18"/>
  <c r="E48" i="18"/>
  <c r="E12" i="18"/>
  <c r="D48" i="18"/>
  <c r="D12" i="18"/>
  <c r="D95" i="12"/>
  <c r="E95" i="12"/>
  <c r="F95" i="12"/>
  <c r="G95" i="12"/>
  <c r="I95" i="12"/>
  <c r="I99" i="12" s="1"/>
  <c r="K95" i="12"/>
  <c r="K99" i="12" s="1"/>
  <c r="L95" i="12"/>
  <c r="L99" i="12" s="1"/>
  <c r="N95" i="12"/>
  <c r="N99" i="12" s="1"/>
  <c r="O95" i="12"/>
  <c r="O99" i="12" s="1"/>
  <c r="P95" i="12"/>
  <c r="P99" i="12" s="1"/>
  <c r="Q95" i="12"/>
  <c r="Q99" i="12" s="1"/>
  <c r="D96" i="12"/>
  <c r="D84" i="12" s="1"/>
  <c r="E96" i="12"/>
  <c r="E84" i="12" s="1"/>
  <c r="F96" i="12"/>
  <c r="F84" i="12" s="1"/>
  <c r="G96" i="12"/>
  <c r="G84" i="12" s="1"/>
  <c r="H96" i="12"/>
  <c r="I96" i="12"/>
  <c r="I84" i="12" s="1"/>
  <c r="J96" i="12"/>
  <c r="J84" i="12" s="1"/>
  <c r="K96" i="12"/>
  <c r="K84" i="12" s="1"/>
  <c r="L96" i="12"/>
  <c r="L84" i="12" s="1"/>
  <c r="M96" i="12"/>
  <c r="N96" i="12"/>
  <c r="N84" i="12" s="1"/>
  <c r="O96" i="12"/>
  <c r="O84" i="12" s="1"/>
  <c r="P96" i="12"/>
  <c r="P84" i="12" s="1"/>
  <c r="Q96" i="12"/>
  <c r="Q84" i="12" s="1"/>
  <c r="R96" i="12"/>
  <c r="R46" i="12"/>
  <c r="D43" i="12"/>
  <c r="E43" i="12"/>
  <c r="F43" i="12"/>
  <c r="G43" i="12"/>
  <c r="G99" i="12" s="1"/>
  <c r="D46" i="12"/>
  <c r="D44" i="12" s="1"/>
  <c r="E46" i="12"/>
  <c r="E44" i="12" s="1"/>
  <c r="F46" i="12"/>
  <c r="F44" i="12" s="1"/>
  <c r="G46" i="12"/>
  <c r="G44" i="12" s="1"/>
  <c r="H46" i="12"/>
  <c r="T46" i="12" s="1"/>
  <c r="M46" i="12"/>
  <c r="I5" i="12"/>
  <c r="J5" i="12"/>
  <c r="K5" i="12"/>
  <c r="L5" i="12"/>
  <c r="N5" i="12"/>
  <c r="O5" i="12"/>
  <c r="P5" i="12"/>
  <c r="Q5" i="12"/>
  <c r="H6" i="12"/>
  <c r="I6" i="12"/>
  <c r="J6" i="12"/>
  <c r="K6" i="12"/>
  <c r="L6" i="12"/>
  <c r="M6" i="12"/>
  <c r="N6" i="12"/>
  <c r="O6" i="12"/>
  <c r="P6" i="12"/>
  <c r="Q6" i="12"/>
  <c r="R6" i="12"/>
  <c r="H335" i="12" l="1"/>
  <c r="T285" i="12"/>
  <c r="H283" i="12"/>
  <c r="F99" i="12"/>
  <c r="T433" i="12"/>
  <c r="D99" i="12"/>
  <c r="F266" i="18"/>
  <c r="F264" i="18" s="1"/>
  <c r="F485" i="18"/>
  <c r="E266" i="18"/>
  <c r="E264" i="18" s="1"/>
  <c r="E330" i="18"/>
  <c r="E328" i="18" s="1"/>
  <c r="E475" i="18"/>
  <c r="E473" i="18" s="1"/>
  <c r="E324" i="18"/>
  <c r="E322" i="18" s="1"/>
  <c r="F507" i="18"/>
  <c r="F505" i="18" s="1"/>
  <c r="F86" i="18"/>
  <c r="E564" i="18"/>
  <c r="D116" i="20" s="1"/>
  <c r="F564" i="18"/>
  <c r="E507" i="18"/>
  <c r="E505" i="18" s="1"/>
  <c r="E8" i="18"/>
  <c r="E14" i="18"/>
  <c r="F601" i="18"/>
  <c r="E118" i="20" s="1"/>
  <c r="D8" i="18"/>
  <c r="D14" i="18"/>
  <c r="E372" i="18"/>
  <c r="E406" i="18"/>
  <c r="F318" i="18"/>
  <c r="F316" i="18" s="1"/>
  <c r="F330" i="18"/>
  <c r="F328" i="18" s="1"/>
  <c r="F372" i="18"/>
  <c r="F406" i="18"/>
  <c r="F324" i="18"/>
  <c r="F322" i="18" s="1"/>
  <c r="E485" i="18"/>
  <c r="E601" i="18"/>
  <c r="E86" i="18"/>
  <c r="F475" i="18"/>
  <c r="F473" i="18" s="1"/>
  <c r="F164" i="18"/>
  <c r="E173" i="18"/>
  <c r="E171" i="18" s="1"/>
  <c r="D44" i="20"/>
  <c r="D43" i="20" s="1"/>
  <c r="E186" i="18"/>
  <c r="E44" i="20"/>
  <c r="E43" i="20" s="1"/>
  <c r="F186" i="18"/>
  <c r="E214" i="18"/>
  <c r="D47" i="20" s="1"/>
  <c r="F214" i="18"/>
  <c r="H745" i="12"/>
  <c r="F244" i="18"/>
  <c r="F242" i="18" s="1"/>
  <c r="F240" i="18" s="1"/>
  <c r="R335" i="12"/>
  <c r="E99" i="12"/>
  <c r="F394" i="18"/>
  <c r="E555" i="18"/>
  <c r="M745" i="12"/>
  <c r="T745" i="12" s="1"/>
  <c r="F555" i="18"/>
  <c r="F553" i="18" s="1"/>
  <c r="F551" i="18" s="1"/>
  <c r="R745" i="12"/>
  <c r="T43" i="12"/>
  <c r="T556" i="12"/>
  <c r="T619" i="12"/>
  <c r="E244" i="18"/>
  <c r="E242" i="18" s="1"/>
  <c r="M335" i="12"/>
  <c r="T335" i="12" s="1"/>
  <c r="T317" i="12"/>
  <c r="T6" i="12"/>
  <c r="E35" i="18"/>
  <c r="E33" i="18" s="1"/>
  <c r="E15" i="20"/>
  <c r="E13" i="20" s="1"/>
  <c r="F57" i="18"/>
  <c r="F294" i="18"/>
  <c r="E294" i="18"/>
  <c r="F35" i="18"/>
  <c r="F33" i="18" s="1"/>
  <c r="D15" i="20"/>
  <c r="D13" i="20" s="1"/>
  <c r="E57" i="18"/>
  <c r="E384" i="18"/>
  <c r="D83" i="20" s="1"/>
  <c r="H609" i="12"/>
  <c r="F446" i="18"/>
  <c r="R609" i="12"/>
  <c r="E446" i="18"/>
  <c r="M609" i="12"/>
  <c r="T617" i="12"/>
  <c r="T97" i="12"/>
  <c r="J855" i="12"/>
  <c r="L855" i="12"/>
  <c r="K855" i="12"/>
  <c r="E855" i="12"/>
  <c r="D65" i="18"/>
  <c r="D63" i="18" s="1"/>
  <c r="T93" i="12"/>
  <c r="D420" i="18"/>
  <c r="D380" i="18"/>
  <c r="T537" i="12"/>
  <c r="E321" i="18"/>
  <c r="T449" i="12"/>
  <c r="D344" i="18"/>
  <c r="T483" i="12"/>
  <c r="T696" i="12"/>
  <c r="T721" i="12"/>
  <c r="D556" i="18"/>
  <c r="T749" i="12"/>
  <c r="D568" i="18"/>
  <c r="T769" i="12"/>
  <c r="D583" i="18"/>
  <c r="T793" i="12"/>
  <c r="D589" i="18"/>
  <c r="D587" i="18" s="1"/>
  <c r="C117" i="20" s="1"/>
  <c r="T803" i="12"/>
  <c r="D627" i="18"/>
  <c r="T833" i="12"/>
  <c r="D635" i="18"/>
  <c r="T841" i="12"/>
  <c r="D615" i="18"/>
  <c r="T827" i="12"/>
  <c r="D558" i="18"/>
  <c r="T753" i="12"/>
  <c r="D247" i="18"/>
  <c r="T343" i="12"/>
  <c r="D269" i="18"/>
  <c r="T373" i="12"/>
  <c r="T96" i="12"/>
  <c r="D426" i="18"/>
  <c r="T611" i="12"/>
  <c r="D386" i="18"/>
  <c r="D375" i="18"/>
  <c r="T527" i="12"/>
  <c r="D303" i="18"/>
  <c r="T427" i="12"/>
  <c r="D334" i="18"/>
  <c r="T467" i="12"/>
  <c r="D477" i="18"/>
  <c r="T673" i="12"/>
  <c r="D503" i="18"/>
  <c r="D501" i="18" s="1"/>
  <c r="C104" i="20" s="1"/>
  <c r="C103" i="20" s="1"/>
  <c r="T705" i="12"/>
  <c r="T720" i="12"/>
  <c r="D560" i="18"/>
  <c r="T757" i="12"/>
  <c r="D576" i="18"/>
  <c r="T779" i="12"/>
  <c r="D584" i="18"/>
  <c r="T795" i="12"/>
  <c r="D605" i="18"/>
  <c r="T817" i="12"/>
  <c r="D619" i="18"/>
  <c r="T831" i="12"/>
  <c r="D641" i="18"/>
  <c r="T853" i="12"/>
  <c r="D190" i="18"/>
  <c r="T263" i="12"/>
  <c r="D216" i="18"/>
  <c r="T299" i="12"/>
  <c r="T336" i="12"/>
  <c r="D249" i="18"/>
  <c r="T347" i="12"/>
  <c r="D446" i="18"/>
  <c r="T627" i="12"/>
  <c r="D378" i="18"/>
  <c r="T533" i="12"/>
  <c r="T432" i="12"/>
  <c r="D320" i="18"/>
  <c r="T447" i="12"/>
  <c r="D346" i="18"/>
  <c r="T487" i="12"/>
  <c r="D478" i="18"/>
  <c r="T675" i="12"/>
  <c r="D509" i="18"/>
  <c r="T711" i="12"/>
  <c r="D575" i="18"/>
  <c r="T777" i="12"/>
  <c r="D603" i="18"/>
  <c r="T815" i="12"/>
  <c r="D633" i="18"/>
  <c r="T839" i="12"/>
  <c r="D613" i="18"/>
  <c r="T825" i="12"/>
  <c r="D217" i="18"/>
  <c r="T301" i="12"/>
  <c r="T316" i="12"/>
  <c r="D251" i="18"/>
  <c r="T351" i="12"/>
  <c r="D250" i="18"/>
  <c r="T349" i="12"/>
  <c r="D394" i="18"/>
  <c r="T559" i="12"/>
  <c r="D396" i="18"/>
  <c r="T561" i="12"/>
  <c r="D381" i="18"/>
  <c r="T539" i="12"/>
  <c r="D301" i="18"/>
  <c r="T423" i="12"/>
  <c r="D332" i="18"/>
  <c r="T463" i="12"/>
  <c r="D480" i="18"/>
  <c r="T679" i="12"/>
  <c r="D510" i="18"/>
  <c r="T713" i="12"/>
  <c r="D557" i="18"/>
  <c r="T751" i="12"/>
  <c r="D607" i="18"/>
  <c r="T819" i="12"/>
  <c r="D637" i="18"/>
  <c r="T849" i="12"/>
  <c r="D218" i="18"/>
  <c r="T303" i="12"/>
  <c r="D248" i="18"/>
  <c r="T345" i="12"/>
  <c r="D49" i="18"/>
  <c r="T77" i="12"/>
  <c r="D432" i="18"/>
  <c r="D428" i="18"/>
  <c r="T613" i="12"/>
  <c r="D376" i="18"/>
  <c r="T529" i="12"/>
  <c r="D296" i="18"/>
  <c r="T413" i="12"/>
  <c r="D299" i="18"/>
  <c r="T419" i="12"/>
  <c r="D326" i="18"/>
  <c r="T455" i="12"/>
  <c r="D333" i="18"/>
  <c r="T465" i="12"/>
  <c r="D335" i="18"/>
  <c r="T469" i="12"/>
  <c r="D481" i="18"/>
  <c r="T681" i="12"/>
  <c r="D566" i="18"/>
  <c r="T765" i="12"/>
  <c r="D579" i="18"/>
  <c r="T785" i="12"/>
  <c r="D609" i="18"/>
  <c r="T821" i="12"/>
  <c r="E620" i="18"/>
  <c r="E602" i="18" s="1"/>
  <c r="E563" i="18" s="1"/>
  <c r="E644" i="18" s="1"/>
  <c r="T832" i="12"/>
  <c r="D222" i="18"/>
  <c r="T311" i="12"/>
  <c r="D252" i="18"/>
  <c r="T353" i="12"/>
  <c r="D410" i="18"/>
  <c r="T599" i="12"/>
  <c r="D297" i="18"/>
  <c r="T415" i="12"/>
  <c r="D304" i="18"/>
  <c r="T429" i="12"/>
  <c r="D327" i="18"/>
  <c r="T457" i="12"/>
  <c r="D343" i="18"/>
  <c r="T481" i="12"/>
  <c r="T688" i="12"/>
  <c r="D487" i="18"/>
  <c r="T689" i="12"/>
  <c r="T746" i="12"/>
  <c r="D555" i="18"/>
  <c r="T747" i="12"/>
  <c r="D567" i="18"/>
  <c r="T767" i="12"/>
  <c r="D580" i="18"/>
  <c r="T787" i="12"/>
  <c r="D561" i="18"/>
  <c r="T759" i="12"/>
  <c r="D223" i="18"/>
  <c r="T313" i="12"/>
  <c r="D244" i="18"/>
  <c r="T337" i="12"/>
  <c r="D268" i="18"/>
  <c r="T371" i="12"/>
  <c r="D37" i="18"/>
  <c r="T47" i="12"/>
  <c r="D88" i="18"/>
  <c r="D86" i="18" s="1"/>
  <c r="T120" i="12"/>
  <c r="D398" i="18"/>
  <c r="T563" i="12"/>
  <c r="D402" i="18"/>
  <c r="T567" i="12"/>
  <c r="D374" i="18"/>
  <c r="T525" i="12"/>
  <c r="D408" i="18"/>
  <c r="T595" i="12"/>
  <c r="D298" i="18"/>
  <c r="T417" i="12"/>
  <c r="D488" i="18"/>
  <c r="T691" i="12"/>
  <c r="T697" i="12"/>
  <c r="T710" i="12"/>
  <c r="D559" i="18"/>
  <c r="T755" i="12"/>
  <c r="D578" i="18"/>
  <c r="T783" i="12"/>
  <c r="D581" i="18"/>
  <c r="T789" i="12"/>
  <c r="D585" i="18"/>
  <c r="T797" i="12"/>
  <c r="D639" i="18"/>
  <c r="T851" i="12"/>
  <c r="T284" i="12"/>
  <c r="D245" i="18"/>
  <c r="T339" i="12"/>
  <c r="D448" i="18"/>
  <c r="T629" i="12"/>
  <c r="D434" i="18"/>
  <c r="D377" i="18"/>
  <c r="T531" i="12"/>
  <c r="D300" i="18"/>
  <c r="T421" i="12"/>
  <c r="D342" i="18"/>
  <c r="T479" i="12"/>
  <c r="D489" i="18"/>
  <c r="T693" i="12"/>
  <c r="D577" i="18"/>
  <c r="T781" i="12"/>
  <c r="D582" i="18"/>
  <c r="T791" i="12"/>
  <c r="D586" i="18"/>
  <c r="T799" i="12"/>
  <c r="D611" i="18"/>
  <c r="T823" i="12"/>
  <c r="D631" i="18"/>
  <c r="T837" i="12"/>
  <c r="D175" i="18"/>
  <c r="D173" i="18" s="1"/>
  <c r="D171" i="18" s="1"/>
  <c r="T243" i="12"/>
  <c r="D246" i="18"/>
  <c r="T341" i="12"/>
  <c r="R695" i="12"/>
  <c r="F499" i="18"/>
  <c r="F497" i="18" s="1"/>
  <c r="E95" i="20" s="1"/>
  <c r="H719" i="12"/>
  <c r="D523" i="18"/>
  <c r="D515" i="18" s="1"/>
  <c r="C110" i="20" s="1"/>
  <c r="C109" i="20" s="1"/>
  <c r="M719" i="12"/>
  <c r="E523" i="18"/>
  <c r="E515" i="18" s="1"/>
  <c r="D110" i="20" s="1"/>
  <c r="D109" i="20" s="1"/>
  <c r="H764" i="12"/>
  <c r="T764" i="12" s="1"/>
  <c r="D563" i="18"/>
  <c r="D644" i="18" s="1"/>
  <c r="Q743" i="12"/>
  <c r="Q855" i="12" s="1"/>
  <c r="E558" i="18"/>
  <c r="M431" i="12"/>
  <c r="E307" i="18"/>
  <c r="E305" i="18" s="1"/>
  <c r="D64" i="20" s="1"/>
  <c r="R719" i="12"/>
  <c r="F523" i="18"/>
  <c r="F515" i="18" s="1"/>
  <c r="E110" i="20" s="1"/>
  <c r="E109" i="20" s="1"/>
  <c r="H431" i="12"/>
  <c r="D307" i="18"/>
  <c r="D305" i="18" s="1"/>
  <c r="C64" i="20" s="1"/>
  <c r="R431" i="12"/>
  <c r="F307" i="18"/>
  <c r="F305" i="18" s="1"/>
  <c r="E64" i="20" s="1"/>
  <c r="H695" i="12"/>
  <c r="T695" i="12" s="1"/>
  <c r="D499" i="18"/>
  <c r="D497" i="18" s="1"/>
  <c r="C95" i="20" s="1"/>
  <c r="T283" i="12"/>
  <c r="D202" i="18"/>
  <c r="D200" i="18" s="1"/>
  <c r="M695" i="12"/>
  <c r="E499" i="18"/>
  <c r="E497" i="18" s="1"/>
  <c r="D95" i="20" s="1"/>
  <c r="R315" i="12"/>
  <c r="F226" i="18"/>
  <c r="F224" i="18" s="1"/>
  <c r="E48" i="20" s="1"/>
  <c r="M315" i="12"/>
  <c r="E226" i="18"/>
  <c r="E224" i="18" s="1"/>
  <c r="D48" i="20" s="1"/>
  <c r="H315" i="12"/>
  <c r="D226" i="18"/>
  <c r="D224" i="18" s="1"/>
  <c r="C48" i="20" s="1"/>
  <c r="H95" i="12"/>
  <c r="H99" i="12" s="1"/>
  <c r="D69" i="18"/>
  <c r="D67" i="18" s="1"/>
  <c r="C17" i="20" s="1"/>
  <c r="C16" i="20" s="1"/>
  <c r="M95" i="12"/>
  <c r="M99" i="12" s="1"/>
  <c r="E69" i="18"/>
  <c r="E67" i="18" s="1"/>
  <c r="D17" i="20" s="1"/>
  <c r="D16" i="20" s="1"/>
  <c r="R95" i="12"/>
  <c r="R99" i="12" s="1"/>
  <c r="F69" i="18"/>
  <c r="F67" i="18" s="1"/>
  <c r="E17" i="20" s="1"/>
  <c r="E16" i="20" s="1"/>
  <c r="F173" i="18"/>
  <c r="M295" i="12"/>
  <c r="M296" i="12"/>
  <c r="R295" i="12"/>
  <c r="R296" i="12"/>
  <c r="F855" i="12"/>
  <c r="E856" i="12"/>
  <c r="I855" i="12"/>
  <c r="H761" i="12"/>
  <c r="R762" i="12"/>
  <c r="M761" i="12"/>
  <c r="R761" i="12"/>
  <c r="H762" i="12"/>
  <c r="M762" i="12"/>
  <c r="H44" i="12"/>
  <c r="D856" i="12"/>
  <c r="G855" i="12"/>
  <c r="J856" i="12"/>
  <c r="O855" i="12"/>
  <c r="D855" i="12"/>
  <c r="Q856" i="12"/>
  <c r="R856" i="12" s="1"/>
  <c r="I856" i="12"/>
  <c r="N855" i="12"/>
  <c r="N686" i="12"/>
  <c r="N724" i="12" s="1"/>
  <c r="F686" i="12"/>
  <c r="F724" i="12" s="1"/>
  <c r="K685" i="12"/>
  <c r="K723" i="12" s="1"/>
  <c r="Q686" i="12"/>
  <c r="Q724" i="12" s="1"/>
  <c r="I686" i="12"/>
  <c r="I724" i="12" s="1"/>
  <c r="O685" i="12"/>
  <c r="O723" i="12" s="1"/>
  <c r="E685" i="12"/>
  <c r="E723" i="12" s="1"/>
  <c r="M744" i="12"/>
  <c r="O686" i="12"/>
  <c r="O724" i="12" s="1"/>
  <c r="G686" i="12"/>
  <c r="G724" i="12" s="1"/>
  <c r="L685" i="12"/>
  <c r="L723" i="12" s="1"/>
  <c r="R744" i="12"/>
  <c r="M743" i="12"/>
  <c r="H744" i="12"/>
  <c r="J686" i="12"/>
  <c r="J724" i="12" s="1"/>
  <c r="P685" i="12"/>
  <c r="P723" i="12" s="1"/>
  <c r="F685" i="12"/>
  <c r="F723" i="12" s="1"/>
  <c r="R743" i="12"/>
  <c r="H743" i="12"/>
  <c r="R708" i="12"/>
  <c r="M708" i="12"/>
  <c r="R707" i="12"/>
  <c r="H707" i="12"/>
  <c r="H708" i="12"/>
  <c r="M707" i="12"/>
  <c r="K686" i="12"/>
  <c r="Q685" i="12"/>
  <c r="Q723" i="12" s="1"/>
  <c r="G685" i="12"/>
  <c r="G723" i="12" s="1"/>
  <c r="L686" i="12"/>
  <c r="L724" i="12" s="1"/>
  <c r="D686" i="12"/>
  <c r="D724" i="12" s="1"/>
  <c r="I685" i="12"/>
  <c r="E686" i="12"/>
  <c r="E724" i="12" s="1"/>
  <c r="J685" i="12"/>
  <c r="J723" i="12" s="1"/>
  <c r="P686" i="12"/>
  <c r="N685" i="12"/>
  <c r="D685" i="12"/>
  <c r="R638" i="12"/>
  <c r="H638" i="12"/>
  <c r="M638" i="12"/>
  <c r="R522" i="12"/>
  <c r="H522" i="12"/>
  <c r="M522" i="12"/>
  <c r="R461" i="12"/>
  <c r="M461" i="12"/>
  <c r="M410" i="12"/>
  <c r="K490" i="12"/>
  <c r="M490" i="12" s="1"/>
  <c r="R409" i="12"/>
  <c r="N489" i="12"/>
  <c r="R489" i="12" s="1"/>
  <c r="D489" i="12"/>
  <c r="H489" i="12" s="1"/>
  <c r="H409" i="12"/>
  <c r="R410" i="12"/>
  <c r="N490" i="12"/>
  <c r="R490" i="12" s="1"/>
  <c r="D490" i="12"/>
  <c r="H490" i="12" s="1"/>
  <c r="H410" i="12"/>
  <c r="M409" i="12"/>
  <c r="I489" i="12"/>
  <c r="M489" i="12" s="1"/>
  <c r="F319" i="12"/>
  <c r="J320" i="12"/>
  <c r="P319" i="12"/>
  <c r="M376" i="12"/>
  <c r="R375" i="12"/>
  <c r="H333" i="12"/>
  <c r="D375" i="12"/>
  <c r="H375" i="12" s="1"/>
  <c r="R376" i="12"/>
  <c r="M375" i="12"/>
  <c r="H376" i="12"/>
  <c r="L319" i="12"/>
  <c r="J319" i="12"/>
  <c r="E320" i="12"/>
  <c r="R334" i="12"/>
  <c r="H334" i="12"/>
  <c r="M333" i="12"/>
  <c r="R333" i="12"/>
  <c r="M334" i="12"/>
  <c r="G320" i="12"/>
  <c r="O320" i="12"/>
  <c r="F320" i="12"/>
  <c r="N319" i="12"/>
  <c r="P320" i="12"/>
  <c r="K319" i="12"/>
  <c r="N320" i="12"/>
  <c r="I319" i="12"/>
  <c r="L320" i="12"/>
  <c r="D320" i="12"/>
  <c r="G319" i="12"/>
  <c r="D319" i="12"/>
  <c r="Q320" i="12"/>
  <c r="K320" i="12"/>
  <c r="Q319" i="12"/>
  <c r="E319" i="12"/>
  <c r="I320" i="12"/>
  <c r="O319" i="12"/>
  <c r="H296" i="12"/>
  <c r="T296" i="12" s="1"/>
  <c r="H295" i="12"/>
  <c r="T295" i="12" s="1"/>
  <c r="H260" i="12"/>
  <c r="M259" i="12"/>
  <c r="M260" i="12"/>
  <c r="H259" i="12"/>
  <c r="R259" i="12"/>
  <c r="R260" i="12"/>
  <c r="R240" i="12"/>
  <c r="M239" i="12"/>
  <c r="R239" i="12"/>
  <c r="M240" i="12"/>
  <c r="H240" i="12"/>
  <c r="H239" i="12"/>
  <c r="M84" i="12"/>
  <c r="R84" i="12"/>
  <c r="H555" i="12"/>
  <c r="M709" i="12"/>
  <c r="M555" i="12"/>
  <c r="M5" i="12"/>
  <c r="R687" i="12"/>
  <c r="M687" i="12"/>
  <c r="R709" i="12"/>
  <c r="R763" i="12"/>
  <c r="M763" i="12"/>
  <c r="H763" i="12"/>
  <c r="H709" i="12"/>
  <c r="T709" i="12" s="1"/>
  <c r="H687" i="12"/>
  <c r="R100" i="12"/>
  <c r="J100" i="12"/>
  <c r="H461" i="12"/>
  <c r="T461" i="12" s="1"/>
  <c r="Q100" i="12"/>
  <c r="P100" i="12"/>
  <c r="L100" i="12"/>
  <c r="K100" i="12"/>
  <c r="O100" i="12"/>
  <c r="I100" i="12"/>
  <c r="N100" i="12"/>
  <c r="M100" i="12"/>
  <c r="R557" i="12"/>
  <c r="T557" i="12" s="1"/>
  <c r="R5" i="12"/>
  <c r="D6" i="18" l="1"/>
  <c r="C8" i="20" s="1"/>
  <c r="C7" i="20" s="1"/>
  <c r="C6" i="20" s="1"/>
  <c r="E6" i="18"/>
  <c r="D8" i="20" s="1"/>
  <c r="D7" i="20" s="1"/>
  <c r="D6" i="20" s="1"/>
  <c r="E59" i="20"/>
  <c r="E58" i="20" s="1"/>
  <c r="D70" i="20"/>
  <c r="D69" i="20" s="1"/>
  <c r="E68" i="20"/>
  <c r="E67" i="20" s="1"/>
  <c r="D59" i="20"/>
  <c r="D58" i="20" s="1"/>
  <c r="E66" i="20"/>
  <c r="E65" i="20" s="1"/>
  <c r="D68" i="20"/>
  <c r="D67" i="20" s="1"/>
  <c r="D42" i="20"/>
  <c r="D41" i="20" s="1"/>
  <c r="E57" i="20"/>
  <c r="E56" i="20" s="1"/>
  <c r="D406" i="18"/>
  <c r="C85" i="20" s="1"/>
  <c r="F270" i="18"/>
  <c r="E70" i="20"/>
  <c r="E69" i="20" s="1"/>
  <c r="D92" i="20"/>
  <c r="D91" i="20" s="1"/>
  <c r="F562" i="18"/>
  <c r="F643" i="18" s="1"/>
  <c r="D372" i="18"/>
  <c r="D266" i="18"/>
  <c r="C59" i="20" s="1"/>
  <c r="C58" i="20" s="1"/>
  <c r="E92" i="20"/>
  <c r="E91" i="20" s="1"/>
  <c r="D330" i="18"/>
  <c r="D328" i="18" s="1"/>
  <c r="D507" i="18"/>
  <c r="D505" i="18" s="1"/>
  <c r="D63" i="20"/>
  <c r="D62" i="20" s="1"/>
  <c r="E292" i="18"/>
  <c r="D84" i="18"/>
  <c r="D97" i="18" s="1"/>
  <c r="C21" i="20"/>
  <c r="C20" i="20" s="1"/>
  <c r="C19" i="20" s="1"/>
  <c r="C18" i="20" s="1"/>
  <c r="E40" i="20"/>
  <c r="E39" i="20" s="1"/>
  <c r="F162" i="18"/>
  <c r="E424" i="18"/>
  <c r="E404" i="18" s="1"/>
  <c r="D553" i="18"/>
  <c r="D551" i="18" s="1"/>
  <c r="D475" i="18"/>
  <c r="D473" i="18" s="1"/>
  <c r="E63" i="20"/>
  <c r="E62" i="20" s="1"/>
  <c r="F292" i="18"/>
  <c r="F347" i="18" s="1"/>
  <c r="E553" i="18"/>
  <c r="E551" i="18" s="1"/>
  <c r="E84" i="18"/>
  <c r="E97" i="18" s="1"/>
  <c r="D21" i="20"/>
  <c r="D20" i="20" s="1"/>
  <c r="D19" i="20" s="1"/>
  <c r="D18" i="20" s="1"/>
  <c r="F424" i="18"/>
  <c r="E86" i="20" s="1"/>
  <c r="D564" i="18"/>
  <c r="D324" i="18"/>
  <c r="D322" i="18" s="1"/>
  <c r="D601" i="18"/>
  <c r="C118" i="20" s="1"/>
  <c r="D424" i="18"/>
  <c r="E562" i="18"/>
  <c r="D118" i="20"/>
  <c r="D115" i="20" s="1"/>
  <c r="E370" i="18"/>
  <c r="F483" i="18"/>
  <c r="F525" i="18" s="1"/>
  <c r="D485" i="18"/>
  <c r="D483" i="18" s="1"/>
  <c r="E483" i="18"/>
  <c r="E525" i="18" s="1"/>
  <c r="E318" i="18"/>
  <c r="E316" i="18" s="1"/>
  <c r="E42" i="20"/>
  <c r="E41" i="20" s="1"/>
  <c r="F171" i="18"/>
  <c r="D318" i="18"/>
  <c r="D316" i="18" s="1"/>
  <c r="F84" i="18"/>
  <c r="F97" i="18" s="1"/>
  <c r="E21" i="20"/>
  <c r="E20" i="20" s="1"/>
  <c r="E19" i="20" s="1"/>
  <c r="E18" i="20" s="1"/>
  <c r="D12" i="20"/>
  <c r="D11" i="20" s="1"/>
  <c r="D10" i="20" s="1"/>
  <c r="D9" i="20" s="1"/>
  <c r="C42" i="20"/>
  <c r="C41" i="20" s="1"/>
  <c r="F212" i="18"/>
  <c r="E240" i="18"/>
  <c r="E270" i="18" s="1"/>
  <c r="D57" i="20"/>
  <c r="D56" i="20" s="1"/>
  <c r="E212" i="18"/>
  <c r="E228" i="18" s="1"/>
  <c r="C45" i="20"/>
  <c r="D214" i="18"/>
  <c r="D212" i="18" s="1"/>
  <c r="E47" i="20"/>
  <c r="E46" i="20" s="1"/>
  <c r="D188" i="18"/>
  <c r="R555" i="12"/>
  <c r="T555" i="12" s="1"/>
  <c r="T315" i="12"/>
  <c r="T708" i="12"/>
  <c r="E71" i="18"/>
  <c r="D107" i="20"/>
  <c r="D106" i="20" s="1"/>
  <c r="D105" i="20" s="1"/>
  <c r="D242" i="18"/>
  <c r="D240" i="18" s="1"/>
  <c r="D294" i="18"/>
  <c r="E94" i="20"/>
  <c r="E93" i="20" s="1"/>
  <c r="D85" i="20"/>
  <c r="D384" i="18"/>
  <c r="C83" i="20" s="1"/>
  <c r="D82" i="20"/>
  <c r="D81" i="20" s="1"/>
  <c r="D35" i="18"/>
  <c r="D33" i="18" s="1"/>
  <c r="E85" i="20"/>
  <c r="C15" i="20"/>
  <c r="C13" i="20" s="1"/>
  <c r="D57" i="18"/>
  <c r="E82" i="20"/>
  <c r="E107" i="20"/>
  <c r="E106" i="20" s="1"/>
  <c r="E105" i="20" s="1"/>
  <c r="E114" i="20"/>
  <c r="E113" i="20" s="1"/>
  <c r="F71" i="18"/>
  <c r="T259" i="12"/>
  <c r="T241" i="12"/>
  <c r="T239" i="12"/>
  <c r="T609" i="12"/>
  <c r="T638" i="12"/>
  <c r="T707" i="12"/>
  <c r="T687" i="12"/>
  <c r="D94" i="20"/>
  <c r="D93" i="20" s="1"/>
  <c r="T376" i="12"/>
  <c r="T45" i="12"/>
  <c r="T410" i="12"/>
  <c r="T409" i="12"/>
  <c r="M855" i="12"/>
  <c r="T763" i="12"/>
  <c r="T240" i="12"/>
  <c r="T489" i="12"/>
  <c r="T522" i="12"/>
  <c r="T761" i="12"/>
  <c r="T95" i="12"/>
  <c r="T5" i="12"/>
  <c r="T260" i="12"/>
  <c r="T334" i="12"/>
  <c r="T375" i="12"/>
  <c r="T333" i="12"/>
  <c r="T744" i="12"/>
  <c r="T490" i="12"/>
  <c r="T762" i="12"/>
  <c r="T743" i="12"/>
  <c r="T431" i="12"/>
  <c r="T719" i="12"/>
  <c r="E116" i="20"/>
  <c r="E115" i="20" s="1"/>
  <c r="D46" i="20"/>
  <c r="F386" i="18"/>
  <c r="E12" i="20"/>
  <c r="E11" i="20" s="1"/>
  <c r="E10" i="20" s="1"/>
  <c r="H856" i="12"/>
  <c r="R855" i="12"/>
  <c r="M856" i="12"/>
  <c r="H855" i="12"/>
  <c r="M685" i="12"/>
  <c r="I723" i="12"/>
  <c r="M723" i="12" s="1"/>
  <c r="H724" i="12"/>
  <c r="H685" i="12"/>
  <c r="D723" i="12"/>
  <c r="H723" i="12" s="1"/>
  <c r="R685" i="12"/>
  <c r="N723" i="12"/>
  <c r="R723" i="12" s="1"/>
  <c r="R686" i="12"/>
  <c r="P724" i="12"/>
  <c r="R724" i="12" s="1"/>
  <c r="H686" i="12"/>
  <c r="M686" i="12"/>
  <c r="K724" i="12"/>
  <c r="M724" i="12" s="1"/>
  <c r="M319" i="12"/>
  <c r="H320" i="12"/>
  <c r="R320" i="12"/>
  <c r="R319" i="12"/>
  <c r="M320" i="12"/>
  <c r="H319" i="12"/>
  <c r="D55" i="20" l="1"/>
  <c r="D54" i="20" s="1"/>
  <c r="D38" i="20"/>
  <c r="D37" i="20" s="1"/>
  <c r="C68" i="20"/>
  <c r="C67" i="20" s="1"/>
  <c r="E55" i="20"/>
  <c r="E54" i="20" s="1"/>
  <c r="D404" i="18"/>
  <c r="C70" i="20"/>
  <c r="C69" i="20" s="1"/>
  <c r="E61" i="20"/>
  <c r="E60" i="20" s="1"/>
  <c r="F228" i="18"/>
  <c r="E38" i="20"/>
  <c r="E37" i="20" s="1"/>
  <c r="D264" i="18"/>
  <c r="D270" i="18" s="1"/>
  <c r="C86" i="20"/>
  <c r="C84" i="20" s="1"/>
  <c r="C66" i="20"/>
  <c r="C65" i="20" s="1"/>
  <c r="D114" i="20"/>
  <c r="D113" i="20" s="1"/>
  <c r="D112" i="20" s="1"/>
  <c r="D111" i="20" s="1"/>
  <c r="E347" i="18"/>
  <c r="E84" i="20"/>
  <c r="E643" i="18"/>
  <c r="F404" i="18"/>
  <c r="D86" i="20"/>
  <c r="D84" i="20" s="1"/>
  <c r="D80" i="20" s="1"/>
  <c r="D79" i="20" s="1"/>
  <c r="D525" i="18"/>
  <c r="D562" i="18"/>
  <c r="D643" i="18" s="1"/>
  <c r="D370" i="18"/>
  <c r="D66" i="20"/>
  <c r="D65" i="20" s="1"/>
  <c r="D61" i="20" s="1"/>
  <c r="D60" i="20" s="1"/>
  <c r="C63" i="20"/>
  <c r="C62" i="20" s="1"/>
  <c r="D292" i="18"/>
  <c r="D347" i="18" s="1"/>
  <c r="C47" i="20"/>
  <c r="C46" i="20" s="1"/>
  <c r="C57" i="20"/>
  <c r="C56" i="20" s="1"/>
  <c r="C55" i="20" s="1"/>
  <c r="C54" i="20" s="1"/>
  <c r="C92" i="20"/>
  <c r="C91" i="20" s="1"/>
  <c r="D186" i="18"/>
  <c r="D228" i="18" s="1"/>
  <c r="E90" i="20"/>
  <c r="E89" i="20" s="1"/>
  <c r="C44" i="20"/>
  <c r="C43" i="20" s="1"/>
  <c r="T686" i="12"/>
  <c r="D71" i="18"/>
  <c r="D90" i="20"/>
  <c r="D89" i="20" s="1"/>
  <c r="E456" i="18"/>
  <c r="C116" i="20"/>
  <c r="C115" i="20" s="1"/>
  <c r="F384" i="18"/>
  <c r="C12" i="20"/>
  <c r="C11" i="20" s="1"/>
  <c r="C10" i="20" s="1"/>
  <c r="C9" i="20" s="1"/>
  <c r="C114" i="20"/>
  <c r="C113" i="20" s="1"/>
  <c r="C82" i="20"/>
  <c r="C81" i="20" s="1"/>
  <c r="E112" i="20"/>
  <c r="E111" i="20" s="1"/>
  <c r="C107" i="20"/>
  <c r="C106" i="20" s="1"/>
  <c r="C105" i="20" s="1"/>
  <c r="T685" i="12"/>
  <c r="C94" i="20"/>
  <c r="C93" i="20" s="1"/>
  <c r="T723" i="12"/>
  <c r="T724" i="12"/>
  <c r="T856" i="12"/>
  <c r="T319" i="12"/>
  <c r="T855" i="12"/>
  <c r="T320" i="12"/>
  <c r="E9" i="20"/>
  <c r="F119" i="18"/>
  <c r="E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H157" i="12"/>
  <c r="H155" i="12" s="1"/>
  <c r="I153" i="12"/>
  <c r="I171" i="12" s="1"/>
  <c r="J153" i="12"/>
  <c r="J171" i="12" s="1"/>
  <c r="K153" i="12"/>
  <c r="K171" i="12" s="1"/>
  <c r="D156" i="12"/>
  <c r="D154" i="12" s="1"/>
  <c r="E156" i="12"/>
  <c r="E154" i="12" s="1"/>
  <c r="E172" i="12" s="1"/>
  <c r="F156" i="12"/>
  <c r="F154" i="12" s="1"/>
  <c r="F172" i="12" s="1"/>
  <c r="G156" i="12"/>
  <c r="G154" i="12" s="1"/>
  <c r="G172" i="12" s="1"/>
  <c r="H156" i="12"/>
  <c r="I156" i="12"/>
  <c r="I154" i="12" s="1"/>
  <c r="I172" i="12" s="1"/>
  <c r="J156" i="12"/>
  <c r="J154" i="12" s="1"/>
  <c r="K156" i="12"/>
  <c r="K154" i="12" s="1"/>
  <c r="K172" i="12" s="1"/>
  <c r="L156" i="12"/>
  <c r="L154" i="12" s="1"/>
  <c r="L172" i="12" s="1"/>
  <c r="M156" i="12"/>
  <c r="N156" i="12"/>
  <c r="N154" i="12" s="1"/>
  <c r="N172" i="12" s="1"/>
  <c r="O156" i="12"/>
  <c r="O154" i="12" s="1"/>
  <c r="O172" i="12" s="1"/>
  <c r="P156" i="12"/>
  <c r="P154" i="12" s="1"/>
  <c r="P172" i="12" s="1"/>
  <c r="Q156" i="12"/>
  <c r="Q154" i="12" s="1"/>
  <c r="R156" i="12"/>
  <c r="E140" i="18"/>
  <c r="F140" i="18"/>
  <c r="C764" i="12"/>
  <c r="C762" i="12" s="1"/>
  <c r="C746" i="12"/>
  <c r="C744" i="12" s="1"/>
  <c r="C720" i="12"/>
  <c r="C719" i="12"/>
  <c r="C710" i="12"/>
  <c r="C708" i="12" s="1"/>
  <c r="C709" i="12"/>
  <c r="C707" i="12" s="1"/>
  <c r="C696" i="12"/>
  <c r="C695" i="12"/>
  <c r="C688" i="12"/>
  <c r="C687" i="12"/>
  <c r="C462" i="12"/>
  <c r="C460" i="12" s="1"/>
  <c r="C451" i="12"/>
  <c r="C432" i="12"/>
  <c r="C410" i="12" s="1"/>
  <c r="C431" i="12"/>
  <c r="C409" i="12" s="1"/>
  <c r="C336" i="12"/>
  <c r="C334" i="12" s="1"/>
  <c r="C376" i="12" s="1"/>
  <c r="C316" i="12"/>
  <c r="C296" i="12" s="1"/>
  <c r="C315" i="12"/>
  <c r="C284" i="12"/>
  <c r="C260" i="12" s="1"/>
  <c r="C242" i="12"/>
  <c r="C240" i="12" s="1"/>
  <c r="F145" i="18"/>
  <c r="E145" i="18"/>
  <c r="D145" i="18"/>
  <c r="F147" i="18"/>
  <c r="E147" i="18"/>
  <c r="D147" i="18"/>
  <c r="F146" i="18"/>
  <c r="E146" i="18"/>
  <c r="D146" i="18"/>
  <c r="F142" i="18"/>
  <c r="E142" i="18"/>
  <c r="D142" i="18"/>
  <c r="F144" i="18"/>
  <c r="E144" i="18"/>
  <c r="D144" i="18"/>
  <c r="F143" i="18"/>
  <c r="E143" i="18"/>
  <c r="F141" i="18"/>
  <c r="E141" i="18"/>
  <c r="H193" i="12"/>
  <c r="H191" i="12" s="1"/>
  <c r="R192" i="12"/>
  <c r="Q192" i="12"/>
  <c r="P192" i="12"/>
  <c r="O192" i="12"/>
  <c r="N192" i="12"/>
  <c r="N190" i="12" s="1"/>
  <c r="M192" i="12"/>
  <c r="L192" i="12"/>
  <c r="K192" i="12"/>
  <c r="J192" i="12"/>
  <c r="I192" i="12"/>
  <c r="I190" i="12" s="1"/>
  <c r="H192" i="12"/>
  <c r="G192" i="12"/>
  <c r="F192" i="12"/>
  <c r="E192" i="12"/>
  <c r="D192" i="12"/>
  <c r="D190" i="12" s="1"/>
  <c r="C192" i="12"/>
  <c r="Q189" i="12"/>
  <c r="I191" i="12"/>
  <c r="I189" i="12" s="1"/>
  <c r="D189" i="12"/>
  <c r="F148" i="18"/>
  <c r="E148" i="18"/>
  <c r="D148" i="18"/>
  <c r="C156" i="12"/>
  <c r="C154" i="12" s="1"/>
  <c r="C172" i="12" s="1"/>
  <c r="C171" i="12"/>
  <c r="C116" i="12"/>
  <c r="C138" i="12" s="1"/>
  <c r="C96" i="12"/>
  <c r="C84" i="12" s="1"/>
  <c r="C95" i="12"/>
  <c r="C99" i="12" s="1"/>
  <c r="C46" i="12"/>
  <c r="C44" i="12" s="1"/>
  <c r="C295" i="12" l="1"/>
  <c r="C319" i="12" s="1"/>
  <c r="E112" i="18"/>
  <c r="F112" i="18"/>
  <c r="C61" i="20"/>
  <c r="C60" i="20" s="1"/>
  <c r="F370" i="18"/>
  <c r="F456" i="18" s="1"/>
  <c r="C38" i="20"/>
  <c r="C37" i="20" s="1"/>
  <c r="C80" i="20"/>
  <c r="C79" i="20" s="1"/>
  <c r="E138" i="18"/>
  <c r="F138" i="18"/>
  <c r="D456" i="18"/>
  <c r="T156" i="12"/>
  <c r="T192" i="12"/>
  <c r="C90" i="20"/>
  <c r="C89" i="20" s="1"/>
  <c r="E83" i="20"/>
  <c r="E81" i="20" s="1"/>
  <c r="E80" i="20" s="1"/>
  <c r="E79" i="20" s="1"/>
  <c r="C112" i="20"/>
  <c r="C111" i="20" s="1"/>
  <c r="D114" i="18"/>
  <c r="D112" i="18" s="1"/>
  <c r="T157" i="12"/>
  <c r="D140" i="18"/>
  <c r="D138" i="18" s="1"/>
  <c r="T193" i="12"/>
  <c r="V211" i="12" s="1"/>
  <c r="O189" i="12"/>
  <c r="O211" i="12" s="1"/>
  <c r="P190" i="12"/>
  <c r="P212" i="12" s="1"/>
  <c r="P189" i="12"/>
  <c r="P211" i="12" s="1"/>
  <c r="Q190" i="12"/>
  <c r="Q212" i="12" s="1"/>
  <c r="E189" i="12"/>
  <c r="E211" i="12" s="1"/>
  <c r="G189" i="12"/>
  <c r="G211" i="12" s="1"/>
  <c r="J190" i="12"/>
  <c r="J212" i="12" s="1"/>
  <c r="C190" i="12"/>
  <c r="C212" i="12" s="1"/>
  <c r="K190" i="12"/>
  <c r="K212" i="12" s="1"/>
  <c r="J189" i="12"/>
  <c r="J211" i="12" s="1"/>
  <c r="L190" i="12"/>
  <c r="L212" i="12" s="1"/>
  <c r="F189" i="12"/>
  <c r="F211" i="12" s="1"/>
  <c r="K189" i="12"/>
  <c r="K211" i="12" s="1"/>
  <c r="E190" i="12"/>
  <c r="E212" i="12" s="1"/>
  <c r="L189" i="12"/>
  <c r="L211" i="12" s="1"/>
  <c r="F190" i="12"/>
  <c r="F212" i="12" s="1"/>
  <c r="N189" i="12"/>
  <c r="G190" i="12"/>
  <c r="G212" i="12" s="1"/>
  <c r="O190" i="12"/>
  <c r="O212" i="12" s="1"/>
  <c r="C856" i="12"/>
  <c r="C685" i="12"/>
  <c r="C723" i="12" s="1"/>
  <c r="C686" i="12"/>
  <c r="C724" i="12" s="1"/>
  <c r="C490" i="12"/>
  <c r="C489" i="12"/>
  <c r="C320" i="12"/>
  <c r="I212" i="12"/>
  <c r="I211" i="12"/>
  <c r="Q211" i="12"/>
  <c r="D212" i="12"/>
  <c r="N212" i="12"/>
  <c r="D211" i="12"/>
  <c r="D172" i="12"/>
  <c r="H154" i="12"/>
  <c r="M154" i="12"/>
  <c r="J172" i="12"/>
  <c r="R154" i="12"/>
  <c r="R172" i="12" s="1"/>
  <c r="Q172" i="12"/>
  <c r="Q153" i="12"/>
  <c r="Q171" i="12" s="1"/>
  <c r="P153" i="12"/>
  <c r="P171" i="12" s="1"/>
  <c r="O153" i="12"/>
  <c r="O171" i="12" s="1"/>
  <c r="N153" i="12"/>
  <c r="N171" i="12" s="1"/>
  <c r="L153" i="12"/>
  <c r="D153" i="12"/>
  <c r="D171" i="12" s="1"/>
  <c r="G153" i="12"/>
  <c r="G171" i="12" s="1"/>
  <c r="F153" i="12"/>
  <c r="F171" i="12" s="1"/>
  <c r="E153" i="12"/>
  <c r="E171" i="12" s="1"/>
  <c r="R191" i="12"/>
  <c r="C100" i="12"/>
  <c r="M191" i="12"/>
  <c r="C32" i="20" l="1"/>
  <c r="C31" i="20" s="1"/>
  <c r="C30" i="20" s="1"/>
  <c r="C29" i="20" s="1"/>
  <c r="D110" i="18"/>
  <c r="D121" i="18" s="1"/>
  <c r="E32" i="20"/>
  <c r="E31" i="20" s="1"/>
  <c r="E30" i="20" s="1"/>
  <c r="E29" i="20" s="1"/>
  <c r="F110" i="18"/>
  <c r="F121" i="18" s="1"/>
  <c r="D32" i="20"/>
  <c r="D31" i="20" s="1"/>
  <c r="D30" i="20" s="1"/>
  <c r="D29" i="20" s="1"/>
  <c r="E110" i="18"/>
  <c r="E121" i="18" s="1"/>
  <c r="T191" i="12"/>
  <c r="T155" i="12"/>
  <c r="H172" i="12"/>
  <c r="T154" i="12"/>
  <c r="F136" i="18"/>
  <c r="F149" i="18" s="1"/>
  <c r="E36" i="20"/>
  <c r="E35" i="20" s="1"/>
  <c r="E34" i="20" s="1"/>
  <c r="E33" i="20" s="1"/>
  <c r="D136" i="18"/>
  <c r="D149" i="18" s="1"/>
  <c r="C36" i="20"/>
  <c r="C35" i="20" s="1"/>
  <c r="C34" i="20" s="1"/>
  <c r="C33" i="20" s="1"/>
  <c r="E136" i="18"/>
  <c r="E149" i="18" s="1"/>
  <c r="D36" i="20"/>
  <c r="D35" i="20" s="1"/>
  <c r="D34" i="20" s="1"/>
  <c r="D33" i="20" s="1"/>
  <c r="R189" i="12"/>
  <c r="R211" i="12" s="1"/>
  <c r="H189" i="12"/>
  <c r="M189" i="12"/>
  <c r="M211" i="12" s="1"/>
  <c r="H190" i="12"/>
  <c r="M190" i="12"/>
  <c r="M212" i="12" s="1"/>
  <c r="N211" i="12"/>
  <c r="R190" i="12"/>
  <c r="R212" i="12" s="1"/>
  <c r="M172" i="12"/>
  <c r="M153" i="12"/>
  <c r="M171" i="12" s="1"/>
  <c r="L171" i="12"/>
  <c r="R153" i="12"/>
  <c r="R171" i="12" s="1"/>
  <c r="H153" i="12"/>
  <c r="E119" i="20" l="1"/>
  <c r="C119" i="20"/>
  <c r="D119" i="20"/>
  <c r="H171" i="12"/>
  <c r="T171" i="12" s="1"/>
  <c r="T153" i="12"/>
  <c r="T190" i="12"/>
  <c r="H211" i="12"/>
  <c r="T211" i="12" s="1"/>
  <c r="T189" i="12"/>
  <c r="T172" i="12"/>
  <c r="H212" i="12"/>
  <c r="T212" i="12" s="1"/>
  <c r="E100" i="12" l="1"/>
  <c r="H100" i="12"/>
  <c r="T100" i="12" s="1"/>
  <c r="D100" i="12"/>
  <c r="F100" i="12"/>
  <c r="G100" i="12"/>
  <c r="T99" i="12" l="1"/>
  <c r="H84" i="12"/>
  <c r="T84" i="12" s="1"/>
</calcChain>
</file>

<file path=xl/sharedStrings.xml><?xml version="1.0" encoding="utf-8"?>
<sst xmlns="http://schemas.openxmlformats.org/spreadsheetml/2006/main" count="2619" uniqueCount="287">
  <si>
    <t>รวมทั้งสิ้น</t>
  </si>
  <si>
    <t>แผน</t>
  </si>
  <si>
    <t>ผล</t>
  </si>
  <si>
    <t>แผน/</t>
  </si>
  <si>
    <t>รวม</t>
  </si>
  <si>
    <t>ผู้รายงาน..........................................................................</t>
  </si>
  <si>
    <t xml:space="preserve">ตำแหน่ง : </t>
  </si>
  <si>
    <t>ผู้รายงาน : …………………………………...…..</t>
  </si>
  <si>
    <t xml:space="preserve">               (                                )</t>
  </si>
  <si>
    <t>(                                  )</t>
  </si>
  <si>
    <t>ผู้พิจารณา : .............................................</t>
  </si>
  <si>
    <t>หัวหน้าหน่วยงาน  :.............................................</t>
  </si>
  <si>
    <t xml:space="preserve">ผู้ให้ความเห็นชอบ  : .............................................. </t>
  </si>
  <si>
    <t>วัน/เดือน/ปี      :                                                   โทร:</t>
  </si>
  <si>
    <t>วัน/เดือน/ปี   :                                             โทร:</t>
  </si>
  <si>
    <t>วัน/เดือน/ปี      :                                          โทร:</t>
  </si>
  <si>
    <t>วัน/เดือน/ปี      :                                                     โทร:</t>
  </si>
  <si>
    <t>งาน/โครงการตามแผนยุทธศาสตร์/งบรายจ่าย/รายการ</t>
  </si>
  <si>
    <t>หน่วย : บาท</t>
  </si>
  <si>
    <t>ฝ่าย/งาน/โครงการตามแผนยุทธศาสตร์/งบรายจ่าย</t>
  </si>
  <si>
    <t>หน่วยงาน : สำนักงานเขตบางซื่อ</t>
  </si>
  <si>
    <t>ฝ่าย: ปกครอง</t>
  </si>
  <si>
    <t>เงินสมทบกองทุนประกันสังคม</t>
  </si>
  <si>
    <t>ค่าเครื่องแต่งกาย</t>
  </si>
  <si>
    <t>เงินตอบแทนพิเศษของลูกจ้างประจำ</t>
  </si>
  <si>
    <t>รวมเงิน</t>
  </si>
  <si>
    <t>งานปกครอง</t>
  </si>
  <si>
    <t>ค่าอาหารทำการนอกเวลา</t>
  </si>
  <si>
    <t>ค่าซ่อมแซมครุภัณฑ์</t>
  </si>
  <si>
    <t>ค่าบำรุงรักษาซ่อมแซมเครื่องปรับอากาศ</t>
  </si>
  <si>
    <t>ค่าบำรุงรักษาซ่อมแซมลิฟท์</t>
  </si>
  <si>
    <t>ค่าจ้างทำความสะอาดอาคาร</t>
  </si>
  <si>
    <t>ค่าทำความสะอาดเครื่องนอนเวรฯ</t>
  </si>
  <si>
    <t>ค่าจ้างเหมาบริการเป็นรายบุคคล</t>
  </si>
  <si>
    <t>ค่าวัสดุอุปกรณ์คอมพิวเตอร์</t>
  </si>
  <si>
    <t>ค่าวัสดุยานพาหนะ</t>
  </si>
  <si>
    <t>ค่าวัสดุไฟฟ้า ประปา งานบ้าน งานครัว และงานสวน</t>
  </si>
  <si>
    <t>ค่าซื้อหนังสือ วารสารฯ</t>
  </si>
  <si>
    <t>ค่าวัสดุสำนักงาน</t>
  </si>
  <si>
    <t>ค่าวัสดุประชาสัมพันธ์</t>
  </si>
  <si>
    <t xml:space="preserve"> -2-</t>
  </si>
  <si>
    <t>งบรายจ่ายอื่น</t>
  </si>
  <si>
    <t>งวดที่ 1</t>
  </si>
  <si>
    <t>กรุงเทพมหานคร</t>
  </si>
  <si>
    <t>ค่าใช้จ่ายโครงการอาสาสมัครกรุงเทพมหานครด้านการป้องกัน</t>
  </si>
  <si>
    <t>และแก้ไขปัญหายาและสารเสพติด</t>
  </si>
  <si>
    <t>ฝ่าย: ทะเบียน</t>
  </si>
  <si>
    <t>งานบริหารทั่วไปและบริการทะเบียน</t>
  </si>
  <si>
    <t>เงินตอบแทนพิเศษของข้าราชการ</t>
  </si>
  <si>
    <t>ค่าซ่อมแซมยานพาหนะ</t>
  </si>
  <si>
    <t>ฝ่าย: การคลัง</t>
  </si>
  <si>
    <t>งานบริหารงานทั่วไปและบริหารการคลัง</t>
  </si>
  <si>
    <t>ฝ่าย: รายได้</t>
  </si>
  <si>
    <t>ค่าธรรมเนียมในการตรวจสอบกรรมสิทธิ์และสิทธิครอบครองใน</t>
  </si>
  <si>
    <t>อสังหาริมทรัพย์</t>
  </si>
  <si>
    <t>ค่าวัสดุในการรักษาความสะอาด</t>
  </si>
  <si>
    <t>ค่าวัสดุป้องกันอุบัติภัย</t>
  </si>
  <si>
    <t>ค่าเครื่องแบบชุดปฏิบัติงาน</t>
  </si>
  <si>
    <t>งานเก็บมูลฝอยและขนถ่ายสิ่งปฏิกูล</t>
  </si>
  <si>
    <t>ค่าตอบแทนเจ้าหน้าที่เก็บขนมูลฝอย</t>
  </si>
  <si>
    <t>ค่าตอบแทนเจ้าหน้าที่เก็บขนสิ่งปฏิกูล</t>
  </si>
  <si>
    <t>ค่าซ่อมแซมเครื่องจักรกลและเครื่องทุ่นแรง</t>
  </si>
  <si>
    <t>ค่าวัสดุอุปกรณ์ในการขนถ่ายสิ่งปฏิกูล</t>
  </si>
  <si>
    <t>ค่าใช้จ่ายโครงการอาสาสมัครชักลากมูลฝอยในชุมชน</t>
  </si>
  <si>
    <t>งานดูและสวนและพื้นที่สีเขียว</t>
  </si>
  <si>
    <t>ค่าวัสดุอุปกรณ์ในการปลูกและบำรุงรักษาต้นไม้</t>
  </si>
  <si>
    <t>ค่าใช้จ่ายในการบำรุงรักษา ปรับปรุงและเพิ่มพื้นที่สีเขียว</t>
  </si>
  <si>
    <t xml:space="preserve"> -3-</t>
  </si>
  <si>
    <t xml:space="preserve"> -4-</t>
  </si>
  <si>
    <t>ฝ่าย: เทศกิจ</t>
  </si>
  <si>
    <t>งานบริหารทั่วไปและสอบสวนดำเนินคดี</t>
  </si>
  <si>
    <t>งบบุคลากร ค่าตอบแทนใช้สอยและค่าวัสดุ</t>
  </si>
  <si>
    <t>งบดำเนินงาน ค่าตอบแทนใช้สอยและค่าวัสดุ</t>
  </si>
  <si>
    <t>ค่าเบี้ยประชุม</t>
  </si>
  <si>
    <t>งานตรวจและบังคับใช้กฎหมาย</t>
  </si>
  <si>
    <t>ฝ่าย: โยธา</t>
  </si>
  <si>
    <t>งานบริหารทั่วไปฝ่ายโยธา</t>
  </si>
  <si>
    <t>งานบริหารงานทั่วไปฝ่ายรักษาความสะอาด</t>
  </si>
  <si>
    <t>ค่าวัสดุสำหรับหน่วยบริการเร่งด่วนกรุงเทพมหานคร (Best)</t>
  </si>
  <si>
    <t>งานอนุญาตก่อสร้าง ควบคุมอาคารและผังเมือง</t>
  </si>
  <si>
    <t>งานบำรุงรักษาซ่อมแซม</t>
  </si>
  <si>
    <t>ค่าซ่อมแซมถนน ตรอก ซอย สะพานและสิ่งสาธารณประโยชน์</t>
  </si>
  <si>
    <t>ค่าซ่อมแซมไฟฟ้าสาธารณะ</t>
  </si>
  <si>
    <t>ค่าวัสดุเครื่องคอมพิวเตอร์</t>
  </si>
  <si>
    <t>ค่าวัสดุก่อสร้าง</t>
  </si>
  <si>
    <t>งานระบายน้ำและแก้ไขปัญหาน้ำท่วม</t>
  </si>
  <si>
    <t>ค่าจ้างเหมาล้างทำความสะอาดท่อระบายน้ำ</t>
  </si>
  <si>
    <t>ค่าวัสดุอุปกรณ์ทำความสะอาดท่อระบายน้ำ</t>
  </si>
  <si>
    <t>ค่าวัสดุอุปกรณ์บำรุงรักษาระบบระบายน้ำฯ</t>
  </si>
  <si>
    <t>งานบริหารทั่วไปฝ่ายพัฒนาชุมชน</t>
  </si>
  <si>
    <t>ค่ารับรอง</t>
  </si>
  <si>
    <t>ค่าใช้จ่ายศูนย์ประสานงานธนาคารสมองของกรุงเทพมหานคร</t>
  </si>
  <si>
    <t>ค่าใช้จ่ายในการจัดงานวันสำคัญ อนุรักษ์สืบสานวัฒนธรรมประเพณี</t>
  </si>
  <si>
    <t>ค่าใช้จ่ายในการจัดงานแห่เรือชักพระ</t>
  </si>
  <si>
    <t xml:space="preserve">ค่าใช้จ่ายโครงการรู้ใช้ รู้เก็บ คนกรุงเทพฯ ชีวิตมั่นคง
</t>
  </si>
  <si>
    <t>ค่าใช้จ่ายในการบริหารจัดการพิพิธภัณฑ์ท้องถิ่นกรุงเทพมหานคร</t>
  </si>
  <si>
    <t>งานพัฒนาชุมชนและบริการสังคม</t>
  </si>
  <si>
    <t>ค่าตอบแทนอาสาสมัครผู้ดูแลเด็ก</t>
  </si>
  <si>
    <t>ค่าวัสดุอุปกรณ์การเรียนการสอน</t>
  </si>
  <si>
    <t>ค่าอาหารกลางวันและค่าอาหารเสริม (นม)</t>
  </si>
  <si>
    <t>ค่าใช้จ่ายในการส่งเสริมกิจการสภาเด็กและเยาวชนกรุงเทพมหานคร</t>
  </si>
  <si>
    <t>ค่าใช้จ่ายในการส่งเสริมกิจกรรมสโมสรกีฬาและลานกีฬา</t>
  </si>
  <si>
    <t>ค่าใช้จ่ายในการฝึกอบรมวิชาชีพเสริมรายได้</t>
  </si>
  <si>
    <t>ค่าใช้จ่ายในการจัดกิจกรรมการออกกำลังกาย</t>
  </si>
  <si>
    <t xml:space="preserve">ค่าใช้จ่ายในการสนับสนุนเจ้าหน้าที่เพื่อปฏิบัติงานด้านเด็ก สตรี ผู้สูงอายุ คนพิการ </t>
  </si>
  <si>
    <t>และผู้ด้อยโอกาส</t>
  </si>
  <si>
    <t>งบประมาณสำนักสนับสนุนให้สำนักงานเขต</t>
  </si>
  <si>
    <t>ฝ่าย: พัฒนาชุมชนและสวัสดิการสังคม</t>
  </si>
  <si>
    <t>ฝ่าย: สิ่งแวดล้อมและสุขาภิบาล</t>
  </si>
  <si>
    <t>งานบริหารทั่วไปฝ่ายสิ่งแวดล้อมและสุขาภิบาล</t>
  </si>
  <si>
    <t>งานสุขาภิบาลและอนามัยสิ่งแวดล้อม</t>
  </si>
  <si>
    <t>ค่าตัวอย่างอาหาร</t>
  </si>
  <si>
    <t>ค่าใช้จ่ายโครงการกรุงเทพมหานครเขตปลอดบุหรี่</t>
  </si>
  <si>
    <t>ค่าใช้จ่ายโครงการกรุงเทพฯ เมืองอาหารปลอดภัย</t>
  </si>
  <si>
    <t>งานป้องกันและควบคุมโรค</t>
  </si>
  <si>
    <t>ฝ่าย: การศึกษา</t>
  </si>
  <si>
    <t>งานบริหารทั่วไปฝ่ายการศึกษา</t>
  </si>
  <si>
    <t>งานงบประมาณโรงเรียน</t>
  </si>
  <si>
    <t>ค่านิตยภัต</t>
  </si>
  <si>
    <t>ค่าจ้างเหมาเอกชนทำความสะอาดในโรงเรียนสังกัดกรุงเทพมหานคร</t>
  </si>
  <si>
    <t>ค่าซ่อมแซมเครื่องดนตรีและอุปกรณ์</t>
  </si>
  <si>
    <t>ค่าซ่อมแซมโรงเรียน</t>
  </si>
  <si>
    <t>ค่าซ่อมแซมครุภัณฑ์โรงเรียนขยายโอกาส</t>
  </si>
  <si>
    <t>ค่าซ่อมแซมเครื่องคอมพิวเตอร์โรงเรียน</t>
  </si>
  <si>
    <t>ค่าวัสดุการสอนวิทยาศาสตร์</t>
  </si>
  <si>
    <t>ค่าวัสดุอุปกรณ์การสอน(โครงการขยายโอกาสฯ)</t>
  </si>
  <si>
    <t>ค่าวัสดุ อุปกรณ์  เครื่องใช้ส่วนตัว ของเด็กอนุบาล</t>
  </si>
  <si>
    <t>ค่าสารกรองเครื่องกรองน้ำ</t>
  </si>
  <si>
    <t>ค่าเครื่องหมายวิชาพิเศษลูกเสือ เนตรนารี ยุวกาชาด</t>
  </si>
  <si>
    <t>ค่าเครื่องหมายสัญลักษณ์ของสถานศึกษาสังกัดกรุงเทพมหานคร</t>
  </si>
  <si>
    <t>ค่าใช้จ่ายในการจ้างเหมายามรักษาความปลอดภัยในโรงเรียน</t>
  </si>
  <si>
    <t>สังกัดกรุงเทพมหานคร</t>
  </si>
  <si>
    <t>งบเงินอุดหนุน</t>
  </si>
  <si>
    <t>ทุนอาหารกลางวันนักเรียน</t>
  </si>
  <si>
    <t>ค่าใช้จ่ายในการประชุมครู</t>
  </si>
  <si>
    <t>ค่าใช้จ่ายในการพัฒนาคุณภาพการดำเนินงานศูนย์วิชาการเขต</t>
  </si>
  <si>
    <t>ค่าใช้จ่ายในการฝึกอบรมนายหมู่ลูกเสือสามัญ สามัญรุ่นใหญ่ และ</t>
  </si>
  <si>
    <t>หัวหน้าหน่วยยุวกาชาด</t>
  </si>
  <si>
    <t>ค่าใช้จ่ายในการเปิดโลกกว้างสร้างเส้นทางสู่อาชีพ</t>
  </si>
  <si>
    <t>ค่าใช้จ่ายในการสอนภาษาจีน</t>
  </si>
  <si>
    <t>ค่าใช้จ่ายโครงการภาษาอังกฤษเพื่อทักษะชีวิต</t>
  </si>
  <si>
    <t>ค่าใช้จ่ายในพิธีทบทวนคำปฏิญาณและสวนสนามลูกเสือกรุงเทพมหานคร</t>
  </si>
  <si>
    <t>ค่าใช้จ่ายในพิธีปฏิญาณตนและสวนสนามยุวกาชาดกรุงเทพมหานคร</t>
  </si>
  <si>
    <t>ค่าใช้จ่ายในการส่งเสริมกีฬานักเรียนสังกัดกรุงเทพมหานคร</t>
  </si>
  <si>
    <t>ค่าใช้จ่ายโครงการว่ายน้ำเป็น เล่นน้ำได้ปลอดภัย</t>
  </si>
  <si>
    <t>งานบริหารงานทั่วไปและจัดเก็บรายได้</t>
  </si>
  <si>
    <t>งวดที่ 2</t>
  </si>
  <si>
    <t>งวดที่ 3</t>
  </si>
  <si>
    <t>งวด 1</t>
  </si>
  <si>
    <t>งวด 2</t>
  </si>
  <si>
    <t>งวด 3</t>
  </si>
  <si>
    <t>ค่าใช้จ่ายเกี่ยวกับการสนับสนุนกิจการอาสาสมัครป้องกันภัย</t>
  </si>
  <si>
    <t>ฝ่ายพลเรือน</t>
  </si>
  <si>
    <t>ค่าใช้จ่ายในการส่งเสริมการแปรรูปมูลฝอยอินทรีย์เพื่อนำ</t>
  </si>
  <si>
    <t>มาใช้ประโยชน์</t>
  </si>
  <si>
    <t>ค่าอาหารเช้าของนักเรียนในโรงเรียนสังกัด</t>
  </si>
  <si>
    <t>ฝ่ายปกครอง</t>
  </si>
  <si>
    <t>งานที่ 1 : อำนวยการและบริหารสำนักงานเขต</t>
  </si>
  <si>
    <t>งานที่ 2 : ปกครอง</t>
  </si>
  <si>
    <t xml:space="preserve">                 3) งบรายจ่ายอื่น</t>
  </si>
  <si>
    <t>ฝ่ายทะเบียน</t>
  </si>
  <si>
    <t>งานที่ 1 : บริหารทั่วไปและบริการทะเบียน</t>
  </si>
  <si>
    <t>ฝ่ายการคลัง</t>
  </si>
  <si>
    <t>งานที่ 1 : บริหารงานทั่วไปและบริหารการคลัง</t>
  </si>
  <si>
    <t>ฝ่ายรายได้</t>
  </si>
  <si>
    <t>งานที่ 1 : บริหารงานทั่วไปและจัดเก็บรายได้</t>
  </si>
  <si>
    <t>ฝ่ายรักษาความสะอาดและสวนสาธารณะ</t>
  </si>
  <si>
    <t>งานที่ 2 : กวาดทำความสะอาดที่และทางสาธารณะ</t>
  </si>
  <si>
    <t>งานที่ 3 : เก็บขยะมูลฝอยและขนถ่ายสิ่งปฏิกูล</t>
  </si>
  <si>
    <t>ฝ่ายเทศกิจ</t>
  </si>
  <si>
    <t>งานที่ 1 : บริหารทั่วไปและสอบสวนดำเนินคดี</t>
  </si>
  <si>
    <t>งานที่ 2 : ตรวจและบังคับใช้กฎหมาย</t>
  </si>
  <si>
    <t>ฝ่ายโยธา</t>
  </si>
  <si>
    <t>งานที่ 1 : บริหารทั่วไปฝ่ายโยธา</t>
  </si>
  <si>
    <t>งานที่ 2 : อนุญาตก่อสร้าง ควบคุมอาคารและผังเมือง</t>
  </si>
  <si>
    <t>งานที่ 3 : บำรุงรักษาซ่อมแซม</t>
  </si>
  <si>
    <t>งานที่ 4 : ระบายน้ำและแก้ไขปัญหาน้ำท่วม</t>
  </si>
  <si>
    <t>ฝ่ายพัฒนาชุมชนและสวัสดิการสังคม</t>
  </si>
  <si>
    <t>งานที่ 1 : บริหารทั่วไปฝ่ายพัฒนาชุมชน</t>
  </si>
  <si>
    <t>งานที่ 2 : พัฒนาชุมชนและบริการสังคม</t>
  </si>
  <si>
    <t>ฝ่ายสิ่งแวดล้อมและสุขาภิบาล</t>
  </si>
  <si>
    <t>งานที่ 1 : บริหารทั่วไปฝ่ายสิ่งแวดล้อมและสุขาภิบาล</t>
  </si>
  <si>
    <t>งานที่ 2 : สุขาภิบาลอาหารและอนามัยสิ่งแวดล้อม</t>
  </si>
  <si>
    <t>งานที่ 3 : ป้องกันและควบคุมโรค</t>
  </si>
  <si>
    <t>ฝ่ายการศึกษา</t>
  </si>
  <si>
    <t>งานที่ 1 : บริหารทั่วไปฝ่ายการศึกษา</t>
  </si>
  <si>
    <t>งานที่ 2 : งบประมาณโรงเรียน</t>
  </si>
  <si>
    <t>.</t>
  </si>
  <si>
    <t>สิ่งแวดล้อมที่ดี สะอาด ปลอดภัย</t>
  </si>
  <si>
    <t>หน่วยงาน   สำนักงานเขตบางซื่อ</t>
  </si>
  <si>
    <t xml:space="preserve">                 2) งบรายจ่ายอื่น</t>
  </si>
  <si>
    <t>งานที่ 1 : บริหารงานทั่วไปฝ่ายรักษาความสะอาด</t>
  </si>
  <si>
    <t>ค่าใช้จ่ายในการสนับสนุนการสอนในศูนย์ศึกษาพระพุทธศาสนา</t>
  </si>
  <si>
    <t>วันอาทิตย์</t>
  </si>
  <si>
    <t>คชจ.ในการสัมมนาประธานกรรมการเครือข่ายผู้ปกครอง</t>
  </si>
  <si>
    <t>เพื่อพัฒนาโรงเรียนสังกัดกรุงเทพมหานคร</t>
  </si>
  <si>
    <t>ค่าใช้จ่ายในการส่งเสริมสนับสนุนให้นักเรียนสร้างสรรค์ผลงาน</t>
  </si>
  <si>
    <t>เพื่อการเรียนรู้</t>
  </si>
  <si>
    <t>ค่าใช้จ่ายในการจ้างอาสาสมัครเจ้าหน้าที่ปฏิบัติงาน</t>
  </si>
  <si>
    <t>ด้านพัฒนาสังคม</t>
  </si>
  <si>
    <t>การแก้ไขปัญหาโรคไข้เลือดออกในพื้นที่กรุงเทพมหานคร</t>
  </si>
  <si>
    <t>ค่าใช้จ่ายในการบูรณาการความร่วมมือในการพัฒนาประสิทธิภาพ</t>
  </si>
  <si>
    <t>งานที่ 4 : ดูแลสวนแลพื้นที่สีเขียว</t>
  </si>
  <si>
    <t>ค่าวัสดุสำนักงานประเภทเครื่องเขียน แบบพิมพ์</t>
  </si>
  <si>
    <t>เงินสมทบกองทุนเงินทดแทน</t>
  </si>
  <si>
    <t>ต.ค. 65</t>
  </si>
  <si>
    <t>พ.ย. 65</t>
  </si>
  <si>
    <t>ธ.ค. 65</t>
  </si>
  <si>
    <t>ม.ค. 66</t>
  </si>
  <si>
    <t>ก.พ. 66</t>
  </si>
  <si>
    <t>มี.ค. 66</t>
  </si>
  <si>
    <t>เม.ย. 66</t>
  </si>
  <si>
    <t>พ.ค. 66</t>
  </si>
  <si>
    <t>มิ.ย. 66</t>
  </si>
  <si>
    <t>ก.ค. 66</t>
  </si>
  <si>
    <t>ส.ค.66</t>
  </si>
  <si>
    <t>ก.ย .66</t>
  </si>
  <si>
    <t>งานกวาดทำความสะอาดที่และทางสาธารณะ</t>
  </si>
  <si>
    <t>ค่าวัสดุเครื่องจักรกลและเครื่องทุ่นแรง</t>
  </si>
  <si>
    <t>ค่าวัสดุเครื่องจักรกลและเครื่องทุนแรง</t>
  </si>
  <si>
    <t>ค่าใช้จ่ายในการสนับสนุนการดำเนินงานของคณะกรรมการ</t>
  </si>
  <si>
    <t>ชุมชน</t>
  </si>
  <si>
    <t>ค่าใช้จ่ายในการจ้างคนงานคนพิการเพื่อปฏิบัติงาน</t>
  </si>
  <si>
    <t xml:space="preserve">ค่าใช้จ่ายในการจัดสวัสดิการ การสงเคราะห์ช่วยเหลือเด็ก สตรี </t>
  </si>
  <si>
    <t>ครอบครัว ผู้ด้อยโอกาส ผู้สูงอายุ และคนพิการ</t>
  </si>
  <si>
    <t>ค่าใช้จ่ายโครงการกรุงเทพฯ เมืองแห่งสุขาภิบาล</t>
  </si>
  <si>
    <t>ค่าวัสดุในการผลิตสื่อการเรียนการสอนตามโครงการศูนย์</t>
  </si>
  <si>
    <t>วิชาการเขต</t>
  </si>
  <si>
    <t>ค่าใช้จ่ายในการจัดประชุมสัมมนาคณะกรรมการสถานศึกษา</t>
  </si>
  <si>
    <t>ขั้นพื้นฐาน</t>
  </si>
  <si>
    <t>ค่าใช้จ่ายในการจัดกิจกรรมพัฒนาคุณภาพผู้เรียน</t>
  </si>
  <si>
    <t>ค่าใช้จ่ายในการพัฒนาคุณภาพเครือข่ายโรงเรียนสังกัดกรุงเทพมหานคร</t>
  </si>
  <si>
    <t>เก้าอี้พลาสติก 1,206 ตัว*</t>
  </si>
  <si>
    <t>ถังขยะ ขนาดบรรจุ 240 ลิตร 155 ใบ*</t>
  </si>
  <si>
    <t>ถังขยะ ขนาดบรรจุ 120 ลิตร 40 ใบ*</t>
  </si>
  <si>
    <t>ค่าใช้จ่ายพัฒนาศักยภาพผู้นำชุมชนและสร้างเครื่อข่ายการมีส่วนร่วม</t>
  </si>
  <si>
    <t>ด้านการพัฒนาชุมชนในพื้นที่เขตบางซื่อ*</t>
  </si>
  <si>
    <t>รวม งวด 1</t>
  </si>
  <si>
    <t xml:space="preserve"> (ต.ค. 2565 - ม.ค. 2566)</t>
  </si>
  <si>
    <t>รวม งวด 2</t>
  </si>
  <si>
    <t xml:space="preserve"> (ก.พ. 2566 - พ.ค. 2566)</t>
  </si>
  <si>
    <t>รวม งวด 3</t>
  </si>
  <si>
    <t xml:space="preserve"> (มิ.ย. 2566 - ก.ย. 2566)</t>
  </si>
  <si>
    <t>แผน/ผลการปฏิบัติงานและการใช้จ่ายงบประมาณรายจ่ายประจำปีงบประมาณ พ.ศ. 2566</t>
  </si>
  <si>
    <t>ค่าชุดแต่งกายเจ้าหน้าที่ที่ปฏิบัติงานบริการประขาชน</t>
  </si>
  <si>
    <t>ฝ่าย: รักษาความสะอาดและสวนสาธารณะ</t>
  </si>
  <si>
    <t>ค่าใช้จ่ายในการซ่อมแซม บำรุงรักษาถนน ตรอก ซอยและ</t>
  </si>
  <si>
    <t>สิ่งสาธารณประโยชน์ เพื่อแก้ไขปัญหาความเดือดร้อนของประชาชน</t>
  </si>
  <si>
    <t>ค่าใช้จ่ายโครงการเรียนฟรี เรียนดี อย่างมีคุณภาพโรงเรียน</t>
  </si>
  <si>
    <t>ค่าตอบแทนกรรมการชุมชน</t>
  </si>
  <si>
    <t xml:space="preserve">                 1) งบดำเนินงาน</t>
  </si>
  <si>
    <t>งวดที่ 1 (ต.ค.65 - ม.ค.66)</t>
  </si>
  <si>
    <t>แผนการปฏิบัติงานและการใช้จ่ายงบประมาณรายจ่ายประจำปีงบประมาณ พ.ศ. 2566</t>
  </si>
  <si>
    <t>งวดที่ 2 (ก.พ.66 - พ.ค.66)</t>
  </si>
  <si>
    <t>งวดที่ 3 (มิ.ย.66 - ก.ย.66)</t>
  </si>
  <si>
    <t xml:space="preserve">                 2) งบอุดหนุน</t>
  </si>
  <si>
    <t>ค่าบำรุงรักษาซ่อมแซมลิฟท์ โรงเรียนวัดประดู่ธรรมาธิปัตย์</t>
  </si>
  <si>
    <t>งานรายจ่ายบุคลากร ค่าตอบแทนใช้สอยและค่าวัสดุ</t>
  </si>
  <si>
    <t>แผนการปฏิบัติงานและการใช้จ่ายงบประมาณประจำปีงบประมาณ พ.ศ.2566</t>
  </si>
  <si>
    <t xml:space="preserve"> -5-</t>
  </si>
  <si>
    <t>งบประมาณภารกิจประจำพื้นฐาน</t>
  </si>
  <si>
    <t>งบประมาณภารกิจตามแผนยุทธศาสตร์</t>
  </si>
  <si>
    <t>งานอำนวยการและบริหารสำนักงานเขต</t>
  </si>
  <si>
    <t>โครงการอาสาสมัครกรุงเทพมหานครด้านการป้องกันและแก้ไขปัญหายา
และสารเสพติด</t>
  </si>
  <si>
    <t>โครงการรจัดสวัสดิการ การสงเคราะห์ช่วยเหลือเด็ก สตรี ครอบครัว ผู้ด้อยโอกาส ผู้สูงอายุ และคนพิการ</t>
  </si>
  <si>
    <t>โครงการกรุงเทพมหานครเขตปลอดบุหรี่</t>
  </si>
  <si>
    <t>โครงการกรุงเทพฯ เมืองอาหารปลอดภัย</t>
  </si>
  <si>
    <t>โครงการอาสาสมัครกรุงเทพมหานครด้านการป้องกันและแก้ไขปัญหายาและสารเสพติด</t>
  </si>
  <si>
    <t>โครงการจัดสวัสดิการ การสงเคราะห์ช่วยเหลือเด็ก สตรี ครอบครัว ผู้ด้อยโอกาส ผู้สูงอายุ และคนพิการ</t>
  </si>
  <si>
    <t xml:space="preserve"> โครงการกรุงเทพฯ เมืองอาหารปลอดภัย</t>
  </si>
  <si>
    <t>ค่าใช้จ่ายในการสัมมนาประธานกรรมการเครือข่ายผู้ปกครอง</t>
  </si>
  <si>
    <t>งานรายจ่ายบุคลากร</t>
  </si>
  <si>
    <t>งานที่ 1 : รายจ่ายบุคลากร</t>
  </si>
  <si>
    <t xml:space="preserve">                  1) งบบุคลากร ค่าตอบแทนใช้สอยและค่าวัสดุ</t>
  </si>
  <si>
    <t>ค่าธรรมเนียมในการตรวจสอบกรรมสิทธิ์และสิทธิครอบครองในอสังหาริมทรัพย์</t>
  </si>
  <si>
    <t>เก้าอี้พลาสติก 1,206 ตัว</t>
  </si>
  <si>
    <t>ถังขยะ ขนาดบรรจุ 240 ลิตร 155 ใบ</t>
  </si>
  <si>
    <t>ถังขยะ ขนาดบรรจุ 120 ลิตร 40 ใบ</t>
  </si>
  <si>
    <t>ด้านการพัฒนาชุมชนในพื้นที่เขตบางซื่อ</t>
  </si>
  <si>
    <t>ค่าใช้จ่ายในการสนับสนุนการดำเนินงานของคณะกรรมการชุมชน</t>
  </si>
  <si>
    <t>ค่าวัสดุในการผลิตสื่อการเรียนการสอนตามโครงการศูนย์วิชาการเขต</t>
  </si>
  <si>
    <t>ค่าใช้จ่ายในการจ้างอาสาสมัครเจ้าหน้าที่ปฏิบัติงานด้านพัฒนาสังคม</t>
  </si>
  <si>
    <t>ขั้นพื้นฐานโรงเรียนสังกัดกรุงเทพมหานคร</t>
  </si>
  <si>
    <t xml:space="preserve">ค่าใช้จ่ายการจัดสวัสดิการ การสงเคราะห์ช่วยเหลือเด็ก สตรี  </t>
  </si>
  <si>
    <t>ค่าจ้างเหมาดูแลทรัพย์สินและรักษาความปลอดภัยในโรงเรียนสังกัดกรุงเทพมหานคร</t>
  </si>
  <si>
    <t>ค่าใช้จ่ายโครงการว่ายน้ำเป็น เล่นน้ำได้อย่างปลอดภัย</t>
  </si>
  <si>
    <t>ค่าใช้จ่ายตามโครงการเรียนฟรี เรียนดี อย่างมีคุณภาพโรงเรียน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</si>
</sst>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3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2"/>
    </xf>
    <xf numFmtId="0" fontId="2" fillId="2" borderId="7" xfId="0" applyFont="1" applyFill="1" applyBorder="1" applyAlignment="1">
      <alignment horizontal="left" vertical="center" indent="2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4" xfId="0" applyFont="1" applyBorder="1" applyAlignment="1">
      <alignment horizontal="left"/>
    </xf>
    <xf numFmtId="49" fontId="5" fillId="0" borderId="8" xfId="0" applyNumberFormat="1" applyFont="1" applyBorder="1" applyAlignment="1">
      <alignment vertical="top"/>
    </xf>
    <xf numFmtId="0" fontId="5" fillId="0" borderId="8" xfId="0" applyFont="1" applyBorder="1"/>
    <xf numFmtId="0" fontId="5" fillId="0" borderId="5" xfId="0" applyFont="1" applyBorder="1"/>
    <xf numFmtId="0" fontId="5" fillId="0" borderId="10" xfId="0" applyFont="1" applyBorder="1"/>
    <xf numFmtId="49" fontId="5" fillId="0" borderId="0" xfId="0" applyNumberFormat="1" applyFont="1" applyAlignment="1">
      <alignment vertical="top"/>
    </xf>
    <xf numFmtId="0" fontId="5" fillId="0" borderId="11" xfId="0" applyFont="1" applyBorder="1"/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87" fontId="1" fillId="0" borderId="1" xfId="1" applyNumberFormat="1" applyFont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7" fontId="1" fillId="0" borderId="0" xfId="1" applyNumberFormat="1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vertical="center"/>
    </xf>
    <xf numFmtId="187" fontId="7" fillId="0" borderId="0" xfId="1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187" fontId="7" fillId="0" borderId="0" xfId="1" applyNumberFormat="1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187" fontId="7" fillId="0" borderId="4" xfId="1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7" fillId="0" borderId="3" xfId="1" applyNumberFormat="1" applyFont="1" applyBorder="1" applyAlignment="1">
      <alignment horizontal="center" vertical="center"/>
    </xf>
    <xf numFmtId="17" fontId="7" fillId="0" borderId="7" xfId="0" applyNumberFormat="1" applyFont="1" applyBorder="1" applyAlignment="1">
      <alignment horizontal="center" vertical="center"/>
    </xf>
    <xf numFmtId="0" fontId="7" fillId="0" borderId="0" xfId="0" applyFont="1"/>
    <xf numFmtId="0" fontId="7" fillId="2" borderId="2" xfId="0" applyFont="1" applyFill="1" applyBorder="1" applyAlignment="1">
      <alignment horizontal="left" vertical="center" indent="2"/>
    </xf>
    <xf numFmtId="0" fontId="7" fillId="2" borderId="1" xfId="0" applyFont="1" applyFill="1" applyBorder="1" applyAlignment="1">
      <alignment horizontal="center" vertical="center"/>
    </xf>
    <xf numFmtId="187" fontId="7" fillId="2" borderId="2" xfId="0" applyNumberFormat="1" applyFont="1" applyFill="1" applyBorder="1" applyAlignment="1">
      <alignment horizontal="left" vertical="center" indent="2"/>
    </xf>
    <xf numFmtId="0" fontId="7" fillId="2" borderId="7" xfId="0" applyFont="1" applyFill="1" applyBorder="1" applyAlignment="1">
      <alignment horizontal="left" vertical="center" indent="2"/>
    </xf>
    <xf numFmtId="187" fontId="7" fillId="2" borderId="1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87" fontId="8" fillId="0" borderId="1" xfId="1" applyNumberFormat="1" applyFont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right" vertical="center"/>
    </xf>
    <xf numFmtId="0" fontId="8" fillId="0" borderId="1" xfId="0" applyFont="1" applyBorder="1"/>
    <xf numFmtId="0" fontId="7" fillId="0" borderId="7" xfId="0" applyFont="1" applyBorder="1" applyAlignment="1">
      <alignment horizontal="left" vertical="center" indent="4"/>
    </xf>
    <xf numFmtId="0" fontId="8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indent="4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87" fontId="8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indent="4"/>
    </xf>
    <xf numFmtId="0" fontId="8" fillId="0" borderId="12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87" fontId="7" fillId="2" borderId="7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87" fontId="7" fillId="3" borderId="1" xfId="1" applyNumberFormat="1" applyFont="1" applyFill="1" applyBorder="1" applyAlignment="1">
      <alignment horizontal="center" vertical="center"/>
    </xf>
    <xf numFmtId="187" fontId="7" fillId="0" borderId="0" xfId="1" applyNumberFormat="1" applyFont="1" applyBorder="1" applyAlignment="1">
      <alignment horizontal="left" vertical="center" indent="4"/>
    </xf>
    <xf numFmtId="187" fontId="7" fillId="2" borderId="1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87" fontId="8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indent="2"/>
    </xf>
    <xf numFmtId="0" fontId="8" fillId="0" borderId="2" xfId="0" applyFont="1" applyBorder="1" applyAlignment="1">
      <alignment vertical="top" wrapText="1"/>
    </xf>
    <xf numFmtId="187" fontId="8" fillId="0" borderId="1" xfId="1" applyNumberFormat="1" applyFont="1" applyBorder="1"/>
    <xf numFmtId="0" fontId="8" fillId="0" borderId="7" xfId="0" applyFont="1" applyBorder="1" applyAlignment="1">
      <alignment vertical="top" wrapText="1"/>
    </xf>
    <xf numFmtId="187" fontId="8" fillId="0" borderId="7" xfId="1" applyNumberFormat="1" applyFont="1" applyBorder="1" applyAlignment="1">
      <alignment horizontal="center" vertical="center"/>
    </xf>
    <xf numFmtId="187" fontId="8" fillId="0" borderId="0" xfId="1" applyNumberFormat="1" applyFont="1"/>
    <xf numFmtId="0" fontId="9" fillId="3" borderId="1" xfId="0" applyFont="1" applyFill="1" applyBorder="1" applyAlignment="1">
      <alignment horizontal="left" vertical="center"/>
    </xf>
    <xf numFmtId="187" fontId="8" fillId="0" borderId="13" xfId="1" applyNumberFormat="1" applyFont="1" applyBorder="1" applyAlignment="1">
      <alignment horizontal="center" vertical="center"/>
    </xf>
    <xf numFmtId="187" fontId="1" fillId="2" borderId="1" xfId="1" applyNumberFormat="1" applyFont="1" applyFill="1" applyBorder="1" applyAlignment="1">
      <alignment horizontal="center" vertical="center"/>
    </xf>
    <xf numFmtId="187" fontId="7" fillId="2" borderId="2" xfId="1" applyNumberFormat="1" applyFont="1" applyFill="1" applyBorder="1" applyAlignment="1">
      <alignment horizontal="left" vertical="center" indent="2"/>
    </xf>
    <xf numFmtId="187" fontId="8" fillId="0" borderId="0" xfId="0" applyNumberFormat="1" applyFont="1"/>
    <xf numFmtId="0" fontId="7" fillId="0" borderId="1" xfId="0" applyFont="1" applyBorder="1" applyAlignment="1">
      <alignment horizontal="center" vertical="center"/>
    </xf>
    <xf numFmtId="187" fontId="1" fillId="0" borderId="0" xfId="1" applyNumberFormat="1" applyFont="1" applyAlignment="1">
      <alignment horizontal="right" vertical="center"/>
    </xf>
    <xf numFmtId="187" fontId="8" fillId="0" borderId="1" xfId="1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187" fontId="8" fillId="0" borderId="0" xfId="1" applyNumberFormat="1" applyFont="1" applyFill="1" applyBorder="1" applyAlignment="1">
      <alignment horizontal="right" vertical="center"/>
    </xf>
    <xf numFmtId="187" fontId="8" fillId="0" borderId="1" xfId="1" applyNumberFormat="1" applyFont="1" applyFill="1" applyBorder="1" applyAlignment="1">
      <alignment vertical="center"/>
    </xf>
    <xf numFmtId="187" fontId="1" fillId="0" borderId="0" xfId="1" applyNumberFormat="1" applyFont="1" applyAlignment="1">
      <alignment horizontal="center" vertical="center"/>
    </xf>
    <xf numFmtId="187" fontId="2" fillId="2" borderId="1" xfId="1" applyNumberFormat="1" applyFont="1" applyFill="1" applyBorder="1" applyAlignment="1">
      <alignment horizontal="left" vertical="center" indent="2"/>
    </xf>
    <xf numFmtId="187" fontId="2" fillId="2" borderId="1" xfId="0" applyNumberFormat="1" applyFont="1" applyFill="1" applyBorder="1" applyAlignment="1">
      <alignment horizontal="left" vertical="center" indent="2"/>
    </xf>
    <xf numFmtId="187" fontId="2" fillId="4" borderId="1" xfId="0" applyNumberFormat="1" applyFont="1" applyFill="1" applyBorder="1" applyAlignment="1">
      <alignment horizontal="left" vertical="center" indent="2"/>
    </xf>
    <xf numFmtId="187" fontId="2" fillId="3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187" fontId="10" fillId="0" borderId="1" xfId="1" applyNumberFormat="1" applyFont="1" applyBorder="1" applyAlignment="1">
      <alignment horizontal="center" vertical="center"/>
    </xf>
    <xf numFmtId="187" fontId="10" fillId="0" borderId="1" xfId="1" applyNumberFormat="1" applyFont="1" applyBorder="1" applyAlignment="1">
      <alignment vertical="center"/>
    </xf>
    <xf numFmtId="0" fontId="9" fillId="5" borderId="1" xfId="0" applyFont="1" applyFill="1" applyBorder="1" applyAlignment="1">
      <alignment horizontal="left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1" fillId="5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left" vertical="center"/>
    </xf>
    <xf numFmtId="187" fontId="2" fillId="5" borderId="1" xfId="0" applyNumberFormat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vertical="center"/>
    </xf>
    <xf numFmtId="187" fontId="1" fillId="2" borderId="7" xfId="1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187" fontId="2" fillId="5" borderId="1" xfId="1" applyNumberFormat="1" applyFont="1" applyFill="1" applyBorder="1" applyAlignment="1">
      <alignment vertical="center"/>
    </xf>
    <xf numFmtId="187" fontId="2" fillId="3" borderId="7" xfId="0" applyNumberFormat="1" applyFont="1" applyFill="1" applyBorder="1" applyAlignment="1">
      <alignment horizontal="left" vertical="center"/>
    </xf>
    <xf numFmtId="187" fontId="8" fillId="0" borderId="0" xfId="1" applyNumberFormat="1" applyFont="1" applyBorder="1"/>
    <xf numFmtId="187" fontId="8" fillId="0" borderId="2" xfId="1" applyNumberFormat="1" applyFont="1" applyBorder="1"/>
    <xf numFmtId="187" fontId="8" fillId="0" borderId="7" xfId="1" applyNumberFormat="1" applyFont="1" applyBorder="1"/>
    <xf numFmtId="0" fontId="7" fillId="0" borderId="12" xfId="0" applyFont="1" applyBorder="1" applyAlignment="1">
      <alignment horizontal="left" vertical="center" indent="2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/>
    <xf numFmtId="43" fontId="8" fillId="0" borderId="0" xfId="1" applyFont="1"/>
    <xf numFmtId="0" fontId="8" fillId="0" borderId="8" xfId="0" applyFont="1" applyBorder="1" applyAlignment="1">
      <alignment horizontal="left" vertical="center"/>
    </xf>
    <xf numFmtId="187" fontId="8" fillId="0" borderId="8" xfId="1" applyNumberFormat="1" applyFont="1" applyBorder="1" applyAlignment="1">
      <alignment horizontal="center" vertical="center"/>
    </xf>
    <xf numFmtId="187" fontId="8" fillId="0" borderId="8" xfId="1" applyNumberFormat="1" applyFont="1" applyBorder="1"/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4"/>
    </xf>
    <xf numFmtId="0" fontId="7" fillId="0" borderId="7" xfId="0" applyFont="1" applyBorder="1" applyAlignment="1">
      <alignment horizontal="left" vertical="center" indent="2"/>
    </xf>
    <xf numFmtId="0" fontId="8" fillId="0" borderId="0" xfId="0" applyFont="1" applyAlignment="1">
      <alignment vertical="top" wrapText="1"/>
    </xf>
    <xf numFmtId="187" fontId="8" fillId="0" borderId="16" xfId="1" applyNumberFormat="1" applyFont="1" applyBorder="1"/>
    <xf numFmtId="187" fontId="8" fillId="0" borderId="12" xfId="1" applyNumberFormat="1" applyFont="1" applyBorder="1"/>
    <xf numFmtId="0" fontId="8" fillId="0" borderId="8" xfId="0" applyFont="1" applyBorder="1" applyAlignment="1">
      <alignment vertical="top" wrapText="1"/>
    </xf>
    <xf numFmtId="0" fontId="8" fillId="0" borderId="16" xfId="0" applyFont="1" applyBorder="1"/>
    <xf numFmtId="0" fontId="8" fillId="0" borderId="7" xfId="0" applyFont="1" applyBorder="1"/>
    <xf numFmtId="0" fontId="2" fillId="0" borderId="0" xfId="0" applyFont="1" applyAlignment="1">
      <alignment horizontal="center" vertical="center"/>
    </xf>
    <xf numFmtId="187" fontId="7" fillId="2" borderId="1" xfId="0" applyNumberFormat="1" applyFont="1" applyFill="1" applyBorder="1" applyAlignment="1">
      <alignment horizontal="left" vertical="center" indent="2"/>
    </xf>
    <xf numFmtId="187" fontId="1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 applyAlignment="1">
      <alignment horizontal="center" vertical="center"/>
    </xf>
    <xf numFmtId="187" fontId="8" fillId="0" borderId="2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right" vertical="center"/>
    </xf>
    <xf numFmtId="187" fontId="7" fillId="0" borderId="0" xfId="1" applyNumberFormat="1" applyFont="1" applyFill="1" applyAlignment="1">
      <alignment horizontal="left" vertical="center"/>
    </xf>
    <xf numFmtId="187" fontId="7" fillId="0" borderId="4" xfId="1" applyNumberFormat="1" applyFont="1" applyFill="1" applyBorder="1" applyAlignment="1">
      <alignment horizontal="center" vertical="center"/>
    </xf>
    <xf numFmtId="187" fontId="7" fillId="0" borderId="3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187" fontId="8" fillId="0" borderId="0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2"/>
    </xf>
    <xf numFmtId="187" fontId="8" fillId="0" borderId="8" xfId="1" applyNumberFormat="1" applyFont="1" applyFill="1" applyBorder="1" applyAlignment="1">
      <alignment horizontal="center" vertical="center"/>
    </xf>
    <xf numFmtId="187" fontId="7" fillId="0" borderId="7" xfId="1" applyNumberFormat="1" applyFont="1" applyFill="1" applyBorder="1" applyAlignment="1">
      <alignment horizontal="center" vertical="center"/>
    </xf>
    <xf numFmtId="187" fontId="7" fillId="0" borderId="0" xfId="1" applyNumberFormat="1" applyFont="1" applyFill="1" applyBorder="1" applyAlignment="1">
      <alignment horizontal="left" vertical="center" indent="4"/>
    </xf>
    <xf numFmtId="187" fontId="7" fillId="0" borderId="0" xfId="1" applyNumberFormat="1" applyFont="1" applyFill="1" applyAlignment="1">
      <alignment vertical="center"/>
    </xf>
    <xf numFmtId="187" fontId="8" fillId="0" borderId="0" xfId="1" applyNumberFormat="1" applyFont="1" applyFill="1"/>
    <xf numFmtId="0" fontId="7" fillId="0" borderId="7" xfId="0" applyFont="1" applyBorder="1" applyAlignment="1">
      <alignment horizontal="center" vertical="center"/>
    </xf>
    <xf numFmtId="187" fontId="8" fillId="0" borderId="0" xfId="1" applyNumberFormat="1" applyFont="1" applyFill="1" applyBorder="1"/>
    <xf numFmtId="187" fontId="8" fillId="0" borderId="8" xfId="1" applyNumberFormat="1" applyFont="1" applyFill="1" applyBorder="1"/>
    <xf numFmtId="187" fontId="1" fillId="0" borderId="1" xfId="1" applyNumberFormat="1" applyFont="1" applyFill="1" applyBorder="1" applyAlignment="1">
      <alignment horizontal="center" vertical="top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87" fontId="2" fillId="0" borderId="1" xfId="1" applyNumberFormat="1" applyFont="1" applyFill="1" applyBorder="1" applyAlignment="1">
      <alignment vertical="top"/>
    </xf>
    <xf numFmtId="0" fontId="1" fillId="0" borderId="8" xfId="0" applyFont="1" applyBorder="1" applyAlignment="1">
      <alignment vertical="center"/>
    </xf>
    <xf numFmtId="187" fontId="1" fillId="0" borderId="8" xfId="1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vertical="top" wrapText="1"/>
    </xf>
    <xf numFmtId="0" fontId="7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top" indent="2"/>
    </xf>
    <xf numFmtId="0" fontId="2" fillId="5" borderId="1" xfId="0" applyFont="1" applyFill="1" applyBorder="1" applyAlignment="1">
      <alignment horizontal="left" vertical="center" indent="2"/>
    </xf>
    <xf numFmtId="0" fontId="1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87" fontId="7" fillId="2" borderId="3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indent="2"/>
    </xf>
    <xf numFmtId="187" fontId="7" fillId="2" borderId="1" xfId="1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7" fillId="0" borderId="8" xfId="0" applyFont="1" applyBorder="1" applyAlignment="1">
      <alignment horizontal="left" vertical="center" indent="2"/>
    </xf>
    <xf numFmtId="187" fontId="7" fillId="0" borderId="8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 indent="7"/>
    </xf>
    <xf numFmtId="0" fontId="5" fillId="0" borderId="0" xfId="0" applyFont="1" applyAlignment="1">
      <alignment horizontal="left" indent="7"/>
    </xf>
    <xf numFmtId="0" fontId="5" fillId="0" borderId="11" xfId="0" applyFont="1" applyBorder="1" applyAlignment="1">
      <alignment horizontal="left" indent="7"/>
    </xf>
    <xf numFmtId="0" fontId="5" fillId="0" borderId="4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0" xfId="0" applyFont="1" applyBorder="1" applyAlignment="1">
      <alignment horizontal="left" indent="6"/>
    </xf>
    <xf numFmtId="0" fontId="5" fillId="0" borderId="0" xfId="0" applyFont="1" applyAlignment="1">
      <alignment horizontal="left" indent="6"/>
    </xf>
    <xf numFmtId="0" fontId="5" fillId="0" borderId="11" xfId="0" applyFont="1" applyBorder="1" applyAlignment="1">
      <alignment horizontal="left" indent="6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9"/>
  <sheetViews>
    <sheetView zoomScale="93" zoomScaleNormal="93" workbookViewId="0">
      <selection activeCell="A56" sqref="A56"/>
    </sheetView>
  </sheetViews>
  <sheetFormatPr defaultColWidth="9" defaultRowHeight="21" customHeight="1" outlineLevelRow="1" x14ac:dyDescent="0.2"/>
  <cols>
    <col min="1" max="1" width="58.875" style="1" customWidth="1"/>
    <col min="2" max="5" width="15.625" style="79" customWidth="1"/>
    <col min="6" max="16384" width="9" style="1"/>
  </cols>
  <sheetData>
    <row r="1" spans="1:5" ht="21" customHeight="1" x14ac:dyDescent="0.2">
      <c r="A1" s="161" t="s">
        <v>252</v>
      </c>
      <c r="B1" s="161"/>
      <c r="C1" s="161"/>
      <c r="D1" s="161"/>
      <c r="E1" s="161"/>
    </row>
    <row r="2" spans="1:5" ht="21" customHeight="1" x14ac:dyDescent="0.2">
      <c r="A2" s="161" t="s">
        <v>189</v>
      </c>
      <c r="B2" s="161"/>
      <c r="C2" s="161"/>
      <c r="D2" s="161"/>
      <c r="E2" s="161"/>
    </row>
    <row r="3" spans="1:5" ht="21" customHeight="1" x14ac:dyDescent="0.2">
      <c r="E3" s="74" t="s">
        <v>18</v>
      </c>
    </row>
    <row r="4" spans="1:5" ht="21" customHeight="1" x14ac:dyDescent="0.2">
      <c r="A4" s="160" t="s">
        <v>19</v>
      </c>
      <c r="B4" s="16" t="s">
        <v>0</v>
      </c>
      <c r="C4" s="85" t="s">
        <v>251</v>
      </c>
      <c r="D4" s="85" t="s">
        <v>253</v>
      </c>
      <c r="E4" s="86" t="s">
        <v>254</v>
      </c>
    </row>
    <row r="5" spans="1:5" ht="21" customHeight="1" x14ac:dyDescent="0.2">
      <c r="A5" s="160"/>
      <c r="B5" s="16" t="s">
        <v>1</v>
      </c>
      <c r="C5" s="16" t="s">
        <v>1</v>
      </c>
      <c r="D5" s="16" t="s">
        <v>1</v>
      </c>
      <c r="E5" s="16" t="s">
        <v>1</v>
      </c>
    </row>
    <row r="6" spans="1:5" ht="21" customHeight="1" x14ac:dyDescent="0.2">
      <c r="A6" s="87" t="s">
        <v>260</v>
      </c>
      <c r="B6" s="89">
        <f>B7</f>
        <v>2920500</v>
      </c>
      <c r="C6" s="89">
        <f t="shared" ref="C6:E6" si="0">C7</f>
        <v>2920500</v>
      </c>
      <c r="D6" s="89">
        <f t="shared" si="0"/>
        <v>0</v>
      </c>
      <c r="E6" s="89">
        <f t="shared" si="0"/>
        <v>0</v>
      </c>
    </row>
    <row r="7" spans="1:5" ht="21" customHeight="1" x14ac:dyDescent="0.2">
      <c r="A7" s="148" t="s">
        <v>272</v>
      </c>
      <c r="B7" s="89">
        <f>B8</f>
        <v>2920500</v>
      </c>
      <c r="C7" s="89">
        <f t="shared" ref="C7:E7" si="1">C8</f>
        <v>2920500</v>
      </c>
      <c r="D7" s="89">
        <f t="shared" si="1"/>
        <v>0</v>
      </c>
      <c r="E7" s="89">
        <f t="shared" si="1"/>
        <v>0</v>
      </c>
    </row>
    <row r="8" spans="1:5" ht="21" customHeight="1" x14ac:dyDescent="0.2">
      <c r="A8" s="149" t="s">
        <v>273</v>
      </c>
      <c r="B8" s="118">
        <f>'สงม. 2(66) 1'!C6</f>
        <v>2920500</v>
      </c>
      <c r="C8" s="118">
        <f>'สงม. 2(66) 1'!D6</f>
        <v>2920500</v>
      </c>
      <c r="D8" s="118">
        <f>'สงม. 2(66) 1'!E6</f>
        <v>0</v>
      </c>
      <c r="E8" s="118">
        <f>'สงม. 2(66) 1'!F6</f>
        <v>0</v>
      </c>
    </row>
    <row r="9" spans="1:5" s="116" customFormat="1" ht="21" customHeight="1" x14ac:dyDescent="0.2">
      <c r="A9" s="68" t="s">
        <v>156</v>
      </c>
      <c r="B9" s="17">
        <f>B10+B16</f>
        <v>3289800</v>
      </c>
      <c r="C9" s="17">
        <f t="shared" ref="C9:E9" si="2">C10+C16</f>
        <v>2122160</v>
      </c>
      <c r="D9" s="17">
        <f t="shared" si="2"/>
        <v>650560</v>
      </c>
      <c r="E9" s="17">
        <f t="shared" si="2"/>
        <v>517080</v>
      </c>
    </row>
    <row r="10" spans="1:5" s="116" customFormat="1" ht="21" customHeight="1" x14ac:dyDescent="0.2">
      <c r="A10" s="87" t="s">
        <v>260</v>
      </c>
      <c r="B10" s="88">
        <f>B11+B13</f>
        <v>3178000</v>
      </c>
      <c r="C10" s="88">
        <f t="shared" ref="C10:E10" si="3">C11+C13</f>
        <v>2122160</v>
      </c>
      <c r="D10" s="88">
        <f t="shared" si="3"/>
        <v>538760</v>
      </c>
      <c r="E10" s="88">
        <f t="shared" si="3"/>
        <v>517080</v>
      </c>
    </row>
    <row r="11" spans="1:5" ht="21" customHeight="1" x14ac:dyDescent="0.2">
      <c r="A11" s="2" t="s">
        <v>157</v>
      </c>
      <c r="B11" s="70">
        <f>SUM(B12)</f>
        <v>2778700</v>
      </c>
      <c r="C11" s="70">
        <f t="shared" ref="C11:E11" si="4">SUM(C12)</f>
        <v>1992960</v>
      </c>
      <c r="D11" s="70">
        <f t="shared" si="4"/>
        <v>403260</v>
      </c>
      <c r="E11" s="70">
        <f t="shared" si="4"/>
        <v>382480</v>
      </c>
    </row>
    <row r="12" spans="1:5" ht="21" customHeight="1" x14ac:dyDescent="0.2">
      <c r="A12" s="15" t="s">
        <v>250</v>
      </c>
      <c r="B12" s="16">
        <f>'สงม. 2(66) 1'!C35</f>
        <v>2778700</v>
      </c>
      <c r="C12" s="16">
        <f>'สงม. 2(66) 1'!D35</f>
        <v>1992960</v>
      </c>
      <c r="D12" s="16">
        <f>'สงม. 2(66) 1'!E35</f>
        <v>403260</v>
      </c>
      <c r="E12" s="16">
        <f>'สงม. 2(66) 1'!F35</f>
        <v>382480</v>
      </c>
    </row>
    <row r="13" spans="1:5" ht="21" customHeight="1" x14ac:dyDescent="0.2">
      <c r="A13" s="2" t="s">
        <v>158</v>
      </c>
      <c r="B13" s="70">
        <f>SUM(B14:B15)</f>
        <v>399300</v>
      </c>
      <c r="C13" s="70">
        <f t="shared" ref="C13:E13" si="5">SUM(C14:C15)</f>
        <v>129200</v>
      </c>
      <c r="D13" s="70">
        <f t="shared" si="5"/>
        <v>135500</v>
      </c>
      <c r="E13" s="70">
        <f t="shared" si="5"/>
        <v>134600</v>
      </c>
    </row>
    <row r="14" spans="1:5" ht="21" customHeight="1" x14ac:dyDescent="0.2">
      <c r="A14" s="15" t="s">
        <v>250</v>
      </c>
      <c r="B14" s="16">
        <f>SUM('สงม. 2(66) 1'!C59)</f>
        <v>47300</v>
      </c>
      <c r="C14" s="16">
        <f>'สงม. 2(66) 1'!D59</f>
        <v>10800</v>
      </c>
      <c r="D14" s="16">
        <f>'สงม. 2(66) 1'!E59</f>
        <v>18700</v>
      </c>
      <c r="E14" s="16">
        <f>'สงม. 2(66) 1'!F59</f>
        <v>17800</v>
      </c>
    </row>
    <row r="15" spans="1:5" ht="21" customHeight="1" x14ac:dyDescent="0.2">
      <c r="A15" s="15" t="s">
        <v>190</v>
      </c>
      <c r="B15" s="16">
        <f>SUM('สงม. 2(66) 1'!C63)</f>
        <v>352000</v>
      </c>
      <c r="C15" s="16">
        <f>'สงม. 2(66) 1'!D63</f>
        <v>118400</v>
      </c>
      <c r="D15" s="16">
        <f>'สงม. 2(66) 1'!E63</f>
        <v>116800</v>
      </c>
      <c r="E15" s="16">
        <f>'สงม. 2(66) 1'!F63</f>
        <v>116800</v>
      </c>
    </row>
    <row r="16" spans="1:5" ht="21" customHeight="1" x14ac:dyDescent="0.2">
      <c r="A16" s="92" t="s">
        <v>261</v>
      </c>
      <c r="B16" s="89">
        <f>SUM(B17)</f>
        <v>111800</v>
      </c>
      <c r="C16" s="89">
        <f t="shared" ref="C16:E16" si="6">SUM(C17)</f>
        <v>0</v>
      </c>
      <c r="D16" s="89">
        <f t="shared" si="6"/>
        <v>111800</v>
      </c>
      <c r="E16" s="89">
        <f t="shared" si="6"/>
        <v>0</v>
      </c>
    </row>
    <row r="17" spans="1:5" ht="42" customHeight="1" x14ac:dyDescent="0.2">
      <c r="A17" s="139" t="s">
        <v>263</v>
      </c>
      <c r="B17" s="137">
        <f>SUM('สงม. 2(66) 1'!C67)</f>
        <v>111800</v>
      </c>
      <c r="C17" s="137">
        <f>SUM('สงม. 2(66) 1'!D67)</f>
        <v>0</v>
      </c>
      <c r="D17" s="137">
        <f>SUM('สงม. 2(66) 1'!E67)</f>
        <v>111800</v>
      </c>
      <c r="E17" s="137">
        <f>SUM('สงม. 2(66) 1'!F67)</f>
        <v>0</v>
      </c>
    </row>
    <row r="18" spans="1:5" ht="21" customHeight="1" x14ac:dyDescent="0.2">
      <c r="A18" s="68" t="s">
        <v>160</v>
      </c>
      <c r="B18" s="17">
        <f>B19</f>
        <v>1591200</v>
      </c>
      <c r="C18" s="17">
        <f t="shared" ref="C18:E20" si="7">C19</f>
        <v>1166240</v>
      </c>
      <c r="D18" s="17">
        <f t="shared" si="7"/>
        <v>216825</v>
      </c>
      <c r="E18" s="17">
        <f t="shared" si="7"/>
        <v>208135</v>
      </c>
    </row>
    <row r="19" spans="1:5" ht="21" customHeight="1" x14ac:dyDescent="0.2">
      <c r="A19" s="87" t="s">
        <v>260</v>
      </c>
      <c r="B19" s="90">
        <f>B20</f>
        <v>1591200</v>
      </c>
      <c r="C19" s="90">
        <f t="shared" si="7"/>
        <v>1166240</v>
      </c>
      <c r="D19" s="90">
        <f t="shared" si="7"/>
        <v>216825</v>
      </c>
      <c r="E19" s="90">
        <f t="shared" si="7"/>
        <v>208135</v>
      </c>
    </row>
    <row r="20" spans="1:5" ht="21" customHeight="1" x14ac:dyDescent="0.2">
      <c r="A20" s="2" t="s">
        <v>161</v>
      </c>
      <c r="B20" s="80">
        <f>B21</f>
        <v>1591200</v>
      </c>
      <c r="C20" s="80">
        <f t="shared" si="7"/>
        <v>1166240</v>
      </c>
      <c r="D20" s="80">
        <f t="shared" si="7"/>
        <v>216825</v>
      </c>
      <c r="E20" s="80">
        <f t="shared" si="7"/>
        <v>208135</v>
      </c>
    </row>
    <row r="21" spans="1:5" ht="21" customHeight="1" x14ac:dyDescent="0.2">
      <c r="A21" s="15" t="s">
        <v>250</v>
      </c>
      <c r="B21" s="16">
        <f>'สงม. 2(66) 1'!C86</f>
        <v>1591200</v>
      </c>
      <c r="C21" s="16">
        <f>'สงม. 2(66) 1'!D86</f>
        <v>1166240</v>
      </c>
      <c r="D21" s="16">
        <f>'สงม. 2(66) 1'!E86</f>
        <v>216825</v>
      </c>
      <c r="E21" s="16">
        <f>'สงม. 2(66) 1'!F86</f>
        <v>208135</v>
      </c>
    </row>
    <row r="22" spans="1:5" ht="21" customHeight="1" x14ac:dyDescent="0.2">
      <c r="A22" s="15"/>
      <c r="B22" s="16"/>
      <c r="C22" s="16"/>
      <c r="D22" s="16"/>
      <c r="E22" s="16"/>
    </row>
    <row r="23" spans="1:5" ht="21" customHeight="1" x14ac:dyDescent="0.2">
      <c r="A23" s="84"/>
      <c r="B23" s="18"/>
      <c r="C23" s="18"/>
      <c r="D23" s="18"/>
      <c r="E23" s="18"/>
    </row>
    <row r="24" spans="1:5" ht="21" customHeight="1" x14ac:dyDescent="0.2">
      <c r="A24" s="84"/>
      <c r="B24" s="18"/>
      <c r="C24" s="18"/>
      <c r="D24" s="18"/>
      <c r="E24" s="18"/>
    </row>
    <row r="25" spans="1:5" ht="21" customHeight="1" x14ac:dyDescent="0.2">
      <c r="A25" s="162" t="s">
        <v>40</v>
      </c>
      <c r="B25" s="162"/>
      <c r="C25" s="162"/>
      <c r="D25" s="162"/>
      <c r="E25" s="162"/>
    </row>
    <row r="26" spans="1:5" ht="21" customHeight="1" x14ac:dyDescent="0.2">
      <c r="A26" s="162"/>
      <c r="B26" s="162"/>
      <c r="C26" s="162"/>
      <c r="D26" s="162"/>
      <c r="E26" s="162"/>
    </row>
    <row r="27" spans="1:5" ht="21" customHeight="1" x14ac:dyDescent="0.2">
      <c r="A27" s="160" t="s">
        <v>19</v>
      </c>
      <c r="B27" s="16" t="s">
        <v>0</v>
      </c>
      <c r="C27" s="85" t="s">
        <v>251</v>
      </c>
      <c r="D27" s="85" t="s">
        <v>253</v>
      </c>
      <c r="E27" s="86" t="s">
        <v>254</v>
      </c>
    </row>
    <row r="28" spans="1:5" ht="21" customHeight="1" x14ac:dyDescent="0.2">
      <c r="A28" s="160"/>
      <c r="B28" s="16" t="s">
        <v>1</v>
      </c>
      <c r="C28" s="16" t="s">
        <v>1</v>
      </c>
      <c r="D28" s="16" t="s">
        <v>1</v>
      </c>
      <c r="E28" s="16" t="s">
        <v>1</v>
      </c>
    </row>
    <row r="29" spans="1:5" ht="21" customHeight="1" x14ac:dyDescent="0.2">
      <c r="A29" s="68" t="s">
        <v>162</v>
      </c>
      <c r="B29" s="17">
        <f>B30</f>
        <v>508300</v>
      </c>
      <c r="C29" s="17">
        <f t="shared" ref="C29:E31" si="8">C30</f>
        <v>150100</v>
      </c>
      <c r="D29" s="17">
        <f t="shared" si="8"/>
        <v>225900</v>
      </c>
      <c r="E29" s="17">
        <f t="shared" si="8"/>
        <v>132300</v>
      </c>
    </row>
    <row r="30" spans="1:5" ht="21" customHeight="1" x14ac:dyDescent="0.2">
      <c r="A30" s="87" t="s">
        <v>260</v>
      </c>
      <c r="B30" s="83">
        <f>B31</f>
        <v>508300</v>
      </c>
      <c r="C30" s="83">
        <f t="shared" si="8"/>
        <v>150100</v>
      </c>
      <c r="D30" s="83">
        <f t="shared" si="8"/>
        <v>225900</v>
      </c>
      <c r="E30" s="83">
        <f t="shared" si="8"/>
        <v>132300</v>
      </c>
    </row>
    <row r="31" spans="1:5" ht="21" customHeight="1" x14ac:dyDescent="0.2">
      <c r="A31" s="2" t="s">
        <v>163</v>
      </c>
      <c r="B31" s="70">
        <f>B32</f>
        <v>508300</v>
      </c>
      <c r="C31" s="70">
        <f t="shared" si="8"/>
        <v>150100</v>
      </c>
      <c r="D31" s="70">
        <f t="shared" si="8"/>
        <v>225900</v>
      </c>
      <c r="E31" s="70">
        <f t="shared" si="8"/>
        <v>132300</v>
      </c>
    </row>
    <row r="32" spans="1:5" ht="21" customHeight="1" x14ac:dyDescent="0.2">
      <c r="A32" s="15" t="s">
        <v>250</v>
      </c>
      <c r="B32" s="16">
        <f>'สงม. 2(66) 1'!C112</f>
        <v>508300</v>
      </c>
      <c r="C32" s="16">
        <f>'สงม. 2(66) 1'!D112</f>
        <v>150100</v>
      </c>
      <c r="D32" s="16">
        <f>'สงม. 2(66) 1'!E112</f>
        <v>225900</v>
      </c>
      <c r="E32" s="16">
        <f>'สงม. 2(66) 1'!F112</f>
        <v>132300</v>
      </c>
    </row>
    <row r="33" spans="1:5" ht="21" customHeight="1" x14ac:dyDescent="0.2">
      <c r="A33" s="68" t="s">
        <v>164</v>
      </c>
      <c r="B33" s="17">
        <f>B34</f>
        <v>540100</v>
      </c>
      <c r="C33" s="17">
        <f t="shared" ref="C33:E35" si="9">C34</f>
        <v>284400</v>
      </c>
      <c r="D33" s="17">
        <f t="shared" si="9"/>
        <v>151900</v>
      </c>
      <c r="E33" s="17">
        <f t="shared" si="9"/>
        <v>103800</v>
      </c>
    </row>
    <row r="34" spans="1:5" ht="21" customHeight="1" x14ac:dyDescent="0.2">
      <c r="A34" s="87" t="s">
        <v>260</v>
      </c>
      <c r="B34" s="91">
        <f>B35</f>
        <v>540100</v>
      </c>
      <c r="C34" s="91">
        <f t="shared" si="9"/>
        <v>284400</v>
      </c>
      <c r="D34" s="91">
        <f t="shared" si="9"/>
        <v>151900</v>
      </c>
      <c r="E34" s="91">
        <f t="shared" si="9"/>
        <v>103800</v>
      </c>
    </row>
    <row r="35" spans="1:5" ht="21" customHeight="1" x14ac:dyDescent="0.2">
      <c r="A35" s="2" t="s">
        <v>165</v>
      </c>
      <c r="B35" s="70">
        <f>B36</f>
        <v>540100</v>
      </c>
      <c r="C35" s="70">
        <f t="shared" si="9"/>
        <v>284400</v>
      </c>
      <c r="D35" s="70">
        <f t="shared" si="9"/>
        <v>151900</v>
      </c>
      <c r="E35" s="70">
        <f t="shared" si="9"/>
        <v>103800</v>
      </c>
    </row>
    <row r="36" spans="1:5" ht="21" customHeight="1" x14ac:dyDescent="0.2">
      <c r="A36" s="15" t="s">
        <v>250</v>
      </c>
      <c r="B36" s="16">
        <f>'สงม. 2(66) 1'!C138</f>
        <v>540100</v>
      </c>
      <c r="C36" s="16">
        <f>'สงม. 2(66) 1'!D138</f>
        <v>284400</v>
      </c>
      <c r="D36" s="16">
        <f>'สงม. 2(66) 1'!E138</f>
        <v>151900</v>
      </c>
      <c r="E36" s="16">
        <f>'สงม. 2(66) 1'!F138</f>
        <v>103800</v>
      </c>
    </row>
    <row r="37" spans="1:5" ht="21" customHeight="1" x14ac:dyDescent="0.2">
      <c r="A37" s="68" t="s">
        <v>166</v>
      </c>
      <c r="B37" s="17">
        <f>B38</f>
        <v>22295700</v>
      </c>
      <c r="C37" s="17">
        <f t="shared" ref="C37:E37" si="10">C38</f>
        <v>8666565</v>
      </c>
      <c r="D37" s="17">
        <f t="shared" si="10"/>
        <v>7700585</v>
      </c>
      <c r="E37" s="17">
        <f t="shared" si="10"/>
        <v>5928550</v>
      </c>
    </row>
    <row r="38" spans="1:5" ht="21" customHeight="1" x14ac:dyDescent="0.2">
      <c r="A38" s="87" t="s">
        <v>260</v>
      </c>
      <c r="B38" s="91">
        <f>B39+B41+B43+B46</f>
        <v>22295700</v>
      </c>
      <c r="C38" s="91">
        <f t="shared" ref="C38:E38" si="11">C39+C41+C43+C46</f>
        <v>8666565</v>
      </c>
      <c r="D38" s="91">
        <f t="shared" si="11"/>
        <v>7700585</v>
      </c>
      <c r="E38" s="91">
        <f t="shared" si="11"/>
        <v>5928550</v>
      </c>
    </row>
    <row r="39" spans="1:5" ht="21" customHeight="1" x14ac:dyDescent="0.2">
      <c r="A39" s="2" t="s">
        <v>191</v>
      </c>
      <c r="B39" s="81">
        <f>B40</f>
        <v>13922500</v>
      </c>
      <c r="C39" s="81">
        <f t="shared" ref="C39:E39" si="12">C40</f>
        <v>5257820</v>
      </c>
      <c r="D39" s="81">
        <f t="shared" si="12"/>
        <v>4408880</v>
      </c>
      <c r="E39" s="81">
        <f t="shared" si="12"/>
        <v>4255800</v>
      </c>
    </row>
    <row r="40" spans="1:5" ht="21" customHeight="1" x14ac:dyDescent="0.2">
      <c r="A40" s="15" t="s">
        <v>250</v>
      </c>
      <c r="B40" s="16">
        <f>'สงม. 2(66) 1'!C164</f>
        <v>13922500</v>
      </c>
      <c r="C40" s="16">
        <f>'สงม. 2(66) 1'!D164</f>
        <v>5257820</v>
      </c>
      <c r="D40" s="16">
        <f>'สงม. 2(66) 1'!E164</f>
        <v>4408880</v>
      </c>
      <c r="E40" s="16">
        <f>'สงม. 2(66) 1'!F164</f>
        <v>4255800</v>
      </c>
    </row>
    <row r="41" spans="1:5" ht="21" customHeight="1" x14ac:dyDescent="0.2">
      <c r="A41" s="2" t="s">
        <v>167</v>
      </c>
      <c r="B41" s="81">
        <f>B42</f>
        <v>597700</v>
      </c>
      <c r="C41" s="81">
        <f t="shared" ref="C41:E41" si="13">C42</f>
        <v>254800</v>
      </c>
      <c r="D41" s="81">
        <f t="shared" si="13"/>
        <v>342900</v>
      </c>
      <c r="E41" s="81">
        <f t="shared" si="13"/>
        <v>0</v>
      </c>
    </row>
    <row r="42" spans="1:5" ht="21" customHeight="1" x14ac:dyDescent="0.2">
      <c r="A42" s="15" t="s">
        <v>250</v>
      </c>
      <c r="B42" s="82">
        <f>'สงม. 2(66) 1'!C173</f>
        <v>597700</v>
      </c>
      <c r="C42" s="82">
        <f>'สงม. 2(66) 1'!D173</f>
        <v>254800</v>
      </c>
      <c r="D42" s="82">
        <f>'สงม. 2(66) 1'!E173</f>
        <v>342900</v>
      </c>
      <c r="E42" s="82">
        <f>'สงม. 2(66) 1'!F173</f>
        <v>0</v>
      </c>
    </row>
    <row r="43" spans="1:5" ht="21" customHeight="1" x14ac:dyDescent="0.2">
      <c r="A43" s="2" t="s">
        <v>168</v>
      </c>
      <c r="B43" s="81">
        <f>B44+B45</f>
        <v>5805000</v>
      </c>
      <c r="C43" s="81">
        <f t="shared" ref="C43:E43" si="14">C44+C45</f>
        <v>2263150</v>
      </c>
      <c r="D43" s="81">
        <f t="shared" si="14"/>
        <v>2152100</v>
      </c>
      <c r="E43" s="81">
        <f t="shared" si="14"/>
        <v>1389750</v>
      </c>
    </row>
    <row r="44" spans="1:5" ht="21" customHeight="1" x14ac:dyDescent="0.2">
      <c r="A44" s="15" t="s">
        <v>250</v>
      </c>
      <c r="B44" s="16">
        <f>'สงม. 2(66) 1'!C188</f>
        <v>4759600</v>
      </c>
      <c r="C44" s="16">
        <f>'สงม. 2(66) 1'!D188</f>
        <v>1964300</v>
      </c>
      <c r="D44" s="16">
        <f>'สงม. 2(66) 1'!E188</f>
        <v>1820300</v>
      </c>
      <c r="E44" s="16">
        <f>'สงม. 2(66) 1'!F188</f>
        <v>975000</v>
      </c>
    </row>
    <row r="45" spans="1:5" ht="21" customHeight="1" x14ac:dyDescent="0.2">
      <c r="A45" s="15" t="s">
        <v>190</v>
      </c>
      <c r="B45" s="118">
        <f>'สงม. 2(66) 1'!C200</f>
        <v>1045400</v>
      </c>
      <c r="C45" s="118">
        <f>'สงม. 2(66) 1'!D200</f>
        <v>298850</v>
      </c>
      <c r="D45" s="118">
        <f>'สงม. 2(66) 1'!E200</f>
        <v>331800</v>
      </c>
      <c r="E45" s="118">
        <f>'สงม. 2(66) 1'!F200</f>
        <v>414750</v>
      </c>
    </row>
    <row r="46" spans="1:5" ht="21" customHeight="1" x14ac:dyDescent="0.2">
      <c r="A46" s="3" t="s">
        <v>202</v>
      </c>
      <c r="B46" s="93">
        <f>B47+B48</f>
        <v>1970500</v>
      </c>
      <c r="C46" s="93">
        <f t="shared" ref="C46:E46" si="15">C47+C48</f>
        <v>890795</v>
      </c>
      <c r="D46" s="93">
        <f t="shared" si="15"/>
        <v>796705</v>
      </c>
      <c r="E46" s="93">
        <f t="shared" si="15"/>
        <v>283000</v>
      </c>
    </row>
    <row r="47" spans="1:5" ht="21" customHeight="1" x14ac:dyDescent="0.2">
      <c r="A47" s="15" t="s">
        <v>250</v>
      </c>
      <c r="B47" s="16">
        <f>'สงม. 2(66) 1'!C214</f>
        <v>1870600</v>
      </c>
      <c r="C47" s="16">
        <f>'สงม. 2(66) 1'!D214</f>
        <v>890795</v>
      </c>
      <c r="D47" s="16">
        <f>'สงม. 2(66) 1'!E214</f>
        <v>696805</v>
      </c>
      <c r="E47" s="16">
        <f>'สงม. 2(66) 1'!F214</f>
        <v>283000</v>
      </c>
    </row>
    <row r="48" spans="1:5" ht="21" customHeight="1" x14ac:dyDescent="0.2">
      <c r="A48" s="15" t="s">
        <v>190</v>
      </c>
      <c r="B48" s="16">
        <f>'สงม. 2(66) 1'!C224</f>
        <v>99900</v>
      </c>
      <c r="C48" s="16">
        <f>'สงม. 2(66) 1'!D224</f>
        <v>0</v>
      </c>
      <c r="D48" s="16">
        <f>'สงม. 2(66) 1'!E224</f>
        <v>99900</v>
      </c>
      <c r="E48" s="16">
        <f>'สงม. 2(66) 1'!F224</f>
        <v>0</v>
      </c>
    </row>
    <row r="49" spans="1:5" ht="21" customHeight="1" x14ac:dyDescent="0.2">
      <c r="A49" s="15"/>
      <c r="B49" s="16"/>
      <c r="C49" s="16"/>
      <c r="D49" s="16"/>
      <c r="E49" s="16"/>
    </row>
    <row r="50" spans="1:5" ht="21" customHeight="1" x14ac:dyDescent="0.2">
      <c r="A50" s="162" t="s">
        <v>67</v>
      </c>
      <c r="B50" s="162"/>
      <c r="C50" s="162"/>
      <c r="D50" s="162"/>
      <c r="E50" s="162"/>
    </row>
    <row r="51" spans="1:5" ht="21" customHeight="1" x14ac:dyDescent="0.2">
      <c r="A51" s="162"/>
      <c r="B51" s="162"/>
      <c r="C51" s="162"/>
      <c r="D51" s="162"/>
      <c r="E51" s="162"/>
    </row>
    <row r="52" spans="1:5" ht="21" customHeight="1" x14ac:dyDescent="0.2">
      <c r="A52" s="160" t="s">
        <v>19</v>
      </c>
      <c r="B52" s="16" t="s">
        <v>0</v>
      </c>
      <c r="C52" s="85" t="s">
        <v>251</v>
      </c>
      <c r="D52" s="85" t="s">
        <v>253</v>
      </c>
      <c r="E52" s="86" t="s">
        <v>254</v>
      </c>
    </row>
    <row r="53" spans="1:5" ht="21" customHeight="1" x14ac:dyDescent="0.2">
      <c r="A53" s="160"/>
      <c r="B53" s="16" t="s">
        <v>1</v>
      </c>
      <c r="C53" s="16" t="s">
        <v>1</v>
      </c>
      <c r="D53" s="16" t="s">
        <v>1</v>
      </c>
      <c r="E53" s="16" t="s">
        <v>1</v>
      </c>
    </row>
    <row r="54" spans="1:5" ht="21" customHeight="1" x14ac:dyDescent="0.2">
      <c r="A54" s="68" t="s">
        <v>169</v>
      </c>
      <c r="B54" s="83">
        <f>B55</f>
        <v>5202800</v>
      </c>
      <c r="C54" s="83">
        <f t="shared" ref="C54:E54" si="16">C55</f>
        <v>1882100</v>
      </c>
      <c r="D54" s="83">
        <f t="shared" si="16"/>
        <v>1642800</v>
      </c>
      <c r="E54" s="83">
        <f t="shared" si="16"/>
        <v>1677900</v>
      </c>
    </row>
    <row r="55" spans="1:5" ht="21" customHeight="1" x14ac:dyDescent="0.2">
      <c r="A55" s="87" t="s">
        <v>260</v>
      </c>
      <c r="B55" s="91">
        <f>B56+B58</f>
        <v>5202800</v>
      </c>
      <c r="C55" s="91">
        <f t="shared" ref="C55:E55" si="17">C56+C58</f>
        <v>1882100</v>
      </c>
      <c r="D55" s="91">
        <f t="shared" si="17"/>
        <v>1642800</v>
      </c>
      <c r="E55" s="91">
        <f t="shared" si="17"/>
        <v>1677900</v>
      </c>
    </row>
    <row r="56" spans="1:5" ht="21" customHeight="1" outlineLevel="1" x14ac:dyDescent="0.2">
      <c r="A56" s="2" t="s">
        <v>170</v>
      </c>
      <c r="B56" s="80">
        <f>B57</f>
        <v>5055500</v>
      </c>
      <c r="C56" s="80">
        <f t="shared" ref="C56:E56" si="18">C57</f>
        <v>1734800</v>
      </c>
      <c r="D56" s="80">
        <f t="shared" si="18"/>
        <v>1642800</v>
      </c>
      <c r="E56" s="80">
        <f t="shared" si="18"/>
        <v>1677900</v>
      </c>
    </row>
    <row r="57" spans="1:5" ht="21" customHeight="1" outlineLevel="1" x14ac:dyDescent="0.2">
      <c r="A57" s="15" t="s">
        <v>250</v>
      </c>
      <c r="B57" s="16">
        <f>'สงม. 2(66) 1'!C242</f>
        <v>5055500</v>
      </c>
      <c r="C57" s="16">
        <f>'สงม. 2(66) 1'!D242</f>
        <v>1734800</v>
      </c>
      <c r="D57" s="16">
        <f>'สงม. 2(66) 1'!E242</f>
        <v>1642800</v>
      </c>
      <c r="E57" s="16">
        <f>'สงม. 2(66) 1'!F242</f>
        <v>1677900</v>
      </c>
    </row>
    <row r="58" spans="1:5" ht="21" customHeight="1" outlineLevel="1" x14ac:dyDescent="0.2">
      <c r="A58" s="2" t="s">
        <v>171</v>
      </c>
      <c r="B58" s="80">
        <f>B59</f>
        <v>147300</v>
      </c>
      <c r="C58" s="80">
        <f t="shared" ref="C58:E58" si="19">C59</f>
        <v>147300</v>
      </c>
      <c r="D58" s="80">
        <f t="shared" si="19"/>
        <v>0</v>
      </c>
      <c r="E58" s="80">
        <f t="shared" si="19"/>
        <v>0</v>
      </c>
    </row>
    <row r="59" spans="1:5" ht="21" customHeight="1" outlineLevel="1" x14ac:dyDescent="0.2">
      <c r="A59" s="15" t="s">
        <v>250</v>
      </c>
      <c r="B59" s="16">
        <f>'สงม. 2(66) 1'!C266</f>
        <v>147300</v>
      </c>
      <c r="C59" s="16">
        <f>'สงม. 2(66) 1'!D266</f>
        <v>147300</v>
      </c>
      <c r="D59" s="16">
        <f>'สงม. 2(66) 1'!E266</f>
        <v>0</v>
      </c>
      <c r="E59" s="16">
        <f>'สงม. 2(66) 1'!F266</f>
        <v>0</v>
      </c>
    </row>
    <row r="60" spans="1:5" ht="21" customHeight="1" outlineLevel="1" x14ac:dyDescent="0.2">
      <c r="A60" s="68" t="s">
        <v>172</v>
      </c>
      <c r="B60" s="83">
        <f>B61</f>
        <v>8558810</v>
      </c>
      <c r="C60" s="83">
        <f t="shared" ref="C60:E60" si="20">C61</f>
        <v>4862200</v>
      </c>
      <c r="D60" s="83">
        <f t="shared" si="20"/>
        <v>2787300</v>
      </c>
      <c r="E60" s="83">
        <f t="shared" si="20"/>
        <v>909310</v>
      </c>
    </row>
    <row r="61" spans="1:5" ht="21" customHeight="1" outlineLevel="1" x14ac:dyDescent="0.2">
      <c r="A61" s="87" t="s">
        <v>260</v>
      </c>
      <c r="B61" s="90">
        <f>B62+B65+B67+B69</f>
        <v>8558810</v>
      </c>
      <c r="C61" s="90">
        <f t="shared" ref="C61:E61" si="21">C62+C65+C67+C69</f>
        <v>4862200</v>
      </c>
      <c r="D61" s="90">
        <f t="shared" si="21"/>
        <v>2787300</v>
      </c>
      <c r="E61" s="90">
        <f t="shared" si="21"/>
        <v>909310</v>
      </c>
    </row>
    <row r="62" spans="1:5" ht="21" customHeight="1" outlineLevel="1" x14ac:dyDescent="0.2">
      <c r="A62" s="2" t="s">
        <v>173</v>
      </c>
      <c r="B62" s="80">
        <f>B63+B64</f>
        <v>5123900</v>
      </c>
      <c r="C62" s="80">
        <f t="shared" ref="C62:E62" si="22">C63+C64</f>
        <v>2434000</v>
      </c>
      <c r="D62" s="80">
        <f t="shared" si="22"/>
        <v>2358700</v>
      </c>
      <c r="E62" s="80">
        <f t="shared" si="22"/>
        <v>331200</v>
      </c>
    </row>
    <row r="63" spans="1:5" ht="21" customHeight="1" outlineLevel="1" x14ac:dyDescent="0.2">
      <c r="A63" s="15" t="s">
        <v>250</v>
      </c>
      <c r="B63" s="16">
        <f>'สงม. 2(66) 1'!C294</f>
        <v>2123900</v>
      </c>
      <c r="C63" s="16">
        <f>'สงม. 2(66) 1'!D294</f>
        <v>934000</v>
      </c>
      <c r="D63" s="16">
        <f>'สงม. 2(66) 1'!E294</f>
        <v>858700</v>
      </c>
      <c r="E63" s="16">
        <f>'สงม. 2(66) 1'!F294</f>
        <v>331200</v>
      </c>
    </row>
    <row r="64" spans="1:5" ht="21" customHeight="1" outlineLevel="1" x14ac:dyDescent="0.2">
      <c r="A64" s="15" t="s">
        <v>190</v>
      </c>
      <c r="B64" s="16">
        <f>'สงม. 2(66) 1'!C305</f>
        <v>3000000</v>
      </c>
      <c r="C64" s="16">
        <f>'สงม. 2(66) 1'!D305</f>
        <v>1500000</v>
      </c>
      <c r="D64" s="16">
        <f>'สงม. 2(66) 1'!E305</f>
        <v>1500000</v>
      </c>
      <c r="E64" s="16">
        <f>'สงม. 2(66) 1'!F305</f>
        <v>0</v>
      </c>
    </row>
    <row r="65" spans="1:5" ht="21" customHeight="1" outlineLevel="1" x14ac:dyDescent="0.2">
      <c r="A65" s="2" t="s">
        <v>174</v>
      </c>
      <c r="B65" s="70">
        <f>B66</f>
        <v>30000</v>
      </c>
      <c r="C65" s="70">
        <f t="shared" ref="C65:E65" si="23">C66</f>
        <v>0</v>
      </c>
      <c r="D65" s="70">
        <f t="shared" si="23"/>
        <v>30000</v>
      </c>
      <c r="E65" s="70">
        <f t="shared" si="23"/>
        <v>0</v>
      </c>
    </row>
    <row r="66" spans="1:5" ht="21" customHeight="1" outlineLevel="1" x14ac:dyDescent="0.2">
      <c r="A66" s="15" t="s">
        <v>250</v>
      </c>
      <c r="B66" s="16">
        <f>'สงม. 2(66) 1'!C318</f>
        <v>30000</v>
      </c>
      <c r="C66" s="16">
        <f>'สงม. 2(66) 1'!D318</f>
        <v>0</v>
      </c>
      <c r="D66" s="16">
        <f>'สงม. 2(66) 1'!E318</f>
        <v>30000</v>
      </c>
      <c r="E66" s="16">
        <f>'สงม. 2(66) 1'!F318</f>
        <v>0</v>
      </c>
    </row>
    <row r="67" spans="1:5" ht="21" customHeight="1" outlineLevel="1" x14ac:dyDescent="0.2">
      <c r="A67" s="2" t="s">
        <v>175</v>
      </c>
      <c r="B67" s="70">
        <f>B68</f>
        <v>514510</v>
      </c>
      <c r="C67" s="70">
        <f t="shared" ref="C67:E67" si="24">C68</f>
        <v>304800</v>
      </c>
      <c r="D67" s="70">
        <f t="shared" si="24"/>
        <v>104800</v>
      </c>
      <c r="E67" s="70">
        <f t="shared" si="24"/>
        <v>104910</v>
      </c>
    </row>
    <row r="68" spans="1:5" ht="21" customHeight="1" outlineLevel="1" x14ac:dyDescent="0.2">
      <c r="A68" s="15" t="s">
        <v>250</v>
      </c>
      <c r="B68" s="16">
        <f>'สงม. 2(66) 1'!C324</f>
        <v>514510</v>
      </c>
      <c r="C68" s="16">
        <f>'สงม. 2(66) 1'!D324</f>
        <v>304800</v>
      </c>
      <c r="D68" s="16">
        <f>'สงม. 2(66) 1'!E324</f>
        <v>104800</v>
      </c>
      <c r="E68" s="16">
        <f>'สงม. 2(66) 1'!F324</f>
        <v>104910</v>
      </c>
    </row>
    <row r="69" spans="1:5" ht="21" customHeight="1" outlineLevel="1" x14ac:dyDescent="0.2">
      <c r="A69" s="2" t="s">
        <v>176</v>
      </c>
      <c r="B69" s="70">
        <f>B70</f>
        <v>2890400</v>
      </c>
      <c r="C69" s="70">
        <f t="shared" ref="C69:E69" si="25">C70</f>
        <v>2123400</v>
      </c>
      <c r="D69" s="70">
        <f t="shared" si="25"/>
        <v>293800</v>
      </c>
      <c r="E69" s="70">
        <f t="shared" si="25"/>
        <v>473200</v>
      </c>
    </row>
    <row r="70" spans="1:5" ht="21" customHeight="1" outlineLevel="1" x14ac:dyDescent="0.2">
      <c r="A70" s="15" t="s">
        <v>250</v>
      </c>
      <c r="B70" s="16">
        <f>'สงม. 2(66) 1'!C330</f>
        <v>2890400</v>
      </c>
      <c r="C70" s="16">
        <f>'สงม. 2(66) 1'!D330</f>
        <v>2123400</v>
      </c>
      <c r="D70" s="16">
        <f>'สงม. 2(66) 1'!E330</f>
        <v>293800</v>
      </c>
      <c r="E70" s="16">
        <f>'สงม. 2(66) 1'!F330</f>
        <v>473200</v>
      </c>
    </row>
    <row r="71" spans="1:5" ht="21" customHeight="1" outlineLevel="1" x14ac:dyDescent="0.2">
      <c r="A71" s="141"/>
      <c r="B71" s="142"/>
      <c r="C71" s="142"/>
      <c r="D71" s="142"/>
      <c r="E71" s="142"/>
    </row>
    <row r="72" spans="1:5" ht="21" customHeight="1" outlineLevel="1" x14ac:dyDescent="0.2">
      <c r="A72" s="84"/>
      <c r="B72" s="18"/>
      <c r="C72" s="18"/>
      <c r="D72" s="18"/>
      <c r="E72" s="18"/>
    </row>
    <row r="73" spans="1:5" ht="21" customHeight="1" outlineLevel="1" x14ac:dyDescent="0.2">
      <c r="A73" s="84"/>
      <c r="B73" s="18"/>
      <c r="C73" s="18"/>
      <c r="D73" s="18"/>
      <c r="E73" s="18"/>
    </row>
    <row r="74" spans="1:5" ht="21" customHeight="1" outlineLevel="1" x14ac:dyDescent="0.2">
      <c r="A74" s="84"/>
      <c r="B74" s="18"/>
      <c r="C74" s="18"/>
      <c r="D74" s="18"/>
      <c r="E74" s="18"/>
    </row>
    <row r="75" spans="1:5" ht="21" customHeight="1" outlineLevel="1" x14ac:dyDescent="0.2">
      <c r="A75" s="162" t="s">
        <v>68</v>
      </c>
      <c r="B75" s="162"/>
      <c r="C75" s="162"/>
      <c r="D75" s="162"/>
      <c r="E75" s="162"/>
    </row>
    <row r="76" spans="1:5" ht="21" customHeight="1" outlineLevel="1" x14ac:dyDescent="0.2">
      <c r="A76" s="162"/>
      <c r="B76" s="162"/>
      <c r="C76" s="162"/>
      <c r="D76" s="162"/>
      <c r="E76" s="162"/>
    </row>
    <row r="77" spans="1:5" ht="21" customHeight="1" outlineLevel="1" x14ac:dyDescent="0.2">
      <c r="A77" s="160" t="s">
        <v>19</v>
      </c>
      <c r="B77" s="16" t="s">
        <v>0</v>
      </c>
      <c r="C77" s="85" t="s">
        <v>251</v>
      </c>
      <c r="D77" s="85" t="s">
        <v>253</v>
      </c>
      <c r="E77" s="86" t="s">
        <v>254</v>
      </c>
    </row>
    <row r="78" spans="1:5" ht="21" customHeight="1" outlineLevel="1" x14ac:dyDescent="0.2">
      <c r="A78" s="160"/>
      <c r="B78" s="16" t="s">
        <v>1</v>
      </c>
      <c r="C78" s="16" t="s">
        <v>1</v>
      </c>
      <c r="D78" s="16" t="s">
        <v>1</v>
      </c>
      <c r="E78" s="16" t="s">
        <v>1</v>
      </c>
    </row>
    <row r="79" spans="1:5" ht="21" customHeight="1" outlineLevel="1" x14ac:dyDescent="0.2">
      <c r="A79" s="68" t="s">
        <v>177</v>
      </c>
      <c r="B79" s="83">
        <f>B80+B87</f>
        <v>23404200</v>
      </c>
      <c r="C79" s="83">
        <f>C80+C87</f>
        <v>6674910</v>
      </c>
      <c r="D79" s="83">
        <f>D80+D87</f>
        <v>10724546</v>
      </c>
      <c r="E79" s="83">
        <f>E80+E87</f>
        <v>6004744</v>
      </c>
    </row>
    <row r="80" spans="1:5" ht="21" customHeight="1" outlineLevel="1" x14ac:dyDescent="0.2">
      <c r="A80" s="87" t="s">
        <v>260</v>
      </c>
      <c r="B80" s="89">
        <f>B81+B84</f>
        <v>23381700</v>
      </c>
      <c r="C80" s="89">
        <f t="shared" ref="C80:E80" si="26">C81+C84</f>
        <v>6652410</v>
      </c>
      <c r="D80" s="89">
        <f t="shared" si="26"/>
        <v>10724546</v>
      </c>
      <c r="E80" s="89">
        <f t="shared" si="26"/>
        <v>6004744</v>
      </c>
    </row>
    <row r="81" spans="1:5" ht="21" customHeight="1" outlineLevel="1" x14ac:dyDescent="0.2">
      <c r="A81" s="2" t="s">
        <v>178</v>
      </c>
      <c r="B81" s="70">
        <f>B82+B83</f>
        <v>6339100</v>
      </c>
      <c r="C81" s="70">
        <f t="shared" ref="C81:E81" si="27">C82+C83</f>
        <v>2385958</v>
      </c>
      <c r="D81" s="70">
        <f t="shared" si="27"/>
        <v>1822398</v>
      </c>
      <c r="E81" s="70">
        <f t="shared" si="27"/>
        <v>2130744</v>
      </c>
    </row>
    <row r="82" spans="1:5" ht="21" customHeight="1" outlineLevel="1" x14ac:dyDescent="0.2">
      <c r="A82" s="15" t="s">
        <v>250</v>
      </c>
      <c r="B82" s="16">
        <f>'สงม. 2(66) 1'!C372</f>
        <v>1593700</v>
      </c>
      <c r="C82" s="16">
        <f>'สงม. 2(66) 1'!D372</f>
        <v>865000</v>
      </c>
      <c r="D82" s="16">
        <f>'สงม. 2(66) 1'!E372</f>
        <v>423500</v>
      </c>
      <c r="E82" s="16">
        <f>'สงม. 2(66) 1'!F372</f>
        <v>305200</v>
      </c>
    </row>
    <row r="83" spans="1:5" ht="21" customHeight="1" outlineLevel="1" x14ac:dyDescent="0.2">
      <c r="A83" s="15" t="s">
        <v>190</v>
      </c>
      <c r="B83" s="16">
        <f>'สงม. 2(66) 1'!C384</f>
        <v>4745400</v>
      </c>
      <c r="C83" s="16">
        <f>'สงม. 2(66) 1'!D384</f>
        <v>1520958</v>
      </c>
      <c r="D83" s="16">
        <f>'สงม. 2(66) 1'!E384</f>
        <v>1398898</v>
      </c>
      <c r="E83" s="16">
        <f>'สงม. 2(66) 1'!F384</f>
        <v>1825544</v>
      </c>
    </row>
    <row r="84" spans="1:5" ht="21" customHeight="1" outlineLevel="1" x14ac:dyDescent="0.2">
      <c r="A84" s="2" t="s">
        <v>179</v>
      </c>
      <c r="B84" s="70">
        <f>B85+B86</f>
        <v>17042600</v>
      </c>
      <c r="C84" s="70">
        <f t="shared" ref="C84:E84" si="28">C85+C86</f>
        <v>4266452</v>
      </c>
      <c r="D84" s="70">
        <f t="shared" si="28"/>
        <v>8902148</v>
      </c>
      <c r="E84" s="70">
        <f t="shared" si="28"/>
        <v>3874000</v>
      </c>
    </row>
    <row r="85" spans="1:5" ht="21" customHeight="1" outlineLevel="1" x14ac:dyDescent="0.2">
      <c r="A85" s="15" t="s">
        <v>250</v>
      </c>
      <c r="B85" s="16">
        <f>'สงม. 2(66) 1'!C406</f>
        <v>9207500</v>
      </c>
      <c r="C85" s="16">
        <f>'สงม. 2(66) 1'!D406</f>
        <v>2782000</v>
      </c>
      <c r="D85" s="16">
        <f>'สงม. 2(66) 1'!E406</f>
        <v>3643500</v>
      </c>
      <c r="E85" s="16">
        <f>'สงม. 2(66) 1'!F406</f>
        <v>2782000</v>
      </c>
    </row>
    <row r="86" spans="1:5" ht="21" customHeight="1" outlineLevel="1" x14ac:dyDescent="0.2">
      <c r="A86" s="15" t="s">
        <v>190</v>
      </c>
      <c r="B86" s="16">
        <f>'สงม. 2(66) 1'!C424</f>
        <v>7835100</v>
      </c>
      <c r="C86" s="16">
        <f>'สงม. 2(66) 1'!D424</f>
        <v>1484452</v>
      </c>
      <c r="D86" s="16">
        <f>'สงม. 2(66) 1'!E424</f>
        <v>5258648</v>
      </c>
      <c r="E86" s="16">
        <f>'สงม. 2(66) 1'!F424</f>
        <v>1092000</v>
      </c>
    </row>
    <row r="87" spans="1:5" ht="21" customHeight="1" outlineLevel="1" x14ac:dyDescent="0.2">
      <c r="A87" s="92" t="s">
        <v>261</v>
      </c>
      <c r="B87" s="95">
        <f>SUM(B88)</f>
        <v>22500</v>
      </c>
      <c r="C87" s="95">
        <f t="shared" ref="C87:E87" si="29">SUM(C88)</f>
        <v>22500</v>
      </c>
      <c r="D87" s="95">
        <f t="shared" si="29"/>
        <v>0</v>
      </c>
      <c r="E87" s="95">
        <f t="shared" si="29"/>
        <v>0</v>
      </c>
    </row>
    <row r="88" spans="1:5" ht="42" customHeight="1" outlineLevel="1" x14ac:dyDescent="0.2">
      <c r="A88" s="138" t="s">
        <v>264</v>
      </c>
      <c r="B88" s="140">
        <f>'สงม. 2(66) 1'!C452</f>
        <v>22500</v>
      </c>
      <c r="C88" s="140">
        <f>'สงม. 2(66) 1'!D452</f>
        <v>22500</v>
      </c>
      <c r="D88" s="140">
        <f>'สงม. 2(66) 1'!E452</f>
        <v>0</v>
      </c>
      <c r="E88" s="140">
        <f>'สงม. 2(66) 1'!F452</f>
        <v>0</v>
      </c>
    </row>
    <row r="89" spans="1:5" ht="21" customHeight="1" outlineLevel="1" x14ac:dyDescent="0.2">
      <c r="A89" s="94" t="s">
        <v>180</v>
      </c>
      <c r="B89" s="96">
        <f>B90+B103+B109</f>
        <v>1632200</v>
      </c>
      <c r="C89" s="96">
        <f>C90+C103+C109</f>
        <v>1014710</v>
      </c>
      <c r="D89" s="96">
        <f>D90+D103+D109</f>
        <v>460460</v>
      </c>
      <c r="E89" s="96">
        <f>E90+E103+E109</f>
        <v>157030</v>
      </c>
    </row>
    <row r="90" spans="1:5" ht="21" customHeight="1" outlineLevel="1" x14ac:dyDescent="0.2">
      <c r="A90" s="87" t="s">
        <v>260</v>
      </c>
      <c r="B90" s="91">
        <f>B91+B93+B105</f>
        <v>1451300</v>
      </c>
      <c r="C90" s="91">
        <f>C91+C93+C105</f>
        <v>980790</v>
      </c>
      <c r="D90" s="91">
        <f>D91+D93+D105</f>
        <v>325540</v>
      </c>
      <c r="E90" s="91">
        <f>E91+E93+E105</f>
        <v>144970</v>
      </c>
    </row>
    <row r="91" spans="1:5" ht="21" customHeight="1" outlineLevel="1" x14ac:dyDescent="0.2">
      <c r="A91" s="2" t="s">
        <v>181</v>
      </c>
      <c r="B91" s="81">
        <f>B92</f>
        <v>216400</v>
      </c>
      <c r="C91" s="81">
        <f t="shared" ref="C91:E91" si="30">C92</f>
        <v>69800</v>
      </c>
      <c r="D91" s="81">
        <f t="shared" si="30"/>
        <v>110900</v>
      </c>
      <c r="E91" s="81">
        <f t="shared" si="30"/>
        <v>35700</v>
      </c>
    </row>
    <row r="92" spans="1:5" ht="21" customHeight="1" outlineLevel="1" x14ac:dyDescent="0.2">
      <c r="A92" s="15" t="s">
        <v>250</v>
      </c>
      <c r="B92" s="16">
        <f>'สงม. 2(66) 1'!C475</f>
        <v>216400</v>
      </c>
      <c r="C92" s="16">
        <f>'สงม. 2(66) 1'!D475</f>
        <v>69800</v>
      </c>
      <c r="D92" s="16">
        <f>'สงม. 2(66) 1'!E475</f>
        <v>110900</v>
      </c>
      <c r="E92" s="16">
        <f>'สงม. 2(66) 1'!F475</f>
        <v>35700</v>
      </c>
    </row>
    <row r="93" spans="1:5" ht="21" customHeight="1" outlineLevel="1" x14ac:dyDescent="0.2">
      <c r="A93" s="2" t="s">
        <v>182</v>
      </c>
      <c r="B93" s="70">
        <f>B94+B95</f>
        <v>1019200</v>
      </c>
      <c r="C93" s="70">
        <f t="shared" ref="C93:E93" si="31">C94+C95</f>
        <v>862990</v>
      </c>
      <c r="D93" s="70">
        <f t="shared" si="31"/>
        <v>99140</v>
      </c>
      <c r="E93" s="70">
        <f t="shared" si="31"/>
        <v>57070</v>
      </c>
    </row>
    <row r="94" spans="1:5" ht="21" customHeight="1" outlineLevel="1" x14ac:dyDescent="0.2">
      <c r="A94" s="15" t="s">
        <v>250</v>
      </c>
      <c r="B94" s="16">
        <f>'สงม. 2(66) 1'!C485</f>
        <v>854100</v>
      </c>
      <c r="C94" s="16">
        <f>'สงม. 2(66) 1'!D485</f>
        <v>823140</v>
      </c>
      <c r="D94" s="16">
        <f>'สงม. 2(66) 1'!E485</f>
        <v>19440</v>
      </c>
      <c r="E94" s="16">
        <f>'สงม. 2(66) 1'!F485</f>
        <v>11520</v>
      </c>
    </row>
    <row r="95" spans="1:5" ht="21" customHeight="1" outlineLevel="1" x14ac:dyDescent="0.2">
      <c r="A95" s="15" t="s">
        <v>190</v>
      </c>
      <c r="B95" s="16">
        <f>'สงม. 2(66) 1'!C497</f>
        <v>165100</v>
      </c>
      <c r="C95" s="16">
        <f>'สงม. 2(66) 1'!D497</f>
        <v>39850</v>
      </c>
      <c r="D95" s="16">
        <f>'สงม. 2(66) 1'!E497</f>
        <v>79700</v>
      </c>
      <c r="E95" s="16">
        <f>'สงม. 2(66) 1'!F497</f>
        <v>45550</v>
      </c>
    </row>
    <row r="96" spans="1:5" ht="21" customHeight="1" outlineLevel="1" x14ac:dyDescent="0.2">
      <c r="A96" s="15"/>
      <c r="B96" s="16"/>
      <c r="C96" s="16"/>
      <c r="D96" s="16"/>
      <c r="E96" s="16"/>
    </row>
    <row r="97" spans="1:5" ht="21" customHeight="1" outlineLevel="1" x14ac:dyDescent="0.2">
      <c r="A97" s="141"/>
      <c r="B97" s="142"/>
      <c r="C97" s="142"/>
      <c r="D97" s="142"/>
      <c r="E97" s="142"/>
    </row>
    <row r="98" spans="1:5" ht="21" customHeight="1" outlineLevel="1" x14ac:dyDescent="0.2">
      <c r="A98" s="84"/>
      <c r="B98" s="18"/>
      <c r="C98" s="18"/>
      <c r="D98" s="18"/>
      <c r="E98" s="18"/>
    </row>
    <row r="99" spans="1:5" ht="21" customHeight="1" outlineLevel="1" x14ac:dyDescent="0.2">
      <c r="A99" s="162" t="s">
        <v>259</v>
      </c>
      <c r="B99" s="162"/>
      <c r="C99" s="162"/>
      <c r="D99" s="162"/>
      <c r="E99" s="162"/>
    </row>
    <row r="100" spans="1:5" ht="21" customHeight="1" outlineLevel="1" x14ac:dyDescent="0.2">
      <c r="A100" s="162"/>
      <c r="B100" s="162"/>
      <c r="C100" s="162"/>
      <c r="D100" s="162"/>
      <c r="E100" s="162"/>
    </row>
    <row r="101" spans="1:5" ht="21" customHeight="1" outlineLevel="1" x14ac:dyDescent="0.2">
      <c r="A101" s="160" t="s">
        <v>19</v>
      </c>
      <c r="B101" s="16" t="s">
        <v>0</v>
      </c>
      <c r="C101" s="85" t="s">
        <v>251</v>
      </c>
      <c r="D101" s="85" t="s">
        <v>253</v>
      </c>
      <c r="E101" s="86" t="s">
        <v>254</v>
      </c>
    </row>
    <row r="102" spans="1:5" ht="21" customHeight="1" outlineLevel="1" x14ac:dyDescent="0.2">
      <c r="A102" s="160"/>
      <c r="B102" s="16" t="s">
        <v>1</v>
      </c>
      <c r="C102" s="16" t="s">
        <v>1</v>
      </c>
      <c r="D102" s="16" t="s">
        <v>1</v>
      </c>
      <c r="E102" s="16" t="s">
        <v>1</v>
      </c>
    </row>
    <row r="103" spans="1:5" ht="21" customHeight="1" outlineLevel="1" x14ac:dyDescent="0.2">
      <c r="A103" s="92" t="s">
        <v>261</v>
      </c>
      <c r="B103" s="89">
        <f>SUM(B104)</f>
        <v>80900</v>
      </c>
      <c r="C103" s="89">
        <f t="shared" ref="C103:E103" si="32">SUM(C104)</f>
        <v>33920</v>
      </c>
      <c r="D103" s="89">
        <f t="shared" si="32"/>
        <v>34920</v>
      </c>
      <c r="E103" s="89">
        <f t="shared" si="32"/>
        <v>12060</v>
      </c>
    </row>
    <row r="104" spans="1:5" ht="21" customHeight="1" outlineLevel="1" x14ac:dyDescent="0.2">
      <c r="A104" s="15" t="s">
        <v>266</v>
      </c>
      <c r="B104" s="118">
        <f>'สงม. 2(66) 1'!C501</f>
        <v>80900</v>
      </c>
      <c r="C104" s="118">
        <f>'สงม. 2(66) 1'!D501</f>
        <v>33920</v>
      </c>
      <c r="D104" s="118">
        <f>'สงม. 2(66) 1'!E501</f>
        <v>34920</v>
      </c>
      <c r="E104" s="118">
        <f>'สงม. 2(66) 1'!F501</f>
        <v>12060</v>
      </c>
    </row>
    <row r="105" spans="1:5" ht="21" customHeight="1" outlineLevel="1" x14ac:dyDescent="0.2">
      <c r="A105" s="2" t="s">
        <v>183</v>
      </c>
      <c r="B105" s="70">
        <f>B106</f>
        <v>215700</v>
      </c>
      <c r="C105" s="70">
        <f t="shared" ref="C105:E105" si="33">C106</f>
        <v>48000</v>
      </c>
      <c r="D105" s="70">
        <f t="shared" si="33"/>
        <v>115500</v>
      </c>
      <c r="E105" s="70">
        <f t="shared" si="33"/>
        <v>52200</v>
      </c>
    </row>
    <row r="106" spans="1:5" ht="21" customHeight="1" outlineLevel="1" x14ac:dyDescent="0.2">
      <c r="A106" s="87" t="s">
        <v>260</v>
      </c>
      <c r="B106" s="70">
        <f>B107+B108</f>
        <v>215700</v>
      </c>
      <c r="C106" s="70">
        <f t="shared" ref="C106:E106" si="34">C107+C108</f>
        <v>48000</v>
      </c>
      <c r="D106" s="70">
        <f t="shared" si="34"/>
        <v>115500</v>
      </c>
      <c r="E106" s="70">
        <f t="shared" si="34"/>
        <v>52200</v>
      </c>
    </row>
    <row r="107" spans="1:5" ht="21" customHeight="1" outlineLevel="1" x14ac:dyDescent="0.2">
      <c r="A107" s="15" t="s">
        <v>250</v>
      </c>
      <c r="B107" s="16">
        <f>'สงม. 2(66) 1'!C507</f>
        <v>51500</v>
      </c>
      <c r="C107" s="16">
        <f>'สงม. 2(66) 1'!D507</f>
        <v>0</v>
      </c>
      <c r="D107" s="16">
        <f>'สงม. 2(66) 1'!E507</f>
        <v>51500</v>
      </c>
      <c r="E107" s="16">
        <f>'สงม. 2(66) 1'!F507</f>
        <v>0</v>
      </c>
    </row>
    <row r="108" spans="1:5" ht="21" customHeight="1" outlineLevel="1" x14ac:dyDescent="0.2">
      <c r="A108" s="15" t="s">
        <v>190</v>
      </c>
      <c r="B108" s="16">
        <f>'สงม. 2(66) 1'!C511</f>
        <v>164200</v>
      </c>
      <c r="C108" s="16">
        <f>'สงม. 2(66) 1'!D511</f>
        <v>48000</v>
      </c>
      <c r="D108" s="16">
        <f>'สงม. 2(66) 1'!E511</f>
        <v>64000</v>
      </c>
      <c r="E108" s="16">
        <f>'สงม. 2(66) 1'!F511</f>
        <v>52200</v>
      </c>
    </row>
    <row r="109" spans="1:5" ht="21" customHeight="1" outlineLevel="1" x14ac:dyDescent="0.2">
      <c r="A109" s="92" t="s">
        <v>261</v>
      </c>
      <c r="B109" s="89">
        <f>SUM(B110)</f>
        <v>100000</v>
      </c>
      <c r="C109" s="89">
        <f t="shared" ref="C109:E109" si="35">SUM(C110)</f>
        <v>0</v>
      </c>
      <c r="D109" s="89">
        <f t="shared" si="35"/>
        <v>100000</v>
      </c>
      <c r="E109" s="89">
        <f t="shared" si="35"/>
        <v>0</v>
      </c>
    </row>
    <row r="110" spans="1:5" ht="21" customHeight="1" outlineLevel="1" x14ac:dyDescent="0.2">
      <c r="A110" s="139" t="s">
        <v>265</v>
      </c>
      <c r="B110" s="137">
        <f>'สงม. 2(66) 1'!C515</f>
        <v>100000</v>
      </c>
      <c r="C110" s="137">
        <f>'สงม. 2(66) 1'!D515</f>
        <v>0</v>
      </c>
      <c r="D110" s="137">
        <f>'สงม. 2(66) 1'!E515</f>
        <v>100000</v>
      </c>
      <c r="E110" s="137">
        <f>'สงม. 2(66) 1'!F515</f>
        <v>0</v>
      </c>
    </row>
    <row r="111" spans="1:5" ht="21" customHeight="1" outlineLevel="1" x14ac:dyDescent="0.2">
      <c r="A111" s="68" t="s">
        <v>184</v>
      </c>
      <c r="B111" s="83">
        <f>B112</f>
        <v>27213100</v>
      </c>
      <c r="C111" s="83">
        <f t="shared" ref="C111:E111" si="36">C112</f>
        <v>16416800</v>
      </c>
      <c r="D111" s="83">
        <f t="shared" si="36"/>
        <v>10042300</v>
      </c>
      <c r="E111" s="83">
        <f t="shared" si="36"/>
        <v>754000</v>
      </c>
    </row>
    <row r="112" spans="1:5" ht="21" customHeight="1" outlineLevel="1" x14ac:dyDescent="0.2">
      <c r="A112" s="87" t="s">
        <v>260</v>
      </c>
      <c r="B112" s="89">
        <f>B113+B115</f>
        <v>27213100</v>
      </c>
      <c r="C112" s="89">
        <f>C113+C115</f>
        <v>16416800</v>
      </c>
      <c r="D112" s="89">
        <f>D113+D115</f>
        <v>10042300</v>
      </c>
      <c r="E112" s="89">
        <f>E113+E115</f>
        <v>754000</v>
      </c>
    </row>
    <row r="113" spans="1:5" ht="21" customHeight="1" outlineLevel="1" x14ac:dyDescent="0.2">
      <c r="A113" s="2" t="s">
        <v>185</v>
      </c>
      <c r="B113" s="70">
        <f>B114</f>
        <v>407100</v>
      </c>
      <c r="C113" s="70">
        <f t="shared" ref="C113:E113" si="37">C114</f>
        <v>261100</v>
      </c>
      <c r="D113" s="70">
        <f t="shared" si="37"/>
        <v>0</v>
      </c>
      <c r="E113" s="70">
        <f t="shared" si="37"/>
        <v>146000</v>
      </c>
    </row>
    <row r="114" spans="1:5" ht="21" customHeight="1" outlineLevel="1" x14ac:dyDescent="0.2">
      <c r="A114" s="15" t="s">
        <v>250</v>
      </c>
      <c r="B114" s="16">
        <f>'สงม. 2(66) 1'!C553</f>
        <v>407100</v>
      </c>
      <c r="C114" s="16">
        <f>'สงม. 2(66) 1'!D553</f>
        <v>261100</v>
      </c>
      <c r="D114" s="16">
        <f>'สงม. 2(66) 1'!E553</f>
        <v>0</v>
      </c>
      <c r="E114" s="16">
        <f>'สงม. 2(66) 1'!F553</f>
        <v>146000</v>
      </c>
    </row>
    <row r="115" spans="1:5" ht="21" customHeight="1" outlineLevel="1" x14ac:dyDescent="0.2">
      <c r="A115" s="2" t="s">
        <v>186</v>
      </c>
      <c r="B115" s="70">
        <f>B116+B117+B118</f>
        <v>26806000</v>
      </c>
      <c r="C115" s="70">
        <f t="shared" ref="C115:E115" si="38">C116+C117+C118</f>
        <v>16155700</v>
      </c>
      <c r="D115" s="70">
        <f t="shared" si="38"/>
        <v>10042300</v>
      </c>
      <c r="E115" s="70">
        <f t="shared" si="38"/>
        <v>608000</v>
      </c>
    </row>
    <row r="116" spans="1:5" ht="21" customHeight="1" outlineLevel="1" x14ac:dyDescent="0.2">
      <c r="A116" s="15" t="s">
        <v>250</v>
      </c>
      <c r="B116" s="16">
        <f>'สงม. 2(66) 1'!C564</f>
        <v>11200300</v>
      </c>
      <c r="C116" s="16">
        <f>'สงม. 2(66) 1'!D564</f>
        <v>6986000</v>
      </c>
      <c r="D116" s="16">
        <f>'สงม. 2(66) 1'!E564</f>
        <v>3606300</v>
      </c>
      <c r="E116" s="16">
        <f>'สงม. 2(66) 1'!F564</f>
        <v>608000</v>
      </c>
    </row>
    <row r="117" spans="1:5" ht="21" customHeight="1" outlineLevel="1" x14ac:dyDescent="0.2">
      <c r="A117" s="15" t="s">
        <v>255</v>
      </c>
      <c r="B117" s="16">
        <f>'สงม. 2(66) 1'!C587</f>
        <v>9466800</v>
      </c>
      <c r="C117" s="16">
        <f>'สงม. 2(66) 1'!D587</f>
        <v>4733400</v>
      </c>
      <c r="D117" s="16">
        <f>'สงม. 2(66) 1'!E587</f>
        <v>4733400</v>
      </c>
      <c r="E117" s="16">
        <f>'สงม. 2(66) 1'!F587</f>
        <v>0</v>
      </c>
    </row>
    <row r="118" spans="1:5" ht="21" customHeight="1" outlineLevel="1" x14ac:dyDescent="0.2">
      <c r="A118" s="15" t="s">
        <v>159</v>
      </c>
      <c r="B118" s="16">
        <f>'สงม. 2(66) 1'!C601</f>
        <v>6138900</v>
      </c>
      <c r="C118" s="16">
        <f>'สงม. 2(66) 1'!D601</f>
        <v>4436300</v>
      </c>
      <c r="D118" s="16">
        <f>'สงม. 2(66) 1'!E601</f>
        <v>1702600</v>
      </c>
      <c r="E118" s="16">
        <f>'สงม. 2(66) 1'!F601</f>
        <v>0</v>
      </c>
    </row>
    <row r="119" spans="1:5" ht="21" customHeight="1" x14ac:dyDescent="0.2">
      <c r="A119" s="14" t="s">
        <v>0</v>
      </c>
      <c r="B119" s="17">
        <f>SUM(B6+B9+B18+B29+B33+B37+B54+B60+B79+B89+B111)</f>
        <v>97156710</v>
      </c>
      <c r="C119" s="17">
        <f>SUM(C6+C9+C18+C29+C33+C37+C54+C60+C79+C89+C111)</f>
        <v>46160685</v>
      </c>
      <c r="D119" s="17">
        <f>SUM(D6+D9+D18+D29+D33+D37+D54+D60+D79+D89+D111)</f>
        <v>34603176</v>
      </c>
      <c r="E119" s="17">
        <f>SUM(E6+E9+E18+E29+E33+E37+E54+E60+E79+E89+E111)</f>
        <v>16392849</v>
      </c>
    </row>
  </sheetData>
  <mergeCells count="15">
    <mergeCell ref="A99:E99"/>
    <mergeCell ref="A100:E100"/>
    <mergeCell ref="A101:A102"/>
    <mergeCell ref="A50:E50"/>
    <mergeCell ref="A51:E51"/>
    <mergeCell ref="A52:A53"/>
    <mergeCell ref="A75:E75"/>
    <mergeCell ref="A76:E76"/>
    <mergeCell ref="A77:A78"/>
    <mergeCell ref="A27:A28"/>
    <mergeCell ref="A1:E1"/>
    <mergeCell ref="A2:E2"/>
    <mergeCell ref="A4:A5"/>
    <mergeCell ref="A25:E25"/>
    <mergeCell ref="A26:E26"/>
  </mergeCells>
  <printOptions horizontalCentered="1"/>
  <pageMargins left="0.3" right="0.2" top="0.5" bottom="0.3" header="0.31496062992126" footer="0.31496062992126"/>
  <pageSetup paperSize="9" orientation="landscape" r:id="rId1"/>
  <headerFooter>
    <oddHeader xml:space="preserve">&amp;R&amp;P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46"/>
  <sheetViews>
    <sheetView tabSelected="1" topLeftCell="A102" zoomScaleNormal="100" workbookViewId="0">
      <selection activeCell="A632" sqref="A632"/>
    </sheetView>
  </sheetViews>
  <sheetFormatPr defaultColWidth="9.125" defaultRowHeight="21" customHeight="1" x14ac:dyDescent="0.3"/>
  <cols>
    <col min="1" max="1" width="47.375" style="19" customWidth="1"/>
    <col min="2" max="2" width="4.125" style="19" customWidth="1"/>
    <col min="3" max="3" width="19.625" style="133" customWidth="1"/>
    <col min="4" max="6" width="19.625" style="19" customWidth="1"/>
    <col min="7" max="8" width="9.125" style="19"/>
    <col min="9" max="9" width="12.375" style="19" customWidth="1"/>
    <col min="10" max="16384" width="9.125" style="19"/>
  </cols>
  <sheetData>
    <row r="1" spans="1:6" ht="21" customHeight="1" x14ac:dyDescent="0.3">
      <c r="A1" s="165" t="s">
        <v>243</v>
      </c>
      <c r="B1" s="165"/>
      <c r="C1" s="165"/>
      <c r="D1" s="165"/>
      <c r="E1" s="165"/>
      <c r="F1" s="165"/>
    </row>
    <row r="2" spans="1:6" ht="21" customHeight="1" x14ac:dyDescent="0.3">
      <c r="A2" s="20" t="s">
        <v>20</v>
      </c>
      <c r="B2" s="22"/>
      <c r="C2" s="123"/>
    </row>
    <row r="3" spans="1:6" ht="21" customHeight="1" x14ac:dyDescent="0.3">
      <c r="A3" s="20"/>
      <c r="B3" s="22"/>
      <c r="C3" s="123"/>
    </row>
    <row r="4" spans="1:6" ht="21" customHeight="1" x14ac:dyDescent="0.3">
      <c r="A4" s="163" t="s">
        <v>17</v>
      </c>
      <c r="B4" s="25" t="s">
        <v>3</v>
      </c>
      <c r="C4" s="124" t="s">
        <v>25</v>
      </c>
      <c r="D4" s="150" t="s">
        <v>148</v>
      </c>
      <c r="E4" s="151" t="s">
        <v>149</v>
      </c>
      <c r="F4" s="150" t="s">
        <v>150</v>
      </c>
    </row>
    <row r="5" spans="1:6" ht="21" customHeight="1" x14ac:dyDescent="0.3">
      <c r="A5" s="164"/>
      <c r="B5" s="28" t="s">
        <v>2</v>
      </c>
      <c r="C5" s="125"/>
      <c r="D5" s="134" t="s">
        <v>238</v>
      </c>
      <c r="E5" s="134" t="s">
        <v>240</v>
      </c>
      <c r="F5" s="134" t="s">
        <v>242</v>
      </c>
    </row>
    <row r="6" spans="1:6" ht="21" customHeight="1" x14ac:dyDescent="0.3">
      <c r="A6" s="147" t="s">
        <v>271</v>
      </c>
      <c r="B6" s="33" t="s">
        <v>1</v>
      </c>
      <c r="C6" s="152">
        <f>SUM(C8)</f>
        <v>2920500</v>
      </c>
      <c r="D6" s="152">
        <f t="shared" ref="D6:F6" si="0">SUM(D8)</f>
        <v>2920500</v>
      </c>
      <c r="E6" s="152">
        <f t="shared" si="0"/>
        <v>0</v>
      </c>
      <c r="F6" s="36">
        <f t="shared" si="0"/>
        <v>0</v>
      </c>
    </row>
    <row r="7" spans="1:6" ht="21" customHeight="1" x14ac:dyDescent="0.3">
      <c r="A7" s="146"/>
      <c r="B7" s="33" t="s">
        <v>2</v>
      </c>
      <c r="C7" s="152"/>
      <c r="D7" s="52"/>
      <c r="E7" s="52"/>
      <c r="F7" s="52"/>
    </row>
    <row r="8" spans="1:6" ht="21" customHeight="1" x14ac:dyDescent="0.3">
      <c r="A8" s="32" t="s">
        <v>260</v>
      </c>
      <c r="B8" s="33" t="s">
        <v>1</v>
      </c>
      <c r="C8" s="36">
        <f>SUM(C10,C11,C12,C13)</f>
        <v>2920500</v>
      </c>
      <c r="D8" s="36">
        <f>SUM(D10,D11,D12,D13)</f>
        <v>2920500</v>
      </c>
      <c r="E8" s="36">
        <f>SUM(E10,E11,E12,E13)</f>
        <v>0</v>
      </c>
      <c r="F8" s="36">
        <f>SUM(F10,F11,F12,F13)</f>
        <v>0</v>
      </c>
    </row>
    <row r="9" spans="1:6" ht="21" customHeight="1" x14ac:dyDescent="0.3">
      <c r="A9" s="35" t="s">
        <v>71</v>
      </c>
      <c r="B9" s="33" t="s">
        <v>2</v>
      </c>
      <c r="C9" s="36"/>
      <c r="D9" s="36"/>
      <c r="E9" s="36"/>
      <c r="F9" s="36"/>
    </row>
    <row r="10" spans="1:6" ht="21" customHeight="1" x14ac:dyDescent="0.3">
      <c r="A10" s="37" t="s">
        <v>48</v>
      </c>
      <c r="B10" s="38" t="s">
        <v>1</v>
      </c>
      <c r="C10" s="126">
        <f>'สงม. 2(66) เดือน'!C7</f>
        <v>91900</v>
      </c>
      <c r="D10" s="126">
        <f>'สงม. 2(66) เดือน'!H7</f>
        <v>91900</v>
      </c>
      <c r="E10" s="126">
        <f>'สงม. 2(66) เดือน'!M7</f>
        <v>0</v>
      </c>
      <c r="F10" s="126">
        <f>'สงม. 2(66) เดือน'!R7</f>
        <v>0</v>
      </c>
    </row>
    <row r="11" spans="1:6" ht="21" customHeight="1" x14ac:dyDescent="0.3">
      <c r="A11" s="37" t="s">
        <v>24</v>
      </c>
      <c r="B11" s="38" t="s">
        <v>1</v>
      </c>
      <c r="C11" s="126">
        <f>'สงม. 2(66) เดือน'!C9</f>
        <v>1069000</v>
      </c>
      <c r="D11" s="126">
        <f>'สงม. 2(66) เดือน'!H9</f>
        <v>1069000</v>
      </c>
      <c r="E11" s="126">
        <f>'สงม. 2(66) เดือน'!M9</f>
        <v>0</v>
      </c>
      <c r="F11" s="126">
        <f>'สงม. 2(66) เดือน'!R9</f>
        <v>0</v>
      </c>
    </row>
    <row r="12" spans="1:6" ht="21" customHeight="1" x14ac:dyDescent="0.3">
      <c r="A12" s="37" t="s">
        <v>22</v>
      </c>
      <c r="B12" s="38" t="s">
        <v>1</v>
      </c>
      <c r="C12" s="126">
        <f>'สงม. 2(66) เดือน'!C11</f>
        <v>1681200</v>
      </c>
      <c r="D12" s="126">
        <f>'สงม. 2(66) เดือน'!H11</f>
        <v>1681200</v>
      </c>
      <c r="E12" s="126">
        <f>'สงม. 2(66) เดือน'!M11</f>
        <v>0</v>
      </c>
      <c r="F12" s="126">
        <f>'สงม. 2(66) เดือน'!R11</f>
        <v>0</v>
      </c>
    </row>
    <row r="13" spans="1:6" ht="21" customHeight="1" x14ac:dyDescent="0.3">
      <c r="A13" s="101" t="s">
        <v>204</v>
      </c>
      <c r="B13" s="38" t="s">
        <v>1</v>
      </c>
      <c r="C13" s="126">
        <f>'สงม. 2(66) เดือน'!C13</f>
        <v>78400</v>
      </c>
      <c r="D13" s="126">
        <f>'สงม. 2(66) เดือน'!H13</f>
        <v>78400</v>
      </c>
      <c r="E13" s="126">
        <f>'สงม. 2(66) เดือน'!M13</f>
        <v>0</v>
      </c>
      <c r="F13" s="126">
        <f>'สงม. 2(66) เดือน'!R13</f>
        <v>0</v>
      </c>
    </row>
    <row r="14" spans="1:6" ht="21" customHeight="1" x14ac:dyDescent="0.3">
      <c r="A14" s="166" t="s">
        <v>4</v>
      </c>
      <c r="B14" s="54" t="s">
        <v>1</v>
      </c>
      <c r="C14" s="55">
        <f>SUM(C13,C12,C11,C10)</f>
        <v>2920500</v>
      </c>
      <c r="D14" s="55">
        <f>SUM(D13,D12,D11,D10)</f>
        <v>2920500</v>
      </c>
      <c r="E14" s="55">
        <f>SUM(E13,E12,E11,E10)</f>
        <v>0</v>
      </c>
      <c r="F14" s="55">
        <f>SUM(F13,F12,F11,F10)</f>
        <v>0</v>
      </c>
    </row>
    <row r="15" spans="1:6" ht="21" customHeight="1" x14ac:dyDescent="0.3">
      <c r="A15" s="167"/>
      <c r="B15" s="54" t="s">
        <v>2</v>
      </c>
      <c r="C15" s="55">
        <f>SUM(C7)</f>
        <v>0</v>
      </c>
      <c r="D15" s="55">
        <f t="shared" ref="D15:F15" si="1">SUM(D7)</f>
        <v>0</v>
      </c>
      <c r="E15" s="55">
        <f t="shared" si="1"/>
        <v>0</v>
      </c>
      <c r="F15" s="55">
        <f t="shared" si="1"/>
        <v>0</v>
      </c>
    </row>
    <row r="16" spans="1:6" ht="21" customHeight="1" x14ac:dyDescent="0.3">
      <c r="A16" s="49"/>
      <c r="B16" s="47"/>
      <c r="C16" s="127"/>
      <c r="D16" s="135"/>
      <c r="E16" s="135"/>
      <c r="F16" s="135"/>
    </row>
    <row r="17" spans="1:6" ht="21" customHeight="1" x14ac:dyDescent="0.3">
      <c r="A17" s="22" t="s">
        <v>5</v>
      </c>
      <c r="B17" s="47"/>
      <c r="C17" s="127"/>
      <c r="D17" s="135"/>
      <c r="E17" s="135"/>
      <c r="F17" s="135"/>
    </row>
    <row r="18" spans="1:6" ht="21" customHeight="1" x14ac:dyDescent="0.3">
      <c r="A18" s="49"/>
      <c r="B18" s="47"/>
      <c r="C18" s="127"/>
      <c r="D18" s="135"/>
      <c r="E18" s="135"/>
      <c r="F18" s="135"/>
    </row>
    <row r="19" spans="1:6" ht="21" customHeight="1" x14ac:dyDescent="0.3">
      <c r="A19" s="49"/>
      <c r="B19" s="47"/>
      <c r="C19" s="127"/>
      <c r="D19" s="135"/>
      <c r="E19" s="135"/>
      <c r="F19" s="135"/>
    </row>
    <row r="20" spans="1:6" ht="21" customHeight="1" x14ac:dyDescent="0.3">
      <c r="A20" s="49"/>
      <c r="B20" s="47"/>
      <c r="C20" s="127"/>
      <c r="D20" s="135"/>
      <c r="E20" s="135"/>
      <c r="F20" s="135"/>
    </row>
    <row r="21" spans="1:6" ht="21" customHeight="1" x14ac:dyDescent="0.3">
      <c r="A21" s="49"/>
      <c r="B21" s="47"/>
      <c r="C21" s="127"/>
      <c r="D21" s="135"/>
      <c r="E21" s="135"/>
      <c r="F21" s="135"/>
    </row>
    <row r="22" spans="1:6" ht="21" customHeight="1" x14ac:dyDescent="0.3">
      <c r="A22" s="49"/>
      <c r="B22" s="47"/>
      <c r="C22" s="127"/>
      <c r="D22" s="135"/>
      <c r="E22" s="135"/>
      <c r="F22" s="135"/>
    </row>
    <row r="23" spans="1:6" ht="21" customHeight="1" x14ac:dyDescent="0.3">
      <c r="A23" s="49"/>
      <c r="B23" s="47"/>
      <c r="C23" s="127"/>
      <c r="D23" s="135"/>
      <c r="E23" s="135"/>
      <c r="F23" s="135"/>
    </row>
    <row r="24" spans="1:6" ht="21" customHeight="1" x14ac:dyDescent="0.3">
      <c r="A24" s="49"/>
      <c r="B24" s="47"/>
      <c r="C24" s="127"/>
      <c r="D24" s="135"/>
      <c r="E24" s="135"/>
      <c r="F24" s="135"/>
    </row>
    <row r="25" spans="1:6" ht="21" customHeight="1" x14ac:dyDescent="0.3">
      <c r="A25" s="49"/>
      <c r="B25" s="47"/>
      <c r="C25" s="127"/>
      <c r="D25" s="135"/>
      <c r="E25" s="135"/>
      <c r="F25" s="135"/>
    </row>
    <row r="26" spans="1:6" ht="21" customHeight="1" x14ac:dyDescent="0.3">
      <c r="A26" s="49"/>
      <c r="B26" s="47"/>
      <c r="C26" s="127"/>
      <c r="D26" s="135"/>
      <c r="E26" s="135"/>
      <c r="F26" s="135"/>
    </row>
    <row r="27" spans="1:6" ht="21" customHeight="1" x14ac:dyDescent="0.3">
      <c r="A27" s="165" t="s">
        <v>243</v>
      </c>
      <c r="B27" s="165"/>
      <c r="C27" s="165"/>
      <c r="D27" s="165"/>
      <c r="E27" s="165"/>
      <c r="F27" s="165"/>
    </row>
    <row r="28" spans="1:6" ht="21" customHeight="1" x14ac:dyDescent="0.3">
      <c r="A28" s="20" t="s">
        <v>20</v>
      </c>
      <c r="B28" s="47"/>
      <c r="C28" s="127"/>
      <c r="D28" s="135"/>
      <c r="E28" s="135"/>
      <c r="F28" s="135"/>
    </row>
    <row r="29" spans="1:6" ht="21" customHeight="1" x14ac:dyDescent="0.3">
      <c r="A29" s="22" t="s">
        <v>21</v>
      </c>
      <c r="B29" s="47"/>
      <c r="C29" s="127"/>
      <c r="D29" s="135"/>
      <c r="E29" s="135"/>
      <c r="F29" s="135"/>
    </row>
    <row r="30" spans="1:6" ht="21" customHeight="1" x14ac:dyDescent="0.3">
      <c r="A30" s="22"/>
      <c r="B30" s="47"/>
      <c r="C30" s="127"/>
      <c r="D30" s="135"/>
      <c r="E30" s="135"/>
      <c r="F30" s="135"/>
    </row>
    <row r="31" spans="1:6" ht="21" customHeight="1" x14ac:dyDescent="0.3">
      <c r="A31" s="163" t="s">
        <v>17</v>
      </c>
      <c r="B31" s="25" t="s">
        <v>3</v>
      </c>
      <c r="C31" s="124" t="s">
        <v>25</v>
      </c>
      <c r="D31" s="150" t="s">
        <v>148</v>
      </c>
      <c r="E31" s="151" t="s">
        <v>239</v>
      </c>
      <c r="F31" s="150" t="s">
        <v>241</v>
      </c>
    </row>
    <row r="32" spans="1:6" ht="21" customHeight="1" x14ac:dyDescent="0.3">
      <c r="A32" s="164"/>
      <c r="B32" s="28" t="s">
        <v>2</v>
      </c>
      <c r="C32" s="125"/>
      <c r="D32" s="134" t="s">
        <v>238</v>
      </c>
      <c r="E32" s="134" t="s">
        <v>240</v>
      </c>
      <c r="F32" s="134" t="s">
        <v>242</v>
      </c>
    </row>
    <row r="33" spans="1:6" ht="21" customHeight="1" x14ac:dyDescent="0.3">
      <c r="A33" s="32" t="s">
        <v>262</v>
      </c>
      <c r="B33" s="33" t="s">
        <v>1</v>
      </c>
      <c r="C33" s="34">
        <f>C35</f>
        <v>2778700</v>
      </c>
      <c r="D33" s="34">
        <f>D35</f>
        <v>1992960</v>
      </c>
      <c r="E33" s="34">
        <f>E35</f>
        <v>403260</v>
      </c>
      <c r="F33" s="34">
        <f>F35</f>
        <v>382480</v>
      </c>
    </row>
    <row r="34" spans="1:6" ht="21" customHeight="1" x14ac:dyDescent="0.3">
      <c r="A34" s="35"/>
      <c r="B34" s="33" t="s">
        <v>2</v>
      </c>
      <c r="C34" s="153"/>
      <c r="D34" s="153"/>
      <c r="E34" s="153"/>
      <c r="F34" s="153"/>
    </row>
    <row r="35" spans="1:6" ht="21" customHeight="1" x14ac:dyDescent="0.3">
      <c r="A35" s="32" t="s">
        <v>260</v>
      </c>
      <c r="B35" s="33" t="s">
        <v>1</v>
      </c>
      <c r="C35" s="36">
        <f>SUM(C37,C38,C39,C40,C41,C42,C43,C44,C45,C46,C47,C48,C49,C50,C51)</f>
        <v>2778700</v>
      </c>
      <c r="D35" s="36">
        <f>SUM(D37,D38,D39,D40,D41,D42,D43,D44,D45,D46,D47,D48,D49,D50,D51)</f>
        <v>1992960</v>
      </c>
      <c r="E35" s="36">
        <f>SUM(E37,E38,E39,E40,E41,E42,E43,E44,E45,E46,E47,E48,E49,E50,E51)</f>
        <v>403260</v>
      </c>
      <c r="F35" s="36">
        <f>SUM(F37,F38,F39,F40,F41,F42,F43,F44,F45,F46,F47,F48,F49,F50,F51)</f>
        <v>382480</v>
      </c>
    </row>
    <row r="36" spans="1:6" ht="21" customHeight="1" x14ac:dyDescent="0.3">
      <c r="A36" s="35" t="s">
        <v>72</v>
      </c>
      <c r="B36" s="33" t="s">
        <v>2</v>
      </c>
      <c r="C36" s="36"/>
      <c r="D36" s="36"/>
      <c r="E36" s="36"/>
      <c r="F36" s="36"/>
    </row>
    <row r="37" spans="1:6" ht="21" customHeight="1" x14ac:dyDescent="0.3">
      <c r="A37" s="155" t="s">
        <v>27</v>
      </c>
      <c r="B37" s="38" t="s">
        <v>1</v>
      </c>
      <c r="C37" s="126">
        <f>'สงม. 2(66) เดือน'!C47</f>
        <v>297500</v>
      </c>
      <c r="D37" s="126">
        <f>'สงม. 2(66) เดือน'!H47</f>
        <v>99160</v>
      </c>
      <c r="E37" s="126">
        <f>'สงม. 2(66) เดือน'!M47</f>
        <v>99160</v>
      </c>
      <c r="F37" s="126">
        <f>'สงม. 2(66) เดือน'!R47</f>
        <v>99180</v>
      </c>
    </row>
    <row r="38" spans="1:6" ht="21" customHeight="1" x14ac:dyDescent="0.3">
      <c r="A38" s="155" t="s">
        <v>29</v>
      </c>
      <c r="B38" s="38" t="s">
        <v>1</v>
      </c>
      <c r="C38" s="126">
        <f>'สงม. 2(66) เดือน'!C49</f>
        <v>318300</v>
      </c>
      <c r="D38" s="126">
        <f>'สงม. 2(66) เดือน'!H49</f>
        <v>95500</v>
      </c>
      <c r="E38" s="126">
        <f>'สงม. 2(66) เดือน'!M49</f>
        <v>111800</v>
      </c>
      <c r="F38" s="126">
        <f>'สงม. 2(66) เดือน'!R49</f>
        <v>111000</v>
      </c>
    </row>
    <row r="39" spans="1:6" ht="21" customHeight="1" x14ac:dyDescent="0.3">
      <c r="A39" s="155" t="s">
        <v>30</v>
      </c>
      <c r="B39" s="38" t="s">
        <v>1</v>
      </c>
      <c r="C39" s="126">
        <f>'สงม. 2(66) เดือน'!C51</f>
        <v>26000</v>
      </c>
      <c r="D39" s="126">
        <f>'สงม. 2(66) เดือน'!H51</f>
        <v>26000</v>
      </c>
      <c r="E39" s="126">
        <f>'สงม. 2(66) เดือน'!M51</f>
        <v>0</v>
      </c>
      <c r="F39" s="126">
        <f>'สงม. 2(66) เดือน'!R51</f>
        <v>0</v>
      </c>
    </row>
    <row r="40" spans="1:6" ht="21" customHeight="1" x14ac:dyDescent="0.3">
      <c r="A40" s="102" t="s">
        <v>49</v>
      </c>
      <c r="B40" s="38" t="s">
        <v>1</v>
      </c>
      <c r="C40" s="126">
        <f>'สงม. 2(66) เดือน'!C53</f>
        <v>94400</v>
      </c>
      <c r="D40" s="126">
        <f>'สงม. 2(66) เดือน'!H53</f>
        <v>28300</v>
      </c>
      <c r="E40" s="126">
        <f>'สงม. 2(66) เดือน'!M53</f>
        <v>33000</v>
      </c>
      <c r="F40" s="126">
        <f>'สงม. 2(66) เดือน'!R53</f>
        <v>33100</v>
      </c>
    </row>
    <row r="41" spans="1:6" ht="21" customHeight="1" x14ac:dyDescent="0.3">
      <c r="A41" s="155" t="s">
        <v>32</v>
      </c>
      <c r="B41" s="38" t="s">
        <v>1</v>
      </c>
      <c r="C41" s="126">
        <f>'สงม. 2(66) เดือน'!C55</f>
        <v>4800</v>
      </c>
      <c r="D41" s="126">
        <f>'สงม. 2(66) เดือน'!H55</f>
        <v>1600</v>
      </c>
      <c r="E41" s="126">
        <f>'สงม. 2(66) เดือน'!M55</f>
        <v>1600</v>
      </c>
      <c r="F41" s="126">
        <f>'สงม. 2(66) เดือน'!R55</f>
        <v>1600</v>
      </c>
    </row>
    <row r="42" spans="1:6" ht="21" customHeight="1" x14ac:dyDescent="0.3">
      <c r="A42" s="155" t="s">
        <v>28</v>
      </c>
      <c r="B42" s="61" t="s">
        <v>1</v>
      </c>
      <c r="C42" s="126">
        <f>'สงม. 2(66) เดือน'!C57</f>
        <v>43600</v>
      </c>
      <c r="D42" s="126">
        <f>'สงม. 2(66) เดือน'!H57</f>
        <v>13000</v>
      </c>
      <c r="E42" s="126">
        <f>'สงม. 2(66) เดือน'!M57</f>
        <v>15300</v>
      </c>
      <c r="F42" s="126">
        <f>'สงม. 2(66) เดือน'!R57</f>
        <v>15300</v>
      </c>
    </row>
    <row r="43" spans="1:6" ht="21" customHeight="1" x14ac:dyDescent="0.3">
      <c r="A43" s="37" t="s">
        <v>31</v>
      </c>
      <c r="B43" s="38" t="s">
        <v>1</v>
      </c>
      <c r="C43" s="126">
        <f>'สงม. 2(66) เดือน'!C59</f>
        <v>1411200</v>
      </c>
      <c r="D43" s="126">
        <f>'สงม. 2(66) เดือน'!H59</f>
        <v>1411200</v>
      </c>
      <c r="E43" s="126">
        <f>'สงม. 2(66) เดือน'!M59</f>
        <v>0</v>
      </c>
      <c r="F43" s="126">
        <f>'สงม. 2(66) เดือน'!R59</f>
        <v>0</v>
      </c>
    </row>
    <row r="44" spans="1:6" ht="21" customHeight="1" x14ac:dyDescent="0.3">
      <c r="A44" s="37" t="s">
        <v>33</v>
      </c>
      <c r="B44" s="38" t="s">
        <v>1</v>
      </c>
      <c r="C44" s="126">
        <f>'สงม. 2(66) เดือน'!C61</f>
        <v>198000</v>
      </c>
      <c r="D44" s="126">
        <f>'สงม. 2(66) เดือน'!H61</f>
        <v>198000</v>
      </c>
      <c r="E44" s="126">
        <f>'สงม. 2(66) เดือน'!M61</f>
        <v>0</v>
      </c>
      <c r="F44" s="126">
        <f>'สงม. 2(66) เดือน'!R61</f>
        <v>0</v>
      </c>
    </row>
    <row r="45" spans="1:6" ht="21" customHeight="1" x14ac:dyDescent="0.3">
      <c r="A45" s="37" t="s">
        <v>203</v>
      </c>
      <c r="B45" s="38" t="s">
        <v>1</v>
      </c>
      <c r="C45" s="126">
        <f>'สงม. 2(66) เดือน'!C63</f>
        <v>90000</v>
      </c>
      <c r="D45" s="126">
        <f>'สงม. 2(66) เดือน'!H63</f>
        <v>27000</v>
      </c>
      <c r="E45" s="126">
        <f>'สงม. 2(66) เดือน'!M63</f>
        <v>31500</v>
      </c>
      <c r="F45" s="126">
        <f>'สงม. 2(66) เดือน'!R63</f>
        <v>31500</v>
      </c>
    </row>
    <row r="46" spans="1:6" ht="21" customHeight="1" x14ac:dyDescent="0.3">
      <c r="A46" s="37" t="s">
        <v>34</v>
      </c>
      <c r="B46" s="38" t="s">
        <v>1</v>
      </c>
      <c r="C46" s="126">
        <f>'สงม. 2(66) เดือน'!C65</f>
        <v>30000</v>
      </c>
      <c r="D46" s="126">
        <f>'สงม. 2(66) เดือน'!H65</f>
        <v>9000</v>
      </c>
      <c r="E46" s="126">
        <f>'สงม. 2(66) เดือน'!M65</f>
        <v>10500</v>
      </c>
      <c r="F46" s="126">
        <f>'สงม. 2(66) เดือน'!R65</f>
        <v>10500</v>
      </c>
    </row>
    <row r="47" spans="1:6" ht="21" customHeight="1" x14ac:dyDescent="0.3">
      <c r="A47" s="155" t="s">
        <v>35</v>
      </c>
      <c r="B47" s="38" t="s">
        <v>1</v>
      </c>
      <c r="C47" s="126">
        <f>'สงม. 2(66) เดือน'!C67</f>
        <v>62700</v>
      </c>
      <c r="D47" s="126">
        <f>'สงม. 2(66) เดือน'!H67</f>
        <v>18000</v>
      </c>
      <c r="E47" s="126">
        <f>'สงม. 2(66) เดือน'!M67</f>
        <v>22400</v>
      </c>
      <c r="F47" s="126">
        <f>'สงม. 2(66) เดือน'!R67</f>
        <v>22300</v>
      </c>
    </row>
    <row r="48" spans="1:6" ht="21" customHeight="1" x14ac:dyDescent="0.3">
      <c r="A48" s="155" t="s">
        <v>23</v>
      </c>
      <c r="B48" s="38" t="s">
        <v>1</v>
      </c>
      <c r="C48" s="126">
        <f>'สงม. 2(66) เดือน'!C69</f>
        <v>18200</v>
      </c>
      <c r="D48" s="126">
        <f>'สงม. 2(66) เดือน'!H69</f>
        <v>18200</v>
      </c>
      <c r="E48" s="126">
        <f>'สงม. 2(66) เดือน'!M69</f>
        <v>0</v>
      </c>
      <c r="F48" s="126">
        <f>'สงม. 2(66) เดือน'!R69</f>
        <v>0</v>
      </c>
    </row>
    <row r="49" spans="1:6" ht="21" customHeight="1" x14ac:dyDescent="0.3">
      <c r="A49" s="37" t="s">
        <v>36</v>
      </c>
      <c r="B49" s="38" t="s">
        <v>1</v>
      </c>
      <c r="C49" s="126">
        <f>'สงม. 2(66) เดือน'!C77</f>
        <v>150000</v>
      </c>
      <c r="D49" s="126">
        <f>'สงม. 2(66) เดือน'!H77</f>
        <v>40000</v>
      </c>
      <c r="E49" s="126">
        <f>'สงม. 2(66) เดือน'!M77</f>
        <v>60000</v>
      </c>
      <c r="F49" s="126">
        <f>'สงม. 2(66) เดือน'!R77</f>
        <v>50000</v>
      </c>
    </row>
    <row r="50" spans="1:6" ht="21" customHeight="1" x14ac:dyDescent="0.3">
      <c r="A50" s="37" t="s">
        <v>37</v>
      </c>
      <c r="B50" s="38" t="s">
        <v>1</v>
      </c>
      <c r="C50" s="126">
        <f>'สงม. 2(66) เดือน'!C79</f>
        <v>24000</v>
      </c>
      <c r="D50" s="126">
        <f>'สงม. 2(66) เดือน'!H79</f>
        <v>8000</v>
      </c>
      <c r="E50" s="126">
        <f>'สงม. 2(66) เดือน'!M79</f>
        <v>8000</v>
      </c>
      <c r="F50" s="126">
        <f>'สงม. 2(66) เดือน'!R79</f>
        <v>8000</v>
      </c>
    </row>
    <row r="51" spans="1:6" ht="21" customHeight="1" x14ac:dyDescent="0.3">
      <c r="A51" s="37" t="s">
        <v>39</v>
      </c>
      <c r="B51" s="38" t="s">
        <v>1</v>
      </c>
      <c r="C51" s="126">
        <f>'สงม. 2(66) เดือน'!C81</f>
        <v>10000</v>
      </c>
      <c r="D51" s="126">
        <f>'สงม. 2(66) เดือน'!H81</f>
        <v>0</v>
      </c>
      <c r="E51" s="126">
        <f>'สงม. 2(66) เดือน'!M81</f>
        <v>10000</v>
      </c>
      <c r="F51" s="126">
        <f>'สงม. 2(66) เดือน'!R81</f>
        <v>0</v>
      </c>
    </row>
    <row r="52" spans="1:6" ht="21" customHeight="1" x14ac:dyDescent="0.3">
      <c r="A52" s="155"/>
      <c r="B52" s="38"/>
      <c r="C52" s="126"/>
      <c r="D52" s="126"/>
      <c r="E52" s="126"/>
      <c r="F52" s="126"/>
    </row>
    <row r="53" spans="1:6" ht="21" customHeight="1" x14ac:dyDescent="0.3">
      <c r="A53" s="165" t="s">
        <v>40</v>
      </c>
      <c r="B53" s="165"/>
      <c r="C53" s="165"/>
      <c r="D53" s="165"/>
      <c r="E53" s="165"/>
    </row>
    <row r="54" spans="1:6" ht="21" customHeight="1" x14ac:dyDescent="0.3">
      <c r="A54" s="22"/>
      <c r="B54" s="22"/>
      <c r="C54" s="123"/>
    </row>
    <row r="55" spans="1:6" ht="21" customHeight="1" x14ac:dyDescent="0.3">
      <c r="A55" s="163" t="s">
        <v>17</v>
      </c>
      <c r="B55" s="25" t="s">
        <v>3</v>
      </c>
      <c r="C55" s="124" t="s">
        <v>25</v>
      </c>
      <c r="D55" s="150" t="s">
        <v>148</v>
      </c>
      <c r="E55" s="151" t="s">
        <v>149</v>
      </c>
      <c r="F55" s="150" t="s">
        <v>150</v>
      </c>
    </row>
    <row r="56" spans="1:6" ht="21" customHeight="1" x14ac:dyDescent="0.3">
      <c r="A56" s="164"/>
      <c r="B56" s="28" t="s">
        <v>2</v>
      </c>
      <c r="C56" s="125"/>
      <c r="D56" s="134" t="s">
        <v>238</v>
      </c>
      <c r="E56" s="134" t="s">
        <v>240</v>
      </c>
      <c r="F56" s="134" t="s">
        <v>242</v>
      </c>
    </row>
    <row r="57" spans="1:6" ht="21" customHeight="1" x14ac:dyDescent="0.3">
      <c r="A57" s="32" t="s">
        <v>26</v>
      </c>
      <c r="B57" s="33" t="s">
        <v>1</v>
      </c>
      <c r="C57" s="34">
        <f>C59+C63</f>
        <v>399300</v>
      </c>
      <c r="D57" s="34">
        <f>D59+D63</f>
        <v>129200</v>
      </c>
      <c r="E57" s="34">
        <f>E59+E63</f>
        <v>135500</v>
      </c>
      <c r="F57" s="34">
        <f>F59+F63</f>
        <v>134600</v>
      </c>
    </row>
    <row r="58" spans="1:6" ht="21" customHeight="1" x14ac:dyDescent="0.3">
      <c r="A58" s="35"/>
      <c r="B58" s="33" t="s">
        <v>2</v>
      </c>
      <c r="C58" s="34">
        <f>C60+C64</f>
        <v>0</v>
      </c>
      <c r="D58" s="34">
        <f t="shared" ref="D58:F58" si="2">D60+D64</f>
        <v>0</v>
      </c>
      <c r="E58" s="34">
        <f t="shared" si="2"/>
        <v>0</v>
      </c>
      <c r="F58" s="34">
        <f t="shared" si="2"/>
        <v>0</v>
      </c>
    </row>
    <row r="59" spans="1:6" ht="21" customHeight="1" x14ac:dyDescent="0.3">
      <c r="A59" s="32" t="s">
        <v>260</v>
      </c>
      <c r="B59" s="33" t="s">
        <v>1</v>
      </c>
      <c r="C59" s="36">
        <f>SUM(C61,C62)</f>
        <v>47300</v>
      </c>
      <c r="D59" s="36">
        <f>SUM(D61,D62)</f>
        <v>10800</v>
      </c>
      <c r="E59" s="36">
        <f>SUM(E61,E62)</f>
        <v>18700</v>
      </c>
      <c r="F59" s="36">
        <f>SUM(F61,F62)</f>
        <v>17800</v>
      </c>
    </row>
    <row r="60" spans="1:6" ht="21" customHeight="1" x14ac:dyDescent="0.3">
      <c r="A60" s="35" t="s">
        <v>72</v>
      </c>
      <c r="B60" s="33" t="s">
        <v>2</v>
      </c>
      <c r="C60" s="36"/>
      <c r="D60" s="36"/>
      <c r="E60" s="36"/>
      <c r="F60" s="36"/>
    </row>
    <row r="61" spans="1:6" ht="21" customHeight="1" x14ac:dyDescent="0.3">
      <c r="A61" s="37" t="s">
        <v>203</v>
      </c>
      <c r="B61" s="33" t="s">
        <v>1</v>
      </c>
      <c r="C61" s="126">
        <f>'สงม. 2(66) เดือน'!C87</f>
        <v>36300</v>
      </c>
      <c r="D61" s="126">
        <f>'สงม. 2(66) เดือน'!H87</f>
        <v>10800</v>
      </c>
      <c r="E61" s="126">
        <f>'สงม. 2(66) เดือน'!M87</f>
        <v>12700</v>
      </c>
      <c r="F61" s="126">
        <f>'สงม. 2(66) เดือน'!R87</f>
        <v>12800</v>
      </c>
    </row>
    <row r="62" spans="1:6" ht="21" customHeight="1" x14ac:dyDescent="0.3">
      <c r="A62" s="37" t="s">
        <v>34</v>
      </c>
      <c r="B62" s="33" t="s">
        <v>1</v>
      </c>
      <c r="C62" s="126">
        <f>'สงม. 2(66) เดือน'!C89</f>
        <v>11000</v>
      </c>
      <c r="D62" s="126">
        <f>'สงม. 2(66) เดือน'!H89</f>
        <v>0</v>
      </c>
      <c r="E62" s="126">
        <f>'สงม. 2(66) เดือน'!M89</f>
        <v>6000</v>
      </c>
      <c r="F62" s="126">
        <f>'สงม. 2(66) เดือน'!R89</f>
        <v>5000</v>
      </c>
    </row>
    <row r="63" spans="1:6" ht="21" customHeight="1" x14ac:dyDescent="0.3">
      <c r="A63" s="32" t="s">
        <v>41</v>
      </c>
      <c r="B63" s="33" t="s">
        <v>1</v>
      </c>
      <c r="C63" s="36">
        <f t="shared" ref="C63:F64" si="3">SUM(C65)</f>
        <v>352000</v>
      </c>
      <c r="D63" s="36">
        <f t="shared" si="3"/>
        <v>118400</v>
      </c>
      <c r="E63" s="36">
        <f t="shared" si="3"/>
        <v>116800</v>
      </c>
      <c r="F63" s="36">
        <f t="shared" si="3"/>
        <v>116800</v>
      </c>
    </row>
    <row r="64" spans="1:6" ht="21" customHeight="1" x14ac:dyDescent="0.3">
      <c r="A64" s="35"/>
      <c r="B64" s="33" t="s">
        <v>2</v>
      </c>
      <c r="C64" s="36">
        <f t="shared" si="3"/>
        <v>0</v>
      </c>
      <c r="D64" s="36">
        <f t="shared" si="3"/>
        <v>0</v>
      </c>
      <c r="E64" s="36">
        <f t="shared" si="3"/>
        <v>0</v>
      </c>
      <c r="F64" s="36">
        <f t="shared" si="3"/>
        <v>0</v>
      </c>
    </row>
    <row r="65" spans="1:9" ht="21" customHeight="1" x14ac:dyDescent="0.3">
      <c r="A65" s="37" t="s">
        <v>151</v>
      </c>
      <c r="B65" s="73" t="s">
        <v>1</v>
      </c>
      <c r="C65" s="126">
        <f>'สงม. 2(66) เดือน'!C93</f>
        <v>352000</v>
      </c>
      <c r="D65" s="126">
        <f>'สงม. 2(66) เดือน'!H93</f>
        <v>118400</v>
      </c>
      <c r="E65" s="126">
        <f>'สงม. 2(66) เดือน'!M93</f>
        <v>116800</v>
      </c>
      <c r="F65" s="126">
        <f>'สงม. 2(66) เดือน'!R93</f>
        <v>116800</v>
      </c>
    </row>
    <row r="66" spans="1:9" ht="21" customHeight="1" x14ac:dyDescent="0.3">
      <c r="A66" s="45" t="s">
        <v>152</v>
      </c>
      <c r="B66" s="73" t="s">
        <v>2</v>
      </c>
      <c r="C66" s="126">
        <f>'สงม. 2(66) เดือน'!C94</f>
        <v>0</v>
      </c>
      <c r="D66" s="126">
        <f>'สงม. 2(66) เดือน'!H94</f>
        <v>0</v>
      </c>
      <c r="E66" s="126">
        <f>'สงม. 2(66) เดือน'!M94</f>
        <v>0</v>
      </c>
      <c r="F66" s="126">
        <f>'สงม. 2(66) เดือน'!R94</f>
        <v>0</v>
      </c>
    </row>
    <row r="67" spans="1:9" ht="39.75" customHeight="1" x14ac:dyDescent="0.3">
      <c r="A67" s="144" t="s">
        <v>267</v>
      </c>
      <c r="B67" s="33" t="s">
        <v>1</v>
      </c>
      <c r="C67" s="154">
        <f>SUM(C69)</f>
        <v>111800</v>
      </c>
      <c r="D67" s="154">
        <f t="shared" ref="D67:F68" si="4">SUM(D69)</f>
        <v>0</v>
      </c>
      <c r="E67" s="154">
        <f t="shared" si="4"/>
        <v>111800</v>
      </c>
      <c r="F67" s="154">
        <f t="shared" si="4"/>
        <v>0</v>
      </c>
    </row>
    <row r="68" spans="1:9" ht="21" customHeight="1" x14ac:dyDescent="0.3">
      <c r="A68" s="35" t="s">
        <v>41</v>
      </c>
      <c r="B68" s="33" t="s">
        <v>2</v>
      </c>
      <c r="C68" s="53">
        <f>SUM(C70)</f>
        <v>0</v>
      </c>
      <c r="D68" s="53">
        <f t="shared" si="4"/>
        <v>0</v>
      </c>
      <c r="E68" s="53">
        <f t="shared" si="4"/>
        <v>0</v>
      </c>
      <c r="F68" s="53">
        <f t="shared" si="4"/>
        <v>0</v>
      </c>
    </row>
    <row r="69" spans="1:9" ht="21" customHeight="1" x14ac:dyDescent="0.3">
      <c r="A69" s="37" t="s">
        <v>44</v>
      </c>
      <c r="B69" s="73" t="s">
        <v>1</v>
      </c>
      <c r="C69" s="126">
        <f>'สงม. 2(66) เดือน'!C97</f>
        <v>111800</v>
      </c>
      <c r="D69" s="126">
        <f>'สงม. 2(66) เดือน'!H97</f>
        <v>0</v>
      </c>
      <c r="E69" s="126">
        <f>'สงม. 2(66) เดือน'!M97</f>
        <v>111800</v>
      </c>
      <c r="F69" s="126">
        <f>'สงม. 2(66) เดือน'!R97</f>
        <v>0</v>
      </c>
    </row>
    <row r="70" spans="1:9" ht="21" customHeight="1" x14ac:dyDescent="0.3">
      <c r="A70" s="45" t="s">
        <v>45</v>
      </c>
      <c r="B70" s="73" t="s">
        <v>2</v>
      </c>
      <c r="C70" s="126">
        <f>'สงม. 2(66) เดือน'!C98</f>
        <v>0</v>
      </c>
      <c r="D70" s="126">
        <f>'สงม. 2(66) เดือน'!H98</f>
        <v>0</v>
      </c>
      <c r="E70" s="126">
        <f>'สงม. 2(66) เดือน'!M98</f>
        <v>0</v>
      </c>
      <c r="F70" s="126">
        <f>'สงม. 2(66) เดือน'!R98</f>
        <v>0</v>
      </c>
    </row>
    <row r="71" spans="1:9" ht="21" customHeight="1" x14ac:dyDescent="0.3">
      <c r="A71" s="166" t="s">
        <v>4</v>
      </c>
      <c r="B71" s="54" t="s">
        <v>1</v>
      </c>
      <c r="C71" s="55">
        <f>SUM(C33+C57+C67)</f>
        <v>3289800</v>
      </c>
      <c r="D71" s="55">
        <f>SUM(D33+D57+D67)</f>
        <v>2122160</v>
      </c>
      <c r="E71" s="55">
        <f>SUM(E33+E57+E67)</f>
        <v>650560</v>
      </c>
      <c r="F71" s="55">
        <f>SUM(F33+F57+F67)</f>
        <v>517080</v>
      </c>
      <c r="I71" s="72"/>
    </row>
    <row r="72" spans="1:9" ht="21" customHeight="1" x14ac:dyDescent="0.3">
      <c r="A72" s="167"/>
      <c r="B72" s="54" t="s">
        <v>2</v>
      </c>
      <c r="C72" s="55">
        <f>C34+C60+C64+C68</f>
        <v>0</v>
      </c>
      <c r="D72" s="55">
        <f>SUM(D9,D36,D60,D64,D68)</f>
        <v>0</v>
      </c>
      <c r="E72" s="55">
        <f>SUM(E9,E36,E60,E64,E68)</f>
        <v>0</v>
      </c>
      <c r="F72" s="55">
        <f>SUM(F9,F36,F60,F64,F68)</f>
        <v>0</v>
      </c>
    </row>
    <row r="73" spans="1:9" ht="21" customHeight="1" x14ac:dyDescent="0.3">
      <c r="A73" s="49"/>
      <c r="B73" s="49"/>
      <c r="C73" s="131"/>
    </row>
    <row r="74" spans="1:9" ht="21" customHeight="1" x14ac:dyDescent="0.3">
      <c r="A74" s="22" t="s">
        <v>5</v>
      </c>
      <c r="B74" s="49"/>
      <c r="C74" s="131"/>
    </row>
    <row r="75" spans="1:9" ht="21" customHeight="1" x14ac:dyDescent="0.3">
      <c r="A75" s="22"/>
      <c r="B75" s="49"/>
      <c r="C75" s="131"/>
    </row>
    <row r="76" spans="1:9" ht="21" customHeight="1" x14ac:dyDescent="0.3">
      <c r="A76" s="22"/>
      <c r="B76" s="49"/>
      <c r="C76" s="131"/>
    </row>
    <row r="77" spans="1:9" ht="21" customHeight="1" x14ac:dyDescent="0.3">
      <c r="A77" s="22"/>
      <c r="B77" s="49"/>
      <c r="C77" s="131"/>
    </row>
    <row r="78" spans="1:9" ht="21" customHeight="1" x14ac:dyDescent="0.3">
      <c r="A78" s="165" t="s">
        <v>243</v>
      </c>
      <c r="B78" s="165"/>
      <c r="C78" s="165"/>
      <c r="D78" s="165"/>
      <c r="E78" s="165"/>
      <c r="F78" s="165"/>
    </row>
    <row r="79" spans="1:9" ht="21" customHeight="1" x14ac:dyDescent="0.3">
      <c r="A79" s="20" t="s">
        <v>20</v>
      </c>
      <c r="B79" s="20"/>
      <c r="C79" s="132"/>
    </row>
    <row r="80" spans="1:9" ht="21" customHeight="1" x14ac:dyDescent="0.3">
      <c r="A80" s="22" t="s">
        <v>46</v>
      </c>
      <c r="B80" s="22"/>
      <c r="C80" s="123"/>
    </row>
    <row r="81" spans="1:6" ht="21" customHeight="1" x14ac:dyDescent="0.3">
      <c r="A81" s="22"/>
      <c r="B81" s="22"/>
      <c r="C81" s="123"/>
    </row>
    <row r="82" spans="1:6" ht="21" customHeight="1" x14ac:dyDescent="0.3">
      <c r="A82" s="163" t="s">
        <v>17</v>
      </c>
      <c r="B82" s="25" t="s">
        <v>3</v>
      </c>
      <c r="C82" s="124" t="s">
        <v>25</v>
      </c>
      <c r="D82" s="150" t="s">
        <v>148</v>
      </c>
      <c r="E82" s="151" t="s">
        <v>149</v>
      </c>
      <c r="F82" s="150" t="s">
        <v>150</v>
      </c>
    </row>
    <row r="83" spans="1:6" ht="21" customHeight="1" x14ac:dyDescent="0.3">
      <c r="A83" s="164"/>
      <c r="B83" s="28" t="s">
        <v>2</v>
      </c>
      <c r="C83" s="125"/>
      <c r="D83" s="134" t="s">
        <v>238</v>
      </c>
      <c r="E83" s="134" t="s">
        <v>240</v>
      </c>
      <c r="F83" s="134" t="s">
        <v>242</v>
      </c>
    </row>
    <row r="84" spans="1:6" ht="21" customHeight="1" x14ac:dyDescent="0.3">
      <c r="A84" s="32" t="s">
        <v>47</v>
      </c>
      <c r="B84" s="33" t="s">
        <v>1</v>
      </c>
      <c r="C84" s="36">
        <f>SUM(C86)</f>
        <v>1591200</v>
      </c>
      <c r="D84" s="36">
        <f t="shared" ref="D84:F84" si="5">SUM(D86)</f>
        <v>1166240</v>
      </c>
      <c r="E84" s="36">
        <f t="shared" si="5"/>
        <v>216825</v>
      </c>
      <c r="F84" s="36">
        <f t="shared" si="5"/>
        <v>208135</v>
      </c>
    </row>
    <row r="85" spans="1:6" ht="21" customHeight="1" x14ac:dyDescent="0.3">
      <c r="A85" s="35"/>
      <c r="B85" s="33" t="s">
        <v>2</v>
      </c>
      <c r="C85" s="36">
        <f>C87</f>
        <v>0</v>
      </c>
      <c r="D85" s="36">
        <f t="shared" ref="D85:F85" si="6">D87</f>
        <v>0</v>
      </c>
      <c r="E85" s="36">
        <f t="shared" si="6"/>
        <v>0</v>
      </c>
      <c r="F85" s="36">
        <f t="shared" si="6"/>
        <v>0</v>
      </c>
    </row>
    <row r="86" spans="1:6" ht="21" customHeight="1" x14ac:dyDescent="0.3">
      <c r="A86" s="32" t="s">
        <v>260</v>
      </c>
      <c r="B86" s="33" t="s">
        <v>1</v>
      </c>
      <c r="C86" s="36">
        <f>SUM(C88,C89,C90,C91,C92,C93,C94,C95,C96)</f>
        <v>1591200</v>
      </c>
      <c r="D86" s="36">
        <f>SUM(D88,D89,D90,D91,D92,D93,D94,D95,D96)</f>
        <v>1166240</v>
      </c>
      <c r="E86" s="36">
        <f>SUM(E88,E89,E90,E91,E92,E93,E94,E95,E96)</f>
        <v>216825</v>
      </c>
      <c r="F86" s="36">
        <f>SUM(F88,F89,F90,F91,F92,F93,F94,F95,F96)</f>
        <v>208135</v>
      </c>
    </row>
    <row r="87" spans="1:6" ht="21" customHeight="1" x14ac:dyDescent="0.3">
      <c r="A87" s="35" t="s">
        <v>72</v>
      </c>
      <c r="B87" s="33" t="s">
        <v>2</v>
      </c>
      <c r="C87" s="36">
        <v>0</v>
      </c>
      <c r="D87" s="36">
        <v>0</v>
      </c>
      <c r="E87" s="36">
        <v>0</v>
      </c>
      <c r="F87" s="36">
        <v>0</v>
      </c>
    </row>
    <row r="88" spans="1:6" ht="21" customHeight="1" x14ac:dyDescent="0.3">
      <c r="A88" s="37" t="s">
        <v>27</v>
      </c>
      <c r="B88" s="38" t="s">
        <v>1</v>
      </c>
      <c r="C88" s="126">
        <f>'สงม. 2(66) เดือน'!C120</f>
        <v>428600</v>
      </c>
      <c r="D88" s="126">
        <f>'สงม. 2(66) เดือน'!H120</f>
        <v>141400</v>
      </c>
      <c r="E88" s="126">
        <f>'สงม. 2(66) เดือน'!M120</f>
        <v>143080</v>
      </c>
      <c r="F88" s="126">
        <f>'สงม. 2(66) เดือน'!R120</f>
        <v>144120</v>
      </c>
    </row>
    <row r="89" spans="1:6" ht="21" customHeight="1" x14ac:dyDescent="0.3">
      <c r="A89" s="155" t="s">
        <v>49</v>
      </c>
      <c r="B89" s="38" t="s">
        <v>1</v>
      </c>
      <c r="C89" s="126">
        <f>'สงม. 2(66) เดือน'!C122</f>
        <v>20900</v>
      </c>
      <c r="D89" s="126">
        <f>'สงม. 2(66) เดือน'!H122</f>
        <v>6270</v>
      </c>
      <c r="E89" s="126">
        <f>'สงม. 2(66) เดือน'!M122</f>
        <v>7315</v>
      </c>
      <c r="F89" s="126">
        <f>'สงม. 2(66) เดือน'!R122</f>
        <v>7315</v>
      </c>
    </row>
    <row r="90" spans="1:6" ht="21" customHeight="1" x14ac:dyDescent="0.3">
      <c r="A90" s="155" t="s">
        <v>28</v>
      </c>
      <c r="B90" s="38" t="s">
        <v>1</v>
      </c>
      <c r="C90" s="126">
        <f>'สงม. 2(66) เดือน'!C124</f>
        <v>32000</v>
      </c>
      <c r="D90" s="126">
        <f>'สงม. 2(66) เดือน'!H124</f>
        <v>9600</v>
      </c>
      <c r="E90" s="126">
        <f>'สงม. 2(66) เดือน'!M124</f>
        <v>11200</v>
      </c>
      <c r="F90" s="126">
        <f>'สงม. 2(66) เดือน'!R124</f>
        <v>11200</v>
      </c>
    </row>
    <row r="91" spans="1:6" ht="21" customHeight="1" x14ac:dyDescent="0.3">
      <c r="A91" s="155" t="s">
        <v>33</v>
      </c>
      <c r="B91" s="38" t="s">
        <v>1</v>
      </c>
      <c r="C91" s="126">
        <f>'สงม. 2(66) เดือน'!C126</f>
        <v>561600</v>
      </c>
      <c r="D91" s="126">
        <f>'สงม. 2(66) เดือน'!H126</f>
        <v>561600</v>
      </c>
      <c r="E91" s="126">
        <f>'สงม. 2(66) เดือน'!M126</f>
        <v>0</v>
      </c>
      <c r="F91" s="126">
        <f>'สงม. 2(66) เดือน'!R126</f>
        <v>0</v>
      </c>
    </row>
    <row r="92" spans="1:6" ht="21" customHeight="1" x14ac:dyDescent="0.3">
      <c r="A92" s="155" t="s">
        <v>38</v>
      </c>
      <c r="B92" s="38" t="s">
        <v>1</v>
      </c>
      <c r="C92" s="126">
        <f>'สงม. 2(66) เดือน'!C128</f>
        <v>124000</v>
      </c>
      <c r="D92" s="126">
        <f>'สงม. 2(66) เดือน'!H128</f>
        <v>37200</v>
      </c>
      <c r="E92" s="126">
        <f>'สงม. 2(66) เดือน'!M128</f>
        <v>43400</v>
      </c>
      <c r="F92" s="126">
        <f>'สงม. 2(66) เดือน'!R128</f>
        <v>43400</v>
      </c>
    </row>
    <row r="93" spans="1:6" ht="21" customHeight="1" x14ac:dyDescent="0.3">
      <c r="A93" s="155" t="s">
        <v>34</v>
      </c>
      <c r="B93" s="38" t="s">
        <v>1</v>
      </c>
      <c r="C93" s="126">
        <f>'สงม. 2(66) เดือน'!C130</f>
        <v>6000</v>
      </c>
      <c r="D93" s="126">
        <f>'สงม. 2(66) เดือน'!H130</f>
        <v>1800</v>
      </c>
      <c r="E93" s="126">
        <f>'สงม. 2(66) เดือน'!M130</f>
        <v>2100</v>
      </c>
      <c r="F93" s="126">
        <f>'สงม. 2(66) เดือน'!R130</f>
        <v>2100</v>
      </c>
    </row>
    <row r="94" spans="1:6" ht="21" customHeight="1" x14ac:dyDescent="0.3">
      <c r="A94" s="155" t="s">
        <v>35</v>
      </c>
      <c r="B94" s="38" t="s">
        <v>1</v>
      </c>
      <c r="C94" s="126">
        <f>'สงม. 2(66) เดือน'!C132</f>
        <v>13900</v>
      </c>
      <c r="D94" s="126">
        <f>'สงม. 2(66) เดือน'!H132</f>
        <v>4170</v>
      </c>
      <c r="E94" s="126">
        <f>'สงม. 2(66) เดือน'!M132</f>
        <v>9730</v>
      </c>
      <c r="F94" s="126">
        <f>'สงม. 2(66) เดือน'!R132</f>
        <v>0</v>
      </c>
    </row>
    <row r="95" spans="1:6" ht="21" customHeight="1" x14ac:dyDescent="0.3">
      <c r="A95" s="155" t="s">
        <v>23</v>
      </c>
      <c r="B95" s="38" t="s">
        <v>1</v>
      </c>
      <c r="C95" s="126">
        <f>'สงม. 2(66) เดือน'!C134</f>
        <v>1200</v>
      </c>
      <c r="D95" s="126">
        <f>'สงม. 2(66) เดือน'!H134</f>
        <v>1200</v>
      </c>
      <c r="E95" s="126">
        <f>'สงม. 2(66) เดือน'!M134</f>
        <v>0</v>
      </c>
      <c r="F95" s="126">
        <f>'สงม. 2(66) เดือน'!R134</f>
        <v>0</v>
      </c>
    </row>
    <row r="96" spans="1:6" ht="21" customHeight="1" x14ac:dyDescent="0.3">
      <c r="A96" s="155" t="s">
        <v>244</v>
      </c>
      <c r="B96" s="38" t="s">
        <v>1</v>
      </c>
      <c r="C96" s="126">
        <f>'สงม. 2(66) เดือน'!C136</f>
        <v>403000</v>
      </c>
      <c r="D96" s="126">
        <f>'สงม. 2(66) เดือน'!H136</f>
        <v>403000</v>
      </c>
      <c r="E96" s="126">
        <f>'สงม. 2(66) เดือน'!M136</f>
        <v>0</v>
      </c>
      <c r="F96" s="126">
        <f>'สงม. 2(66) เดือน'!R136</f>
        <v>0</v>
      </c>
    </row>
    <row r="97" spans="1:6" ht="21" customHeight="1" x14ac:dyDescent="0.3">
      <c r="A97" s="166" t="s">
        <v>4</v>
      </c>
      <c r="B97" s="54" t="s">
        <v>1</v>
      </c>
      <c r="C97" s="55">
        <f t="shared" ref="C97:F98" si="7">SUM(C84)</f>
        <v>1591200</v>
      </c>
      <c r="D97" s="55">
        <f t="shared" si="7"/>
        <v>1166240</v>
      </c>
      <c r="E97" s="55">
        <f t="shared" si="7"/>
        <v>216825</v>
      </c>
      <c r="F97" s="55">
        <f t="shared" si="7"/>
        <v>208135</v>
      </c>
    </row>
    <row r="98" spans="1:6" ht="21" customHeight="1" x14ac:dyDescent="0.3">
      <c r="A98" s="167"/>
      <c r="B98" s="54" t="s">
        <v>2</v>
      </c>
      <c r="C98" s="55">
        <f t="shared" si="7"/>
        <v>0</v>
      </c>
      <c r="D98" s="55">
        <f t="shared" si="7"/>
        <v>0</v>
      </c>
      <c r="E98" s="55">
        <f t="shared" si="7"/>
        <v>0</v>
      </c>
      <c r="F98" s="55">
        <f t="shared" si="7"/>
        <v>0</v>
      </c>
    </row>
    <row r="99" spans="1:6" ht="21" customHeight="1" x14ac:dyDescent="0.3">
      <c r="A99" s="49"/>
      <c r="B99" s="49"/>
      <c r="C99" s="131"/>
    </row>
    <row r="100" spans="1:6" ht="21" customHeight="1" x14ac:dyDescent="0.3">
      <c r="A100" s="22" t="s">
        <v>5</v>
      </c>
      <c r="B100" s="49"/>
      <c r="C100" s="131"/>
    </row>
    <row r="104" spans="1:6" ht="21" customHeight="1" x14ac:dyDescent="0.3">
      <c r="A104" s="165" t="s">
        <v>243</v>
      </c>
      <c r="B104" s="165"/>
      <c r="C104" s="165"/>
      <c r="D104" s="165"/>
      <c r="E104" s="165"/>
      <c r="F104" s="165"/>
    </row>
    <row r="105" spans="1:6" ht="21" customHeight="1" x14ac:dyDescent="0.3">
      <c r="A105" s="20" t="s">
        <v>20</v>
      </c>
      <c r="B105" s="20"/>
      <c r="C105" s="132"/>
    </row>
    <row r="106" spans="1:6" ht="21" customHeight="1" x14ac:dyDescent="0.3">
      <c r="A106" s="22" t="s">
        <v>50</v>
      </c>
      <c r="B106" s="22"/>
      <c r="C106" s="123"/>
    </row>
    <row r="107" spans="1:6" ht="21" customHeight="1" x14ac:dyDescent="0.3">
      <c r="A107" s="22"/>
      <c r="B107" s="22"/>
      <c r="C107" s="123"/>
    </row>
    <row r="108" spans="1:6" ht="21" customHeight="1" x14ac:dyDescent="0.3">
      <c r="A108" s="163" t="s">
        <v>17</v>
      </c>
      <c r="B108" s="25" t="s">
        <v>3</v>
      </c>
      <c r="C108" s="124" t="s">
        <v>25</v>
      </c>
      <c r="D108" s="150" t="s">
        <v>148</v>
      </c>
      <c r="E108" s="151" t="s">
        <v>149</v>
      </c>
      <c r="F108" s="150" t="s">
        <v>150</v>
      </c>
    </row>
    <row r="109" spans="1:6" ht="21" customHeight="1" x14ac:dyDescent="0.3">
      <c r="A109" s="164"/>
      <c r="B109" s="28" t="s">
        <v>2</v>
      </c>
      <c r="C109" s="125"/>
      <c r="D109" s="134" t="s">
        <v>238</v>
      </c>
      <c r="E109" s="134" t="s">
        <v>240</v>
      </c>
      <c r="F109" s="134" t="s">
        <v>242</v>
      </c>
    </row>
    <row r="110" spans="1:6" ht="21" customHeight="1" x14ac:dyDescent="0.3">
      <c r="A110" s="32" t="s">
        <v>51</v>
      </c>
      <c r="B110" s="33" t="s">
        <v>1</v>
      </c>
      <c r="C110" s="57">
        <f>C112</f>
        <v>508300</v>
      </c>
      <c r="D110" s="57">
        <f t="shared" ref="D110:F110" si="8">D112</f>
        <v>150100</v>
      </c>
      <c r="E110" s="57">
        <f t="shared" si="8"/>
        <v>225900</v>
      </c>
      <c r="F110" s="57">
        <f t="shared" si="8"/>
        <v>132300</v>
      </c>
    </row>
    <row r="111" spans="1:6" ht="21" customHeight="1" x14ac:dyDescent="0.3">
      <c r="A111" s="35"/>
      <c r="B111" s="33" t="s">
        <v>2</v>
      </c>
      <c r="C111" s="57">
        <f>C113</f>
        <v>0</v>
      </c>
      <c r="D111" s="57">
        <f t="shared" ref="D111:F111" si="9">D113</f>
        <v>0</v>
      </c>
      <c r="E111" s="57">
        <f t="shared" si="9"/>
        <v>0</v>
      </c>
      <c r="F111" s="57">
        <f t="shared" si="9"/>
        <v>0</v>
      </c>
    </row>
    <row r="112" spans="1:6" ht="21" customHeight="1" x14ac:dyDescent="0.3">
      <c r="A112" s="32" t="s">
        <v>260</v>
      </c>
      <c r="B112" s="33" t="s">
        <v>1</v>
      </c>
      <c r="C112" s="36">
        <f>C114+C115+C116+C117+C118+C119+C120</f>
        <v>508300</v>
      </c>
      <c r="D112" s="36">
        <f>D114+D115+D116+D117+D118+D119+D120</f>
        <v>150100</v>
      </c>
      <c r="E112" s="36">
        <f>E114+E115+E116+E117+E118+E119+E120</f>
        <v>225900</v>
      </c>
      <c r="F112" s="36">
        <f>F114+F115+F116+F117+F118+F119+F120</f>
        <v>132300</v>
      </c>
    </row>
    <row r="113" spans="1:6" ht="21" customHeight="1" x14ac:dyDescent="0.3">
      <c r="A113" s="35" t="s">
        <v>72</v>
      </c>
      <c r="B113" s="33" t="s">
        <v>2</v>
      </c>
      <c r="C113" s="36">
        <v>0</v>
      </c>
      <c r="D113" s="36">
        <v>0</v>
      </c>
      <c r="E113" s="36">
        <v>0</v>
      </c>
      <c r="F113" s="36">
        <v>0</v>
      </c>
    </row>
    <row r="114" spans="1:6" ht="21" customHeight="1" x14ac:dyDescent="0.3">
      <c r="A114" s="155" t="s">
        <v>27</v>
      </c>
      <c r="B114" s="38" t="s">
        <v>1</v>
      </c>
      <c r="C114" s="78">
        <f>'สงม. 2(66) เดือน'!C157</f>
        <v>294400</v>
      </c>
      <c r="D114" s="78">
        <f>'สงม. 2(66) เดือน'!H157</f>
        <v>75000</v>
      </c>
      <c r="E114" s="78">
        <f>'สงม. 2(66) เดือน'!M157</f>
        <v>98000</v>
      </c>
      <c r="F114" s="78">
        <f>'สงม. 2(66) เดือน'!R157</f>
        <v>121400</v>
      </c>
    </row>
    <row r="115" spans="1:6" ht="21" customHeight="1" x14ac:dyDescent="0.3">
      <c r="A115" s="155" t="s">
        <v>49</v>
      </c>
      <c r="B115" s="38" t="s">
        <v>1</v>
      </c>
      <c r="C115" s="78">
        <f>'สงม. 2(66) เดือน'!C159</f>
        <v>20900</v>
      </c>
      <c r="D115" s="78">
        <f>'สงม. 2(66) เดือน'!H159</f>
        <v>0</v>
      </c>
      <c r="E115" s="78">
        <f>'สงม. 2(66) เดือน'!M159</f>
        <v>10000</v>
      </c>
      <c r="F115" s="78">
        <f>'สงม. 2(66) เดือน'!R159</f>
        <v>10900</v>
      </c>
    </row>
    <row r="116" spans="1:6" ht="21" customHeight="1" x14ac:dyDescent="0.3">
      <c r="A116" s="155" t="s">
        <v>28</v>
      </c>
      <c r="B116" s="38" t="s">
        <v>1</v>
      </c>
      <c r="C116" s="78">
        <f>'สงม. 2(66) เดือน'!C161</f>
        <v>27200</v>
      </c>
      <c r="D116" s="78">
        <f>'สงม. 2(66) เดือน'!H161</f>
        <v>10000</v>
      </c>
      <c r="E116" s="78">
        <f>'สงม. 2(66) เดือน'!M161</f>
        <v>17200</v>
      </c>
      <c r="F116" s="78">
        <f>'สงม. 2(66) เดือน'!R161</f>
        <v>0</v>
      </c>
    </row>
    <row r="117" spans="1:6" ht="21.75" customHeight="1" x14ac:dyDescent="0.3">
      <c r="A117" s="155" t="s">
        <v>38</v>
      </c>
      <c r="B117" s="38" t="s">
        <v>1</v>
      </c>
      <c r="C117" s="78">
        <f>'สงม. 2(66) เดือน'!C163</f>
        <v>72600</v>
      </c>
      <c r="D117" s="78">
        <f>'สงม. 2(66) เดือน'!H163</f>
        <v>30000</v>
      </c>
      <c r="E117" s="78">
        <f>'สงม. 2(66) เดือน'!M163</f>
        <v>42600</v>
      </c>
      <c r="F117" s="78">
        <f>'สงม. 2(66) เดือน'!R163</f>
        <v>0</v>
      </c>
    </row>
    <row r="118" spans="1:6" ht="21" customHeight="1" x14ac:dyDescent="0.3">
      <c r="A118" s="37" t="s">
        <v>34</v>
      </c>
      <c r="B118" s="38" t="s">
        <v>1</v>
      </c>
      <c r="C118" s="78">
        <f>'สงม. 2(66) เดือน'!C165</f>
        <v>78100</v>
      </c>
      <c r="D118" s="78">
        <f>'สงม. 2(66) เดือน'!H165</f>
        <v>20000</v>
      </c>
      <c r="E118" s="78">
        <f>'สงม. 2(66) เดือน'!M165</f>
        <v>58100</v>
      </c>
      <c r="F118" s="78">
        <f>'สงม. 2(66) เดือน'!R165</f>
        <v>0</v>
      </c>
    </row>
    <row r="119" spans="1:6" ht="21" customHeight="1" x14ac:dyDescent="0.3">
      <c r="A119" s="155" t="s">
        <v>35</v>
      </c>
      <c r="B119" s="38" t="s">
        <v>1</v>
      </c>
      <c r="C119" s="78">
        <f>'สงม. 2(66) เดือน'!C167</f>
        <v>13900</v>
      </c>
      <c r="D119" s="78">
        <f>'สงม. 2(66) เดือน'!H167</f>
        <v>13900</v>
      </c>
      <c r="E119" s="78">
        <f>'สงม. 2(66) เดือน'!M167</f>
        <v>0</v>
      </c>
      <c r="F119" s="78">
        <f>'สงม. 2(66) เดือน'!R167</f>
        <v>0</v>
      </c>
    </row>
    <row r="120" spans="1:6" ht="21" customHeight="1" x14ac:dyDescent="0.3">
      <c r="A120" s="155" t="s">
        <v>23</v>
      </c>
      <c r="B120" s="38" t="s">
        <v>1</v>
      </c>
      <c r="C120" s="78">
        <v>1200</v>
      </c>
      <c r="D120" s="78">
        <f>'สงม. 2(66) เดือน'!H169</f>
        <v>1200</v>
      </c>
      <c r="E120" s="78">
        <f>'สงม. 2(66) เดือน'!M168</f>
        <v>0</v>
      </c>
      <c r="F120" s="78">
        <f>'สงม. 2(66) เดือน'!R168</f>
        <v>0</v>
      </c>
    </row>
    <row r="121" spans="1:6" ht="21" customHeight="1" x14ac:dyDescent="0.3">
      <c r="A121" s="166" t="s">
        <v>4</v>
      </c>
      <c r="B121" s="54" t="s">
        <v>1</v>
      </c>
      <c r="C121" s="55">
        <f t="shared" ref="C121:F122" si="10">C110</f>
        <v>508300</v>
      </c>
      <c r="D121" s="55">
        <f t="shared" si="10"/>
        <v>150100</v>
      </c>
      <c r="E121" s="55">
        <f t="shared" si="10"/>
        <v>225900</v>
      </c>
      <c r="F121" s="55">
        <f t="shared" si="10"/>
        <v>132300</v>
      </c>
    </row>
    <row r="122" spans="1:6" ht="21" customHeight="1" x14ac:dyDescent="0.3">
      <c r="A122" s="167"/>
      <c r="B122" s="54" t="s">
        <v>2</v>
      </c>
      <c r="C122" s="55">
        <f t="shared" si="10"/>
        <v>0</v>
      </c>
      <c r="D122" s="55">
        <f t="shared" si="10"/>
        <v>0</v>
      </c>
      <c r="E122" s="55">
        <f t="shared" si="10"/>
        <v>0</v>
      </c>
      <c r="F122" s="55">
        <f t="shared" si="10"/>
        <v>0</v>
      </c>
    </row>
    <row r="123" spans="1:6" ht="21" customHeight="1" x14ac:dyDescent="0.3">
      <c r="A123" s="49"/>
      <c r="B123" s="49"/>
      <c r="C123" s="131"/>
    </row>
    <row r="124" spans="1:6" ht="21" customHeight="1" x14ac:dyDescent="0.3">
      <c r="A124" s="22" t="s">
        <v>5</v>
      </c>
      <c r="B124" s="49"/>
      <c r="C124" s="131"/>
    </row>
    <row r="125" spans="1:6" ht="21" customHeight="1" x14ac:dyDescent="0.3">
      <c r="A125" s="22"/>
      <c r="B125" s="49"/>
      <c r="C125" s="131"/>
    </row>
    <row r="126" spans="1:6" ht="21" customHeight="1" x14ac:dyDescent="0.3">
      <c r="A126" s="22"/>
      <c r="B126" s="49"/>
      <c r="C126" s="131"/>
    </row>
    <row r="127" spans="1:6" ht="21" customHeight="1" x14ac:dyDescent="0.3">
      <c r="A127" s="22"/>
      <c r="B127" s="49"/>
      <c r="C127" s="131"/>
    </row>
    <row r="128" spans="1:6" ht="21" customHeight="1" x14ac:dyDescent="0.3">
      <c r="A128" s="22"/>
      <c r="B128" s="49"/>
      <c r="C128" s="131"/>
    </row>
    <row r="129" spans="1:6" ht="21" customHeight="1" x14ac:dyDescent="0.3">
      <c r="A129" s="22"/>
      <c r="B129" s="49"/>
      <c r="C129" s="131"/>
    </row>
    <row r="130" spans="1:6" ht="21" customHeight="1" x14ac:dyDescent="0.3">
      <c r="A130" s="165" t="s">
        <v>243</v>
      </c>
      <c r="B130" s="165"/>
      <c r="C130" s="165"/>
      <c r="D130" s="165"/>
      <c r="E130" s="165"/>
      <c r="F130" s="165"/>
    </row>
    <row r="131" spans="1:6" ht="21" customHeight="1" x14ac:dyDescent="0.3">
      <c r="A131" s="20" t="s">
        <v>20</v>
      </c>
      <c r="B131" s="20"/>
      <c r="C131" s="132"/>
    </row>
    <row r="132" spans="1:6" ht="21" customHeight="1" x14ac:dyDescent="0.3">
      <c r="A132" s="22" t="s">
        <v>52</v>
      </c>
      <c r="B132" s="22"/>
      <c r="C132" s="123"/>
    </row>
    <row r="133" spans="1:6" ht="21" customHeight="1" x14ac:dyDescent="0.3">
      <c r="A133" s="22"/>
      <c r="B133" s="22"/>
      <c r="C133" s="123"/>
    </row>
    <row r="134" spans="1:6" ht="21" customHeight="1" x14ac:dyDescent="0.3">
      <c r="A134" s="163" t="s">
        <v>17</v>
      </c>
      <c r="B134" s="25" t="s">
        <v>3</v>
      </c>
      <c r="C134" s="124" t="s">
        <v>25</v>
      </c>
      <c r="D134" s="150" t="s">
        <v>148</v>
      </c>
      <c r="E134" s="151" t="s">
        <v>149</v>
      </c>
      <c r="F134" s="150" t="s">
        <v>150</v>
      </c>
    </row>
    <row r="135" spans="1:6" ht="21" customHeight="1" x14ac:dyDescent="0.3">
      <c r="A135" s="164"/>
      <c r="B135" s="28" t="s">
        <v>2</v>
      </c>
      <c r="C135" s="125"/>
      <c r="D135" s="134" t="s">
        <v>238</v>
      </c>
      <c r="E135" s="134" t="s">
        <v>240</v>
      </c>
      <c r="F135" s="134" t="s">
        <v>242</v>
      </c>
    </row>
    <row r="136" spans="1:6" ht="21" customHeight="1" x14ac:dyDescent="0.3">
      <c r="A136" s="32" t="s">
        <v>145</v>
      </c>
      <c r="B136" s="33" t="s">
        <v>1</v>
      </c>
      <c r="C136" s="36">
        <f>C138</f>
        <v>540100</v>
      </c>
      <c r="D136" s="36">
        <f t="shared" ref="D136:E136" si="11">D138</f>
        <v>284400</v>
      </c>
      <c r="E136" s="36">
        <f t="shared" si="11"/>
        <v>151900</v>
      </c>
      <c r="F136" s="36">
        <f t="shared" ref="F136" si="12">F138</f>
        <v>103800</v>
      </c>
    </row>
    <row r="137" spans="1:6" ht="21" customHeight="1" x14ac:dyDescent="0.3">
      <c r="A137" s="35"/>
      <c r="B137" s="33" t="s">
        <v>2</v>
      </c>
      <c r="C137" s="36">
        <f>C139</f>
        <v>0</v>
      </c>
      <c r="D137" s="36">
        <f t="shared" ref="D137:E137" si="13">D139</f>
        <v>0</v>
      </c>
      <c r="E137" s="36">
        <f t="shared" si="13"/>
        <v>0</v>
      </c>
      <c r="F137" s="36">
        <f t="shared" ref="F137" si="14">F139</f>
        <v>0</v>
      </c>
    </row>
    <row r="138" spans="1:6" ht="21" customHeight="1" x14ac:dyDescent="0.3">
      <c r="A138" s="32" t="s">
        <v>260</v>
      </c>
      <c r="B138" s="33" t="s">
        <v>1</v>
      </c>
      <c r="C138" s="36">
        <f>SUM(C140,C141,C142,C143,C144,C145,C146,C147,C148)</f>
        <v>540100</v>
      </c>
      <c r="D138" s="36">
        <f>SUM(D140,D141,D142,D143,D144,D145,D146,D147,D148)</f>
        <v>284400</v>
      </c>
      <c r="E138" s="36">
        <f>SUM(E140,E141,E142,E143,E144,E145,E146,E147,E148)</f>
        <v>151900</v>
      </c>
      <c r="F138" s="36">
        <f>SUM(F140,F141,F142,F143,F144,F145,F146,F147,F148)</f>
        <v>103800</v>
      </c>
    </row>
    <row r="139" spans="1:6" ht="21" customHeight="1" x14ac:dyDescent="0.3">
      <c r="A139" s="35" t="s">
        <v>72</v>
      </c>
      <c r="B139" s="33" t="s">
        <v>2</v>
      </c>
      <c r="C139" s="36">
        <v>0</v>
      </c>
      <c r="D139" s="36">
        <v>0</v>
      </c>
      <c r="E139" s="36">
        <v>0</v>
      </c>
      <c r="F139" s="36">
        <v>0</v>
      </c>
    </row>
    <row r="140" spans="1:6" ht="21" customHeight="1" x14ac:dyDescent="0.3">
      <c r="A140" s="155" t="s">
        <v>27</v>
      </c>
      <c r="B140" s="38" t="s">
        <v>1</v>
      </c>
      <c r="C140" s="126">
        <f>'สงม. 2(66) เดือน'!C193</f>
        <v>126000</v>
      </c>
      <c r="D140" s="126">
        <f>'สงม. 2(66) เดือน'!H193</f>
        <v>109200</v>
      </c>
      <c r="E140" s="126">
        <f>'สงม. 2(66) เดือน'!M193</f>
        <v>16800</v>
      </c>
      <c r="F140" s="126">
        <f>'สงม. 2(66) เดือน'!R193</f>
        <v>0</v>
      </c>
    </row>
    <row r="141" spans="1:6" ht="21" customHeight="1" x14ac:dyDescent="0.3">
      <c r="A141" s="155" t="s">
        <v>49</v>
      </c>
      <c r="B141" s="38" t="s">
        <v>1</v>
      </c>
      <c r="C141" s="126">
        <f>'สงม. 2(66) เดือน'!C195</f>
        <v>27000</v>
      </c>
      <c r="D141" s="126">
        <f>'สงม. 2(66) เดือน'!H195</f>
        <v>0</v>
      </c>
      <c r="E141" s="126">
        <f>'สงม. 2(66) เดือน'!M195</f>
        <v>13500</v>
      </c>
      <c r="F141" s="126">
        <f>'สงม. 2(66) เดือน'!R195</f>
        <v>13500</v>
      </c>
    </row>
    <row r="142" spans="1:6" ht="21" customHeight="1" x14ac:dyDescent="0.3">
      <c r="A142" s="155" t="s">
        <v>274</v>
      </c>
      <c r="B142" s="38" t="s">
        <v>1</v>
      </c>
      <c r="C142" s="126">
        <f>'สงม. 2(66) เดือน'!C197</f>
        <v>9300</v>
      </c>
      <c r="D142" s="126">
        <f>'สงม. 2(66) เดือน'!H197</f>
        <v>0</v>
      </c>
      <c r="E142" s="126">
        <f>'สงม. 2(66) เดือน'!M197</f>
        <v>9300</v>
      </c>
      <c r="F142" s="126">
        <f>'สงม. 2(66) เดือน'!R197</f>
        <v>0</v>
      </c>
    </row>
    <row r="143" spans="1:6" ht="21" customHeight="1" x14ac:dyDescent="0.3">
      <c r="A143" s="155" t="s">
        <v>28</v>
      </c>
      <c r="B143" s="38" t="s">
        <v>1</v>
      </c>
      <c r="C143" s="126">
        <f>'สงม. 2(66) เดือน'!C199</f>
        <v>22000</v>
      </c>
      <c r="D143" s="126">
        <f>'สงม. 2(66) เดือน'!H199</f>
        <v>0</v>
      </c>
      <c r="E143" s="126">
        <f>'สงม. 2(66) เดือน'!M199</f>
        <v>22000</v>
      </c>
      <c r="F143" s="126">
        <f>'สงม. 2(66) เดือน'!R199</f>
        <v>0</v>
      </c>
    </row>
    <row r="144" spans="1:6" ht="21" customHeight="1" x14ac:dyDescent="0.3">
      <c r="A144" s="155" t="s">
        <v>33</v>
      </c>
      <c r="B144" s="38" t="s">
        <v>1</v>
      </c>
      <c r="C144" s="126">
        <f>'สงม. 2(66) เดือน'!C201</f>
        <v>172800</v>
      </c>
      <c r="D144" s="126">
        <f>'สงม. 2(66) เดือน'!H201</f>
        <v>172800</v>
      </c>
      <c r="E144" s="126">
        <f>'สงม. 2(66) เดือน'!M201</f>
        <v>0</v>
      </c>
      <c r="F144" s="126">
        <f>'สงม. 2(66) เดือน'!R201</f>
        <v>0</v>
      </c>
    </row>
    <row r="145" spans="1:6" ht="21" customHeight="1" x14ac:dyDescent="0.3">
      <c r="A145" s="155" t="s">
        <v>38</v>
      </c>
      <c r="B145" s="38" t="s">
        <v>1</v>
      </c>
      <c r="C145" s="126">
        <f>'สงม. 2(66) เดือน'!C203</f>
        <v>108200</v>
      </c>
      <c r="D145" s="126">
        <f>'สงม. 2(66) เดือน'!H203</f>
        <v>0</v>
      </c>
      <c r="E145" s="126">
        <f>'สงม. 2(66) เดือน'!M203</f>
        <v>54100</v>
      </c>
      <c r="F145" s="126">
        <f>'สงม. 2(66) เดือน'!R203</f>
        <v>54100</v>
      </c>
    </row>
    <row r="146" spans="1:6" ht="21" customHeight="1" x14ac:dyDescent="0.3">
      <c r="A146" s="155" t="s">
        <v>34</v>
      </c>
      <c r="B146" s="38" t="s">
        <v>1</v>
      </c>
      <c r="C146" s="126">
        <f>'สงม. 2(66) เดือน'!C205</f>
        <v>54500</v>
      </c>
      <c r="D146" s="126">
        <f>'สงม. 2(66) เดือน'!H205</f>
        <v>0</v>
      </c>
      <c r="E146" s="126">
        <f>'สงม. 2(66) เดือน'!M205</f>
        <v>27250</v>
      </c>
      <c r="F146" s="126">
        <f>'สงม. 2(66) เดือน'!R205</f>
        <v>27250</v>
      </c>
    </row>
    <row r="147" spans="1:6" ht="21" customHeight="1" x14ac:dyDescent="0.3">
      <c r="A147" s="155" t="s">
        <v>35</v>
      </c>
      <c r="B147" s="38" t="s">
        <v>1</v>
      </c>
      <c r="C147" s="126">
        <f>'สงม. 2(66) เดือน'!C207</f>
        <v>17900</v>
      </c>
      <c r="D147" s="126">
        <f>'สงม. 2(66) เดือน'!H207</f>
        <v>0</v>
      </c>
      <c r="E147" s="126">
        <f>'สงม. 2(66) เดือน'!M207</f>
        <v>8950</v>
      </c>
      <c r="F147" s="126">
        <f>'สงม. 2(66) เดือน'!R207</f>
        <v>8950</v>
      </c>
    </row>
    <row r="148" spans="1:6" ht="21" customHeight="1" x14ac:dyDescent="0.3">
      <c r="A148" s="43" t="s">
        <v>23</v>
      </c>
      <c r="B148" s="38" t="s">
        <v>1</v>
      </c>
      <c r="C148" s="126">
        <f>'สงม. 2(66) เดือน'!C209</f>
        <v>2400</v>
      </c>
      <c r="D148" s="126">
        <f>'สงม. 2(66) เดือน'!H209</f>
        <v>2400</v>
      </c>
      <c r="E148" s="126">
        <f>'สงม. 2(66) เดือน'!M209</f>
        <v>0</v>
      </c>
      <c r="F148" s="126">
        <f>'สงม. 2(66) เดือน'!R209</f>
        <v>0</v>
      </c>
    </row>
    <row r="149" spans="1:6" ht="21" customHeight="1" x14ac:dyDescent="0.3">
      <c r="A149" s="166" t="s">
        <v>4</v>
      </c>
      <c r="B149" s="54" t="s">
        <v>1</v>
      </c>
      <c r="C149" s="55">
        <f t="shared" ref="C149:F150" si="15">SUM(C136)</f>
        <v>540100</v>
      </c>
      <c r="D149" s="55">
        <f t="shared" si="15"/>
        <v>284400</v>
      </c>
      <c r="E149" s="55">
        <f t="shared" si="15"/>
        <v>151900</v>
      </c>
      <c r="F149" s="55">
        <f t="shared" si="15"/>
        <v>103800</v>
      </c>
    </row>
    <row r="150" spans="1:6" ht="21" customHeight="1" x14ac:dyDescent="0.3">
      <c r="A150" s="167"/>
      <c r="B150" s="54" t="s">
        <v>2</v>
      </c>
      <c r="C150" s="55">
        <f t="shared" si="15"/>
        <v>0</v>
      </c>
      <c r="D150" s="55">
        <f t="shared" si="15"/>
        <v>0</v>
      </c>
      <c r="E150" s="55">
        <f t="shared" si="15"/>
        <v>0</v>
      </c>
      <c r="F150" s="55">
        <f t="shared" si="15"/>
        <v>0</v>
      </c>
    </row>
    <row r="151" spans="1:6" ht="21" customHeight="1" x14ac:dyDescent="0.3">
      <c r="A151" s="49"/>
      <c r="B151" s="49"/>
      <c r="C151" s="131"/>
    </row>
    <row r="152" spans="1:6" ht="21" customHeight="1" x14ac:dyDescent="0.3">
      <c r="A152" s="22" t="s">
        <v>5</v>
      </c>
      <c r="B152" s="49"/>
      <c r="C152" s="131"/>
    </row>
    <row r="153" spans="1:6" ht="21" customHeight="1" x14ac:dyDescent="0.3">
      <c r="A153" s="22"/>
      <c r="B153" s="49"/>
      <c r="C153" s="131"/>
    </row>
    <row r="154" spans="1:6" ht="21" customHeight="1" x14ac:dyDescent="0.3">
      <c r="A154" s="22"/>
      <c r="B154" s="49"/>
      <c r="C154" s="131"/>
    </row>
    <row r="155" spans="1:6" ht="21" customHeight="1" x14ac:dyDescent="0.3">
      <c r="A155" s="22"/>
      <c r="B155" s="49"/>
      <c r="C155" s="131"/>
    </row>
    <row r="156" spans="1:6" ht="21" customHeight="1" x14ac:dyDescent="0.3">
      <c r="A156" s="165" t="s">
        <v>243</v>
      </c>
      <c r="B156" s="165"/>
      <c r="C156" s="165"/>
      <c r="D156" s="165"/>
      <c r="E156" s="165"/>
      <c r="F156" s="165"/>
    </row>
    <row r="157" spans="1:6" ht="21" customHeight="1" x14ac:dyDescent="0.3">
      <c r="A157" s="20" t="s">
        <v>20</v>
      </c>
      <c r="B157" s="20"/>
      <c r="C157" s="132"/>
    </row>
    <row r="158" spans="1:6" ht="21" customHeight="1" x14ac:dyDescent="0.3">
      <c r="A158" s="22" t="s">
        <v>245</v>
      </c>
      <c r="B158" s="22"/>
      <c r="C158" s="123"/>
    </row>
    <row r="159" spans="1:6" ht="21" customHeight="1" x14ac:dyDescent="0.3">
      <c r="A159" s="22"/>
      <c r="B159" s="22"/>
      <c r="C159" s="123"/>
    </row>
    <row r="160" spans="1:6" ht="21" customHeight="1" x14ac:dyDescent="0.3">
      <c r="A160" s="163" t="s">
        <v>17</v>
      </c>
      <c r="B160" s="25" t="s">
        <v>3</v>
      </c>
      <c r="C160" s="124" t="s">
        <v>25</v>
      </c>
      <c r="D160" s="150" t="s">
        <v>148</v>
      </c>
      <c r="E160" s="151" t="s">
        <v>149</v>
      </c>
      <c r="F160" s="150" t="s">
        <v>150</v>
      </c>
    </row>
    <row r="161" spans="1:6" ht="21" customHeight="1" x14ac:dyDescent="0.3">
      <c r="A161" s="164"/>
      <c r="B161" s="28" t="s">
        <v>2</v>
      </c>
      <c r="C161" s="125"/>
      <c r="D161" s="134" t="s">
        <v>238</v>
      </c>
      <c r="E161" s="134" t="s">
        <v>240</v>
      </c>
      <c r="F161" s="134" t="s">
        <v>242</v>
      </c>
    </row>
    <row r="162" spans="1:6" ht="21" customHeight="1" x14ac:dyDescent="0.3">
      <c r="A162" s="32" t="s">
        <v>77</v>
      </c>
      <c r="B162" s="33" t="s">
        <v>1</v>
      </c>
      <c r="C162" s="36">
        <f>C164</f>
        <v>13922500</v>
      </c>
      <c r="D162" s="36">
        <f t="shared" ref="D162:F162" si="16">D164</f>
        <v>5257820</v>
      </c>
      <c r="E162" s="36">
        <f t="shared" si="16"/>
        <v>4408880</v>
      </c>
      <c r="F162" s="36">
        <f t="shared" si="16"/>
        <v>4255800</v>
      </c>
    </row>
    <row r="163" spans="1:6" ht="21" customHeight="1" x14ac:dyDescent="0.3">
      <c r="A163" s="35"/>
      <c r="B163" s="33" t="s">
        <v>2</v>
      </c>
      <c r="C163" s="36">
        <f>C165</f>
        <v>0</v>
      </c>
      <c r="D163" s="36">
        <f t="shared" ref="D163:F163" si="17">D165</f>
        <v>0</v>
      </c>
      <c r="E163" s="36">
        <f t="shared" si="17"/>
        <v>0</v>
      </c>
      <c r="F163" s="36">
        <f t="shared" si="17"/>
        <v>0</v>
      </c>
    </row>
    <row r="164" spans="1:6" ht="21" customHeight="1" x14ac:dyDescent="0.3">
      <c r="A164" s="32" t="s">
        <v>260</v>
      </c>
      <c r="B164" s="33" t="s">
        <v>1</v>
      </c>
      <c r="C164" s="36">
        <f>C166+C167+C168+C169+C170</f>
        <v>13922500</v>
      </c>
      <c r="D164" s="36">
        <f>D166+D167+D168+D169+D170</f>
        <v>5257820</v>
      </c>
      <c r="E164" s="36">
        <f>E166+E167+E168+E169+E170</f>
        <v>4408880</v>
      </c>
      <c r="F164" s="36">
        <f>F166+F167+F168+F169+F170</f>
        <v>4255800</v>
      </c>
    </row>
    <row r="165" spans="1:6" ht="21" customHeight="1" x14ac:dyDescent="0.3">
      <c r="A165" s="35" t="s">
        <v>72</v>
      </c>
      <c r="B165" s="33" t="s">
        <v>2</v>
      </c>
      <c r="C165" s="36">
        <v>0</v>
      </c>
      <c r="D165" s="36">
        <v>0</v>
      </c>
      <c r="E165" s="36">
        <v>0</v>
      </c>
      <c r="F165" s="36">
        <v>0</v>
      </c>
    </row>
    <row r="166" spans="1:6" ht="21" customHeight="1" x14ac:dyDescent="0.3">
      <c r="A166" s="155" t="s">
        <v>27</v>
      </c>
      <c r="B166" s="38" t="s">
        <v>1</v>
      </c>
      <c r="C166" s="126">
        <f>'สงม. 2(66) เดือน'!C229</f>
        <v>13758900</v>
      </c>
      <c r="D166" s="126">
        <f>'สงม. 2(66) เดือน'!H229</f>
        <v>5255220</v>
      </c>
      <c r="E166" s="126">
        <f>'สงม. 2(66) เดือน'!M229</f>
        <v>4247880</v>
      </c>
      <c r="F166" s="126">
        <f>'สงม. 2(66) เดือน'!R229</f>
        <v>4255800</v>
      </c>
    </row>
    <row r="167" spans="1:6" ht="20.25" customHeight="1" x14ac:dyDescent="0.3">
      <c r="A167" s="155" t="s">
        <v>28</v>
      </c>
      <c r="B167" s="38" t="s">
        <v>1</v>
      </c>
      <c r="C167" s="126">
        <f>'สงม. 2(66) เดือน'!C231</f>
        <v>32000</v>
      </c>
      <c r="D167" s="126">
        <f>'สงม. 2(66) เดือน'!H231</f>
        <v>0</v>
      </c>
      <c r="E167" s="126">
        <f>'สงม. 2(66) เดือน'!M231</f>
        <v>32000</v>
      </c>
      <c r="F167" s="126">
        <f>'สงม. 2(66) เดือน'!R231</f>
        <v>0</v>
      </c>
    </row>
    <row r="168" spans="1:6" ht="21" customHeight="1" x14ac:dyDescent="0.3">
      <c r="A168" s="155" t="s">
        <v>203</v>
      </c>
      <c r="B168" s="38" t="s">
        <v>1</v>
      </c>
      <c r="C168" s="126">
        <f>'สงม. 2(66) เดือน'!C233</f>
        <v>94000</v>
      </c>
      <c r="D168" s="126">
        <f>'สงม. 2(66) เดือน'!H233</f>
        <v>0</v>
      </c>
      <c r="E168" s="126">
        <f>'สงม. 2(66) เดือน'!M233</f>
        <v>94000</v>
      </c>
      <c r="F168" s="126">
        <f>'สงม. 2(66) เดือน'!R233</f>
        <v>0</v>
      </c>
    </row>
    <row r="169" spans="1:6" ht="21" customHeight="1" x14ac:dyDescent="0.3">
      <c r="A169" s="37" t="s">
        <v>34</v>
      </c>
      <c r="B169" s="38" t="s">
        <v>1</v>
      </c>
      <c r="C169" s="126">
        <f>'สงม. 2(66) เดือน'!C235</f>
        <v>35000</v>
      </c>
      <c r="D169" s="126">
        <f>'สงม. 2(66) เดือน'!H235</f>
        <v>0</v>
      </c>
      <c r="E169" s="126">
        <f>'สงม. 2(66) เดือน'!M235</f>
        <v>35000</v>
      </c>
      <c r="F169" s="126">
        <f>'สงม. 2(66) เดือน'!R235</f>
        <v>0</v>
      </c>
    </row>
    <row r="170" spans="1:6" ht="21.75" customHeight="1" x14ac:dyDescent="0.3">
      <c r="A170" s="37" t="s">
        <v>23</v>
      </c>
      <c r="B170" s="38" t="s">
        <v>1</v>
      </c>
      <c r="C170" s="126">
        <f>'สงม. 2(66) เดือน'!C237</f>
        <v>2600</v>
      </c>
      <c r="D170" s="126">
        <f>'สงม. 2(66) เดือน'!H237</f>
        <v>2600</v>
      </c>
      <c r="E170" s="126">
        <f>'สงม. 2(66) เดือน'!M237</f>
        <v>0</v>
      </c>
      <c r="F170" s="126">
        <f>'สงม. 2(66) เดือน'!R237</f>
        <v>0</v>
      </c>
    </row>
    <row r="171" spans="1:6" ht="21" customHeight="1" x14ac:dyDescent="0.3">
      <c r="A171" s="32" t="s">
        <v>217</v>
      </c>
      <c r="B171" s="33" t="s">
        <v>1</v>
      </c>
      <c r="C171" s="36">
        <f>C173</f>
        <v>597700</v>
      </c>
      <c r="D171" s="36">
        <f>D173</f>
        <v>254800</v>
      </c>
      <c r="E171" s="36">
        <f>E173</f>
        <v>342900</v>
      </c>
      <c r="F171" s="36">
        <f>F173</f>
        <v>0</v>
      </c>
    </row>
    <row r="172" spans="1:6" ht="21" customHeight="1" x14ac:dyDescent="0.3">
      <c r="A172" s="35"/>
      <c r="B172" s="33" t="s">
        <v>2</v>
      </c>
      <c r="C172" s="36">
        <f>C174</f>
        <v>0</v>
      </c>
      <c r="D172" s="36">
        <f t="shared" ref="D172:F172" si="18">D174</f>
        <v>0</v>
      </c>
      <c r="E172" s="36">
        <f t="shared" si="18"/>
        <v>0</v>
      </c>
      <c r="F172" s="36">
        <f t="shared" si="18"/>
        <v>0</v>
      </c>
    </row>
    <row r="173" spans="1:6" ht="21" customHeight="1" x14ac:dyDescent="0.3">
      <c r="A173" s="32" t="s">
        <v>260</v>
      </c>
      <c r="B173" s="33" t="s">
        <v>1</v>
      </c>
      <c r="C173" s="36">
        <f>C175+C176+C177+C178+C179</f>
        <v>597700</v>
      </c>
      <c r="D173" s="36">
        <f>D175+D176+D177+D178+D179</f>
        <v>254800</v>
      </c>
      <c r="E173" s="36">
        <f>E175+E176+E177+E178+E179</f>
        <v>342900</v>
      </c>
      <c r="F173" s="36">
        <f>SUM(F175,F177,F178,F179)</f>
        <v>0</v>
      </c>
    </row>
    <row r="174" spans="1:6" ht="21" customHeight="1" x14ac:dyDescent="0.3">
      <c r="A174" s="35" t="s">
        <v>72</v>
      </c>
      <c r="B174" s="33" t="s">
        <v>2</v>
      </c>
      <c r="C174" s="36">
        <v>0</v>
      </c>
      <c r="D174" s="36">
        <v>0</v>
      </c>
      <c r="E174" s="36">
        <v>0</v>
      </c>
      <c r="F174" s="36">
        <v>0</v>
      </c>
    </row>
    <row r="175" spans="1:6" ht="21" customHeight="1" x14ac:dyDescent="0.3">
      <c r="A175" s="155" t="s">
        <v>49</v>
      </c>
      <c r="B175" s="38" t="s">
        <v>1</v>
      </c>
      <c r="C175" s="126">
        <f>'สงม. 2(66) เดือน'!C243</f>
        <v>28000</v>
      </c>
      <c r="D175" s="126">
        <f>'สงม. 2(66) เดือน'!H243</f>
        <v>0</v>
      </c>
      <c r="E175" s="126">
        <f>'สงม. 2(66) เดือน'!M243</f>
        <v>28000</v>
      </c>
      <c r="F175" s="126">
        <f>'สงม. 2(66) เดือน'!R243</f>
        <v>0</v>
      </c>
    </row>
    <row r="176" spans="1:6" ht="21" customHeight="1" x14ac:dyDescent="0.3">
      <c r="A176" s="155" t="s">
        <v>35</v>
      </c>
      <c r="B176" s="38" t="s">
        <v>1</v>
      </c>
      <c r="C176" s="126">
        <f>'สงม. 2(66) เดือน'!C245</f>
        <v>19000</v>
      </c>
      <c r="D176" s="126">
        <f>'สงม. 2(66) เดือน'!H245</f>
        <v>0</v>
      </c>
      <c r="E176" s="126">
        <f>'สงม. 2(66) เดือน'!M245</f>
        <v>19000</v>
      </c>
      <c r="F176" s="126">
        <f>'สงม. 2(66) เดือน'!R245</f>
        <v>0</v>
      </c>
    </row>
    <row r="177" spans="1:6" ht="21" customHeight="1" x14ac:dyDescent="0.3">
      <c r="A177" s="155" t="s">
        <v>55</v>
      </c>
      <c r="B177" s="38" t="s">
        <v>1</v>
      </c>
      <c r="C177" s="126">
        <f>'สงม. 2(66) เดือน'!C247</f>
        <v>192000</v>
      </c>
      <c r="D177" s="126">
        <f>'สงม. 2(66) เดือน'!H247</f>
        <v>0</v>
      </c>
      <c r="E177" s="126">
        <f>'สงม. 2(66) เดือน'!M247</f>
        <v>192000</v>
      </c>
      <c r="F177" s="126">
        <f>'สงม. 2(66) เดือน'!R247</f>
        <v>0</v>
      </c>
    </row>
    <row r="178" spans="1:6" ht="21" customHeight="1" x14ac:dyDescent="0.3">
      <c r="A178" s="155" t="s">
        <v>56</v>
      </c>
      <c r="B178" s="38" t="s">
        <v>1</v>
      </c>
      <c r="C178" s="126">
        <f>'สงม. 2(66) เดือน'!C249</f>
        <v>103900</v>
      </c>
      <c r="D178" s="126">
        <f>'สงม. 2(66) เดือน'!H249</f>
        <v>0</v>
      </c>
      <c r="E178" s="126">
        <f>'สงม. 2(66) เดือน'!M249</f>
        <v>103900</v>
      </c>
      <c r="F178" s="126">
        <f>'สงม. 2(66) เดือน'!R249</f>
        <v>0</v>
      </c>
    </row>
    <row r="179" spans="1:6" ht="21" customHeight="1" x14ac:dyDescent="0.3">
      <c r="A179" s="155" t="s">
        <v>57</v>
      </c>
      <c r="B179" s="38" t="s">
        <v>1</v>
      </c>
      <c r="C179" s="126">
        <f>'สงม. 2(66) เดือน'!C251</f>
        <v>254800</v>
      </c>
      <c r="D179" s="126">
        <f>'สงม. 2(66) เดือน'!H251</f>
        <v>254800</v>
      </c>
      <c r="E179" s="126">
        <f>'สงม. 2(66) เดือน'!M251</f>
        <v>0</v>
      </c>
      <c r="F179" s="126">
        <f>'สงม. 2(66) เดือน'!R251</f>
        <v>0</v>
      </c>
    </row>
    <row r="180" spans="1:6" ht="21" customHeight="1" x14ac:dyDescent="0.3">
      <c r="A180" s="37"/>
      <c r="B180" s="38"/>
      <c r="C180" s="126"/>
      <c r="D180" s="126"/>
      <c r="E180" s="126"/>
      <c r="F180" s="126"/>
    </row>
    <row r="181" spans="1:6" ht="21" customHeight="1" x14ac:dyDescent="0.3">
      <c r="A181" s="104"/>
      <c r="B181" s="107"/>
      <c r="C181" s="129"/>
      <c r="D181" s="129"/>
      <c r="E181" s="129"/>
      <c r="F181" s="129"/>
    </row>
    <row r="182" spans="1:6" ht="21" customHeight="1" x14ac:dyDescent="0.3">
      <c r="A182" s="165" t="s">
        <v>40</v>
      </c>
      <c r="B182" s="165"/>
      <c r="C182" s="165"/>
      <c r="D182" s="165"/>
      <c r="E182" s="165"/>
    </row>
    <row r="183" spans="1:6" ht="21" customHeight="1" x14ac:dyDescent="0.3">
      <c r="A183" s="22"/>
      <c r="B183" s="22"/>
      <c r="C183" s="123"/>
    </row>
    <row r="184" spans="1:6" ht="21" customHeight="1" x14ac:dyDescent="0.3">
      <c r="A184" s="163" t="s">
        <v>17</v>
      </c>
      <c r="B184" s="25" t="s">
        <v>3</v>
      </c>
      <c r="C184" s="124" t="s">
        <v>25</v>
      </c>
      <c r="D184" s="150" t="s">
        <v>148</v>
      </c>
      <c r="E184" s="151" t="s">
        <v>149</v>
      </c>
      <c r="F184" s="150" t="s">
        <v>150</v>
      </c>
    </row>
    <row r="185" spans="1:6" ht="21" customHeight="1" x14ac:dyDescent="0.3">
      <c r="A185" s="164"/>
      <c r="B185" s="28" t="s">
        <v>2</v>
      </c>
      <c r="C185" s="125"/>
      <c r="D185" s="134" t="s">
        <v>238</v>
      </c>
      <c r="E185" s="134" t="s">
        <v>240</v>
      </c>
      <c r="F185" s="134" t="s">
        <v>242</v>
      </c>
    </row>
    <row r="186" spans="1:6" ht="21" customHeight="1" x14ac:dyDescent="0.3">
      <c r="A186" s="32" t="s">
        <v>58</v>
      </c>
      <c r="B186" s="33" t="s">
        <v>1</v>
      </c>
      <c r="C186" s="36">
        <f t="shared" ref="C186:F187" si="19">C188+C200</f>
        <v>5805000</v>
      </c>
      <c r="D186" s="36">
        <f t="shared" si="19"/>
        <v>2263150</v>
      </c>
      <c r="E186" s="36">
        <f t="shared" si="19"/>
        <v>2152100</v>
      </c>
      <c r="F186" s="36">
        <f t="shared" si="19"/>
        <v>1389750</v>
      </c>
    </row>
    <row r="187" spans="1:6" ht="21" customHeight="1" x14ac:dyDescent="0.3">
      <c r="A187" s="35"/>
      <c r="B187" s="33" t="s">
        <v>2</v>
      </c>
      <c r="C187" s="36">
        <f t="shared" si="19"/>
        <v>0</v>
      </c>
      <c r="D187" s="36">
        <f t="shared" si="19"/>
        <v>0</v>
      </c>
      <c r="E187" s="36">
        <f t="shared" si="19"/>
        <v>0</v>
      </c>
      <c r="F187" s="36">
        <f t="shared" si="19"/>
        <v>0</v>
      </c>
    </row>
    <row r="188" spans="1:6" ht="21" customHeight="1" x14ac:dyDescent="0.3">
      <c r="A188" s="32" t="s">
        <v>260</v>
      </c>
      <c r="B188" s="33" t="s">
        <v>1</v>
      </c>
      <c r="C188" s="36">
        <f>C190+C191+C192+C193+C194+C195+C196+C197+C198+C199</f>
        <v>4759600</v>
      </c>
      <c r="D188" s="36">
        <f>D190+D191+D192+D193+D194+D195+D196+D197+D198+D199</f>
        <v>1964300</v>
      </c>
      <c r="E188" s="36">
        <f>E190+E191+E192+E193+E194+E195+E196+E197+E198+E199</f>
        <v>1820300</v>
      </c>
      <c r="F188" s="36">
        <f>F190+F191+F192+F193+F194+F195+F196+F197+F198+F199</f>
        <v>975000</v>
      </c>
    </row>
    <row r="189" spans="1:6" ht="21" customHeight="1" x14ac:dyDescent="0.3">
      <c r="A189" s="35" t="s">
        <v>72</v>
      </c>
      <c r="B189" s="33" t="s">
        <v>2</v>
      </c>
      <c r="C189" s="36">
        <v>0</v>
      </c>
      <c r="D189" s="36">
        <v>0</v>
      </c>
      <c r="E189" s="36">
        <v>0</v>
      </c>
      <c r="F189" s="36">
        <v>0</v>
      </c>
    </row>
    <row r="190" spans="1:6" ht="21" customHeight="1" x14ac:dyDescent="0.3">
      <c r="A190" s="37" t="s">
        <v>59</v>
      </c>
      <c r="B190" s="38" t="s">
        <v>1</v>
      </c>
      <c r="C190" s="126">
        <f>'สงม. 2(66) เดือน'!C263</f>
        <v>2610000</v>
      </c>
      <c r="D190" s="126">
        <f>'สงม. 2(66) เดือน'!H263</f>
        <v>870000</v>
      </c>
      <c r="E190" s="126">
        <f>'สงม. 2(66) เดือน'!M263</f>
        <v>870000</v>
      </c>
      <c r="F190" s="126">
        <f>'สงม. 2(66) เดือน'!R263</f>
        <v>870000</v>
      </c>
    </row>
    <row r="191" spans="1:6" ht="21" customHeight="1" x14ac:dyDescent="0.3">
      <c r="A191" s="43" t="s">
        <v>60</v>
      </c>
      <c r="B191" s="38" t="s">
        <v>1</v>
      </c>
      <c r="C191" s="126">
        <f>'สงม. 2(66) เดือน'!C265</f>
        <v>315000</v>
      </c>
      <c r="D191" s="126">
        <f>'สงม. 2(66) เดือน'!H265</f>
        <v>105000</v>
      </c>
      <c r="E191" s="126">
        <f>'สงม. 2(66) เดือน'!M265</f>
        <v>105000</v>
      </c>
      <c r="F191" s="126">
        <f>'สงม. 2(66) เดือน'!R265</f>
        <v>105000</v>
      </c>
    </row>
    <row r="192" spans="1:6" ht="21" customHeight="1" x14ac:dyDescent="0.3">
      <c r="A192" s="37" t="s">
        <v>49</v>
      </c>
      <c r="B192" s="38" t="s">
        <v>1</v>
      </c>
      <c r="C192" s="126">
        <f>'สงม. 2(66) เดือน'!C267</f>
        <v>569000</v>
      </c>
      <c r="D192" s="126">
        <f>'สงม. 2(66) เดือน'!H267</f>
        <v>0</v>
      </c>
      <c r="E192" s="126">
        <f>'สงม. 2(66) เดือน'!M267</f>
        <v>569000</v>
      </c>
      <c r="F192" s="126">
        <f>'สงม. 2(66) เดือน'!R267</f>
        <v>0</v>
      </c>
    </row>
    <row r="193" spans="1:6" ht="21" customHeight="1" x14ac:dyDescent="0.3">
      <c r="A193" s="37" t="s">
        <v>61</v>
      </c>
      <c r="B193" s="38" t="s">
        <v>1</v>
      </c>
      <c r="C193" s="126">
        <f>'สงม. 2(66) เดือน'!C269</f>
        <v>5000</v>
      </c>
      <c r="D193" s="126">
        <f>'สงม. 2(66) เดือน'!H269</f>
        <v>0</v>
      </c>
      <c r="E193" s="126">
        <f>'สงม. 2(66) เดือน'!M269</f>
        <v>5000</v>
      </c>
      <c r="F193" s="126">
        <f>'สงม. 2(66) เดือน'!R269</f>
        <v>0</v>
      </c>
    </row>
    <row r="194" spans="1:6" ht="21" customHeight="1" x14ac:dyDescent="0.3">
      <c r="A194" s="37" t="s">
        <v>218</v>
      </c>
      <c r="B194" s="38" t="s">
        <v>1</v>
      </c>
      <c r="C194" s="126">
        <f>'สงม. 2(66) เดือน'!C271</f>
        <v>3000</v>
      </c>
      <c r="D194" s="126">
        <f>'สงม. 2(66) เดือน'!H271</f>
        <v>0</v>
      </c>
      <c r="E194" s="126">
        <f>'สงม. 2(66) เดือน'!M271</f>
        <v>3000</v>
      </c>
      <c r="F194" s="126">
        <f>'สงม. 2(66) เดือน'!R271</f>
        <v>0</v>
      </c>
    </row>
    <row r="195" spans="1:6" ht="21" customHeight="1" x14ac:dyDescent="0.3">
      <c r="A195" s="37" t="s">
        <v>55</v>
      </c>
      <c r="B195" s="38" t="s">
        <v>1</v>
      </c>
      <c r="C195" s="126">
        <f>'สงม. 2(66) เดือน'!C273</f>
        <v>456200</v>
      </c>
      <c r="D195" s="126">
        <f>'สงม. 2(66) เดือน'!H273</f>
        <v>456200</v>
      </c>
      <c r="E195" s="126">
        <f>'สงม. 2(66) เดือน'!M273</f>
        <v>0</v>
      </c>
      <c r="F195" s="126">
        <f>'สงม. 2(66) เดือน'!R273</f>
        <v>0</v>
      </c>
    </row>
    <row r="196" spans="1:6" ht="21" customHeight="1" x14ac:dyDescent="0.3">
      <c r="A196" s="155" t="s">
        <v>23</v>
      </c>
      <c r="B196" s="38" t="s">
        <v>1</v>
      </c>
      <c r="C196" s="126">
        <f>'สงม. 2(66) เดือน'!C275</f>
        <v>105300</v>
      </c>
      <c r="D196" s="126">
        <f>'สงม. 2(66) เดือน'!H275</f>
        <v>0</v>
      </c>
      <c r="E196" s="126">
        <f>'สงม. 2(66) เดือน'!M275</f>
        <v>105300</v>
      </c>
      <c r="F196" s="126">
        <f>'สงม. 2(66) เดือน'!R275</f>
        <v>0</v>
      </c>
    </row>
    <row r="197" spans="1:6" ht="21" customHeight="1" x14ac:dyDescent="0.3">
      <c r="A197" s="37" t="s">
        <v>56</v>
      </c>
      <c r="B197" s="38" t="s">
        <v>1</v>
      </c>
      <c r="C197" s="126">
        <f>'สงม. 2(66) เดือน'!C277</f>
        <v>163000</v>
      </c>
      <c r="D197" s="126">
        <f>'สงม. 2(66) เดือน'!H277</f>
        <v>0</v>
      </c>
      <c r="E197" s="126">
        <f>'สงม. 2(66) เดือน'!M277</f>
        <v>163000</v>
      </c>
      <c r="F197" s="126">
        <f>'สงม. 2(66) เดือน'!R277</f>
        <v>0</v>
      </c>
    </row>
    <row r="198" spans="1:6" ht="21" customHeight="1" x14ac:dyDescent="0.3">
      <c r="A198" s="37" t="s">
        <v>62</v>
      </c>
      <c r="B198" s="38" t="s">
        <v>1</v>
      </c>
      <c r="C198" s="126">
        <f>'สงม. 2(66) เดือน'!C279</f>
        <v>139000</v>
      </c>
      <c r="D198" s="126">
        <f>'สงม. 2(66) เดือน'!H279</f>
        <v>139000</v>
      </c>
      <c r="E198" s="126">
        <f>'สงม. 2(66) เดือน'!M279</f>
        <v>0</v>
      </c>
      <c r="F198" s="126">
        <f>'สงม. 2(66) เดือน'!R279</f>
        <v>0</v>
      </c>
    </row>
    <row r="199" spans="1:6" ht="21" customHeight="1" x14ac:dyDescent="0.3">
      <c r="A199" s="37" t="s">
        <v>57</v>
      </c>
      <c r="B199" s="38" t="s">
        <v>1</v>
      </c>
      <c r="C199" s="126">
        <f>'สงม. 2(66) เดือน'!C281</f>
        <v>394100</v>
      </c>
      <c r="D199" s="126">
        <f>'สงม. 2(66) เดือน'!H281</f>
        <v>394100</v>
      </c>
      <c r="E199" s="126">
        <f>'สงม. 2(66) เดือน'!M281</f>
        <v>0</v>
      </c>
      <c r="F199" s="126">
        <f>'สงม. 2(66) เดือน'!R281</f>
        <v>0</v>
      </c>
    </row>
    <row r="200" spans="1:6" ht="21" customHeight="1" x14ac:dyDescent="0.3">
      <c r="A200" s="32" t="s">
        <v>41</v>
      </c>
      <c r="B200" s="33" t="s">
        <v>1</v>
      </c>
      <c r="C200" s="36">
        <f>SUM(C202+C204)</f>
        <v>1045400</v>
      </c>
      <c r="D200" s="36">
        <f t="shared" ref="D200:F200" si="20">SUM(D202+D204)</f>
        <v>298850</v>
      </c>
      <c r="E200" s="36">
        <f t="shared" si="20"/>
        <v>331800</v>
      </c>
      <c r="F200" s="36">
        <f t="shared" si="20"/>
        <v>414750</v>
      </c>
    </row>
    <row r="201" spans="1:6" ht="21" customHeight="1" x14ac:dyDescent="0.3">
      <c r="A201" s="35"/>
      <c r="B201" s="33" t="s">
        <v>2</v>
      </c>
      <c r="C201" s="36">
        <f>SUM(C203)</f>
        <v>0</v>
      </c>
      <c r="D201" s="36">
        <f t="shared" ref="D201:F201" si="21">SUM(D203)</f>
        <v>0</v>
      </c>
      <c r="E201" s="36">
        <f t="shared" si="21"/>
        <v>0</v>
      </c>
      <c r="F201" s="36">
        <f t="shared" si="21"/>
        <v>0</v>
      </c>
    </row>
    <row r="202" spans="1:6" ht="21" customHeight="1" x14ac:dyDescent="0.3">
      <c r="A202" s="50" t="s">
        <v>63</v>
      </c>
      <c r="B202" s="38" t="s">
        <v>1</v>
      </c>
      <c r="C202" s="126">
        <f>'สงม. 2(66) เดือน'!C285</f>
        <v>995400</v>
      </c>
      <c r="D202" s="126">
        <f>'สงม. 2(66) เดือน'!H285</f>
        <v>248850</v>
      </c>
      <c r="E202" s="126">
        <f>'สงม. 2(66) เดือน'!M285</f>
        <v>331800</v>
      </c>
      <c r="F202" s="126">
        <f>'สงม. 2(66) เดือน'!R285</f>
        <v>414750</v>
      </c>
    </row>
    <row r="203" spans="1:6" ht="21" customHeight="1" x14ac:dyDescent="0.3">
      <c r="A203" s="45"/>
      <c r="B203" s="38" t="s">
        <v>2</v>
      </c>
      <c r="C203" s="126">
        <f>'สงม. 2(66) เดือน'!C286</f>
        <v>0</v>
      </c>
      <c r="D203" s="126">
        <f>'สงม. 2(66) เดือน'!H286</f>
        <v>0</v>
      </c>
      <c r="E203" s="126">
        <f>'สงม. 2(66) เดือน'!M286</f>
        <v>0</v>
      </c>
      <c r="F203" s="126">
        <f>'สงม. 2(66) เดือน'!R286</f>
        <v>0</v>
      </c>
    </row>
    <row r="204" spans="1:6" ht="21" customHeight="1" x14ac:dyDescent="0.3">
      <c r="A204" s="37" t="s">
        <v>153</v>
      </c>
      <c r="B204" s="73" t="s">
        <v>1</v>
      </c>
      <c r="C204" s="126">
        <f>'สงม. 2(66) เดือน'!C287</f>
        <v>50000</v>
      </c>
      <c r="D204" s="126">
        <f>'สงม. 2(66) เดือน'!H287</f>
        <v>50000</v>
      </c>
      <c r="E204" s="126">
        <f>'สงม. 2(66) เดือน'!M287</f>
        <v>0</v>
      </c>
      <c r="F204" s="126">
        <f>'สงม. 2(66) เดือน'!R287</f>
        <v>0</v>
      </c>
    </row>
    <row r="205" spans="1:6" ht="21" customHeight="1" x14ac:dyDescent="0.3">
      <c r="A205" s="45" t="s">
        <v>154</v>
      </c>
      <c r="B205" s="73" t="s">
        <v>2</v>
      </c>
      <c r="C205" s="126">
        <f>'สงม. 2(66) เดือน'!C288</f>
        <v>0</v>
      </c>
      <c r="D205" s="126">
        <f>'สงม. 2(66) เดือน'!H288</f>
        <v>0</v>
      </c>
      <c r="E205" s="126">
        <f>'สงม. 2(66) เดือน'!M288</f>
        <v>0</v>
      </c>
      <c r="F205" s="126">
        <f>'สงม. 2(66) เดือน'!R288</f>
        <v>0</v>
      </c>
    </row>
    <row r="206" spans="1:6" ht="21" customHeight="1" x14ac:dyDescent="0.3">
      <c r="A206" s="155"/>
      <c r="B206" s="73"/>
      <c r="C206" s="126"/>
      <c r="D206" s="126"/>
      <c r="E206" s="126"/>
      <c r="F206" s="126"/>
    </row>
    <row r="207" spans="1:6" ht="21" customHeight="1" x14ac:dyDescent="0.3">
      <c r="A207" s="46"/>
      <c r="B207" s="156"/>
      <c r="C207" s="127"/>
      <c r="D207" s="127"/>
      <c r="E207" s="127"/>
      <c r="F207" s="127"/>
    </row>
    <row r="208" spans="1:6" ht="21" customHeight="1" x14ac:dyDescent="0.3">
      <c r="A208" s="165" t="s">
        <v>67</v>
      </c>
      <c r="B208" s="165"/>
      <c r="C208" s="165"/>
      <c r="D208" s="165"/>
      <c r="E208" s="165"/>
    </row>
    <row r="209" spans="1:6" ht="21" customHeight="1" x14ac:dyDescent="0.3">
      <c r="A209" s="22"/>
      <c r="B209" s="22"/>
      <c r="C209" s="123"/>
    </row>
    <row r="210" spans="1:6" ht="21" customHeight="1" x14ac:dyDescent="0.3">
      <c r="A210" s="163" t="s">
        <v>17</v>
      </c>
      <c r="B210" s="25" t="s">
        <v>3</v>
      </c>
      <c r="C210" s="124" t="s">
        <v>25</v>
      </c>
      <c r="D210" s="150" t="s">
        <v>148</v>
      </c>
      <c r="E210" s="151" t="s">
        <v>149</v>
      </c>
      <c r="F210" s="150" t="s">
        <v>150</v>
      </c>
    </row>
    <row r="211" spans="1:6" ht="21" customHeight="1" x14ac:dyDescent="0.3">
      <c r="A211" s="164"/>
      <c r="B211" s="28" t="s">
        <v>2</v>
      </c>
      <c r="C211" s="125"/>
      <c r="D211" s="134" t="s">
        <v>238</v>
      </c>
      <c r="E211" s="134" t="s">
        <v>240</v>
      </c>
      <c r="F211" s="134" t="s">
        <v>242</v>
      </c>
    </row>
    <row r="212" spans="1:6" ht="21" customHeight="1" x14ac:dyDescent="0.3">
      <c r="A212" s="32" t="s">
        <v>64</v>
      </c>
      <c r="B212" s="33" t="s">
        <v>1</v>
      </c>
      <c r="C212" s="36">
        <f t="shared" ref="C212:F213" si="22">C214+C224</f>
        <v>1970500</v>
      </c>
      <c r="D212" s="36">
        <f t="shared" si="22"/>
        <v>890795</v>
      </c>
      <c r="E212" s="36">
        <f t="shared" si="22"/>
        <v>796705</v>
      </c>
      <c r="F212" s="36">
        <f t="shared" si="22"/>
        <v>283000</v>
      </c>
    </row>
    <row r="213" spans="1:6" ht="21" customHeight="1" x14ac:dyDescent="0.3">
      <c r="A213" s="35"/>
      <c r="B213" s="33" t="s">
        <v>2</v>
      </c>
      <c r="C213" s="36">
        <f t="shared" si="22"/>
        <v>0</v>
      </c>
      <c r="D213" s="36">
        <f t="shared" si="22"/>
        <v>0</v>
      </c>
      <c r="E213" s="36">
        <f t="shared" si="22"/>
        <v>0</v>
      </c>
      <c r="F213" s="36">
        <f t="shared" si="22"/>
        <v>0</v>
      </c>
    </row>
    <row r="214" spans="1:6" ht="21" customHeight="1" x14ac:dyDescent="0.3">
      <c r="A214" s="32" t="s">
        <v>260</v>
      </c>
      <c r="B214" s="33" t="s">
        <v>1</v>
      </c>
      <c r="C214" s="36">
        <f>C216+C217+C218+C219+C220+C221+C222+C223</f>
        <v>1870600</v>
      </c>
      <c r="D214" s="36">
        <f>D216+D217+D218+D219+D220+D221+D222+D223</f>
        <v>890795</v>
      </c>
      <c r="E214" s="36">
        <f>E216+E217+E218+E219+E220+E221+E222+E223</f>
        <v>696805</v>
      </c>
      <c r="F214" s="36">
        <f>F216+F217+F218+F219+F220+F221+F222+F223</f>
        <v>283000</v>
      </c>
    </row>
    <row r="215" spans="1:6" ht="21" customHeight="1" x14ac:dyDescent="0.3">
      <c r="A215" s="35" t="s">
        <v>72</v>
      </c>
      <c r="B215" s="33" t="s">
        <v>2</v>
      </c>
      <c r="C215" s="36">
        <v>0</v>
      </c>
      <c r="D215" s="36">
        <v>0</v>
      </c>
      <c r="E215" s="36">
        <v>0</v>
      </c>
      <c r="F215" s="36">
        <v>0</v>
      </c>
    </row>
    <row r="216" spans="1:6" ht="21" customHeight="1" x14ac:dyDescent="0.3">
      <c r="A216" s="37" t="s">
        <v>27</v>
      </c>
      <c r="B216" s="38" t="s">
        <v>1</v>
      </c>
      <c r="C216" s="126">
        <f>'สงม. 2(66) เดือน'!C299</f>
        <v>849000</v>
      </c>
      <c r="D216" s="126">
        <f>'สงม. 2(66) เดือน'!H299</f>
        <v>283000</v>
      </c>
      <c r="E216" s="126">
        <f>'สงม. 2(66) เดือน'!M299</f>
        <v>283000</v>
      </c>
      <c r="F216" s="126">
        <f>'สงม. 2(66) เดือน'!R299</f>
        <v>283000</v>
      </c>
    </row>
    <row r="217" spans="1:6" ht="21" customHeight="1" x14ac:dyDescent="0.3">
      <c r="A217" s="37" t="s">
        <v>49</v>
      </c>
      <c r="B217" s="38" t="s">
        <v>1</v>
      </c>
      <c r="C217" s="126">
        <f>'สงม. 2(66) เดือน'!C301</f>
        <v>274200</v>
      </c>
      <c r="D217" s="126">
        <f>'สงม. 2(66) เดือน'!H301</f>
        <v>137100</v>
      </c>
      <c r="E217" s="126">
        <f>'สงม. 2(66) เดือน'!M301</f>
        <v>137100</v>
      </c>
      <c r="F217" s="126">
        <f>'สงม. 2(66) เดือน'!R301</f>
        <v>0</v>
      </c>
    </row>
    <row r="218" spans="1:6" ht="21" customHeight="1" x14ac:dyDescent="0.3">
      <c r="A218" s="37" t="s">
        <v>61</v>
      </c>
      <c r="B218" s="38" t="s">
        <v>1</v>
      </c>
      <c r="C218" s="126">
        <f>'สงม. 2(66) เดือน'!C303</f>
        <v>30000</v>
      </c>
      <c r="D218" s="126">
        <f>'สงม. 2(66) เดือน'!H303</f>
        <v>0</v>
      </c>
      <c r="E218" s="126">
        <f>'สงม. 2(66) เดือน'!M303</f>
        <v>30000</v>
      </c>
      <c r="F218" s="126">
        <f>'สงม. 2(66) เดือน'!R303</f>
        <v>0</v>
      </c>
    </row>
    <row r="219" spans="1:6" ht="21" customHeight="1" x14ac:dyDescent="0.3">
      <c r="A219" s="37" t="s">
        <v>218</v>
      </c>
      <c r="B219" s="38" t="s">
        <v>1</v>
      </c>
      <c r="C219" s="126">
        <f>'สงม. 2(66) เดือน'!C305</f>
        <v>18000</v>
      </c>
      <c r="D219" s="126">
        <f>'สงม. 2(66) เดือน'!H305</f>
        <v>0</v>
      </c>
      <c r="E219" s="126">
        <f>'สงม. 2(66) เดือน'!M305</f>
        <v>18000</v>
      </c>
      <c r="F219" s="126">
        <f>'สงม. 2(66) เดือน'!R305</f>
        <v>0</v>
      </c>
    </row>
    <row r="220" spans="1:6" ht="21" customHeight="1" x14ac:dyDescent="0.3">
      <c r="A220" s="37" t="s">
        <v>65</v>
      </c>
      <c r="B220" s="38" t="s">
        <v>1</v>
      </c>
      <c r="C220" s="126">
        <f>'สงม. 2(66) เดือน'!C307</f>
        <v>569700</v>
      </c>
      <c r="D220" s="126">
        <f>'สงม. 2(66) เดือน'!H307</f>
        <v>374195</v>
      </c>
      <c r="E220" s="126">
        <f>'สงม. 2(66) เดือน'!M307</f>
        <v>195505</v>
      </c>
      <c r="F220" s="126">
        <f>'สงม. 2(66) เดือน'!R307</f>
        <v>0</v>
      </c>
    </row>
    <row r="221" spans="1:6" ht="21" customHeight="1" x14ac:dyDescent="0.3">
      <c r="A221" s="37" t="s">
        <v>23</v>
      </c>
      <c r="B221" s="38" t="s">
        <v>1</v>
      </c>
      <c r="C221" s="126">
        <f>'สงม. 2(66) เดือน'!C309</f>
        <v>16900</v>
      </c>
      <c r="D221" s="126">
        <f>'สงม. 2(66) เดือน'!H309</f>
        <v>16900</v>
      </c>
      <c r="E221" s="126">
        <f>'สงม. 2(66) เดือน'!M309</f>
        <v>0</v>
      </c>
      <c r="F221" s="126">
        <f>'สงม. 2(66) เดือน'!R309</f>
        <v>0</v>
      </c>
    </row>
    <row r="222" spans="1:6" ht="21" customHeight="1" x14ac:dyDescent="0.3">
      <c r="A222" s="37" t="s">
        <v>56</v>
      </c>
      <c r="B222" s="38" t="s">
        <v>1</v>
      </c>
      <c r="C222" s="126">
        <f>'สงม. 2(66) เดือน'!C311</f>
        <v>33200</v>
      </c>
      <c r="D222" s="126">
        <f>'สงม. 2(66) เดือน'!H311</f>
        <v>0</v>
      </c>
      <c r="E222" s="126">
        <f>'สงม. 2(66) เดือน'!M311</f>
        <v>33200</v>
      </c>
      <c r="F222" s="126">
        <f>'สงม. 2(66) เดือน'!R311</f>
        <v>0</v>
      </c>
    </row>
    <row r="223" spans="1:6" ht="21" customHeight="1" x14ac:dyDescent="0.3">
      <c r="A223" s="37" t="s">
        <v>57</v>
      </c>
      <c r="B223" s="38" t="s">
        <v>1</v>
      </c>
      <c r="C223" s="126">
        <f>'สงม. 2(66) เดือน'!C313</f>
        <v>79600</v>
      </c>
      <c r="D223" s="126">
        <f>'สงม. 2(66) เดือน'!H313</f>
        <v>79600</v>
      </c>
      <c r="E223" s="126">
        <f>'สงม. 2(66) เดือน'!M313</f>
        <v>0</v>
      </c>
      <c r="F223" s="126">
        <f>'สงม. 2(66) เดือน'!R313</f>
        <v>0</v>
      </c>
    </row>
    <row r="224" spans="1:6" ht="21" customHeight="1" x14ac:dyDescent="0.3">
      <c r="A224" s="32" t="s">
        <v>41</v>
      </c>
      <c r="B224" s="33" t="s">
        <v>1</v>
      </c>
      <c r="C224" s="36">
        <f>SUM(C226)</f>
        <v>99900</v>
      </c>
      <c r="D224" s="36">
        <f t="shared" ref="D224:F225" si="23">SUM(D226)</f>
        <v>0</v>
      </c>
      <c r="E224" s="36">
        <f t="shared" si="23"/>
        <v>99900</v>
      </c>
      <c r="F224" s="36">
        <f t="shared" si="23"/>
        <v>0</v>
      </c>
    </row>
    <row r="225" spans="1:6" ht="21" customHeight="1" x14ac:dyDescent="0.3">
      <c r="A225" s="35"/>
      <c r="B225" s="33" t="s">
        <v>2</v>
      </c>
      <c r="C225" s="36">
        <f>SUM(C227)</f>
        <v>0</v>
      </c>
      <c r="D225" s="36">
        <f t="shared" si="23"/>
        <v>0</v>
      </c>
      <c r="E225" s="36">
        <f t="shared" si="23"/>
        <v>0</v>
      </c>
      <c r="F225" s="36">
        <f t="shared" si="23"/>
        <v>0</v>
      </c>
    </row>
    <row r="226" spans="1:6" ht="21" customHeight="1" x14ac:dyDescent="0.3">
      <c r="A226" s="50" t="s">
        <v>66</v>
      </c>
      <c r="B226" s="38" t="s">
        <v>1</v>
      </c>
      <c r="C226" s="126">
        <f>'สงม. 2(66) เดือน'!C317</f>
        <v>99900</v>
      </c>
      <c r="D226" s="126">
        <f>'สงม. 2(66) เดือน'!H317</f>
        <v>0</v>
      </c>
      <c r="E226" s="126">
        <f>'สงม. 2(66) เดือน'!M317</f>
        <v>99900</v>
      </c>
      <c r="F226" s="126">
        <f>'สงม. 2(66) เดือน'!R317</f>
        <v>0</v>
      </c>
    </row>
    <row r="227" spans="1:6" ht="21" customHeight="1" x14ac:dyDescent="0.3">
      <c r="A227" s="45"/>
      <c r="B227" s="38" t="s">
        <v>2</v>
      </c>
      <c r="C227" s="126">
        <f>'สงม. 2(66) เดือน'!C318</f>
        <v>0</v>
      </c>
      <c r="D227" s="126">
        <f>'สงม. 2(66) เดือน'!H318</f>
        <v>0</v>
      </c>
      <c r="E227" s="126">
        <f>'สงม. 2(66) เดือน'!M318</f>
        <v>0</v>
      </c>
      <c r="F227" s="126">
        <f>'สงม. 2(66) เดือน'!R318</f>
        <v>0</v>
      </c>
    </row>
    <row r="228" spans="1:6" ht="21" customHeight="1" x14ac:dyDescent="0.3">
      <c r="A228" s="166" t="s">
        <v>4</v>
      </c>
      <c r="B228" s="54" t="s">
        <v>1</v>
      </c>
      <c r="C228" s="55">
        <f t="shared" ref="C228:F229" si="24">C162+C171+C186+C212</f>
        <v>22295700</v>
      </c>
      <c r="D228" s="55">
        <f t="shared" si="24"/>
        <v>8666565</v>
      </c>
      <c r="E228" s="55">
        <f t="shared" si="24"/>
        <v>7700585</v>
      </c>
      <c r="F228" s="55">
        <f t="shared" si="24"/>
        <v>5928550</v>
      </c>
    </row>
    <row r="229" spans="1:6" ht="21" customHeight="1" x14ac:dyDescent="0.3">
      <c r="A229" s="167"/>
      <c r="B229" s="54" t="s">
        <v>2</v>
      </c>
      <c r="C229" s="55">
        <f t="shared" si="24"/>
        <v>0</v>
      </c>
      <c r="D229" s="55">
        <f t="shared" si="24"/>
        <v>0</v>
      </c>
      <c r="E229" s="55">
        <f t="shared" si="24"/>
        <v>0</v>
      </c>
      <c r="F229" s="55">
        <f t="shared" si="24"/>
        <v>0</v>
      </c>
    </row>
    <row r="230" spans="1:6" ht="21" customHeight="1" x14ac:dyDescent="0.3">
      <c r="A230" s="49"/>
      <c r="B230" s="49"/>
      <c r="C230" s="131"/>
    </row>
    <row r="231" spans="1:6" ht="21" customHeight="1" x14ac:dyDescent="0.3">
      <c r="A231" s="22" t="s">
        <v>5</v>
      </c>
      <c r="B231" s="49"/>
      <c r="C231" s="131"/>
    </row>
    <row r="234" spans="1:6" ht="21" customHeight="1" x14ac:dyDescent="0.3">
      <c r="A234" s="165" t="s">
        <v>243</v>
      </c>
      <c r="B234" s="165"/>
      <c r="C234" s="165"/>
      <c r="D234" s="165"/>
      <c r="E234" s="165"/>
      <c r="F234" s="165"/>
    </row>
    <row r="235" spans="1:6" ht="21" customHeight="1" x14ac:dyDescent="0.3">
      <c r="A235" s="20" t="s">
        <v>20</v>
      </c>
      <c r="B235" s="20"/>
      <c r="C235" s="132"/>
    </row>
    <row r="236" spans="1:6" ht="21" customHeight="1" x14ac:dyDescent="0.3">
      <c r="A236" s="22" t="s">
        <v>69</v>
      </c>
      <c r="B236" s="22"/>
      <c r="C236" s="123"/>
    </row>
    <row r="237" spans="1:6" ht="21" customHeight="1" x14ac:dyDescent="0.3">
      <c r="A237" s="22"/>
      <c r="B237" s="22"/>
      <c r="C237" s="123"/>
    </row>
    <row r="238" spans="1:6" ht="21" customHeight="1" x14ac:dyDescent="0.3">
      <c r="A238" s="163" t="s">
        <v>17</v>
      </c>
      <c r="B238" s="25" t="s">
        <v>3</v>
      </c>
      <c r="C238" s="124" t="s">
        <v>25</v>
      </c>
      <c r="D238" s="150" t="s">
        <v>148</v>
      </c>
      <c r="E238" s="151" t="s">
        <v>149</v>
      </c>
      <c r="F238" s="150" t="s">
        <v>150</v>
      </c>
    </row>
    <row r="239" spans="1:6" ht="21" customHeight="1" x14ac:dyDescent="0.3">
      <c r="A239" s="164"/>
      <c r="B239" s="28" t="s">
        <v>2</v>
      </c>
      <c r="C239" s="125"/>
      <c r="D239" s="134" t="s">
        <v>238</v>
      </c>
      <c r="E239" s="134" t="s">
        <v>240</v>
      </c>
      <c r="F239" s="134" t="s">
        <v>242</v>
      </c>
    </row>
    <row r="240" spans="1:6" ht="21" customHeight="1" x14ac:dyDescent="0.3">
      <c r="A240" s="32" t="s">
        <v>70</v>
      </c>
      <c r="B240" s="33" t="s">
        <v>1</v>
      </c>
      <c r="C240" s="36">
        <f>C242</f>
        <v>5055500</v>
      </c>
      <c r="D240" s="36">
        <f>SUM(D242)</f>
        <v>1734800</v>
      </c>
      <c r="E240" s="36">
        <f>SUM(E242)</f>
        <v>1642800</v>
      </c>
      <c r="F240" s="36">
        <f>SUM(F242)</f>
        <v>1677900</v>
      </c>
    </row>
    <row r="241" spans="1:9" ht="21" customHeight="1" x14ac:dyDescent="0.3">
      <c r="A241" s="35"/>
      <c r="B241" s="33" t="s">
        <v>2</v>
      </c>
      <c r="C241" s="36">
        <f>C243</f>
        <v>0</v>
      </c>
      <c r="D241" s="36">
        <f t="shared" ref="D241:F241" si="25">D243</f>
        <v>0</v>
      </c>
      <c r="E241" s="36">
        <f t="shared" si="25"/>
        <v>0</v>
      </c>
      <c r="F241" s="36">
        <f t="shared" si="25"/>
        <v>0</v>
      </c>
    </row>
    <row r="242" spans="1:9" ht="21" customHeight="1" x14ac:dyDescent="0.3">
      <c r="A242" s="32" t="s">
        <v>260</v>
      </c>
      <c r="B242" s="33" t="s">
        <v>1</v>
      </c>
      <c r="C242" s="36">
        <f>C244+C245+C246+C247+C248+C249+C250+C251+C252</f>
        <v>5055500</v>
      </c>
      <c r="D242" s="36">
        <f>SUM(D244,D245,D246,D247,D249,D250,D248,D252,D251)</f>
        <v>1734800</v>
      </c>
      <c r="E242" s="36">
        <f>SUM(E244,E245,E246,E247,E249,E250,E248,E252,E251)</f>
        <v>1642800</v>
      </c>
      <c r="F242" s="36">
        <f>SUM(F244,F245,F246,F247,F249,F250,F248,F252,F251)</f>
        <v>1677900</v>
      </c>
    </row>
    <row r="243" spans="1:9" ht="21" customHeight="1" x14ac:dyDescent="0.3">
      <c r="A243" s="35" t="s">
        <v>72</v>
      </c>
      <c r="B243" s="33" t="s">
        <v>2</v>
      </c>
      <c r="C243" s="36">
        <v>0</v>
      </c>
      <c r="D243" s="36">
        <v>0</v>
      </c>
      <c r="E243" s="36">
        <v>0</v>
      </c>
      <c r="F243" s="36">
        <v>0</v>
      </c>
    </row>
    <row r="244" spans="1:9" ht="21" customHeight="1" x14ac:dyDescent="0.3">
      <c r="A244" s="155" t="s">
        <v>27</v>
      </c>
      <c r="B244" s="38" t="s">
        <v>1</v>
      </c>
      <c r="C244" s="126">
        <f>'สงม. 2(66) เดือน'!C337</f>
        <v>4625800</v>
      </c>
      <c r="D244" s="126">
        <f>'สงม. 2(66) เดือน'!H337</f>
        <v>1541600</v>
      </c>
      <c r="E244" s="126">
        <f>'สงม. 2(66) เดือน'!M337</f>
        <v>1541600</v>
      </c>
      <c r="F244" s="126">
        <f>'สงม. 2(66) เดือน'!R337</f>
        <v>1542600</v>
      </c>
    </row>
    <row r="245" spans="1:9" ht="21" customHeight="1" x14ac:dyDescent="0.3">
      <c r="A245" s="155" t="s">
        <v>73</v>
      </c>
      <c r="B245" s="38" t="s">
        <v>1</v>
      </c>
      <c r="C245" s="126">
        <f>'สงม. 2(66) เดือน'!C339</f>
        <v>26700</v>
      </c>
      <c r="D245" s="126">
        <f>'สงม. 2(66) เดือน'!H339</f>
        <v>8000</v>
      </c>
      <c r="E245" s="126">
        <f>'สงม. 2(66) เดือน'!M339</f>
        <v>8000</v>
      </c>
      <c r="F245" s="126">
        <f>'สงม. 2(66) เดือน'!R339</f>
        <v>10700</v>
      </c>
    </row>
    <row r="246" spans="1:9" ht="21" customHeight="1" x14ac:dyDescent="0.3">
      <c r="A246" s="155" t="s">
        <v>49</v>
      </c>
      <c r="B246" s="38" t="s">
        <v>1</v>
      </c>
      <c r="C246" s="126">
        <f>'สงม. 2(66) เดือน'!C341</f>
        <v>107000</v>
      </c>
      <c r="D246" s="126">
        <f>'สงม. 2(66) เดือน'!H341</f>
        <v>32100</v>
      </c>
      <c r="E246" s="126">
        <f>'สงม. 2(66) เดือน'!M341</f>
        <v>32100</v>
      </c>
      <c r="F246" s="126">
        <f>'สงม. 2(66) เดือน'!R341</f>
        <v>42800</v>
      </c>
    </row>
    <row r="247" spans="1:9" ht="21" customHeight="1" x14ac:dyDescent="0.3">
      <c r="A247" s="155" t="s">
        <v>28</v>
      </c>
      <c r="B247" s="38" t="s">
        <v>1</v>
      </c>
      <c r="C247" s="126">
        <f>'สงม. 2(66) เดือน'!C343</f>
        <v>22000</v>
      </c>
      <c r="D247" s="126">
        <f>'สงม. 2(66) เดือน'!H343</f>
        <v>6600</v>
      </c>
      <c r="E247" s="126">
        <f>'สงม. 2(66) เดือน'!M343</f>
        <v>6600</v>
      </c>
      <c r="F247" s="126">
        <f>'สงม. 2(66) เดือน'!R343</f>
        <v>8800</v>
      </c>
      <c r="I247" s="67"/>
    </row>
    <row r="248" spans="1:9" ht="21" customHeight="1" x14ac:dyDescent="0.3">
      <c r="A248" s="155" t="s">
        <v>38</v>
      </c>
      <c r="B248" s="38" t="s">
        <v>1</v>
      </c>
      <c r="C248" s="126">
        <f>'สงม. 2(66) เดือน'!C345</f>
        <v>81700</v>
      </c>
      <c r="D248" s="126">
        <f>'สงม. 2(66) เดือน'!H345</f>
        <v>24500</v>
      </c>
      <c r="E248" s="126">
        <f>'สงม. 2(66) เดือน'!M345</f>
        <v>24500</v>
      </c>
      <c r="F248" s="126">
        <f>'สงม. 2(66) เดือน'!R345</f>
        <v>32700</v>
      </c>
      <c r="I248" s="72"/>
    </row>
    <row r="249" spans="1:9" ht="21" customHeight="1" x14ac:dyDescent="0.3">
      <c r="A249" s="155" t="s">
        <v>34</v>
      </c>
      <c r="B249" s="38" t="s">
        <v>1</v>
      </c>
      <c r="C249" s="126">
        <f>'สงม. 2(66) เดือน'!C347</f>
        <v>29000</v>
      </c>
      <c r="D249" s="126">
        <f>'สงม. 2(66) เดือน'!H347</f>
        <v>8700</v>
      </c>
      <c r="E249" s="126">
        <f>'สงม. 2(66) เดือน'!M347</f>
        <v>8700</v>
      </c>
      <c r="F249" s="126">
        <f>'สงม. 2(66) เดือน'!R347</f>
        <v>11600</v>
      </c>
    </row>
    <row r="250" spans="1:9" ht="21" customHeight="1" x14ac:dyDescent="0.3">
      <c r="A250" s="155" t="s">
        <v>35</v>
      </c>
      <c r="B250" s="38" t="s">
        <v>1</v>
      </c>
      <c r="C250" s="126">
        <f>'สงม. 2(66) เดือน'!C349</f>
        <v>71300</v>
      </c>
      <c r="D250" s="126">
        <f>'สงม. 2(66) เดือน'!H349</f>
        <v>21300</v>
      </c>
      <c r="E250" s="126">
        <f>'สงม. 2(66) เดือน'!M349</f>
        <v>21300</v>
      </c>
      <c r="F250" s="126">
        <f>'สงม. 2(66) เดือน'!R349</f>
        <v>28700</v>
      </c>
    </row>
    <row r="251" spans="1:9" ht="21" customHeight="1" x14ac:dyDescent="0.3">
      <c r="A251" s="155" t="s">
        <v>23</v>
      </c>
      <c r="B251" s="38" t="s">
        <v>1</v>
      </c>
      <c r="C251" s="126">
        <f>'สงม. 2(66) เดือน'!C351</f>
        <v>2600</v>
      </c>
      <c r="D251" s="126">
        <f>'สงม. 2(66) เดือน'!H351</f>
        <v>2600</v>
      </c>
      <c r="E251" s="126">
        <f>'สงม. 2(66) เดือน'!M351</f>
        <v>0</v>
      </c>
      <c r="F251" s="126">
        <f>'สงม. 2(66) เดือน'!R351</f>
        <v>0</v>
      </c>
    </row>
    <row r="252" spans="1:9" ht="21" customHeight="1" x14ac:dyDescent="0.3">
      <c r="A252" s="155" t="s">
        <v>57</v>
      </c>
      <c r="B252" s="38" t="s">
        <v>1</v>
      </c>
      <c r="C252" s="126">
        <f>'สงม. 2(66) เดือน'!C353</f>
        <v>89400</v>
      </c>
      <c r="D252" s="126">
        <f>'สงม. 2(66) เดือน'!H353</f>
        <v>89400</v>
      </c>
      <c r="E252" s="126">
        <f>'สงม. 2(66) เดือน'!M353</f>
        <v>0</v>
      </c>
      <c r="F252" s="126">
        <f>'สงม. 2(66) เดือน'!R353</f>
        <v>0</v>
      </c>
    </row>
    <row r="253" spans="1:9" ht="21" customHeight="1" x14ac:dyDescent="0.3">
      <c r="A253" s="155"/>
      <c r="B253" s="38"/>
      <c r="C253" s="126"/>
      <c r="D253" s="126"/>
      <c r="E253" s="126"/>
      <c r="F253" s="126"/>
    </row>
    <row r="254" spans="1:9" ht="21" customHeight="1" x14ac:dyDescent="0.3">
      <c r="A254" s="104"/>
      <c r="B254" s="107"/>
      <c r="C254" s="129"/>
      <c r="D254" s="129"/>
      <c r="E254" s="129"/>
      <c r="F254" s="129"/>
    </row>
    <row r="255" spans="1:9" ht="21" customHeight="1" x14ac:dyDescent="0.3">
      <c r="A255" s="46"/>
      <c r="B255" s="47"/>
      <c r="C255" s="127"/>
      <c r="D255" s="127"/>
      <c r="E255" s="127"/>
      <c r="F255" s="127"/>
    </row>
    <row r="256" spans="1:9" ht="21" customHeight="1" x14ac:dyDescent="0.3">
      <c r="A256" s="46"/>
      <c r="B256" s="47"/>
      <c r="C256" s="127"/>
      <c r="D256" s="127"/>
      <c r="E256" s="127"/>
      <c r="F256" s="127"/>
    </row>
    <row r="257" spans="1:6" ht="21" customHeight="1" x14ac:dyDescent="0.3">
      <c r="A257" s="46"/>
      <c r="B257" s="47"/>
      <c r="C257" s="127"/>
      <c r="D257" s="127"/>
      <c r="E257" s="127"/>
      <c r="F257" s="127"/>
    </row>
    <row r="258" spans="1:6" ht="21" customHeight="1" x14ac:dyDescent="0.3">
      <c r="A258" s="46"/>
      <c r="B258" s="47"/>
      <c r="C258" s="127"/>
      <c r="D258" s="127"/>
      <c r="E258" s="127"/>
      <c r="F258" s="127"/>
    </row>
    <row r="259" spans="1:6" ht="21" customHeight="1" x14ac:dyDescent="0.3">
      <c r="A259" s="46"/>
      <c r="B259" s="47"/>
      <c r="C259" s="127"/>
      <c r="D259" s="127"/>
      <c r="E259" s="127"/>
      <c r="F259" s="127"/>
    </row>
    <row r="260" spans="1:6" ht="21" customHeight="1" x14ac:dyDescent="0.3">
      <c r="A260" s="165" t="s">
        <v>40</v>
      </c>
      <c r="B260" s="165"/>
      <c r="C260" s="165"/>
      <c r="D260" s="165"/>
      <c r="E260" s="165"/>
    </row>
    <row r="261" spans="1:6" ht="21" customHeight="1" x14ac:dyDescent="0.3">
      <c r="A261" s="22"/>
      <c r="B261" s="22"/>
      <c r="C261" s="123"/>
    </row>
    <row r="262" spans="1:6" ht="21" customHeight="1" x14ac:dyDescent="0.3">
      <c r="A262" s="163" t="s">
        <v>17</v>
      </c>
      <c r="B262" s="25" t="s">
        <v>3</v>
      </c>
      <c r="C262" s="124" t="s">
        <v>25</v>
      </c>
      <c r="D262" s="150" t="s">
        <v>148</v>
      </c>
      <c r="E262" s="151" t="s">
        <v>149</v>
      </c>
      <c r="F262" s="150" t="s">
        <v>150</v>
      </c>
    </row>
    <row r="263" spans="1:6" ht="21" customHeight="1" x14ac:dyDescent="0.3">
      <c r="A263" s="164"/>
      <c r="B263" s="28" t="s">
        <v>2</v>
      </c>
      <c r="C263" s="125"/>
      <c r="D263" s="134" t="s">
        <v>238</v>
      </c>
      <c r="E263" s="134" t="s">
        <v>240</v>
      </c>
      <c r="F263" s="134" t="s">
        <v>242</v>
      </c>
    </row>
    <row r="264" spans="1:6" ht="21" customHeight="1" x14ac:dyDescent="0.3">
      <c r="A264" s="32" t="s">
        <v>74</v>
      </c>
      <c r="B264" s="33" t="s">
        <v>1</v>
      </c>
      <c r="C264" s="36">
        <f>C266</f>
        <v>147300</v>
      </c>
      <c r="D264" s="36">
        <f t="shared" ref="D264:F264" si="26">D266</f>
        <v>147300</v>
      </c>
      <c r="E264" s="36">
        <f t="shared" si="26"/>
        <v>0</v>
      </c>
      <c r="F264" s="36">
        <f t="shared" si="26"/>
        <v>0</v>
      </c>
    </row>
    <row r="265" spans="1:6" ht="21" customHeight="1" x14ac:dyDescent="0.3">
      <c r="A265" s="35"/>
      <c r="B265" s="33" t="s">
        <v>2</v>
      </c>
      <c r="C265" s="36">
        <f>C267</f>
        <v>0</v>
      </c>
      <c r="D265" s="36">
        <f t="shared" ref="D265:F265" si="27">D267</f>
        <v>0</v>
      </c>
      <c r="E265" s="36">
        <f t="shared" si="27"/>
        <v>0</v>
      </c>
      <c r="F265" s="36">
        <f t="shared" si="27"/>
        <v>0</v>
      </c>
    </row>
    <row r="266" spans="1:6" ht="21" customHeight="1" x14ac:dyDescent="0.3">
      <c r="A266" s="32" t="s">
        <v>260</v>
      </c>
      <c r="B266" s="33" t="s">
        <v>1</v>
      </c>
      <c r="C266" s="36">
        <f>C268+C269</f>
        <v>147300</v>
      </c>
      <c r="D266" s="36">
        <f>D268+D269</f>
        <v>147300</v>
      </c>
      <c r="E266" s="36">
        <f>E268+E269</f>
        <v>0</v>
      </c>
      <c r="F266" s="36">
        <f>F268+F269</f>
        <v>0</v>
      </c>
    </row>
    <row r="267" spans="1:6" ht="21" customHeight="1" x14ac:dyDescent="0.3">
      <c r="A267" s="35" t="s">
        <v>72</v>
      </c>
      <c r="B267" s="33" t="s">
        <v>2</v>
      </c>
      <c r="C267" s="36">
        <v>0</v>
      </c>
      <c r="D267" s="36">
        <v>0</v>
      </c>
      <c r="E267" s="36">
        <v>0</v>
      </c>
      <c r="F267" s="36">
        <v>0</v>
      </c>
    </row>
    <row r="268" spans="1:6" ht="21" customHeight="1" x14ac:dyDescent="0.3">
      <c r="A268" s="43" t="s">
        <v>23</v>
      </c>
      <c r="B268" s="38" t="s">
        <v>1</v>
      </c>
      <c r="C268" s="126">
        <f>'สงม. 2(66) เดือน'!C371</f>
        <v>6500</v>
      </c>
      <c r="D268" s="126">
        <f>'สงม. 2(66) เดือน'!H371</f>
        <v>6500</v>
      </c>
      <c r="E268" s="126">
        <f>'สงม. 2(66) เดือน'!M371</f>
        <v>0</v>
      </c>
      <c r="F268" s="126">
        <f>'สงม. 2(66) เดือน'!R371</f>
        <v>0</v>
      </c>
    </row>
    <row r="269" spans="1:6" ht="21" customHeight="1" x14ac:dyDescent="0.3">
      <c r="A269" s="37" t="s">
        <v>57</v>
      </c>
      <c r="B269" s="38" t="s">
        <v>1</v>
      </c>
      <c r="C269" s="126">
        <f>'สงม. 2(66) เดือน'!C373</f>
        <v>140800</v>
      </c>
      <c r="D269" s="126">
        <f>'สงม. 2(66) เดือน'!H373</f>
        <v>140800</v>
      </c>
      <c r="E269" s="126">
        <f>'สงม. 2(66) เดือน'!M373</f>
        <v>0</v>
      </c>
      <c r="F269" s="126">
        <f>'สงม. 2(66) เดือน'!R373</f>
        <v>0</v>
      </c>
    </row>
    <row r="270" spans="1:6" ht="21" customHeight="1" x14ac:dyDescent="0.3">
      <c r="A270" s="166" t="s">
        <v>4</v>
      </c>
      <c r="B270" s="54" t="s">
        <v>1</v>
      </c>
      <c r="C270" s="55">
        <f>C240+C264</f>
        <v>5202800</v>
      </c>
      <c r="D270" s="55">
        <f>SUM(D240+D264)</f>
        <v>1882100</v>
      </c>
      <c r="E270" s="55">
        <f>SUM(E240+E264)</f>
        <v>1642800</v>
      </c>
      <c r="F270" s="55">
        <f>SUM(F240+F264)</f>
        <v>1677900</v>
      </c>
    </row>
    <row r="271" spans="1:6" ht="21" customHeight="1" x14ac:dyDescent="0.3">
      <c r="A271" s="167"/>
      <c r="B271" s="54" t="s">
        <v>2</v>
      </c>
      <c r="C271" s="55">
        <f>C241+C265</f>
        <v>0</v>
      </c>
      <c r="D271" s="55">
        <f>D241+D265</f>
        <v>0</v>
      </c>
      <c r="E271" s="55">
        <f>E241+E265</f>
        <v>0</v>
      </c>
      <c r="F271" s="55">
        <f>F241+F265</f>
        <v>0</v>
      </c>
    </row>
    <row r="272" spans="1:6" ht="21" customHeight="1" x14ac:dyDescent="0.3">
      <c r="A272" s="49"/>
      <c r="B272" s="49"/>
      <c r="C272" s="131"/>
    </row>
    <row r="273" spans="1:6" ht="21" customHeight="1" x14ac:dyDescent="0.3">
      <c r="A273" s="22" t="s">
        <v>5</v>
      </c>
      <c r="B273" s="49"/>
      <c r="C273" s="131"/>
    </row>
    <row r="286" spans="1:6" ht="21" customHeight="1" x14ac:dyDescent="0.3">
      <c r="A286" s="165" t="s">
        <v>243</v>
      </c>
      <c r="B286" s="165"/>
      <c r="C286" s="165"/>
      <c r="D286" s="165"/>
      <c r="E286" s="165"/>
      <c r="F286" s="165"/>
    </row>
    <row r="287" spans="1:6" ht="21" customHeight="1" x14ac:dyDescent="0.3">
      <c r="A287" s="20" t="s">
        <v>20</v>
      </c>
      <c r="B287" s="20"/>
      <c r="C287" s="132"/>
    </row>
    <row r="288" spans="1:6" ht="21" customHeight="1" x14ac:dyDescent="0.3">
      <c r="A288" s="22" t="s">
        <v>75</v>
      </c>
      <c r="B288" s="22"/>
      <c r="C288" s="123"/>
    </row>
    <row r="289" spans="1:9" ht="21" customHeight="1" x14ac:dyDescent="0.3">
      <c r="A289" s="22"/>
      <c r="B289" s="22"/>
      <c r="C289" s="123"/>
    </row>
    <row r="290" spans="1:9" ht="21" customHeight="1" x14ac:dyDescent="0.3">
      <c r="A290" s="163" t="s">
        <v>17</v>
      </c>
      <c r="B290" s="25" t="s">
        <v>3</v>
      </c>
      <c r="C290" s="124" t="s">
        <v>25</v>
      </c>
      <c r="D290" s="150" t="s">
        <v>148</v>
      </c>
      <c r="E290" s="151" t="s">
        <v>149</v>
      </c>
      <c r="F290" s="150" t="s">
        <v>150</v>
      </c>
    </row>
    <row r="291" spans="1:9" ht="21" customHeight="1" x14ac:dyDescent="0.3">
      <c r="A291" s="164"/>
      <c r="B291" s="28" t="s">
        <v>2</v>
      </c>
      <c r="C291" s="125"/>
      <c r="D291" s="134" t="s">
        <v>238</v>
      </c>
      <c r="E291" s="134" t="s">
        <v>240</v>
      </c>
      <c r="F291" s="134" t="s">
        <v>242</v>
      </c>
      <c r="I291" s="103"/>
    </row>
    <row r="292" spans="1:9" ht="21" customHeight="1" x14ac:dyDescent="0.3">
      <c r="A292" s="32" t="s">
        <v>76</v>
      </c>
      <c r="B292" s="33" t="s">
        <v>1</v>
      </c>
      <c r="C292" s="36">
        <f t="shared" ref="C292:F293" si="28">C294+C305</f>
        <v>5123900</v>
      </c>
      <c r="D292" s="36">
        <f t="shared" si="28"/>
        <v>2434000</v>
      </c>
      <c r="E292" s="36">
        <f t="shared" si="28"/>
        <v>2358700</v>
      </c>
      <c r="F292" s="36">
        <f t="shared" si="28"/>
        <v>331200</v>
      </c>
      <c r="I292" s="103"/>
    </row>
    <row r="293" spans="1:9" ht="21" customHeight="1" x14ac:dyDescent="0.3">
      <c r="A293" s="35"/>
      <c r="B293" s="33" t="s">
        <v>2</v>
      </c>
      <c r="C293" s="36">
        <f t="shared" si="28"/>
        <v>0</v>
      </c>
      <c r="D293" s="36">
        <f t="shared" si="28"/>
        <v>0</v>
      </c>
      <c r="E293" s="36">
        <f t="shared" si="28"/>
        <v>0</v>
      </c>
      <c r="F293" s="36">
        <f t="shared" si="28"/>
        <v>0</v>
      </c>
      <c r="I293" s="103"/>
    </row>
    <row r="294" spans="1:9" ht="21" customHeight="1" x14ac:dyDescent="0.3">
      <c r="A294" s="32" t="s">
        <v>260</v>
      </c>
      <c r="B294" s="33" t="s">
        <v>1</v>
      </c>
      <c r="C294" s="36">
        <f>C296+C297+C298+C299+C300+C301+C302+C303+C304</f>
        <v>2123900</v>
      </c>
      <c r="D294" s="36">
        <f>D296+D297+D298+D299+D300+D301+D302+D303+D304</f>
        <v>934000</v>
      </c>
      <c r="E294" s="36">
        <f>E296+E297+E298+E299+E300+E301+E302+E303+E304</f>
        <v>858700</v>
      </c>
      <c r="F294" s="36">
        <f>F296+F297+F298+F299+F300+F301+F302+F303+F304</f>
        <v>331200</v>
      </c>
    </row>
    <row r="295" spans="1:9" ht="21" customHeight="1" x14ac:dyDescent="0.3">
      <c r="A295" s="35" t="s">
        <v>72</v>
      </c>
      <c r="B295" s="33" t="s">
        <v>2</v>
      </c>
      <c r="C295" s="36">
        <v>0</v>
      </c>
      <c r="D295" s="36">
        <v>0</v>
      </c>
      <c r="E295" s="36">
        <v>0</v>
      </c>
      <c r="F295" s="36">
        <v>0</v>
      </c>
    </row>
    <row r="296" spans="1:9" ht="21" customHeight="1" x14ac:dyDescent="0.3">
      <c r="A296" s="155" t="s">
        <v>27</v>
      </c>
      <c r="B296" s="38" t="s">
        <v>1</v>
      </c>
      <c r="C296" s="126">
        <f>'สงม. 2(66) เดือน'!C413</f>
        <v>994400</v>
      </c>
      <c r="D296" s="126">
        <f>'สงม. 2(66) เดือน'!H413</f>
        <v>331600</v>
      </c>
      <c r="E296" s="126">
        <f>'สงม. 2(66) เดือน'!M413</f>
        <v>331600</v>
      </c>
      <c r="F296" s="126">
        <f>'สงม. 2(66) เดือน'!R413</f>
        <v>331200</v>
      </c>
    </row>
    <row r="297" spans="1:9" ht="21" customHeight="1" x14ac:dyDescent="0.3">
      <c r="A297" s="155" t="s">
        <v>49</v>
      </c>
      <c r="B297" s="38" t="s">
        <v>1</v>
      </c>
      <c r="C297" s="126">
        <f>'สงม. 2(66) เดือน'!C415</f>
        <v>32600</v>
      </c>
      <c r="D297" s="126">
        <f>'สงม. 2(66) เดือน'!H415</f>
        <v>0</v>
      </c>
      <c r="E297" s="126">
        <f>'สงม. 2(66) เดือน'!M415</f>
        <v>32600</v>
      </c>
      <c r="F297" s="126">
        <f>'สงม. 2(66) เดือน'!R415</f>
        <v>0</v>
      </c>
    </row>
    <row r="298" spans="1:9" ht="21" customHeight="1" x14ac:dyDescent="0.3">
      <c r="A298" s="155" t="s">
        <v>28</v>
      </c>
      <c r="B298" s="38" t="s">
        <v>1</v>
      </c>
      <c r="C298" s="126">
        <f>'สงม. 2(66) เดือน'!C417</f>
        <v>36800</v>
      </c>
      <c r="D298" s="126">
        <f>'สงม. 2(66) เดือน'!H417</f>
        <v>0</v>
      </c>
      <c r="E298" s="126">
        <f>'สงม. 2(66) เดือน'!M417</f>
        <v>36800</v>
      </c>
      <c r="F298" s="126">
        <f>'สงม. 2(66) เดือน'!R417</f>
        <v>0</v>
      </c>
    </row>
    <row r="299" spans="1:9" ht="21" customHeight="1" x14ac:dyDescent="0.3">
      <c r="A299" s="155" t="s">
        <v>38</v>
      </c>
      <c r="B299" s="38" t="s">
        <v>1</v>
      </c>
      <c r="C299" s="126">
        <f>'สงม. 2(66) เดือน'!C419</f>
        <v>30000</v>
      </c>
      <c r="D299" s="126">
        <f>'สงม. 2(66) เดือน'!H419</f>
        <v>0</v>
      </c>
      <c r="E299" s="126">
        <f>'สงม. 2(66) เดือน'!M419</f>
        <v>30000</v>
      </c>
      <c r="F299" s="126">
        <f>'สงม. 2(66) เดือน'!R419</f>
        <v>0</v>
      </c>
    </row>
    <row r="300" spans="1:9" ht="21" customHeight="1" x14ac:dyDescent="0.3">
      <c r="A300" s="155" t="s">
        <v>34</v>
      </c>
      <c r="B300" s="38" t="s">
        <v>1</v>
      </c>
      <c r="C300" s="126">
        <f>'สงม. 2(66) เดือน'!C421</f>
        <v>56000</v>
      </c>
      <c r="D300" s="126">
        <f>'สงม. 2(66) เดือน'!H421</f>
        <v>0</v>
      </c>
      <c r="E300" s="126">
        <f>'สงม. 2(66) เดือน'!M421</f>
        <v>56000</v>
      </c>
      <c r="F300" s="126">
        <f>'สงม. 2(66) เดือน'!R421</f>
        <v>0</v>
      </c>
    </row>
    <row r="301" spans="1:9" ht="21" customHeight="1" x14ac:dyDescent="0.3">
      <c r="A301" s="155" t="s">
        <v>35</v>
      </c>
      <c r="B301" s="38" t="s">
        <v>1</v>
      </c>
      <c r="C301" s="126">
        <f>'สงม. 2(66) เดือน'!C423</f>
        <v>21700</v>
      </c>
      <c r="D301" s="126">
        <f>'สงม. 2(66) เดือน'!H423</f>
        <v>0</v>
      </c>
      <c r="E301" s="126">
        <f>'สงม. 2(66) เดือน'!M423</f>
        <v>21700</v>
      </c>
      <c r="F301" s="126">
        <f>'สงม. 2(66) เดือน'!R423</f>
        <v>0</v>
      </c>
    </row>
    <row r="302" spans="1:9" ht="21" customHeight="1" x14ac:dyDescent="0.3">
      <c r="A302" s="155" t="s">
        <v>84</v>
      </c>
      <c r="B302" s="38" t="s">
        <v>1</v>
      </c>
      <c r="C302" s="126">
        <f>'สงม. 2(66) เดือน'!C425</f>
        <v>250000</v>
      </c>
      <c r="D302" s="126">
        <f>'สงม. 2(66) เดือน'!H425</f>
        <v>250000</v>
      </c>
      <c r="E302" s="126">
        <f>'สงม. 2(66) เดือน'!M425</f>
        <v>0</v>
      </c>
      <c r="F302" s="126">
        <f>'สงม. 2(66) เดือน'!R425</f>
        <v>0</v>
      </c>
    </row>
    <row r="303" spans="1:9" ht="21" customHeight="1" x14ac:dyDescent="0.3">
      <c r="A303" s="155" t="s">
        <v>23</v>
      </c>
      <c r="B303" s="38" t="s">
        <v>1</v>
      </c>
      <c r="C303" s="126">
        <f>'สงม. 2(66) เดือน'!C427</f>
        <v>2400</v>
      </c>
      <c r="D303" s="126">
        <f>'สงม. 2(66) เดือน'!H427</f>
        <v>2400</v>
      </c>
      <c r="E303" s="126">
        <f>'สงม. 2(66) เดือน'!M427</f>
        <v>0</v>
      </c>
      <c r="F303" s="126">
        <f>'สงม. 2(66) เดือน'!R427</f>
        <v>0</v>
      </c>
    </row>
    <row r="304" spans="1:9" ht="21" customHeight="1" x14ac:dyDescent="0.3">
      <c r="A304" s="37" t="s">
        <v>78</v>
      </c>
      <c r="B304" s="38" t="s">
        <v>1</v>
      </c>
      <c r="C304" s="126">
        <f>'สงม. 2(66) เดือน'!C429</f>
        <v>700000</v>
      </c>
      <c r="D304" s="126">
        <f>'สงม. 2(66) เดือน'!H429</f>
        <v>350000</v>
      </c>
      <c r="E304" s="126">
        <f>'สงม. 2(66) เดือน'!M429</f>
        <v>350000</v>
      </c>
      <c r="F304" s="126">
        <f>'สงม. 2(66) เดือน'!R429</f>
        <v>0</v>
      </c>
    </row>
    <row r="305" spans="1:6" ht="21" customHeight="1" x14ac:dyDescent="0.3">
      <c r="A305" s="32" t="s">
        <v>260</v>
      </c>
      <c r="B305" s="33" t="s">
        <v>1</v>
      </c>
      <c r="C305" s="36">
        <f>SUM(C307)</f>
        <v>3000000</v>
      </c>
      <c r="D305" s="36">
        <f t="shared" ref="D305:F306" si="29">SUM(D307)</f>
        <v>1500000</v>
      </c>
      <c r="E305" s="36">
        <f t="shared" si="29"/>
        <v>1500000</v>
      </c>
      <c r="F305" s="36">
        <f t="shared" si="29"/>
        <v>0</v>
      </c>
    </row>
    <row r="306" spans="1:6" ht="21" customHeight="1" x14ac:dyDescent="0.3">
      <c r="A306" s="35" t="s">
        <v>41</v>
      </c>
      <c r="B306" s="33" t="s">
        <v>2</v>
      </c>
      <c r="C306" s="36">
        <f>SUM(C308)</f>
        <v>0</v>
      </c>
      <c r="D306" s="36">
        <f t="shared" si="29"/>
        <v>0</v>
      </c>
      <c r="E306" s="36">
        <f t="shared" si="29"/>
        <v>0</v>
      </c>
      <c r="F306" s="36">
        <f t="shared" si="29"/>
        <v>0</v>
      </c>
    </row>
    <row r="307" spans="1:6" ht="21" customHeight="1" x14ac:dyDescent="0.3">
      <c r="A307" s="63" t="s">
        <v>246</v>
      </c>
      <c r="B307" s="38" t="s">
        <v>1</v>
      </c>
      <c r="C307" s="126">
        <f>'สงม. 2(66) เดือน'!C433</f>
        <v>3000000</v>
      </c>
      <c r="D307" s="126">
        <f>'สงม. 2(66) เดือน'!H433</f>
        <v>1500000</v>
      </c>
      <c r="E307" s="126">
        <f>'สงม. 2(66) เดือน'!M433</f>
        <v>1500000</v>
      </c>
      <c r="F307" s="126">
        <f>'สงม. 2(66) เดือน'!R433</f>
        <v>0</v>
      </c>
    </row>
    <row r="308" spans="1:6" ht="21" customHeight="1" x14ac:dyDescent="0.3">
      <c r="A308" s="45" t="s">
        <v>247</v>
      </c>
      <c r="B308" s="38" t="s">
        <v>2</v>
      </c>
      <c r="C308" s="126">
        <f>'สงม. 2(66) เดือน'!C434</f>
        <v>0</v>
      </c>
      <c r="D308" s="126">
        <f>'สงม. 2(66) เดือน'!H434</f>
        <v>0</v>
      </c>
      <c r="E308" s="126">
        <f>'สงม. 2(66) เดือน'!M434</f>
        <v>0</v>
      </c>
      <c r="F308" s="126">
        <f>'สงม. 2(66) เดือน'!R434</f>
        <v>0</v>
      </c>
    </row>
    <row r="309" spans="1:6" ht="21" customHeight="1" x14ac:dyDescent="0.3">
      <c r="A309" s="155"/>
      <c r="B309" s="38"/>
      <c r="C309" s="126"/>
      <c r="D309" s="126"/>
      <c r="E309" s="126"/>
      <c r="F309" s="126"/>
    </row>
    <row r="310" spans="1:6" ht="21" customHeight="1" x14ac:dyDescent="0.3">
      <c r="A310" s="46"/>
      <c r="B310" s="107"/>
      <c r="C310" s="129"/>
      <c r="D310" s="129"/>
      <c r="E310" s="129"/>
      <c r="F310" s="129"/>
    </row>
    <row r="311" spans="1:6" ht="21" customHeight="1" x14ac:dyDescent="0.3">
      <c r="A311" s="46"/>
      <c r="B311" s="47"/>
      <c r="C311" s="127"/>
      <c r="D311" s="127"/>
      <c r="E311" s="127"/>
      <c r="F311" s="127"/>
    </row>
    <row r="312" spans="1:6" ht="21" customHeight="1" x14ac:dyDescent="0.3">
      <c r="A312" s="165" t="s">
        <v>40</v>
      </c>
      <c r="B312" s="165"/>
      <c r="C312" s="165"/>
      <c r="D312" s="165"/>
      <c r="E312" s="165"/>
    </row>
    <row r="313" spans="1:6" ht="21" customHeight="1" x14ac:dyDescent="0.3">
      <c r="A313" s="22"/>
      <c r="B313" s="22"/>
      <c r="C313" s="123"/>
    </row>
    <row r="314" spans="1:6" ht="21" customHeight="1" x14ac:dyDescent="0.3">
      <c r="A314" s="163" t="s">
        <v>17</v>
      </c>
      <c r="B314" s="25" t="s">
        <v>3</v>
      </c>
      <c r="C314" s="124" t="s">
        <v>25</v>
      </c>
      <c r="D314" s="150" t="s">
        <v>148</v>
      </c>
      <c r="E314" s="151" t="s">
        <v>149</v>
      </c>
      <c r="F314" s="150" t="s">
        <v>150</v>
      </c>
    </row>
    <row r="315" spans="1:6" ht="21" customHeight="1" x14ac:dyDescent="0.3">
      <c r="A315" s="164"/>
      <c r="B315" s="28" t="s">
        <v>2</v>
      </c>
      <c r="C315" s="125"/>
      <c r="D315" s="134" t="s">
        <v>238</v>
      </c>
      <c r="E315" s="134" t="s">
        <v>240</v>
      </c>
      <c r="F315" s="134" t="s">
        <v>242</v>
      </c>
    </row>
    <row r="316" spans="1:6" ht="21" customHeight="1" x14ac:dyDescent="0.3">
      <c r="A316" s="32" t="s">
        <v>79</v>
      </c>
      <c r="B316" s="33" t="s">
        <v>1</v>
      </c>
      <c r="C316" s="36">
        <f>C318</f>
        <v>30000</v>
      </c>
      <c r="D316" s="36">
        <f t="shared" ref="D316:F316" si="30">D318</f>
        <v>0</v>
      </c>
      <c r="E316" s="36">
        <f t="shared" si="30"/>
        <v>30000</v>
      </c>
      <c r="F316" s="36">
        <f t="shared" si="30"/>
        <v>0</v>
      </c>
    </row>
    <row r="317" spans="1:6" ht="21" customHeight="1" x14ac:dyDescent="0.3">
      <c r="A317" s="35"/>
      <c r="B317" s="33" t="s">
        <v>2</v>
      </c>
      <c r="C317" s="36">
        <f>C319</f>
        <v>0</v>
      </c>
      <c r="D317" s="36">
        <f t="shared" ref="D317:F317" si="31">D319</f>
        <v>0</v>
      </c>
      <c r="E317" s="36">
        <f t="shared" si="31"/>
        <v>0</v>
      </c>
      <c r="F317" s="36">
        <f t="shared" si="31"/>
        <v>0</v>
      </c>
    </row>
    <row r="318" spans="1:6" ht="21" customHeight="1" x14ac:dyDescent="0.3">
      <c r="A318" s="32" t="s">
        <v>260</v>
      </c>
      <c r="B318" s="33" t="s">
        <v>1</v>
      </c>
      <c r="C318" s="36">
        <f>C320+C321</f>
        <v>30000</v>
      </c>
      <c r="D318" s="36">
        <f>D320+D321</f>
        <v>0</v>
      </c>
      <c r="E318" s="36">
        <f>E320+E321</f>
        <v>30000</v>
      </c>
      <c r="F318" s="36">
        <f>F320+F321</f>
        <v>0</v>
      </c>
    </row>
    <row r="319" spans="1:6" ht="21" customHeight="1" x14ac:dyDescent="0.3">
      <c r="A319" s="35" t="s">
        <v>72</v>
      </c>
      <c r="B319" s="33" t="s">
        <v>2</v>
      </c>
      <c r="C319" s="36">
        <v>0</v>
      </c>
      <c r="D319" s="36">
        <v>0</v>
      </c>
      <c r="E319" s="36">
        <v>0</v>
      </c>
      <c r="F319" s="36">
        <v>0</v>
      </c>
    </row>
    <row r="320" spans="1:6" ht="21" customHeight="1" x14ac:dyDescent="0.3">
      <c r="A320" s="43" t="s">
        <v>38</v>
      </c>
      <c r="B320" s="38" t="s">
        <v>1</v>
      </c>
      <c r="C320" s="126">
        <f>'สงม. 2(66) เดือน'!C447</f>
        <v>10000</v>
      </c>
      <c r="D320" s="126">
        <f>'สงม. 2(66) เดือน'!H447</f>
        <v>0</v>
      </c>
      <c r="E320" s="126">
        <f>'สงม. 2(66) เดือน'!M447</f>
        <v>10000</v>
      </c>
      <c r="F320" s="126">
        <f>'สงม. 2(66) เดือน'!R447</f>
        <v>0</v>
      </c>
    </row>
    <row r="321" spans="1:6" ht="21" customHeight="1" x14ac:dyDescent="0.3">
      <c r="A321" s="37" t="s">
        <v>34</v>
      </c>
      <c r="B321" s="38" t="s">
        <v>1</v>
      </c>
      <c r="C321" s="126">
        <f>'สงม. 2(66) เดือน'!C449</f>
        <v>20000</v>
      </c>
      <c r="D321" s="126">
        <f>'สงม. 2(66) เดือน'!H449</f>
        <v>0</v>
      </c>
      <c r="E321" s="126">
        <f>'สงม. 2(66) เดือน'!M449</f>
        <v>20000</v>
      </c>
      <c r="F321" s="126">
        <f>'สงม. 2(66) เดือน'!R449</f>
        <v>0</v>
      </c>
    </row>
    <row r="322" spans="1:6" ht="21" customHeight="1" x14ac:dyDescent="0.3">
      <c r="A322" s="32" t="s">
        <v>80</v>
      </c>
      <c r="B322" s="33" t="s">
        <v>1</v>
      </c>
      <c r="C322" s="36">
        <f>C324</f>
        <v>514510</v>
      </c>
      <c r="D322" s="36">
        <f t="shared" ref="D322:F322" si="32">D324</f>
        <v>304800</v>
      </c>
      <c r="E322" s="36">
        <f t="shared" si="32"/>
        <v>104800</v>
      </c>
      <c r="F322" s="36">
        <f t="shared" si="32"/>
        <v>104910</v>
      </c>
    </row>
    <row r="323" spans="1:6" ht="21" customHeight="1" x14ac:dyDescent="0.3">
      <c r="A323" s="35"/>
      <c r="B323" s="33" t="s">
        <v>2</v>
      </c>
      <c r="C323" s="36">
        <f>C325</f>
        <v>0</v>
      </c>
      <c r="D323" s="36">
        <f t="shared" ref="D323:F323" si="33">D325</f>
        <v>0</v>
      </c>
      <c r="E323" s="36">
        <f t="shared" si="33"/>
        <v>0</v>
      </c>
      <c r="F323" s="36">
        <f t="shared" si="33"/>
        <v>0</v>
      </c>
    </row>
    <row r="324" spans="1:6" ht="21" customHeight="1" x14ac:dyDescent="0.3">
      <c r="A324" s="32" t="s">
        <v>260</v>
      </c>
      <c r="B324" s="33" t="s">
        <v>1</v>
      </c>
      <c r="C324" s="36">
        <f>C326+C327</f>
        <v>514510</v>
      </c>
      <c r="D324" s="36">
        <f>D326+D327</f>
        <v>304800</v>
      </c>
      <c r="E324" s="36">
        <f>E326+E327</f>
        <v>104800</v>
      </c>
      <c r="F324" s="36">
        <f>F326+F327</f>
        <v>104910</v>
      </c>
    </row>
    <row r="325" spans="1:6" ht="21" customHeight="1" x14ac:dyDescent="0.3">
      <c r="A325" s="35" t="s">
        <v>72</v>
      </c>
      <c r="B325" s="33" t="s">
        <v>2</v>
      </c>
      <c r="C325" s="36">
        <v>0</v>
      </c>
      <c r="D325" s="36">
        <v>0</v>
      </c>
      <c r="E325" s="36">
        <v>0</v>
      </c>
      <c r="F325" s="36">
        <v>0</v>
      </c>
    </row>
    <row r="326" spans="1:6" ht="21" customHeight="1" x14ac:dyDescent="0.3">
      <c r="A326" s="43" t="s">
        <v>81</v>
      </c>
      <c r="B326" s="38" t="s">
        <v>1</v>
      </c>
      <c r="C326" s="126">
        <f>'สงม. 2(66) เดือน'!C455</f>
        <v>200000</v>
      </c>
      <c r="D326" s="126">
        <f>'สงม. 2(66) เดือน'!H455</f>
        <v>200000</v>
      </c>
      <c r="E326" s="126">
        <f>'สงม. 2(66) เดือน'!M455</f>
        <v>0</v>
      </c>
      <c r="F326" s="126">
        <f>'สงม. 2(66) เดือน'!R455</f>
        <v>0</v>
      </c>
    </row>
    <row r="327" spans="1:6" ht="21" customHeight="1" x14ac:dyDescent="0.3">
      <c r="A327" s="37" t="s">
        <v>82</v>
      </c>
      <c r="B327" s="38" t="s">
        <v>1</v>
      </c>
      <c r="C327" s="126">
        <f>'สงม. 2(66) เดือน'!C457</f>
        <v>314510</v>
      </c>
      <c r="D327" s="126">
        <f>'สงม. 2(66) เดือน'!H457</f>
        <v>104800</v>
      </c>
      <c r="E327" s="126">
        <f>'สงม. 2(66) เดือน'!M457</f>
        <v>104800</v>
      </c>
      <c r="F327" s="126">
        <f>'สงม. 2(66) เดือน'!R457</f>
        <v>104910</v>
      </c>
    </row>
    <row r="328" spans="1:6" ht="21" customHeight="1" x14ac:dyDescent="0.3">
      <c r="A328" s="32" t="s">
        <v>85</v>
      </c>
      <c r="B328" s="33" t="s">
        <v>1</v>
      </c>
      <c r="C328" s="36">
        <f>(C330)</f>
        <v>2890400</v>
      </c>
      <c r="D328" s="36">
        <f t="shared" ref="D328:F328" si="34">(D330)</f>
        <v>2123400</v>
      </c>
      <c r="E328" s="36">
        <f t="shared" si="34"/>
        <v>293800</v>
      </c>
      <c r="F328" s="36">
        <f t="shared" si="34"/>
        <v>473200</v>
      </c>
    </row>
    <row r="329" spans="1:6" ht="21" customHeight="1" x14ac:dyDescent="0.3">
      <c r="A329" s="35"/>
      <c r="B329" s="33" t="s">
        <v>2</v>
      </c>
      <c r="C329" s="36">
        <f>(C331)</f>
        <v>0</v>
      </c>
      <c r="D329" s="36">
        <f t="shared" ref="D329:F329" si="35">(D331)</f>
        <v>0</v>
      </c>
      <c r="E329" s="36">
        <f t="shared" si="35"/>
        <v>0</v>
      </c>
      <c r="F329" s="36">
        <f t="shared" si="35"/>
        <v>0</v>
      </c>
    </row>
    <row r="330" spans="1:6" ht="21" customHeight="1" x14ac:dyDescent="0.3">
      <c r="A330" s="32" t="s">
        <v>260</v>
      </c>
      <c r="B330" s="33" t="s">
        <v>1</v>
      </c>
      <c r="C330" s="36">
        <f>C332+C333+C334+C335+C342+C343+C344+C345+C346</f>
        <v>2890400</v>
      </c>
      <c r="D330" s="36">
        <f>D332+D333+D334+D335+D342+D343+D344+D345+D346</f>
        <v>2123400</v>
      </c>
      <c r="E330" s="36">
        <f>E332+E333+E334+E335+E342+E343+E344+E345+E346</f>
        <v>293800</v>
      </c>
      <c r="F330" s="36">
        <f>F332+F333+F334+F335+F342+F343+F344+F345+F346</f>
        <v>473200</v>
      </c>
    </row>
    <row r="331" spans="1:6" ht="21" customHeight="1" x14ac:dyDescent="0.3">
      <c r="A331" s="35" t="s">
        <v>72</v>
      </c>
      <c r="B331" s="33" t="s">
        <v>2</v>
      </c>
      <c r="C331" s="36">
        <v>0</v>
      </c>
      <c r="D331" s="36">
        <v>0</v>
      </c>
      <c r="E331" s="36">
        <v>0</v>
      </c>
      <c r="F331" s="36">
        <v>0</v>
      </c>
    </row>
    <row r="332" spans="1:6" ht="21" customHeight="1" x14ac:dyDescent="0.3">
      <c r="A332" s="155" t="s">
        <v>27</v>
      </c>
      <c r="B332" s="38" t="s">
        <v>1</v>
      </c>
      <c r="C332" s="126">
        <f>'สงม. 2(66) เดือน'!C463</f>
        <v>828100</v>
      </c>
      <c r="D332" s="126">
        <f>'สงม. 2(66) เดือน'!H463</f>
        <v>236600</v>
      </c>
      <c r="E332" s="126">
        <f>'สงม. 2(66) เดือน'!M463</f>
        <v>118300</v>
      </c>
      <c r="F332" s="126">
        <f>'สงม. 2(66) เดือน'!R463</f>
        <v>473200</v>
      </c>
    </row>
    <row r="333" spans="1:6" ht="21" customHeight="1" x14ac:dyDescent="0.3">
      <c r="A333" s="155" t="s">
        <v>49</v>
      </c>
      <c r="B333" s="38" t="s">
        <v>1</v>
      </c>
      <c r="C333" s="126">
        <f>'สงม. 2(66) เดือน'!C465</f>
        <v>145600</v>
      </c>
      <c r="D333" s="126">
        <f>'สงม. 2(66) เดือน'!H465</f>
        <v>0</v>
      </c>
      <c r="E333" s="126">
        <f>'สงม. 2(66) เดือน'!M465</f>
        <v>145600</v>
      </c>
      <c r="F333" s="126">
        <f>'สงม. 2(66) เดือน'!R465</f>
        <v>0</v>
      </c>
    </row>
    <row r="334" spans="1:6" ht="21" customHeight="1" x14ac:dyDescent="0.3">
      <c r="A334" s="155" t="s">
        <v>61</v>
      </c>
      <c r="B334" s="38" t="s">
        <v>1</v>
      </c>
      <c r="C334" s="126">
        <f>'สงม. 2(66) เดือน'!C467</f>
        <v>3000</v>
      </c>
      <c r="D334" s="126">
        <f>'สงม. 2(66) เดือน'!H467</f>
        <v>0</v>
      </c>
      <c r="E334" s="126">
        <f>'สงม. 2(66) เดือน'!M467</f>
        <v>3000</v>
      </c>
      <c r="F334" s="126">
        <f>'สงม. 2(66) เดือน'!R467</f>
        <v>0</v>
      </c>
    </row>
    <row r="335" spans="1:6" ht="21" customHeight="1" x14ac:dyDescent="0.3">
      <c r="A335" s="155" t="s">
        <v>86</v>
      </c>
      <c r="B335" s="38" t="s">
        <v>1</v>
      </c>
      <c r="C335" s="126">
        <f>'สงม. 2(66) เดือน'!C469</f>
        <v>1712000</v>
      </c>
      <c r="D335" s="126">
        <f>'สงม. 2(66) เดือน'!H469</f>
        <v>1712000</v>
      </c>
      <c r="E335" s="126">
        <f>'สงม. 2(66) เดือน'!M469</f>
        <v>0</v>
      </c>
      <c r="F335" s="126">
        <f>'สงม. 2(66) เดือน'!R469</f>
        <v>0</v>
      </c>
    </row>
    <row r="336" spans="1:6" ht="21" customHeight="1" x14ac:dyDescent="0.3">
      <c r="A336" s="104"/>
      <c r="B336" s="107"/>
      <c r="C336" s="129"/>
      <c r="D336" s="129"/>
      <c r="E336" s="129"/>
      <c r="F336" s="136"/>
    </row>
    <row r="337" spans="1:6" ht="21" customHeight="1" x14ac:dyDescent="0.3">
      <c r="A337" s="46"/>
      <c r="B337" s="47"/>
      <c r="C337" s="127"/>
      <c r="D337" s="127"/>
      <c r="E337" s="127"/>
      <c r="F337" s="135"/>
    </row>
    <row r="338" spans="1:6" ht="21" customHeight="1" x14ac:dyDescent="0.3">
      <c r="A338" s="165" t="s">
        <v>67</v>
      </c>
      <c r="B338" s="165"/>
      <c r="C338" s="165"/>
      <c r="D338" s="165"/>
      <c r="E338" s="165"/>
    </row>
    <row r="339" spans="1:6" ht="21" customHeight="1" x14ac:dyDescent="0.3">
      <c r="A339" s="22"/>
      <c r="B339" s="22"/>
      <c r="C339" s="123"/>
    </row>
    <row r="340" spans="1:6" ht="21" customHeight="1" x14ac:dyDescent="0.3">
      <c r="A340" s="163" t="s">
        <v>17</v>
      </c>
      <c r="B340" s="25" t="s">
        <v>3</v>
      </c>
      <c r="C340" s="124" t="s">
        <v>25</v>
      </c>
      <c r="D340" s="150" t="s">
        <v>148</v>
      </c>
      <c r="E340" s="151" t="s">
        <v>149</v>
      </c>
      <c r="F340" s="150" t="s">
        <v>150</v>
      </c>
    </row>
    <row r="341" spans="1:6" ht="21" customHeight="1" x14ac:dyDescent="0.3">
      <c r="A341" s="164"/>
      <c r="B341" s="28" t="s">
        <v>2</v>
      </c>
      <c r="C341" s="125"/>
      <c r="D341" s="134" t="s">
        <v>238</v>
      </c>
      <c r="E341" s="134" t="s">
        <v>240</v>
      </c>
      <c r="F341" s="134" t="s">
        <v>242</v>
      </c>
    </row>
    <row r="342" spans="1:6" ht="21" customHeight="1" x14ac:dyDescent="0.3">
      <c r="A342" s="155" t="s">
        <v>219</v>
      </c>
      <c r="B342" s="38" t="s">
        <v>1</v>
      </c>
      <c r="C342" s="126">
        <f>'สงม. 2(66) เดือน'!C479</f>
        <v>1800</v>
      </c>
      <c r="D342" s="126">
        <f>'สงม. 2(66) เดือน'!H479</f>
        <v>0</v>
      </c>
      <c r="E342" s="126">
        <f>'สงม. 2(66) เดือน'!M479</f>
        <v>1800</v>
      </c>
      <c r="F342" s="126">
        <f>'สงม. 2(66) เดือน'!R479</f>
        <v>0</v>
      </c>
    </row>
    <row r="343" spans="1:6" ht="21" customHeight="1" x14ac:dyDescent="0.3">
      <c r="A343" s="155" t="s">
        <v>87</v>
      </c>
      <c r="B343" s="38" t="s">
        <v>1</v>
      </c>
      <c r="C343" s="126">
        <f>'สงม. 2(66) เดือน'!C481</f>
        <v>72000</v>
      </c>
      <c r="D343" s="126">
        <f>'สงม. 2(66) เดือน'!H481</f>
        <v>72000</v>
      </c>
      <c r="E343" s="126">
        <f>'สงม. 2(66) เดือน'!M481</f>
        <v>0</v>
      </c>
      <c r="F343" s="126">
        <f>'สงม. 2(66) เดือน'!R481</f>
        <v>0</v>
      </c>
    </row>
    <row r="344" spans="1:6" ht="21" customHeight="1" x14ac:dyDescent="0.3">
      <c r="A344" s="155" t="s">
        <v>88</v>
      </c>
      <c r="B344" s="38" t="s">
        <v>1</v>
      </c>
      <c r="C344" s="126">
        <f>'สงม. 2(66) เดือน'!C483</f>
        <v>50000</v>
      </c>
      <c r="D344" s="126">
        <f>'สงม. 2(66) เดือน'!H483</f>
        <v>50000</v>
      </c>
      <c r="E344" s="126">
        <f>'สงม. 2(66) เดือน'!M483</f>
        <v>0</v>
      </c>
      <c r="F344" s="126">
        <f>'สงม. 2(66) เดือน'!R483</f>
        <v>0</v>
      </c>
    </row>
    <row r="345" spans="1:6" ht="21" customHeight="1" x14ac:dyDescent="0.3">
      <c r="A345" s="155" t="s">
        <v>23</v>
      </c>
      <c r="B345" s="38" t="s">
        <v>1</v>
      </c>
      <c r="C345" s="126">
        <f>'สงม. 2(66) เดือน'!C485</f>
        <v>52800</v>
      </c>
      <c r="D345" s="126">
        <f>'สงม. 2(66) เดือน'!H485</f>
        <v>52800</v>
      </c>
      <c r="E345" s="126">
        <f>'สงม. 2(66) เดือน'!M485</f>
        <v>0</v>
      </c>
      <c r="F345" s="126">
        <f>'สงม. 2(66) เดือน'!R485</f>
        <v>0</v>
      </c>
    </row>
    <row r="346" spans="1:6" ht="21" customHeight="1" x14ac:dyDescent="0.3">
      <c r="A346" s="37" t="s">
        <v>56</v>
      </c>
      <c r="B346" s="38" t="s">
        <v>1</v>
      </c>
      <c r="C346" s="126">
        <f>'สงม. 2(66) เดือน'!C487</f>
        <v>25100</v>
      </c>
      <c r="D346" s="126">
        <f>'สงม. 2(66) เดือน'!H487</f>
        <v>0</v>
      </c>
      <c r="E346" s="126">
        <f>'สงม. 2(66) เดือน'!M487</f>
        <v>25100</v>
      </c>
      <c r="F346" s="126">
        <f>'สงม. 2(66) เดือน'!R487</f>
        <v>0</v>
      </c>
    </row>
    <row r="347" spans="1:6" ht="21" customHeight="1" x14ac:dyDescent="0.3">
      <c r="A347" s="166" t="s">
        <v>4</v>
      </c>
      <c r="B347" s="54" t="s">
        <v>1</v>
      </c>
      <c r="C347" s="55">
        <f t="shared" ref="C347:F348" si="36">C292+C316+C322+C328</f>
        <v>8558810</v>
      </c>
      <c r="D347" s="55">
        <f t="shared" si="36"/>
        <v>4862200</v>
      </c>
      <c r="E347" s="55">
        <f t="shared" si="36"/>
        <v>2787300</v>
      </c>
      <c r="F347" s="55">
        <f t="shared" si="36"/>
        <v>909310</v>
      </c>
    </row>
    <row r="348" spans="1:6" ht="21" customHeight="1" x14ac:dyDescent="0.3">
      <c r="A348" s="167"/>
      <c r="B348" s="54" t="s">
        <v>2</v>
      </c>
      <c r="C348" s="55">
        <f t="shared" si="36"/>
        <v>0</v>
      </c>
      <c r="D348" s="55">
        <f t="shared" si="36"/>
        <v>0</v>
      </c>
      <c r="E348" s="55">
        <f t="shared" si="36"/>
        <v>0</v>
      </c>
      <c r="F348" s="55">
        <f t="shared" si="36"/>
        <v>0</v>
      </c>
    </row>
    <row r="349" spans="1:6" ht="21" customHeight="1" x14ac:dyDescent="0.3">
      <c r="A349" s="49"/>
      <c r="B349" s="49"/>
      <c r="C349" s="131"/>
    </row>
    <row r="350" spans="1:6" ht="21" customHeight="1" x14ac:dyDescent="0.3">
      <c r="A350" s="22" t="s">
        <v>5</v>
      </c>
      <c r="B350" s="49"/>
      <c r="C350" s="131"/>
    </row>
    <row r="364" spans="1:6" ht="21" customHeight="1" x14ac:dyDescent="0.3">
      <c r="A364" s="165" t="s">
        <v>243</v>
      </c>
      <c r="B364" s="165"/>
      <c r="C364" s="165"/>
      <c r="D364" s="165"/>
      <c r="E364" s="165"/>
      <c r="F364" s="165"/>
    </row>
    <row r="365" spans="1:6" ht="21" customHeight="1" x14ac:dyDescent="0.3">
      <c r="A365" s="20" t="s">
        <v>20</v>
      </c>
      <c r="B365" s="20"/>
      <c r="C365" s="132"/>
    </row>
    <row r="366" spans="1:6" ht="21" customHeight="1" x14ac:dyDescent="0.3">
      <c r="A366" s="22" t="s">
        <v>107</v>
      </c>
      <c r="B366" s="22"/>
      <c r="C366" s="123"/>
    </row>
    <row r="367" spans="1:6" ht="21" customHeight="1" x14ac:dyDescent="0.3">
      <c r="A367" s="22"/>
      <c r="B367" s="22"/>
      <c r="C367" s="123"/>
    </row>
    <row r="368" spans="1:6" ht="21" customHeight="1" x14ac:dyDescent="0.3">
      <c r="A368" s="163" t="s">
        <v>17</v>
      </c>
      <c r="B368" s="25" t="s">
        <v>3</v>
      </c>
      <c r="C368" s="124" t="s">
        <v>25</v>
      </c>
      <c r="D368" s="150" t="s">
        <v>148</v>
      </c>
      <c r="E368" s="151" t="s">
        <v>149</v>
      </c>
      <c r="F368" s="150" t="s">
        <v>150</v>
      </c>
    </row>
    <row r="369" spans="1:6" ht="21" customHeight="1" x14ac:dyDescent="0.3">
      <c r="A369" s="164"/>
      <c r="B369" s="28" t="s">
        <v>2</v>
      </c>
      <c r="C369" s="125"/>
      <c r="D369" s="134" t="s">
        <v>238</v>
      </c>
      <c r="E369" s="134" t="s">
        <v>240</v>
      </c>
      <c r="F369" s="134" t="s">
        <v>242</v>
      </c>
    </row>
    <row r="370" spans="1:6" ht="21" customHeight="1" x14ac:dyDescent="0.3">
      <c r="A370" s="32" t="s">
        <v>89</v>
      </c>
      <c r="B370" s="33" t="s">
        <v>1</v>
      </c>
      <c r="C370" s="36">
        <f t="shared" ref="C370:F371" si="37">C372+C384</f>
        <v>6339100</v>
      </c>
      <c r="D370" s="36">
        <f t="shared" si="37"/>
        <v>2385958</v>
      </c>
      <c r="E370" s="36">
        <f t="shared" si="37"/>
        <v>1822398</v>
      </c>
      <c r="F370" s="36">
        <f t="shared" si="37"/>
        <v>2130744</v>
      </c>
    </row>
    <row r="371" spans="1:6" ht="21" customHeight="1" x14ac:dyDescent="0.3">
      <c r="A371" s="35"/>
      <c r="B371" s="33" t="s">
        <v>2</v>
      </c>
      <c r="C371" s="36">
        <f t="shared" si="37"/>
        <v>0</v>
      </c>
      <c r="D371" s="36">
        <f t="shared" si="37"/>
        <v>0</v>
      </c>
      <c r="E371" s="36">
        <f t="shared" si="37"/>
        <v>0</v>
      </c>
      <c r="F371" s="36">
        <f t="shared" si="37"/>
        <v>0</v>
      </c>
    </row>
    <row r="372" spans="1:6" ht="21" customHeight="1" x14ac:dyDescent="0.3">
      <c r="A372" s="32" t="s">
        <v>260</v>
      </c>
      <c r="B372" s="33" t="s">
        <v>1</v>
      </c>
      <c r="C372" s="36">
        <f>C374+C375+C376+C377+C378+C379+C380+C381+C382</f>
        <v>1593700</v>
      </c>
      <c r="D372" s="36">
        <f>D374+D375+D376+D377+D378+D379+D380+D381+D382</f>
        <v>865000</v>
      </c>
      <c r="E372" s="36">
        <f>E374+E375+E376+E377+E378+E379+E380+E381+E382</f>
        <v>423500</v>
      </c>
      <c r="F372" s="36">
        <f>F374+F375+F376+F377+F378+F379+F380+F381+F382</f>
        <v>305200</v>
      </c>
    </row>
    <row r="373" spans="1:6" ht="21" customHeight="1" x14ac:dyDescent="0.3">
      <c r="A373" s="35" t="s">
        <v>72</v>
      </c>
      <c r="B373" s="33" t="s">
        <v>2</v>
      </c>
      <c r="C373" s="36">
        <v>0</v>
      </c>
      <c r="D373" s="36">
        <v>0</v>
      </c>
      <c r="E373" s="36">
        <v>0</v>
      </c>
      <c r="F373" s="36">
        <v>0</v>
      </c>
    </row>
    <row r="374" spans="1:6" ht="21" customHeight="1" x14ac:dyDescent="0.3">
      <c r="A374" s="37" t="s">
        <v>27</v>
      </c>
      <c r="B374" s="38" t="s">
        <v>1</v>
      </c>
      <c r="C374" s="126">
        <f>'สงม. 2(66) เดือน'!C525</f>
        <v>895000</v>
      </c>
      <c r="D374" s="126">
        <f>'สงม. 2(66) เดือน'!H525</f>
        <v>299000</v>
      </c>
      <c r="E374" s="126">
        <f>'สงม. 2(66) เดือน'!M525</f>
        <v>296000</v>
      </c>
      <c r="F374" s="126">
        <f>'สงม. 2(66) เดือน'!R525</f>
        <v>300000</v>
      </c>
    </row>
    <row r="375" spans="1:6" ht="21" customHeight="1" x14ac:dyDescent="0.3">
      <c r="A375" s="155" t="s">
        <v>49</v>
      </c>
      <c r="B375" s="38" t="s">
        <v>1</v>
      </c>
      <c r="C375" s="126">
        <f>'สงม. 2(66) เดือน'!C527</f>
        <v>52900</v>
      </c>
      <c r="D375" s="126">
        <f>'สงม. 2(66) เดือน'!H527</f>
        <v>26450</v>
      </c>
      <c r="E375" s="126">
        <f>'สงม. 2(66) เดือน'!M527</f>
        <v>26450</v>
      </c>
      <c r="F375" s="126">
        <f>'สงม. 2(66) เดือน'!R527</f>
        <v>0</v>
      </c>
    </row>
    <row r="376" spans="1:6" ht="21" customHeight="1" x14ac:dyDescent="0.3">
      <c r="A376" s="155" t="s">
        <v>90</v>
      </c>
      <c r="B376" s="38" t="s">
        <v>1</v>
      </c>
      <c r="C376" s="126">
        <f>'สงม. 2(66) เดือน'!C529</f>
        <v>15600</v>
      </c>
      <c r="D376" s="126">
        <f>'สงม. 2(66) เดือน'!H529</f>
        <v>5200</v>
      </c>
      <c r="E376" s="126">
        <f>'สงม. 2(66) เดือน'!M529</f>
        <v>5200</v>
      </c>
      <c r="F376" s="126">
        <f>'สงม. 2(66) เดือน'!R529</f>
        <v>5200</v>
      </c>
    </row>
    <row r="377" spans="1:6" ht="21" customHeight="1" x14ac:dyDescent="0.3">
      <c r="A377" s="155" t="s">
        <v>28</v>
      </c>
      <c r="B377" s="38" t="s">
        <v>1</v>
      </c>
      <c r="C377" s="126">
        <f>'สงม. 2(66) เดือน'!C531</f>
        <v>32500</v>
      </c>
      <c r="D377" s="126">
        <f>'สงม. 2(66) เดือน'!H531</f>
        <v>16250</v>
      </c>
      <c r="E377" s="126">
        <f>'สงม. 2(66) เดือน'!M531</f>
        <v>16250</v>
      </c>
      <c r="F377" s="126">
        <f>'สงม. 2(66) เดือน'!R531</f>
        <v>0</v>
      </c>
    </row>
    <row r="378" spans="1:6" ht="21" customHeight="1" x14ac:dyDescent="0.3">
      <c r="A378" s="155" t="s">
        <v>33</v>
      </c>
      <c r="B378" s="38" t="s">
        <v>1</v>
      </c>
      <c r="C378" s="126">
        <f>'สงม. 2(66) เดือน'!C533</f>
        <v>432000</v>
      </c>
      <c r="D378" s="126">
        <f>'สงม. 2(66) เดือน'!H533</f>
        <v>432000</v>
      </c>
      <c r="E378" s="126">
        <f>'สงม. 2(66) เดือน'!M533</f>
        <v>0</v>
      </c>
      <c r="F378" s="126">
        <f>'สงม. 2(66) เดือน'!R533</f>
        <v>0</v>
      </c>
    </row>
    <row r="379" spans="1:6" ht="21" customHeight="1" x14ac:dyDescent="0.3">
      <c r="A379" s="155" t="s">
        <v>38</v>
      </c>
      <c r="B379" s="38" t="s">
        <v>1</v>
      </c>
      <c r="C379" s="126">
        <f>'สงม. 2(66) เดือน'!C535</f>
        <v>72600</v>
      </c>
      <c r="D379" s="126">
        <f>'สงม. 2(66) เดือน'!H535</f>
        <v>36300</v>
      </c>
      <c r="E379" s="126">
        <f>'สงม. 2(66) เดือน'!M535</f>
        <v>36300</v>
      </c>
      <c r="F379" s="126">
        <f>'สงม. 2(66) เดือน'!R535</f>
        <v>0</v>
      </c>
    </row>
    <row r="380" spans="1:6" ht="21" customHeight="1" x14ac:dyDescent="0.3">
      <c r="A380" s="155" t="s">
        <v>34</v>
      </c>
      <c r="B380" s="38" t="s">
        <v>1</v>
      </c>
      <c r="C380" s="126">
        <f>'สงม. 2(66) เดือน'!C537</f>
        <v>51300</v>
      </c>
      <c r="D380" s="126">
        <f>'สงม. 2(66) เดือน'!H537</f>
        <v>25650</v>
      </c>
      <c r="E380" s="126">
        <f>'สงม. 2(66) เดือน'!M537</f>
        <v>25650</v>
      </c>
      <c r="F380" s="126">
        <f>'สงม. 2(66) เดือน'!R537</f>
        <v>0</v>
      </c>
    </row>
    <row r="381" spans="1:6" ht="21" customHeight="1" x14ac:dyDescent="0.3">
      <c r="A381" s="155" t="s">
        <v>35</v>
      </c>
      <c r="B381" s="38" t="s">
        <v>1</v>
      </c>
      <c r="C381" s="126">
        <f>'สงม. 2(66) เดือน'!C539</f>
        <v>35300</v>
      </c>
      <c r="D381" s="126">
        <f>'สงม. 2(66) เดือน'!H539</f>
        <v>17650</v>
      </c>
      <c r="E381" s="126">
        <f>'สงม. 2(66) เดือน'!M539</f>
        <v>17650</v>
      </c>
      <c r="F381" s="126">
        <f>'สงม. 2(66) เดือน'!R539</f>
        <v>0</v>
      </c>
    </row>
    <row r="382" spans="1:6" ht="21" customHeight="1" x14ac:dyDescent="0.3">
      <c r="A382" s="155" t="s">
        <v>23</v>
      </c>
      <c r="B382" s="38" t="s">
        <v>1</v>
      </c>
      <c r="C382" s="126">
        <f>'สงม. 2(66) เดือน'!C541</f>
        <v>6500</v>
      </c>
      <c r="D382" s="126">
        <f>'สงม. 2(66) เดือน'!H541</f>
        <v>6500</v>
      </c>
      <c r="E382" s="126">
        <f>'สงม. 2(66) เดือน'!M541</f>
        <v>0</v>
      </c>
      <c r="F382" s="126">
        <f>'สงม. 2(66) เดือน'!R541</f>
        <v>0</v>
      </c>
    </row>
    <row r="383" spans="1:6" ht="21" customHeight="1" x14ac:dyDescent="0.3">
      <c r="A383" s="155"/>
      <c r="B383" s="38"/>
      <c r="C383" s="126"/>
      <c r="D383" s="126"/>
      <c r="E383" s="126"/>
      <c r="F383" s="126"/>
    </row>
    <row r="384" spans="1:6" ht="21" customHeight="1" x14ac:dyDescent="0.3">
      <c r="A384" s="32" t="s">
        <v>41</v>
      </c>
      <c r="B384" s="33" t="s">
        <v>1</v>
      </c>
      <c r="C384" s="36">
        <f>C386+C394+C396+C398+C400+C402</f>
        <v>4745400</v>
      </c>
      <c r="D384" s="36">
        <f>D386+D394+D396+D398+D400+D402</f>
        <v>1520958</v>
      </c>
      <c r="E384" s="36">
        <f>E386+E394+E396+E398+E400+E402</f>
        <v>1398898</v>
      </c>
      <c r="F384" s="36">
        <f>F386+F394+F396+F398+F400+F402</f>
        <v>1825544</v>
      </c>
    </row>
    <row r="385" spans="1:6" ht="21" customHeight="1" x14ac:dyDescent="0.3">
      <c r="A385" s="35"/>
      <c r="B385" s="33" t="s">
        <v>2</v>
      </c>
      <c r="C385" s="36">
        <f>SUM(C395,C399,C387,C397,C403)</f>
        <v>0</v>
      </c>
      <c r="D385" s="36">
        <f t="shared" ref="D385:F385" si="38">SUM(D395)</f>
        <v>0</v>
      </c>
      <c r="E385" s="36">
        <f t="shared" si="38"/>
        <v>0</v>
      </c>
      <c r="F385" s="36">
        <f t="shared" si="38"/>
        <v>0</v>
      </c>
    </row>
    <row r="386" spans="1:6" ht="21" customHeight="1" x14ac:dyDescent="0.3">
      <c r="A386" s="50" t="s">
        <v>279</v>
      </c>
      <c r="B386" s="38" t="s">
        <v>1</v>
      </c>
      <c r="C386" s="126">
        <f>'สงม. 2(66) เดือน'!C557</f>
        <v>3360000</v>
      </c>
      <c r="D386" s="126">
        <f>'สงม. 2(66) เดือน'!H557</f>
        <v>800000</v>
      </c>
      <c r="E386" s="126">
        <f>'สงม. 2(66) เดือน'!M557</f>
        <v>1200000</v>
      </c>
      <c r="F386" s="126">
        <f>'สงม. 2(66) เดือน'!R557</f>
        <v>1360000</v>
      </c>
    </row>
    <row r="387" spans="1:6" ht="21" customHeight="1" x14ac:dyDescent="0.3">
      <c r="A387" s="65"/>
      <c r="B387" s="38" t="s">
        <v>2</v>
      </c>
      <c r="C387" s="126">
        <f>'สงม. 2(66) เดือน'!C558</f>
        <v>0</v>
      </c>
      <c r="D387" s="126">
        <f>'สงม. 2(66) เดือน'!H558</f>
        <v>0</v>
      </c>
      <c r="E387" s="126">
        <f>'สงม. 2(66) เดือน'!M558</f>
        <v>0</v>
      </c>
      <c r="F387" s="126">
        <f>'สงม. 2(66) เดือน'!R558</f>
        <v>0</v>
      </c>
    </row>
    <row r="388" spans="1:6" ht="21" customHeight="1" x14ac:dyDescent="0.3">
      <c r="A388" s="113"/>
      <c r="B388" s="107"/>
      <c r="C388" s="129"/>
      <c r="D388" s="129"/>
      <c r="E388" s="129"/>
      <c r="F388" s="129"/>
    </row>
    <row r="389" spans="1:6" ht="21" customHeight="1" x14ac:dyDescent="0.3">
      <c r="A389" s="110"/>
      <c r="B389" s="47"/>
      <c r="C389" s="127"/>
      <c r="D389" s="127"/>
      <c r="E389" s="127"/>
      <c r="F389" s="127"/>
    </row>
    <row r="390" spans="1:6" ht="21" customHeight="1" x14ac:dyDescent="0.3">
      <c r="A390" s="165" t="s">
        <v>40</v>
      </c>
      <c r="B390" s="165"/>
      <c r="C390" s="165"/>
      <c r="D390" s="165"/>
      <c r="E390" s="165"/>
    </row>
    <row r="391" spans="1:6" ht="21" customHeight="1" x14ac:dyDescent="0.3">
      <c r="A391" s="22"/>
      <c r="B391" s="22"/>
      <c r="C391" s="123"/>
    </row>
    <row r="392" spans="1:6" ht="21" customHeight="1" x14ac:dyDescent="0.3">
      <c r="A392" s="163" t="s">
        <v>17</v>
      </c>
      <c r="B392" s="25" t="s">
        <v>3</v>
      </c>
      <c r="C392" s="124" t="s">
        <v>25</v>
      </c>
      <c r="D392" s="150" t="s">
        <v>148</v>
      </c>
      <c r="E392" s="151" t="s">
        <v>149</v>
      </c>
      <c r="F392" s="150" t="s">
        <v>150</v>
      </c>
    </row>
    <row r="393" spans="1:6" ht="21" customHeight="1" x14ac:dyDescent="0.3">
      <c r="A393" s="164"/>
      <c r="B393" s="28" t="s">
        <v>2</v>
      </c>
      <c r="C393" s="125"/>
      <c r="D393" s="134" t="s">
        <v>238</v>
      </c>
      <c r="E393" s="134" t="s">
        <v>240</v>
      </c>
      <c r="F393" s="134" t="s">
        <v>242</v>
      </c>
    </row>
    <row r="394" spans="1:6" ht="21" customHeight="1" x14ac:dyDescent="0.3">
      <c r="A394" s="63" t="s">
        <v>91</v>
      </c>
      <c r="B394" s="38" t="s">
        <v>1</v>
      </c>
      <c r="C394" s="126">
        <f>'สงม. 2(66) เดือน'!C559</f>
        <v>10000</v>
      </c>
      <c r="D394" s="126">
        <f>'สงม. 2(66) เดือน'!H559</f>
        <v>0</v>
      </c>
      <c r="E394" s="126">
        <f>'สงม. 2(66) เดือน'!M559</f>
        <v>10000</v>
      </c>
      <c r="F394" s="126">
        <f>'สงม. 2(66) เดือน'!R559</f>
        <v>0</v>
      </c>
    </row>
    <row r="395" spans="1:6" ht="21" customHeight="1" x14ac:dyDescent="0.3">
      <c r="A395" s="65"/>
      <c r="B395" s="38" t="s">
        <v>2</v>
      </c>
      <c r="C395" s="126">
        <f>'สงม. 2(66) เดือน'!C560</f>
        <v>0</v>
      </c>
      <c r="D395" s="126">
        <f>'สงม. 2(66) เดือน'!H560</f>
        <v>0</v>
      </c>
      <c r="E395" s="126">
        <f>'สงม. 2(66) เดือน'!M560</f>
        <v>0</v>
      </c>
      <c r="F395" s="126">
        <f>'สงม. 2(66) เดือน'!R560</f>
        <v>0</v>
      </c>
    </row>
    <row r="396" spans="1:6" ht="21" customHeight="1" x14ac:dyDescent="0.3">
      <c r="A396" s="63" t="s">
        <v>93</v>
      </c>
      <c r="B396" s="38" t="s">
        <v>1</v>
      </c>
      <c r="C396" s="126">
        <f>'สงม. 2(66) เดือน'!C561</f>
        <v>125000</v>
      </c>
      <c r="D396" s="126">
        <f>'สงม. 2(66) เดือน'!H561</f>
        <v>125000</v>
      </c>
      <c r="E396" s="126">
        <f>'สงม. 2(66) เดือน'!M561</f>
        <v>0</v>
      </c>
      <c r="F396" s="126">
        <f>'สงม. 2(66) เดือน'!R561</f>
        <v>0</v>
      </c>
    </row>
    <row r="397" spans="1:6" ht="21" customHeight="1" x14ac:dyDescent="0.3">
      <c r="A397" s="45"/>
      <c r="B397" s="38" t="s">
        <v>2</v>
      </c>
      <c r="C397" s="126">
        <f>'สงม. 2(66) เดือน'!C562</f>
        <v>0</v>
      </c>
      <c r="D397" s="126">
        <f>'สงม. 2(66) เดือน'!H562</f>
        <v>0</v>
      </c>
      <c r="E397" s="126">
        <f>'สงม. 2(66) เดือน'!M562</f>
        <v>0</v>
      </c>
      <c r="F397" s="126">
        <f>'สงม. 2(66) เดือน'!R562</f>
        <v>0</v>
      </c>
    </row>
    <row r="398" spans="1:6" ht="21" customHeight="1" x14ac:dyDescent="0.3">
      <c r="A398" s="63" t="s">
        <v>92</v>
      </c>
      <c r="B398" s="38" t="s">
        <v>1</v>
      </c>
      <c r="C398" s="126">
        <f>'สงม. 2(66) เดือน'!C563</f>
        <v>500000</v>
      </c>
      <c r="D398" s="126">
        <f>'สงม. 2(66) เดือน'!H563</f>
        <v>90950</v>
      </c>
      <c r="E398" s="126">
        <f>'สงม. 2(66) เดือน'!M563</f>
        <v>92210</v>
      </c>
      <c r="F398" s="126">
        <f>'สงม. 2(66) เดือน'!R563</f>
        <v>316840</v>
      </c>
    </row>
    <row r="399" spans="1:6" ht="21" customHeight="1" x14ac:dyDescent="0.3">
      <c r="A399" s="65"/>
      <c r="B399" s="38" t="s">
        <v>2</v>
      </c>
      <c r="C399" s="126">
        <f>'สงม. 2(66) เดือน'!C564</f>
        <v>0</v>
      </c>
      <c r="D399" s="126">
        <f>'สงม. 2(66) เดือน'!H564</f>
        <v>0</v>
      </c>
      <c r="E399" s="126">
        <f>'สงม. 2(66) เดือน'!M564</f>
        <v>0</v>
      </c>
      <c r="F399" s="126">
        <f>'สงม. 2(66) เดือน'!R564</f>
        <v>0</v>
      </c>
    </row>
    <row r="400" spans="1:6" ht="21" customHeight="1" x14ac:dyDescent="0.3">
      <c r="A400" s="50" t="s">
        <v>94</v>
      </c>
      <c r="B400" s="38" t="s">
        <v>1</v>
      </c>
      <c r="C400" s="126">
        <f>'สงม. 2(66) เดือน'!C565</f>
        <v>20000</v>
      </c>
      <c r="D400" s="126">
        <f>'สงม. 2(66) เดือน'!H565</f>
        <v>20000</v>
      </c>
      <c r="E400" s="126">
        <f>'สงม. 2(66) เดือน'!M565</f>
        <v>0</v>
      </c>
      <c r="F400" s="126">
        <f>'สงม. 2(66) เดือน'!R565</f>
        <v>0</v>
      </c>
    </row>
    <row r="401" spans="1:6" ht="21" customHeight="1" x14ac:dyDescent="0.3">
      <c r="A401" s="45"/>
      <c r="B401" s="38" t="s">
        <v>2</v>
      </c>
      <c r="C401" s="126">
        <f>'สงม. 2(66) เดือน'!C566</f>
        <v>0</v>
      </c>
      <c r="D401" s="126">
        <f>'สงม. 2(66) เดือน'!H566</f>
        <v>0</v>
      </c>
      <c r="E401" s="126">
        <f>'สงม. 2(66) เดือน'!M566</f>
        <v>0</v>
      </c>
      <c r="F401" s="126">
        <f>'สงม. 2(66) เดือน'!R566</f>
        <v>0</v>
      </c>
    </row>
    <row r="402" spans="1:6" ht="21" customHeight="1" x14ac:dyDescent="0.3">
      <c r="A402" s="63" t="s">
        <v>95</v>
      </c>
      <c r="B402" s="38" t="s">
        <v>1</v>
      </c>
      <c r="C402" s="126">
        <f>'สงม. 2(66) เดือน'!C567</f>
        <v>730400</v>
      </c>
      <c r="D402" s="126">
        <f>'สงม. 2(66) เดือน'!H567</f>
        <v>485008</v>
      </c>
      <c r="E402" s="126">
        <f>'สงม. 2(66) เดือน'!M567</f>
        <v>96688</v>
      </c>
      <c r="F402" s="126">
        <f>'สงม. 2(66) เดือน'!R567</f>
        <v>148704</v>
      </c>
    </row>
    <row r="403" spans="1:6" ht="21" customHeight="1" x14ac:dyDescent="0.3">
      <c r="A403" s="45"/>
      <c r="B403" s="38" t="s">
        <v>2</v>
      </c>
      <c r="C403" s="126">
        <f>'สงม. 2(66) เดือน'!C568</f>
        <v>0</v>
      </c>
      <c r="D403" s="126">
        <f>'สงม. 2(66) เดือน'!H568</f>
        <v>0</v>
      </c>
      <c r="E403" s="126">
        <f>'สงม. 2(66) เดือน'!M568</f>
        <v>0</v>
      </c>
      <c r="F403" s="126">
        <f>'สงม. 2(66) เดือน'!R568</f>
        <v>0</v>
      </c>
    </row>
    <row r="404" spans="1:6" ht="21" customHeight="1" x14ac:dyDescent="0.3">
      <c r="A404" s="32" t="s">
        <v>96</v>
      </c>
      <c r="B404" s="33" t="s">
        <v>1</v>
      </c>
      <c r="C404" s="36">
        <f t="shared" ref="C404:F405" si="39">C406+C424</f>
        <v>17042600</v>
      </c>
      <c r="D404" s="36">
        <f t="shared" si="39"/>
        <v>4266452</v>
      </c>
      <c r="E404" s="36">
        <f t="shared" si="39"/>
        <v>8902148</v>
      </c>
      <c r="F404" s="36">
        <f t="shared" si="39"/>
        <v>3874000</v>
      </c>
    </row>
    <row r="405" spans="1:6" ht="21" customHeight="1" x14ac:dyDescent="0.3">
      <c r="A405" s="35"/>
      <c r="B405" s="33" t="s">
        <v>2</v>
      </c>
      <c r="C405" s="36">
        <f t="shared" si="39"/>
        <v>0</v>
      </c>
      <c r="D405" s="36">
        <f t="shared" si="39"/>
        <v>0</v>
      </c>
      <c r="E405" s="36">
        <f t="shared" si="39"/>
        <v>0</v>
      </c>
      <c r="F405" s="36">
        <f t="shared" si="39"/>
        <v>0</v>
      </c>
    </row>
    <row r="406" spans="1:6" ht="21" customHeight="1" x14ac:dyDescent="0.3">
      <c r="A406" s="32" t="s">
        <v>260</v>
      </c>
      <c r="B406" s="33" t="s">
        <v>1</v>
      </c>
      <c r="C406" s="36">
        <f>C408+C409+C410+C420+C421+C422+C423</f>
        <v>9207500</v>
      </c>
      <c r="D406" s="36">
        <f>D408+D409+D410+D420+D421+D422+D423</f>
        <v>2782000</v>
      </c>
      <c r="E406" s="36">
        <f>E408+E409+E410+E420+E421+E422+E423</f>
        <v>3643500</v>
      </c>
      <c r="F406" s="36">
        <f>F408+F409+F410+F420+F421+F422+F423</f>
        <v>2782000</v>
      </c>
    </row>
    <row r="407" spans="1:6" ht="21" customHeight="1" x14ac:dyDescent="0.3">
      <c r="A407" s="35" t="s">
        <v>72</v>
      </c>
      <c r="B407" s="33" t="s">
        <v>2</v>
      </c>
      <c r="C407" s="36">
        <v>0</v>
      </c>
      <c r="D407" s="36">
        <v>0</v>
      </c>
      <c r="E407" s="36">
        <v>0</v>
      </c>
      <c r="F407" s="36">
        <v>0</v>
      </c>
    </row>
    <row r="408" spans="1:6" ht="21" customHeight="1" x14ac:dyDescent="0.3">
      <c r="A408" s="37" t="s">
        <v>97</v>
      </c>
      <c r="B408" s="38" t="s">
        <v>1</v>
      </c>
      <c r="C408" s="126">
        <f>'สงม. 2(66) เดือน'!C595</f>
        <v>5670000</v>
      </c>
      <c r="D408" s="126">
        <f>'สงม. 2(66) เดือน'!H595</f>
        <v>1890000</v>
      </c>
      <c r="E408" s="126">
        <f>'สงม. 2(66) เดือน'!M595</f>
        <v>1890000</v>
      </c>
      <c r="F408" s="126">
        <f>'สงม. 2(66) เดือน'!R595</f>
        <v>1890000</v>
      </c>
    </row>
    <row r="409" spans="1:6" ht="21" customHeight="1" x14ac:dyDescent="0.3">
      <c r="A409" s="155" t="s">
        <v>249</v>
      </c>
      <c r="B409" s="38" t="s">
        <v>1</v>
      </c>
      <c r="C409" s="126">
        <f>'สงม. 2(66) เดือน'!C597</f>
        <v>1200000</v>
      </c>
      <c r="D409" s="126">
        <f>'สงม. 2(66) เดือน'!H597</f>
        <v>400000</v>
      </c>
      <c r="E409" s="126">
        <f>'สงม. 2(66) เดือน'!M597</f>
        <v>400000</v>
      </c>
      <c r="F409" s="126">
        <f>'สงม. 2(66) เดือน'!R597</f>
        <v>400000</v>
      </c>
    </row>
    <row r="410" spans="1:6" ht="21" customHeight="1" x14ac:dyDescent="0.3">
      <c r="A410" s="155" t="s">
        <v>98</v>
      </c>
      <c r="B410" s="38" t="s">
        <v>1</v>
      </c>
      <c r="C410" s="126">
        <f>'สงม. 2(66) เดือน'!C599</f>
        <v>30000</v>
      </c>
      <c r="D410" s="126">
        <f>'สงม. 2(66) เดือน'!H599</f>
        <v>0</v>
      </c>
      <c r="E410" s="126">
        <f>'สงม. 2(66) เดือน'!M599</f>
        <v>30000</v>
      </c>
      <c r="F410" s="126">
        <f>'สงม. 2(66) เดือน'!R599</f>
        <v>0</v>
      </c>
    </row>
    <row r="411" spans="1:6" ht="21" customHeight="1" x14ac:dyDescent="0.3">
      <c r="A411" s="104"/>
      <c r="B411" s="107"/>
      <c r="C411" s="129"/>
      <c r="D411" s="129"/>
      <c r="E411" s="129"/>
      <c r="F411" s="129"/>
    </row>
    <row r="412" spans="1:6" ht="21" customHeight="1" x14ac:dyDescent="0.3">
      <c r="A412" s="46"/>
      <c r="B412" s="47"/>
      <c r="C412" s="127"/>
      <c r="D412" s="127"/>
      <c r="E412" s="127"/>
      <c r="F412" s="127"/>
    </row>
    <row r="413" spans="1:6" ht="21" customHeight="1" x14ac:dyDescent="0.3">
      <c r="A413" s="46"/>
      <c r="B413" s="47"/>
      <c r="C413" s="127"/>
      <c r="D413" s="127"/>
      <c r="E413" s="127"/>
      <c r="F413" s="127"/>
    </row>
    <row r="414" spans="1:6" ht="21" customHeight="1" x14ac:dyDescent="0.3">
      <c r="A414" s="46"/>
      <c r="B414" s="47"/>
      <c r="C414" s="127"/>
      <c r="D414" s="127"/>
      <c r="E414" s="127"/>
      <c r="F414" s="127"/>
    </row>
    <row r="415" spans="1:6" ht="21" customHeight="1" x14ac:dyDescent="0.3">
      <c r="A415" s="46"/>
      <c r="B415" s="47"/>
      <c r="C415" s="127"/>
      <c r="D415" s="127"/>
      <c r="E415" s="127"/>
      <c r="F415" s="127"/>
    </row>
    <row r="416" spans="1:6" ht="21" customHeight="1" x14ac:dyDescent="0.3">
      <c r="A416" s="165" t="s">
        <v>67</v>
      </c>
      <c r="B416" s="165"/>
      <c r="C416" s="165"/>
      <c r="D416" s="165"/>
      <c r="E416" s="165"/>
    </row>
    <row r="417" spans="1:6" ht="21" customHeight="1" x14ac:dyDescent="0.3">
      <c r="A417" s="22"/>
      <c r="B417" s="22"/>
      <c r="C417" s="123"/>
    </row>
    <row r="418" spans="1:6" ht="21" customHeight="1" x14ac:dyDescent="0.3">
      <c r="A418" s="163" t="s">
        <v>17</v>
      </c>
      <c r="B418" s="25" t="s">
        <v>3</v>
      </c>
      <c r="C418" s="124" t="s">
        <v>25</v>
      </c>
      <c r="D418" s="150" t="s">
        <v>148</v>
      </c>
      <c r="E418" s="151" t="s">
        <v>149</v>
      </c>
      <c r="F418" s="150" t="s">
        <v>150</v>
      </c>
    </row>
    <row r="419" spans="1:6" ht="21" customHeight="1" x14ac:dyDescent="0.3">
      <c r="A419" s="164"/>
      <c r="B419" s="28" t="s">
        <v>2</v>
      </c>
      <c r="C419" s="125"/>
      <c r="D419" s="134" t="s">
        <v>238</v>
      </c>
      <c r="E419" s="134" t="s">
        <v>240</v>
      </c>
      <c r="F419" s="134" t="s">
        <v>242</v>
      </c>
    </row>
    <row r="420" spans="1:6" ht="21" customHeight="1" x14ac:dyDescent="0.3">
      <c r="A420" s="155" t="s">
        <v>99</v>
      </c>
      <c r="B420" s="38" t="s">
        <v>1</v>
      </c>
      <c r="C420" s="126">
        <f>'สงม. 2(66) เดือน'!C601</f>
        <v>1476000</v>
      </c>
      <c r="D420" s="126">
        <f>'สงม. 2(66) เดือน'!H601</f>
        <v>492000</v>
      </c>
      <c r="E420" s="126">
        <f>'สงม. 2(66) เดือน'!M601</f>
        <v>492000</v>
      </c>
      <c r="F420" s="126">
        <f>'สงม. 2(66) เดือน'!R601</f>
        <v>492000</v>
      </c>
    </row>
    <row r="421" spans="1:6" ht="21" customHeight="1" x14ac:dyDescent="0.3">
      <c r="A421" s="41" t="s">
        <v>275</v>
      </c>
      <c r="B421" s="38" t="s">
        <v>1</v>
      </c>
      <c r="C421" s="126">
        <f>'สงม. 2(66) เดือน'!C603</f>
        <v>361800</v>
      </c>
      <c r="D421" s="126">
        <f>'สงม. 2(66) เดือน'!H603</f>
        <v>0</v>
      </c>
      <c r="E421" s="126">
        <f>'สงม. 2(66) เดือน'!M603</f>
        <v>361800</v>
      </c>
      <c r="F421" s="126">
        <f>'สงม. 2(66) เดือน'!R603</f>
        <v>0</v>
      </c>
    </row>
    <row r="422" spans="1:6" ht="21" customHeight="1" x14ac:dyDescent="0.3">
      <c r="A422" s="41" t="s">
        <v>276</v>
      </c>
      <c r="B422" s="38" t="s">
        <v>1</v>
      </c>
      <c r="C422" s="126">
        <f>'สงม. 2(66) เดือน'!C605</f>
        <v>393700</v>
      </c>
      <c r="D422" s="126">
        <f>'สงม. 2(66) เดือน'!H605</f>
        <v>0</v>
      </c>
      <c r="E422" s="126">
        <f>'สงม. 2(66) เดือน'!M605</f>
        <v>393700</v>
      </c>
      <c r="F422" s="126">
        <f>'สงม. 2(66) เดือน'!R605</f>
        <v>0</v>
      </c>
    </row>
    <row r="423" spans="1:6" ht="21" customHeight="1" x14ac:dyDescent="0.3">
      <c r="A423" s="102" t="s">
        <v>277</v>
      </c>
      <c r="B423" s="38" t="s">
        <v>1</v>
      </c>
      <c r="C423" s="126">
        <f>'สงม. 2(66) เดือน'!C607</f>
        <v>76000</v>
      </c>
      <c r="D423" s="126">
        <f>'สงม. 2(66) เดือน'!H607</f>
        <v>0</v>
      </c>
      <c r="E423" s="126">
        <f>'สงม. 2(66) เดือน'!M607</f>
        <v>76000</v>
      </c>
      <c r="F423" s="126">
        <f>'สงม. 2(66) เดือน'!R607</f>
        <v>0</v>
      </c>
    </row>
    <row r="424" spans="1:6" ht="21" customHeight="1" x14ac:dyDescent="0.3">
      <c r="A424" s="32" t="s">
        <v>41</v>
      </c>
      <c r="B424" s="33" t="s">
        <v>1</v>
      </c>
      <c r="C424" s="36">
        <f>C426+C428+C430+C432+C434+C446+C448+C450</f>
        <v>7835100</v>
      </c>
      <c r="D424" s="36">
        <f>D426+D428+D430+D432+D434+D446+D448+D450</f>
        <v>1484452</v>
      </c>
      <c r="E424" s="36">
        <f>E426+E428+E430+E432+E434+E446+E448+E450</f>
        <v>5258648</v>
      </c>
      <c r="F424" s="36">
        <f>F426+F428+F430+F432+F434+F446+F448+F450</f>
        <v>1092000</v>
      </c>
    </row>
    <row r="425" spans="1:6" ht="21" customHeight="1" x14ac:dyDescent="0.3">
      <c r="A425" s="35"/>
      <c r="B425" s="33" t="s">
        <v>2</v>
      </c>
      <c r="C425" s="36">
        <f>C427+C429+C431+C433+C435+C447+C449</f>
        <v>0</v>
      </c>
      <c r="D425" s="36">
        <f>D427+D429+D431+D433+D435+D447+D449</f>
        <v>0</v>
      </c>
      <c r="E425" s="36">
        <f>E427+E429+E431+E433+E435+E447+E449</f>
        <v>0</v>
      </c>
      <c r="F425" s="36">
        <f>F427+F429+F431+F433+F435+F447+F449</f>
        <v>0</v>
      </c>
    </row>
    <row r="426" spans="1:6" ht="21" customHeight="1" x14ac:dyDescent="0.3">
      <c r="A426" s="50" t="s">
        <v>281</v>
      </c>
      <c r="B426" s="38" t="s">
        <v>1</v>
      </c>
      <c r="C426" s="126">
        <f>'สงม. 2(66) เดือน'!C611</f>
        <v>585200</v>
      </c>
      <c r="D426" s="126">
        <f>'สงม. 2(66) เดือน'!H611</f>
        <v>193426</v>
      </c>
      <c r="E426" s="126">
        <f>'สงม. 2(66) เดือน'!M611</f>
        <v>193424</v>
      </c>
      <c r="F426" s="126">
        <f>'สงม. 2(66) เดือน'!R611</f>
        <v>198350</v>
      </c>
    </row>
    <row r="427" spans="1:6" ht="21" customHeight="1" x14ac:dyDescent="0.3">
      <c r="A427" s="65"/>
      <c r="B427" s="38" t="s">
        <v>2</v>
      </c>
      <c r="C427" s="126">
        <f>'สงม. 2(66) เดือน'!C612</f>
        <v>0</v>
      </c>
      <c r="D427" s="126">
        <f>'สงม. 2(66) เดือน'!H612</f>
        <v>0</v>
      </c>
      <c r="E427" s="126">
        <f>'สงม. 2(66) เดือน'!M612</f>
        <v>0</v>
      </c>
      <c r="F427" s="126">
        <f>'สงม. 2(66) เดือน'!R612</f>
        <v>0</v>
      </c>
    </row>
    <row r="428" spans="1:6" ht="21" customHeight="1" x14ac:dyDescent="0.3">
      <c r="A428" s="50" t="s">
        <v>101</v>
      </c>
      <c r="B428" s="38" t="s">
        <v>1</v>
      </c>
      <c r="C428" s="126">
        <f>'สงม. 2(66) เดือน'!C613</f>
        <v>1043800</v>
      </c>
      <c r="D428" s="126">
        <f>'สงม. 2(66) เดือน'!H613</f>
        <v>419200</v>
      </c>
      <c r="E428" s="126">
        <f>'สงม. 2(66) เดือน'!M613</f>
        <v>288000</v>
      </c>
      <c r="F428" s="126">
        <f>'สงม. 2(66) เดือน'!R613</f>
        <v>336600</v>
      </c>
    </row>
    <row r="429" spans="1:6" ht="21" customHeight="1" x14ac:dyDescent="0.3">
      <c r="A429" s="45"/>
      <c r="B429" s="38" t="s">
        <v>2</v>
      </c>
      <c r="C429" s="126">
        <f>'สงม. 2(66) เดือน'!C614</f>
        <v>0</v>
      </c>
      <c r="D429" s="126">
        <f>'สงม. 2(66) เดือน'!H614</f>
        <v>0</v>
      </c>
      <c r="E429" s="126">
        <f>'สงม. 2(66) เดือน'!M614</f>
        <v>0</v>
      </c>
      <c r="F429" s="126">
        <f>'สงม. 2(66) เดือน'!R614</f>
        <v>0</v>
      </c>
    </row>
    <row r="430" spans="1:6" ht="21" customHeight="1" x14ac:dyDescent="0.3">
      <c r="A430" s="50" t="s">
        <v>222</v>
      </c>
      <c r="B430" s="38" t="s">
        <v>1</v>
      </c>
      <c r="C430" s="126">
        <f>'สงม. 2(66) เดือน'!C615</f>
        <v>567000</v>
      </c>
      <c r="D430" s="126">
        <f>'สงม. 2(66) เดือน'!H615</f>
        <v>322000</v>
      </c>
      <c r="E430" s="126">
        <f>'สงม. 2(66) เดือน'!M615</f>
        <v>245000</v>
      </c>
      <c r="F430" s="126">
        <f>'สงม. 2(66) เดือน'!R615</f>
        <v>0</v>
      </c>
    </row>
    <row r="431" spans="1:6" ht="21" customHeight="1" x14ac:dyDescent="0.3">
      <c r="A431" s="109"/>
      <c r="B431" s="38" t="s">
        <v>2</v>
      </c>
      <c r="C431" s="126">
        <f>'สงม. 2(66) เดือน'!C616</f>
        <v>0</v>
      </c>
      <c r="D431" s="126">
        <f>'สงม. 2(66) เดือน'!H616</f>
        <v>0</v>
      </c>
      <c r="E431" s="126">
        <f>'สงม. 2(66) เดือน'!M616</f>
        <v>0</v>
      </c>
      <c r="F431" s="126">
        <f>'สงม. 2(66) เดือน'!R616</f>
        <v>0</v>
      </c>
    </row>
    <row r="432" spans="1:6" ht="21" customHeight="1" x14ac:dyDescent="0.3">
      <c r="A432" s="50" t="s">
        <v>100</v>
      </c>
      <c r="B432" s="38" t="s">
        <v>1</v>
      </c>
      <c r="C432" s="126">
        <f>'สงม. 2(66) เดือน'!C617</f>
        <v>180000</v>
      </c>
      <c r="D432" s="126">
        <f>'สงม. 2(66) เดือน'!H617</f>
        <v>43320</v>
      </c>
      <c r="E432" s="126">
        <f>'สงม. 2(66) เดือน'!M617</f>
        <v>93320</v>
      </c>
      <c r="F432" s="126">
        <f>'สงม. 2(66) เดือน'!R617</f>
        <v>43360</v>
      </c>
    </row>
    <row r="433" spans="1:6" ht="21" customHeight="1" x14ac:dyDescent="0.3">
      <c r="A433" s="65"/>
      <c r="B433" s="38" t="s">
        <v>2</v>
      </c>
      <c r="C433" s="126">
        <f>'สงม. 2(66) เดือน'!C618</f>
        <v>0</v>
      </c>
      <c r="D433" s="126">
        <f>'สงม. 2(66) เดือน'!H618</f>
        <v>0</v>
      </c>
      <c r="E433" s="126">
        <f>'สงม. 2(66) เดือน'!M618</f>
        <v>0</v>
      </c>
      <c r="F433" s="126">
        <f>'สงม. 2(66) เดือน'!R618</f>
        <v>0</v>
      </c>
    </row>
    <row r="434" spans="1:6" ht="21" customHeight="1" x14ac:dyDescent="0.3">
      <c r="A434" s="50" t="s">
        <v>102</v>
      </c>
      <c r="B434" s="38" t="s">
        <v>1</v>
      </c>
      <c r="C434" s="126">
        <f>'สงม. 2(66) เดือน'!C619</f>
        <v>100000</v>
      </c>
      <c r="D434" s="126">
        <f>'สงม. 2(66) เดือน'!H619</f>
        <v>87500</v>
      </c>
      <c r="E434" s="126">
        <f>'สงม. 2(66) เดือน'!M619</f>
        <v>12500</v>
      </c>
      <c r="F434" s="126">
        <f>'สงม. 2(66) เดือน'!R619</f>
        <v>0</v>
      </c>
    </row>
    <row r="435" spans="1:6" ht="21" customHeight="1" x14ac:dyDescent="0.3">
      <c r="A435" s="45"/>
      <c r="B435" s="38" t="s">
        <v>2</v>
      </c>
      <c r="C435" s="126">
        <f>'สงม. 2(66) เดือน'!C620</f>
        <v>0</v>
      </c>
      <c r="D435" s="126">
        <f>'สงม. 2(66) เดือน'!H620</f>
        <v>0</v>
      </c>
      <c r="E435" s="126">
        <f>'สงม. 2(66) เดือน'!M620</f>
        <v>0</v>
      </c>
      <c r="F435" s="126">
        <f>'สงม. 2(66) เดือน'!R620</f>
        <v>0</v>
      </c>
    </row>
    <row r="436" spans="1:6" ht="21" customHeight="1" x14ac:dyDescent="0.3">
      <c r="A436" s="104"/>
      <c r="B436" s="107"/>
      <c r="C436" s="129"/>
      <c r="D436" s="129"/>
      <c r="E436" s="129"/>
      <c r="F436" s="129"/>
    </row>
    <row r="437" spans="1:6" ht="21" customHeight="1" x14ac:dyDescent="0.3">
      <c r="A437" s="46"/>
      <c r="B437" s="47"/>
      <c r="C437" s="127"/>
      <c r="D437" s="127"/>
      <c r="E437" s="127"/>
      <c r="F437" s="127"/>
    </row>
    <row r="438" spans="1:6" ht="21" customHeight="1" x14ac:dyDescent="0.3">
      <c r="A438" s="46"/>
      <c r="B438" s="47"/>
      <c r="C438" s="127"/>
      <c r="D438" s="127"/>
      <c r="E438" s="127"/>
      <c r="F438" s="127"/>
    </row>
    <row r="439" spans="1:6" ht="21" customHeight="1" x14ac:dyDescent="0.3">
      <c r="A439" s="46"/>
      <c r="B439" s="47"/>
      <c r="C439" s="127"/>
      <c r="D439" s="127"/>
      <c r="E439" s="127"/>
      <c r="F439" s="127"/>
    </row>
    <row r="440" spans="1:6" ht="21" customHeight="1" x14ac:dyDescent="0.3">
      <c r="A440" s="46"/>
      <c r="B440" s="47"/>
      <c r="C440" s="127"/>
      <c r="D440" s="127"/>
      <c r="E440" s="127"/>
      <c r="F440" s="127"/>
    </row>
    <row r="441" spans="1:6" ht="21" customHeight="1" x14ac:dyDescent="0.3">
      <c r="A441" s="46"/>
      <c r="B441" s="47"/>
      <c r="C441" s="127"/>
      <c r="D441" s="127"/>
      <c r="E441" s="127"/>
      <c r="F441" s="127"/>
    </row>
    <row r="442" spans="1:6" ht="21" customHeight="1" x14ac:dyDescent="0.3">
      <c r="A442" s="165" t="s">
        <v>68</v>
      </c>
      <c r="B442" s="165"/>
      <c r="C442" s="165"/>
      <c r="D442" s="165"/>
      <c r="E442" s="165"/>
    </row>
    <row r="443" spans="1:6" ht="21" customHeight="1" x14ac:dyDescent="0.3">
      <c r="A443" s="22"/>
      <c r="B443" s="22"/>
      <c r="C443" s="123"/>
    </row>
    <row r="444" spans="1:6" ht="21" customHeight="1" x14ac:dyDescent="0.3">
      <c r="A444" s="163" t="s">
        <v>17</v>
      </c>
      <c r="B444" s="25" t="s">
        <v>3</v>
      </c>
      <c r="C444" s="124" t="s">
        <v>25</v>
      </c>
      <c r="D444" s="150" t="s">
        <v>148</v>
      </c>
      <c r="E444" s="151" t="s">
        <v>149</v>
      </c>
      <c r="F444" s="150" t="s">
        <v>150</v>
      </c>
    </row>
    <row r="445" spans="1:6" ht="21" customHeight="1" x14ac:dyDescent="0.3">
      <c r="A445" s="164"/>
      <c r="B445" s="28" t="s">
        <v>2</v>
      </c>
      <c r="C445" s="125"/>
      <c r="D445" s="134" t="s">
        <v>238</v>
      </c>
      <c r="E445" s="134" t="s">
        <v>240</v>
      </c>
      <c r="F445" s="134" t="s">
        <v>242</v>
      </c>
    </row>
    <row r="446" spans="1:6" ht="21" customHeight="1" x14ac:dyDescent="0.3">
      <c r="A446" s="50" t="s">
        <v>103</v>
      </c>
      <c r="B446" s="38" t="s">
        <v>1</v>
      </c>
      <c r="C446" s="126">
        <f>'สงม. 2(66) เดือน'!C627</f>
        <v>910500</v>
      </c>
      <c r="D446" s="126">
        <f>'สงม. 2(66) เดือน'!H627</f>
        <v>249500</v>
      </c>
      <c r="E446" s="126">
        <f>'สงม. 2(66) เดือน'!M627</f>
        <v>322500</v>
      </c>
      <c r="F446" s="126">
        <f>'สงม. 2(66) เดือน'!R627</f>
        <v>338500</v>
      </c>
    </row>
    <row r="447" spans="1:6" ht="21" customHeight="1" x14ac:dyDescent="0.3">
      <c r="A447" s="45"/>
      <c r="B447" s="38" t="s">
        <v>2</v>
      </c>
      <c r="C447" s="126">
        <f>'สงม. 2(66) เดือน'!C628</f>
        <v>0</v>
      </c>
      <c r="D447" s="126">
        <f>'สงม. 2(66) เดือน'!H628</f>
        <v>0</v>
      </c>
      <c r="E447" s="126">
        <f>'สงม. 2(66) เดือน'!M628</f>
        <v>0</v>
      </c>
      <c r="F447" s="126">
        <f>'สงม. 2(66) เดือน'!R628</f>
        <v>0</v>
      </c>
    </row>
    <row r="448" spans="1:6" ht="21" customHeight="1" x14ac:dyDescent="0.3">
      <c r="A448" s="50" t="s">
        <v>104</v>
      </c>
      <c r="B448" s="38" t="s">
        <v>1</v>
      </c>
      <c r="C448" s="126">
        <f>'สงม. 2(66) เดือน'!C629</f>
        <v>514600</v>
      </c>
      <c r="D448" s="126">
        <f>'สงม. 2(66) เดือน'!H629</f>
        <v>169506</v>
      </c>
      <c r="E448" s="126">
        <f>'สงม. 2(66) เดือน'!M629</f>
        <v>169904</v>
      </c>
      <c r="F448" s="126">
        <f>'สงม. 2(66) เดือน'!R629</f>
        <v>175190</v>
      </c>
    </row>
    <row r="449" spans="1:6" ht="21" customHeight="1" x14ac:dyDescent="0.3">
      <c r="A449" s="65" t="s">
        <v>105</v>
      </c>
      <c r="B449" s="38" t="s">
        <v>2</v>
      </c>
      <c r="C449" s="126">
        <f>'สงม. 2(66) เดือน'!C630</f>
        <v>0</v>
      </c>
      <c r="D449" s="126">
        <f>'สงม. 2(66) เดือน'!H630</f>
        <v>0</v>
      </c>
      <c r="E449" s="126">
        <f>'สงม. 2(66) เดือน'!M630</f>
        <v>0</v>
      </c>
      <c r="F449" s="126">
        <f>'สงม. 2(66) เดือน'!R630</f>
        <v>0</v>
      </c>
    </row>
    <row r="450" spans="1:6" ht="21" customHeight="1" x14ac:dyDescent="0.3">
      <c r="A450" s="50" t="s">
        <v>235</v>
      </c>
      <c r="B450" s="38" t="s">
        <v>1</v>
      </c>
      <c r="C450" s="126">
        <f>'สงม. 2(66) เดือน'!C631</f>
        <v>3934000</v>
      </c>
      <c r="D450" s="126">
        <f>'สงม. 2(66) เดือน'!H631</f>
        <v>0</v>
      </c>
      <c r="E450" s="126">
        <f>'สงม. 2(66) เดือน'!M631</f>
        <v>3934000</v>
      </c>
      <c r="F450" s="126">
        <f>'สงม. 2(66) เดือน'!R631</f>
        <v>0</v>
      </c>
    </row>
    <row r="451" spans="1:6" ht="21" customHeight="1" x14ac:dyDescent="0.3">
      <c r="A451" s="65" t="s">
        <v>278</v>
      </c>
      <c r="B451" s="38" t="s">
        <v>2</v>
      </c>
      <c r="C451" s="126">
        <f>'สงม. 2(66) เดือน'!C632</f>
        <v>0</v>
      </c>
      <c r="D451" s="126">
        <f>'สงม. 2(66) เดือน'!H632</f>
        <v>0</v>
      </c>
      <c r="E451" s="126">
        <f>'สงม. 2(66) เดือน'!M632</f>
        <v>0</v>
      </c>
      <c r="F451" s="126">
        <f>'สงม. 2(66) เดือน'!R632</f>
        <v>0</v>
      </c>
    </row>
    <row r="452" spans="1:6" ht="43.5" customHeight="1" x14ac:dyDescent="0.3">
      <c r="A452" s="144" t="s">
        <v>268</v>
      </c>
      <c r="B452" s="33" t="s">
        <v>1</v>
      </c>
      <c r="C452" s="154">
        <f>SUM(C454)</f>
        <v>22500</v>
      </c>
      <c r="D452" s="154">
        <f t="shared" ref="D452:F452" si="40">SUM(D454)</f>
        <v>22500</v>
      </c>
      <c r="E452" s="154">
        <f t="shared" si="40"/>
        <v>0</v>
      </c>
      <c r="F452" s="154">
        <f t="shared" si="40"/>
        <v>0</v>
      </c>
    </row>
    <row r="453" spans="1:6" ht="21" customHeight="1" x14ac:dyDescent="0.3">
      <c r="A453" s="35" t="s">
        <v>41</v>
      </c>
      <c r="B453" s="52" t="s">
        <v>2</v>
      </c>
      <c r="C453" s="53">
        <f>SUM(C455)</f>
        <v>0</v>
      </c>
      <c r="D453" s="53">
        <f t="shared" ref="D453:F453" si="41">SUM(D455)</f>
        <v>0</v>
      </c>
      <c r="E453" s="53">
        <f t="shared" si="41"/>
        <v>0</v>
      </c>
      <c r="F453" s="53">
        <f t="shared" si="41"/>
        <v>0</v>
      </c>
    </row>
    <row r="454" spans="1:6" ht="21" customHeight="1" x14ac:dyDescent="0.3">
      <c r="A454" s="50" t="s">
        <v>283</v>
      </c>
      <c r="B454" s="38" t="s">
        <v>1</v>
      </c>
      <c r="C454" s="126">
        <f>'สงม. 2(66) เดือน'!C635</f>
        <v>22500</v>
      </c>
      <c r="D454" s="126">
        <f>'สงม. 2(66) เดือน'!H635</f>
        <v>22500</v>
      </c>
      <c r="E454" s="126">
        <f>'สงม. 2(66) เดือน'!M635</f>
        <v>0</v>
      </c>
      <c r="F454" s="126">
        <f>'สงม. 2(66) เดือน'!R635</f>
        <v>0</v>
      </c>
    </row>
    <row r="455" spans="1:6" ht="21" customHeight="1" x14ac:dyDescent="0.3">
      <c r="A455" s="45" t="s">
        <v>224</v>
      </c>
      <c r="B455" s="38" t="s">
        <v>2</v>
      </c>
      <c r="C455" s="126">
        <f>'สงม. 2(66) เดือน'!C636</f>
        <v>0</v>
      </c>
      <c r="D455" s="126">
        <f>'สงม. 2(66) เดือน'!H636</f>
        <v>0</v>
      </c>
      <c r="E455" s="126">
        <f>'สงม. 2(66) เดือน'!M636</f>
        <v>0</v>
      </c>
      <c r="F455" s="126">
        <f>'สงม. 2(66) เดือน'!R636</f>
        <v>0</v>
      </c>
    </row>
    <row r="456" spans="1:6" ht="21" customHeight="1" x14ac:dyDescent="0.3">
      <c r="A456" s="166" t="s">
        <v>4</v>
      </c>
      <c r="B456" s="54" t="s">
        <v>1</v>
      </c>
      <c r="C456" s="55">
        <f t="shared" ref="C456:F457" si="42">C370+C404+C452</f>
        <v>23404200</v>
      </c>
      <c r="D456" s="55">
        <f t="shared" si="42"/>
        <v>6674910</v>
      </c>
      <c r="E456" s="55">
        <f t="shared" si="42"/>
        <v>10724546</v>
      </c>
      <c r="F456" s="55">
        <f t="shared" si="42"/>
        <v>6004744</v>
      </c>
    </row>
    <row r="457" spans="1:6" ht="21" customHeight="1" x14ac:dyDescent="0.3">
      <c r="A457" s="167"/>
      <c r="B457" s="54" t="s">
        <v>2</v>
      </c>
      <c r="C457" s="55">
        <f t="shared" si="42"/>
        <v>0</v>
      </c>
      <c r="D457" s="55">
        <f t="shared" si="42"/>
        <v>0</v>
      </c>
      <c r="E457" s="55">
        <f t="shared" si="42"/>
        <v>0</v>
      </c>
      <c r="F457" s="55">
        <f t="shared" si="42"/>
        <v>0</v>
      </c>
    </row>
    <row r="458" spans="1:6" ht="21" customHeight="1" x14ac:dyDescent="0.3">
      <c r="A458" s="49"/>
      <c r="B458" s="49"/>
      <c r="C458" s="131"/>
    </row>
    <row r="459" spans="1:6" ht="21" customHeight="1" x14ac:dyDescent="0.3">
      <c r="A459" s="22" t="s">
        <v>5</v>
      </c>
      <c r="B459" s="49"/>
      <c r="C459" s="131"/>
    </row>
    <row r="467" spans="1:6" ht="21" customHeight="1" x14ac:dyDescent="0.3">
      <c r="A467" s="165" t="s">
        <v>243</v>
      </c>
      <c r="B467" s="165"/>
      <c r="C467" s="165"/>
      <c r="D467" s="165"/>
      <c r="E467" s="165"/>
      <c r="F467" s="165"/>
    </row>
    <row r="468" spans="1:6" ht="21" customHeight="1" x14ac:dyDescent="0.3">
      <c r="A468" s="20" t="s">
        <v>20</v>
      </c>
      <c r="B468" s="20"/>
      <c r="C468" s="132"/>
    </row>
    <row r="469" spans="1:6" ht="21" customHeight="1" x14ac:dyDescent="0.3">
      <c r="A469" s="22" t="s">
        <v>108</v>
      </c>
      <c r="B469" s="22"/>
      <c r="C469" s="123"/>
    </row>
    <row r="470" spans="1:6" ht="21" customHeight="1" x14ac:dyDescent="0.3">
      <c r="A470" s="22"/>
      <c r="B470" s="22"/>
      <c r="C470" s="123"/>
    </row>
    <row r="471" spans="1:6" ht="21" customHeight="1" x14ac:dyDescent="0.3">
      <c r="A471" s="163" t="s">
        <v>17</v>
      </c>
      <c r="B471" s="25" t="s">
        <v>3</v>
      </c>
      <c r="C471" s="124" t="s">
        <v>25</v>
      </c>
      <c r="D471" s="73" t="s">
        <v>237</v>
      </c>
      <c r="E471" s="27" t="s">
        <v>239</v>
      </c>
      <c r="F471" s="73" t="s">
        <v>241</v>
      </c>
    </row>
    <row r="472" spans="1:6" ht="21" customHeight="1" x14ac:dyDescent="0.3">
      <c r="A472" s="164"/>
      <c r="B472" s="28" t="s">
        <v>2</v>
      </c>
      <c r="C472" s="125"/>
      <c r="D472" s="134" t="s">
        <v>238</v>
      </c>
      <c r="E472" s="134" t="s">
        <v>240</v>
      </c>
      <c r="F472" s="134" t="s">
        <v>242</v>
      </c>
    </row>
    <row r="473" spans="1:6" ht="21" customHeight="1" x14ac:dyDescent="0.3">
      <c r="A473" s="32" t="s">
        <v>109</v>
      </c>
      <c r="B473" s="33" t="s">
        <v>1</v>
      </c>
      <c r="C473" s="36">
        <f>C475</f>
        <v>216400</v>
      </c>
      <c r="D473" s="36">
        <f t="shared" ref="D473:F473" si="43">D475</f>
        <v>69800</v>
      </c>
      <c r="E473" s="36">
        <f t="shared" si="43"/>
        <v>110900</v>
      </c>
      <c r="F473" s="36">
        <f t="shared" si="43"/>
        <v>35700</v>
      </c>
    </row>
    <row r="474" spans="1:6" ht="21" customHeight="1" x14ac:dyDescent="0.3">
      <c r="A474" s="35"/>
      <c r="B474" s="33" t="s">
        <v>2</v>
      </c>
      <c r="C474" s="36">
        <f>C476</f>
        <v>0</v>
      </c>
      <c r="D474" s="36">
        <f t="shared" ref="D474:F474" si="44">D476</f>
        <v>0</v>
      </c>
      <c r="E474" s="36">
        <f t="shared" si="44"/>
        <v>0</v>
      </c>
      <c r="F474" s="36">
        <f t="shared" si="44"/>
        <v>0</v>
      </c>
    </row>
    <row r="475" spans="1:6" ht="21" customHeight="1" x14ac:dyDescent="0.3">
      <c r="A475" s="32" t="s">
        <v>260</v>
      </c>
      <c r="B475" s="33" t="s">
        <v>1</v>
      </c>
      <c r="C475" s="36">
        <f>C477+C478+C479+C480+C481+C482</f>
        <v>216400</v>
      </c>
      <c r="D475" s="36">
        <f>D477+D478+D479+D480+D481+D482</f>
        <v>69800</v>
      </c>
      <c r="E475" s="36">
        <f>E477+E478+E479+E480+E481+E482</f>
        <v>110900</v>
      </c>
      <c r="F475" s="36">
        <f>F477+F478+F479+F480+F481+F482</f>
        <v>35700</v>
      </c>
    </row>
    <row r="476" spans="1:6" ht="21" customHeight="1" x14ac:dyDescent="0.3">
      <c r="A476" s="35" t="s">
        <v>72</v>
      </c>
      <c r="B476" s="33" t="s">
        <v>2</v>
      </c>
      <c r="C476" s="36">
        <v>0</v>
      </c>
      <c r="D476" s="36">
        <v>0</v>
      </c>
      <c r="E476" s="36">
        <v>0</v>
      </c>
      <c r="F476" s="36">
        <v>0</v>
      </c>
    </row>
    <row r="477" spans="1:6" ht="21" customHeight="1" x14ac:dyDescent="0.3">
      <c r="A477" s="50" t="s">
        <v>49</v>
      </c>
      <c r="B477" s="38" t="s">
        <v>1</v>
      </c>
      <c r="C477" s="126">
        <f>'สงม. 2(66) เดือน'!C673</f>
        <v>54300</v>
      </c>
      <c r="D477" s="126">
        <f>'สงม. 2(66) เดือน'!H673</f>
        <v>16000</v>
      </c>
      <c r="E477" s="126">
        <f>'สงม. 2(66) เดือน'!M673</f>
        <v>38300</v>
      </c>
      <c r="F477" s="126">
        <f>'สงม. 2(66) เดือน'!R673</f>
        <v>0</v>
      </c>
    </row>
    <row r="478" spans="1:6" ht="21" customHeight="1" x14ac:dyDescent="0.3">
      <c r="A478" s="37" t="s">
        <v>28</v>
      </c>
      <c r="B478" s="38" t="s">
        <v>1</v>
      </c>
      <c r="C478" s="126">
        <f>'สงม. 2(66) เดือน'!C675</f>
        <v>30800</v>
      </c>
      <c r="D478" s="126">
        <f>'สงม. 2(66) เดือน'!H675</f>
        <v>10000</v>
      </c>
      <c r="E478" s="126">
        <f>'สงม. 2(66) เดือน'!M675</f>
        <v>20800</v>
      </c>
      <c r="F478" s="126">
        <f>'สงม. 2(66) เดือน'!R675</f>
        <v>0</v>
      </c>
    </row>
    <row r="479" spans="1:6" ht="21" customHeight="1" x14ac:dyDescent="0.3">
      <c r="A479" s="37" t="s">
        <v>38</v>
      </c>
      <c r="B479" s="38" t="s">
        <v>1</v>
      </c>
      <c r="C479" s="126">
        <f>'สงม. 2(66) เดือน'!C677</f>
        <v>50700</v>
      </c>
      <c r="D479" s="126">
        <f>'สงม. 2(66) เดือน'!H677</f>
        <v>15000</v>
      </c>
      <c r="E479" s="126"/>
      <c r="F479" s="126">
        <f>'สงม. 2(66) เดือน'!R677</f>
        <v>35700</v>
      </c>
    </row>
    <row r="480" spans="1:6" ht="21" customHeight="1" x14ac:dyDescent="0.3">
      <c r="A480" s="63" t="s">
        <v>34</v>
      </c>
      <c r="B480" s="38" t="s">
        <v>1</v>
      </c>
      <c r="C480" s="126">
        <f>'สงม. 2(66) เดือน'!C679</f>
        <v>36800</v>
      </c>
      <c r="D480" s="126">
        <f>'สงม. 2(66) เดือน'!H679</f>
        <v>11000</v>
      </c>
      <c r="E480" s="126">
        <f>'สงม. 2(66) เดือน'!M679</f>
        <v>25800</v>
      </c>
      <c r="F480" s="126">
        <f>'สงม. 2(66) เดือน'!R679</f>
        <v>0</v>
      </c>
    </row>
    <row r="481" spans="1:6" ht="21" customHeight="1" x14ac:dyDescent="0.3">
      <c r="A481" s="50" t="s">
        <v>35</v>
      </c>
      <c r="B481" s="38" t="s">
        <v>1</v>
      </c>
      <c r="C481" s="126">
        <f>'สงม. 2(66) เดือน'!C681</f>
        <v>36000</v>
      </c>
      <c r="D481" s="126">
        <f>'สงม. 2(66) เดือน'!H681</f>
        <v>10000</v>
      </c>
      <c r="E481" s="126">
        <f>'สงม. 2(66) เดือน'!M681</f>
        <v>26000</v>
      </c>
      <c r="F481" s="126">
        <f>'สงม. 2(66) เดือน'!R681</f>
        <v>0</v>
      </c>
    </row>
    <row r="482" spans="1:6" ht="21" customHeight="1" x14ac:dyDescent="0.3">
      <c r="A482" s="37" t="s">
        <v>23</v>
      </c>
      <c r="B482" s="38" t="s">
        <v>1</v>
      </c>
      <c r="C482" s="126">
        <f>'สงม. 2(66) เดือน'!C683</f>
        <v>7800</v>
      </c>
      <c r="D482" s="126">
        <f>'สงม. 2(66) เดือน'!H683</f>
        <v>7800</v>
      </c>
      <c r="E482" s="126">
        <f>'สงม. 2(66) เดือน'!M683</f>
        <v>0</v>
      </c>
      <c r="F482" s="126">
        <f>'สงม. 2(66) เดือน'!R683</f>
        <v>0</v>
      </c>
    </row>
    <row r="483" spans="1:6" ht="21" customHeight="1" x14ac:dyDescent="0.3">
      <c r="A483" s="62" t="s">
        <v>110</v>
      </c>
      <c r="B483" s="52" t="s">
        <v>1</v>
      </c>
      <c r="C483" s="53">
        <f t="shared" ref="C483:F484" si="45">C485+C497</f>
        <v>1019200</v>
      </c>
      <c r="D483" s="53">
        <f t="shared" si="45"/>
        <v>862990</v>
      </c>
      <c r="E483" s="53">
        <f t="shared" si="45"/>
        <v>99140</v>
      </c>
      <c r="F483" s="53">
        <f t="shared" si="45"/>
        <v>57070</v>
      </c>
    </row>
    <row r="484" spans="1:6" ht="21" customHeight="1" x14ac:dyDescent="0.3">
      <c r="A484" s="35"/>
      <c r="B484" s="33" t="s">
        <v>2</v>
      </c>
      <c r="C484" s="53">
        <f t="shared" si="45"/>
        <v>0</v>
      </c>
      <c r="D484" s="53">
        <f t="shared" si="45"/>
        <v>0</v>
      </c>
      <c r="E484" s="53">
        <f t="shared" si="45"/>
        <v>0</v>
      </c>
      <c r="F484" s="53">
        <f t="shared" si="45"/>
        <v>0</v>
      </c>
    </row>
    <row r="485" spans="1:6" ht="21" customHeight="1" x14ac:dyDescent="0.3">
      <c r="A485" s="32" t="s">
        <v>260</v>
      </c>
      <c r="B485" s="33" t="s">
        <v>1</v>
      </c>
      <c r="C485" s="36">
        <f>SUM(C487,C488,C489)</f>
        <v>854100</v>
      </c>
      <c r="D485" s="36">
        <f>SUM(D487,D488,D489)</f>
        <v>823140</v>
      </c>
      <c r="E485" s="36">
        <f>SUM(E487,E488,E489)</f>
        <v>19440</v>
      </c>
      <c r="F485" s="36">
        <f>SUM(F487,F488,F489)</f>
        <v>11520</v>
      </c>
    </row>
    <row r="486" spans="1:6" ht="21" customHeight="1" x14ac:dyDescent="0.3">
      <c r="A486" s="35" t="s">
        <v>72</v>
      </c>
      <c r="B486" s="33" t="s">
        <v>2</v>
      </c>
      <c r="C486" s="36">
        <v>0</v>
      </c>
      <c r="D486" s="36">
        <v>0</v>
      </c>
      <c r="E486" s="36">
        <v>0</v>
      </c>
      <c r="F486" s="36">
        <v>0</v>
      </c>
    </row>
    <row r="487" spans="1:6" ht="21" customHeight="1" x14ac:dyDescent="0.3">
      <c r="A487" s="50" t="s">
        <v>27</v>
      </c>
      <c r="B487" s="38" t="s">
        <v>1</v>
      </c>
      <c r="C487" s="126">
        <f>'สงม. 2(66) เดือน'!C689</f>
        <v>11700</v>
      </c>
      <c r="D487" s="126">
        <f>'สงม. 2(66) เดือน'!H689</f>
        <v>4500</v>
      </c>
      <c r="E487" s="126">
        <f>'สงม. 2(66) เดือน'!M689</f>
        <v>3600</v>
      </c>
      <c r="F487" s="126">
        <f>'สงม. 2(66) เดือน'!R689</f>
        <v>3600</v>
      </c>
    </row>
    <row r="488" spans="1:6" ht="21" customHeight="1" x14ac:dyDescent="0.3">
      <c r="A488" s="37" t="s">
        <v>33</v>
      </c>
      <c r="B488" s="38" t="s">
        <v>1</v>
      </c>
      <c r="C488" s="126">
        <f>'สงม. 2(66) เดือน'!C691</f>
        <v>802800</v>
      </c>
      <c r="D488" s="126">
        <f>'สงม. 2(66) เดือน'!H691</f>
        <v>802800</v>
      </c>
      <c r="E488" s="126">
        <f>'สงม. 2(66) เดือน'!M691</f>
        <v>0</v>
      </c>
      <c r="F488" s="126">
        <f>'สงม. 2(66) เดือน'!R691</f>
        <v>0</v>
      </c>
    </row>
    <row r="489" spans="1:6" ht="21" customHeight="1" x14ac:dyDescent="0.3">
      <c r="A489" s="157" t="s">
        <v>111</v>
      </c>
      <c r="B489" s="38" t="s">
        <v>1</v>
      </c>
      <c r="C489" s="126">
        <f>'สงม. 2(66) เดือน'!C693</f>
        <v>39600</v>
      </c>
      <c r="D489" s="126">
        <f>'สงม. 2(66) เดือน'!H693</f>
        <v>15840</v>
      </c>
      <c r="E489" s="126">
        <f>'สงม. 2(66) เดือน'!M693</f>
        <v>15840</v>
      </c>
      <c r="F489" s="126">
        <f>'สงม. 2(66) เดือน'!R693</f>
        <v>7920</v>
      </c>
    </row>
    <row r="490" spans="1:6" ht="21" customHeight="1" x14ac:dyDescent="0.3">
      <c r="A490" s="110"/>
      <c r="B490" s="47"/>
      <c r="C490" s="127"/>
      <c r="D490" s="127"/>
      <c r="E490" s="127"/>
      <c r="F490" s="127"/>
    </row>
    <row r="491" spans="1:6" ht="21" customHeight="1" x14ac:dyDescent="0.3">
      <c r="A491" s="110"/>
      <c r="B491" s="47"/>
      <c r="C491" s="127"/>
      <c r="D491" s="127"/>
      <c r="E491" s="127"/>
      <c r="F491" s="127"/>
    </row>
    <row r="492" spans="1:6" ht="21" customHeight="1" x14ac:dyDescent="0.3">
      <c r="A492" s="110"/>
      <c r="B492" s="47"/>
      <c r="C492" s="127"/>
      <c r="D492" s="127"/>
      <c r="E492" s="127"/>
      <c r="F492" s="127"/>
    </row>
    <row r="493" spans="1:6" ht="21" customHeight="1" x14ac:dyDescent="0.3">
      <c r="A493" s="165" t="s">
        <v>40</v>
      </c>
      <c r="B493" s="165"/>
      <c r="C493" s="165"/>
      <c r="D493" s="165"/>
      <c r="E493" s="165"/>
    </row>
    <row r="494" spans="1:6" ht="21" customHeight="1" x14ac:dyDescent="0.3">
      <c r="A494" s="22"/>
      <c r="B494" s="22"/>
      <c r="C494" s="123"/>
    </row>
    <row r="495" spans="1:6" ht="21" customHeight="1" x14ac:dyDescent="0.3">
      <c r="A495" s="163" t="s">
        <v>17</v>
      </c>
      <c r="B495" s="25" t="s">
        <v>3</v>
      </c>
      <c r="C495" s="124" t="s">
        <v>25</v>
      </c>
      <c r="D495" s="150" t="s">
        <v>148</v>
      </c>
      <c r="E495" s="151" t="s">
        <v>149</v>
      </c>
      <c r="F495" s="150" t="s">
        <v>150</v>
      </c>
    </row>
    <row r="496" spans="1:6" ht="21" customHeight="1" x14ac:dyDescent="0.3">
      <c r="A496" s="164"/>
      <c r="B496" s="28" t="s">
        <v>2</v>
      </c>
      <c r="C496" s="125"/>
      <c r="D496" s="134" t="s">
        <v>238</v>
      </c>
      <c r="E496" s="134" t="s">
        <v>240</v>
      </c>
      <c r="F496" s="134" t="s">
        <v>242</v>
      </c>
    </row>
    <row r="497" spans="1:6" ht="21" customHeight="1" x14ac:dyDescent="0.3">
      <c r="A497" s="32" t="s">
        <v>41</v>
      </c>
      <c r="B497" s="33" t="s">
        <v>1</v>
      </c>
      <c r="C497" s="36">
        <f>SUM(C499)</f>
        <v>165100</v>
      </c>
      <c r="D497" s="36">
        <f t="shared" ref="D497:F498" si="46">SUM(D499)</f>
        <v>39850</v>
      </c>
      <c r="E497" s="36">
        <f t="shared" si="46"/>
        <v>79700</v>
      </c>
      <c r="F497" s="36">
        <f t="shared" si="46"/>
        <v>45550</v>
      </c>
    </row>
    <row r="498" spans="1:6" ht="21" customHeight="1" x14ac:dyDescent="0.3">
      <c r="A498" s="35"/>
      <c r="B498" s="33" t="s">
        <v>2</v>
      </c>
      <c r="C498" s="36">
        <f>SUM(C500)</f>
        <v>0</v>
      </c>
      <c r="D498" s="36">
        <f t="shared" si="46"/>
        <v>0</v>
      </c>
      <c r="E498" s="36">
        <f t="shared" si="46"/>
        <v>0</v>
      </c>
      <c r="F498" s="36">
        <f t="shared" si="46"/>
        <v>0</v>
      </c>
    </row>
    <row r="499" spans="1:6" ht="21" customHeight="1" x14ac:dyDescent="0.3">
      <c r="A499" s="50" t="s">
        <v>225</v>
      </c>
      <c r="B499" s="38" t="s">
        <v>1</v>
      </c>
      <c r="C499" s="126">
        <f>'สงม. 2(66) เดือน'!C697</f>
        <v>165100</v>
      </c>
      <c r="D499" s="126">
        <f>'สงม. 2(66) เดือน'!H697</f>
        <v>39850</v>
      </c>
      <c r="E499" s="126">
        <f>'สงม. 2(66) เดือน'!M697</f>
        <v>79700</v>
      </c>
      <c r="F499" s="126">
        <f>'สงม. 2(66) เดือน'!R697</f>
        <v>45550</v>
      </c>
    </row>
    <row r="500" spans="1:6" ht="21" customHeight="1" x14ac:dyDescent="0.3">
      <c r="A500" s="45" t="s">
        <v>188</v>
      </c>
      <c r="B500" s="38" t="s">
        <v>2</v>
      </c>
      <c r="C500" s="126">
        <f>'สงม. 2(66) เดือน'!C698</f>
        <v>0</v>
      </c>
      <c r="D500" s="126">
        <f>'สงม. 2(66) เดือน'!H698</f>
        <v>0</v>
      </c>
      <c r="E500" s="126">
        <f>'สงม. 2(66) เดือน'!M698</f>
        <v>0</v>
      </c>
      <c r="F500" s="126">
        <f>'สงม. 2(66) เดือน'!R698</f>
        <v>0</v>
      </c>
    </row>
    <row r="501" spans="1:6" ht="21" customHeight="1" x14ac:dyDescent="0.3">
      <c r="A501" s="143" t="s">
        <v>269</v>
      </c>
      <c r="B501" s="33" t="s">
        <v>1</v>
      </c>
      <c r="C501" s="36">
        <f>C503</f>
        <v>80900</v>
      </c>
      <c r="D501" s="36">
        <f t="shared" ref="D501:F501" si="47">D503</f>
        <v>33920</v>
      </c>
      <c r="E501" s="36">
        <f t="shared" si="47"/>
        <v>34920</v>
      </c>
      <c r="F501" s="36">
        <f t="shared" si="47"/>
        <v>12060</v>
      </c>
    </row>
    <row r="502" spans="1:6" ht="21" customHeight="1" x14ac:dyDescent="0.3">
      <c r="A502" s="35" t="s">
        <v>41</v>
      </c>
      <c r="B502" s="52" t="s">
        <v>2</v>
      </c>
      <c r="C502" s="36">
        <f>C504</f>
        <v>0</v>
      </c>
      <c r="D502" s="36">
        <f t="shared" ref="D502:F502" si="48">D504</f>
        <v>0</v>
      </c>
      <c r="E502" s="36">
        <f t="shared" si="48"/>
        <v>0</v>
      </c>
      <c r="F502" s="36">
        <f t="shared" si="48"/>
        <v>0</v>
      </c>
    </row>
    <row r="503" spans="1:6" ht="21" customHeight="1" x14ac:dyDescent="0.3">
      <c r="A503" s="50" t="s">
        <v>113</v>
      </c>
      <c r="B503" s="38" t="s">
        <v>1</v>
      </c>
      <c r="C503" s="126">
        <f>'สงม. 2(66) เดือน'!C705</f>
        <v>80900</v>
      </c>
      <c r="D503" s="126">
        <f>'สงม. 2(66) เดือน'!H705</f>
        <v>33920</v>
      </c>
      <c r="E503" s="126">
        <f>'สงม. 2(66) เดือน'!M705</f>
        <v>34920</v>
      </c>
      <c r="F503" s="126">
        <f>'สงม. 2(66) เดือน'!R705</f>
        <v>12060</v>
      </c>
    </row>
    <row r="504" spans="1:6" ht="21" customHeight="1" x14ac:dyDescent="0.3">
      <c r="A504" s="45"/>
      <c r="B504" s="38" t="s">
        <v>2</v>
      </c>
      <c r="C504" s="126">
        <f>'สงม. 2(66) เดือน'!C706</f>
        <v>0</v>
      </c>
      <c r="D504" s="126">
        <f>'สงม. 2(66) เดือน'!H706</f>
        <v>0</v>
      </c>
      <c r="E504" s="126">
        <f>'สงม. 2(66) เดือน'!M706</f>
        <v>0</v>
      </c>
      <c r="F504" s="126">
        <f>'สงม. 2(66) เดือน'!R706</f>
        <v>0</v>
      </c>
    </row>
    <row r="505" spans="1:6" ht="21" customHeight="1" x14ac:dyDescent="0.3">
      <c r="A505" s="32" t="s">
        <v>114</v>
      </c>
      <c r="B505" s="33" t="s">
        <v>1</v>
      </c>
      <c r="C505" s="36">
        <f t="shared" ref="C505:F506" si="49">C507+C511</f>
        <v>215700</v>
      </c>
      <c r="D505" s="36">
        <f t="shared" si="49"/>
        <v>48000</v>
      </c>
      <c r="E505" s="36">
        <f t="shared" si="49"/>
        <v>115500</v>
      </c>
      <c r="F505" s="36">
        <f t="shared" si="49"/>
        <v>52200</v>
      </c>
    </row>
    <row r="506" spans="1:6" ht="21" customHeight="1" x14ac:dyDescent="0.3">
      <c r="A506" s="35"/>
      <c r="B506" s="33" t="s">
        <v>2</v>
      </c>
      <c r="C506" s="36">
        <f t="shared" si="49"/>
        <v>0</v>
      </c>
      <c r="D506" s="36">
        <f t="shared" si="49"/>
        <v>0</v>
      </c>
      <c r="E506" s="36">
        <f t="shared" si="49"/>
        <v>0</v>
      </c>
      <c r="F506" s="36">
        <f t="shared" si="49"/>
        <v>0</v>
      </c>
    </row>
    <row r="507" spans="1:6" ht="21" customHeight="1" x14ac:dyDescent="0.3">
      <c r="A507" s="32" t="s">
        <v>260</v>
      </c>
      <c r="B507" s="33" t="s">
        <v>1</v>
      </c>
      <c r="C507" s="36">
        <f>SUM(C509,C510)</f>
        <v>51500</v>
      </c>
      <c r="D507" s="36">
        <f>SUM(D509,D510)</f>
        <v>0</v>
      </c>
      <c r="E507" s="36">
        <f>SUM(E509,E510)</f>
        <v>51500</v>
      </c>
      <c r="F507" s="36">
        <f>SUM(F509,F510)</f>
        <v>0</v>
      </c>
    </row>
    <row r="508" spans="1:6" ht="21" customHeight="1" x14ac:dyDescent="0.3">
      <c r="A508" s="35" t="s">
        <v>72</v>
      </c>
      <c r="B508" s="33" t="s">
        <v>2</v>
      </c>
      <c r="C508" s="36">
        <v>0</v>
      </c>
      <c r="D508" s="36">
        <v>0</v>
      </c>
      <c r="E508" s="36">
        <v>0</v>
      </c>
      <c r="F508" s="36">
        <v>0</v>
      </c>
    </row>
    <row r="509" spans="1:6" ht="21" customHeight="1" x14ac:dyDescent="0.3">
      <c r="A509" s="50" t="s">
        <v>73</v>
      </c>
      <c r="B509" s="38" t="s">
        <v>1</v>
      </c>
      <c r="C509" s="126">
        <f>'สงม. 2(66) เดือน'!C711</f>
        <v>50800</v>
      </c>
      <c r="D509" s="126">
        <f>'สงม. 2(66) เดือน'!H711</f>
        <v>0</v>
      </c>
      <c r="E509" s="126">
        <f>'สงม. 2(66) เดือน'!M711</f>
        <v>50800</v>
      </c>
      <c r="F509" s="126">
        <f>'สงม. 2(66) เดือน'!R711</f>
        <v>0</v>
      </c>
    </row>
    <row r="510" spans="1:6" ht="21" customHeight="1" x14ac:dyDescent="0.3">
      <c r="A510" s="37" t="s">
        <v>90</v>
      </c>
      <c r="B510" s="38" t="s">
        <v>1</v>
      </c>
      <c r="C510" s="126">
        <f>'สงม. 2(66) เดือน'!C713</f>
        <v>700</v>
      </c>
      <c r="D510" s="126">
        <f>'สงม. 2(66) เดือน'!H713</f>
        <v>0</v>
      </c>
      <c r="E510" s="126">
        <f>'สงม. 2(66) เดือน'!M713</f>
        <v>700</v>
      </c>
      <c r="F510" s="126">
        <f>'สงม. 2(66) เดือน'!R713</f>
        <v>0</v>
      </c>
    </row>
    <row r="511" spans="1:6" ht="21" customHeight="1" x14ac:dyDescent="0.3">
      <c r="A511" s="32" t="s">
        <v>41</v>
      </c>
      <c r="B511" s="33" t="s">
        <v>1</v>
      </c>
      <c r="C511" s="36">
        <f>SUM(C513)</f>
        <v>164200</v>
      </c>
      <c r="D511" s="36">
        <f t="shared" ref="D511:F512" si="50">SUM(D513)</f>
        <v>48000</v>
      </c>
      <c r="E511" s="36">
        <f t="shared" si="50"/>
        <v>64000</v>
      </c>
      <c r="F511" s="36">
        <f t="shared" si="50"/>
        <v>52200</v>
      </c>
    </row>
    <row r="512" spans="1:6" ht="21" customHeight="1" x14ac:dyDescent="0.3">
      <c r="A512" s="35"/>
      <c r="B512" s="33" t="s">
        <v>2</v>
      </c>
      <c r="C512" s="36">
        <f>SUM(C514)</f>
        <v>0</v>
      </c>
      <c r="D512" s="36">
        <f t="shared" si="50"/>
        <v>0</v>
      </c>
      <c r="E512" s="36">
        <f t="shared" si="50"/>
        <v>0</v>
      </c>
      <c r="F512" s="36">
        <f t="shared" si="50"/>
        <v>0</v>
      </c>
    </row>
    <row r="513" spans="1:6" ht="21" customHeight="1" x14ac:dyDescent="0.3">
      <c r="A513" s="50" t="s">
        <v>201</v>
      </c>
      <c r="B513" s="38" t="s">
        <v>1</v>
      </c>
      <c r="C513" s="126">
        <f>'สงม. 2(66) เดือน'!C717</f>
        <v>164200</v>
      </c>
      <c r="D513" s="126">
        <f>'สงม. 2(66) เดือน'!H717</f>
        <v>48000</v>
      </c>
      <c r="E513" s="126">
        <f>'สงม. 2(66) เดือน'!M717</f>
        <v>64000</v>
      </c>
      <c r="F513" s="126">
        <f>SUM('สงม. 2(66) เดือน'!R717)</f>
        <v>52200</v>
      </c>
    </row>
    <row r="514" spans="1:6" ht="21" customHeight="1" x14ac:dyDescent="0.3">
      <c r="A514" s="45" t="s">
        <v>200</v>
      </c>
      <c r="B514" s="38" t="s">
        <v>2</v>
      </c>
      <c r="C514" s="126">
        <f>'สงม. 2(66) เดือน'!C718</f>
        <v>0</v>
      </c>
      <c r="D514" s="126">
        <f>'สงม. 2(66) เดือน'!H718</f>
        <v>0</v>
      </c>
      <c r="E514" s="126">
        <f>'สงม. 2(66) เดือน'!M718</f>
        <v>0</v>
      </c>
      <c r="F514" s="126">
        <f>'สงม. 2(66) เดือน'!R718</f>
        <v>0</v>
      </c>
    </row>
    <row r="515" spans="1:6" ht="21" customHeight="1" x14ac:dyDescent="0.3">
      <c r="A515" s="145" t="s">
        <v>265</v>
      </c>
      <c r="B515" s="33" t="s">
        <v>1</v>
      </c>
      <c r="C515" s="36">
        <f>SUM(C523)</f>
        <v>100000</v>
      </c>
      <c r="D515" s="36">
        <f t="shared" ref="D515:F516" si="51">SUM(D523)</f>
        <v>0</v>
      </c>
      <c r="E515" s="36">
        <f t="shared" si="51"/>
        <v>100000</v>
      </c>
      <c r="F515" s="36">
        <f t="shared" si="51"/>
        <v>0</v>
      </c>
    </row>
    <row r="516" spans="1:6" ht="21" customHeight="1" x14ac:dyDescent="0.3">
      <c r="A516" s="35" t="s">
        <v>41</v>
      </c>
      <c r="B516" s="52" t="s">
        <v>2</v>
      </c>
      <c r="C516" s="53">
        <f>SUM(C524)</f>
        <v>0</v>
      </c>
      <c r="D516" s="53">
        <f t="shared" si="51"/>
        <v>0</v>
      </c>
      <c r="E516" s="53">
        <f t="shared" si="51"/>
        <v>0</v>
      </c>
      <c r="F516" s="53">
        <f t="shared" si="51"/>
        <v>0</v>
      </c>
    </row>
    <row r="517" spans="1:6" ht="21" customHeight="1" x14ac:dyDescent="0.3">
      <c r="A517" s="128"/>
      <c r="B517" s="134"/>
      <c r="C517" s="130"/>
      <c r="D517" s="130"/>
      <c r="E517" s="130"/>
      <c r="F517" s="130"/>
    </row>
    <row r="518" spans="1:6" ht="21" customHeight="1" x14ac:dyDescent="0.3">
      <c r="A518" s="158"/>
      <c r="B518" s="151"/>
      <c r="C518" s="159"/>
      <c r="D518" s="159"/>
      <c r="E518" s="159"/>
      <c r="F518" s="159"/>
    </row>
    <row r="519" spans="1:6" ht="21" customHeight="1" x14ac:dyDescent="0.3">
      <c r="A519" s="165" t="s">
        <v>67</v>
      </c>
      <c r="B519" s="165"/>
      <c r="C519" s="165"/>
      <c r="D519" s="165"/>
      <c r="E519" s="165"/>
    </row>
    <row r="520" spans="1:6" ht="21" customHeight="1" x14ac:dyDescent="0.3">
      <c r="A520" s="22"/>
      <c r="B520" s="22"/>
      <c r="C520" s="123"/>
    </row>
    <row r="521" spans="1:6" ht="21" customHeight="1" x14ac:dyDescent="0.3">
      <c r="A521" s="163" t="s">
        <v>17</v>
      </c>
      <c r="B521" s="25" t="s">
        <v>3</v>
      </c>
      <c r="C521" s="124" t="s">
        <v>25</v>
      </c>
      <c r="D521" s="150" t="s">
        <v>148</v>
      </c>
      <c r="E521" s="151" t="s">
        <v>149</v>
      </c>
      <c r="F521" s="150" t="s">
        <v>150</v>
      </c>
    </row>
    <row r="522" spans="1:6" ht="21" customHeight="1" x14ac:dyDescent="0.3">
      <c r="A522" s="164"/>
      <c r="B522" s="28" t="s">
        <v>2</v>
      </c>
      <c r="C522" s="125"/>
      <c r="D522" s="134" t="s">
        <v>238</v>
      </c>
      <c r="E522" s="134" t="s">
        <v>240</v>
      </c>
      <c r="F522" s="134" t="s">
        <v>242</v>
      </c>
    </row>
    <row r="523" spans="1:6" ht="21" customHeight="1" x14ac:dyDescent="0.3">
      <c r="A523" s="50" t="s">
        <v>112</v>
      </c>
      <c r="B523" s="38" t="s">
        <v>1</v>
      </c>
      <c r="C523" s="126">
        <f>'สงม. 2(66) เดือน'!C721</f>
        <v>100000</v>
      </c>
      <c r="D523" s="126">
        <f>'สงม. 2(66) เดือน'!H721</f>
        <v>0</v>
      </c>
      <c r="E523" s="126">
        <f>'สงม. 2(66) เดือน'!M721</f>
        <v>100000</v>
      </c>
      <c r="F523" s="126">
        <f>'สงม. 2(66) เดือน'!R721</f>
        <v>0</v>
      </c>
    </row>
    <row r="524" spans="1:6" ht="21" customHeight="1" x14ac:dyDescent="0.3">
      <c r="A524" s="45"/>
      <c r="B524" s="38" t="s">
        <v>2</v>
      </c>
      <c r="C524" s="126">
        <f>'สงม. 2(66) เดือน'!C722</f>
        <v>0</v>
      </c>
      <c r="D524" s="126">
        <f>'สงม. 2(66) เดือน'!H722</f>
        <v>0</v>
      </c>
      <c r="E524" s="126">
        <f>'สงม. 2(66) เดือน'!M722</f>
        <v>0</v>
      </c>
      <c r="F524" s="126">
        <f>'สงม. 2(66) เดือน'!R722</f>
        <v>0</v>
      </c>
    </row>
    <row r="525" spans="1:6" ht="21" customHeight="1" x14ac:dyDescent="0.3">
      <c r="A525" s="166" t="s">
        <v>4</v>
      </c>
      <c r="B525" s="54" t="s">
        <v>1</v>
      </c>
      <c r="C525" s="55">
        <f t="shared" ref="C525:F526" si="52">C473+C483+C501+C505+C515</f>
        <v>1632200</v>
      </c>
      <c r="D525" s="55">
        <f t="shared" si="52"/>
        <v>1014710</v>
      </c>
      <c r="E525" s="55">
        <f t="shared" si="52"/>
        <v>460460</v>
      </c>
      <c r="F525" s="55">
        <f t="shared" si="52"/>
        <v>157030</v>
      </c>
    </row>
    <row r="526" spans="1:6" ht="21" customHeight="1" x14ac:dyDescent="0.3">
      <c r="A526" s="167"/>
      <c r="B526" s="54" t="s">
        <v>2</v>
      </c>
      <c r="C526" s="55">
        <f t="shared" si="52"/>
        <v>0</v>
      </c>
      <c r="D526" s="55">
        <f t="shared" si="52"/>
        <v>0</v>
      </c>
      <c r="E526" s="55">
        <f t="shared" si="52"/>
        <v>0</v>
      </c>
      <c r="F526" s="55">
        <f t="shared" si="52"/>
        <v>0</v>
      </c>
    </row>
    <row r="527" spans="1:6" ht="21" customHeight="1" x14ac:dyDescent="0.3">
      <c r="A527" s="49"/>
      <c r="B527" s="49"/>
      <c r="C527" s="131"/>
    </row>
    <row r="528" spans="1:6" ht="21" customHeight="1" x14ac:dyDescent="0.3">
      <c r="A528" s="22" t="s">
        <v>5</v>
      </c>
      <c r="B528" s="49"/>
      <c r="C528" s="131"/>
    </row>
    <row r="529" spans="1:3" ht="21" customHeight="1" x14ac:dyDescent="0.3">
      <c r="A529" s="22"/>
      <c r="B529" s="49"/>
      <c r="C529" s="131"/>
    </row>
    <row r="530" spans="1:3" ht="21" customHeight="1" x14ac:dyDescent="0.3">
      <c r="A530" s="22"/>
      <c r="B530" s="49"/>
      <c r="C530" s="131"/>
    </row>
    <row r="531" spans="1:3" ht="21" customHeight="1" x14ac:dyDescent="0.3">
      <c r="A531" s="22"/>
      <c r="B531" s="49"/>
      <c r="C531" s="131"/>
    </row>
    <row r="532" spans="1:3" ht="21" customHeight="1" x14ac:dyDescent="0.3">
      <c r="A532" s="22"/>
      <c r="B532" s="49"/>
      <c r="C532" s="131"/>
    </row>
    <row r="533" spans="1:3" ht="21" customHeight="1" x14ac:dyDescent="0.3">
      <c r="A533" s="22"/>
      <c r="B533" s="49"/>
      <c r="C533" s="131"/>
    </row>
    <row r="534" spans="1:3" ht="21" customHeight="1" x14ac:dyDescent="0.3">
      <c r="A534" s="22"/>
      <c r="B534" s="49"/>
      <c r="C534" s="131"/>
    </row>
    <row r="535" spans="1:3" ht="21" customHeight="1" x14ac:dyDescent="0.3">
      <c r="A535" s="22"/>
      <c r="B535" s="49"/>
      <c r="C535" s="131"/>
    </row>
    <row r="536" spans="1:3" ht="21" customHeight="1" x14ac:dyDescent="0.3">
      <c r="A536" s="22"/>
      <c r="B536" s="49"/>
      <c r="C536" s="131"/>
    </row>
    <row r="537" spans="1:3" ht="21" customHeight="1" x14ac:dyDescent="0.3">
      <c r="A537" s="22"/>
      <c r="B537" s="49"/>
      <c r="C537" s="131"/>
    </row>
    <row r="538" spans="1:3" ht="21" customHeight="1" x14ac:dyDescent="0.3">
      <c r="A538" s="22"/>
      <c r="B538" s="49"/>
      <c r="C538" s="131"/>
    </row>
    <row r="539" spans="1:3" ht="21" customHeight="1" x14ac:dyDescent="0.3">
      <c r="A539" s="22"/>
      <c r="B539" s="49"/>
      <c r="C539" s="131"/>
    </row>
    <row r="540" spans="1:3" ht="21" customHeight="1" x14ac:dyDescent="0.3">
      <c r="A540" s="22"/>
      <c r="B540" s="49"/>
      <c r="C540" s="131"/>
    </row>
    <row r="541" spans="1:3" ht="21" customHeight="1" x14ac:dyDescent="0.3">
      <c r="A541" s="22"/>
      <c r="B541" s="49"/>
      <c r="C541" s="131"/>
    </row>
    <row r="542" spans="1:3" ht="21" customHeight="1" x14ac:dyDescent="0.3">
      <c r="A542" s="22"/>
      <c r="B542" s="49"/>
      <c r="C542" s="131"/>
    </row>
    <row r="543" spans="1:3" ht="21" customHeight="1" x14ac:dyDescent="0.3">
      <c r="A543" s="22"/>
      <c r="B543" s="49"/>
      <c r="C543" s="131"/>
    </row>
    <row r="544" spans="1:3" ht="21" customHeight="1" x14ac:dyDescent="0.3">
      <c r="A544" s="22"/>
      <c r="B544" s="49"/>
      <c r="C544" s="131"/>
    </row>
    <row r="545" spans="1:6" ht="21" customHeight="1" x14ac:dyDescent="0.3">
      <c r="A545" s="165" t="s">
        <v>243</v>
      </c>
      <c r="B545" s="165"/>
      <c r="C545" s="165"/>
      <c r="D545" s="165"/>
      <c r="E545" s="165"/>
      <c r="F545" s="165"/>
    </row>
    <row r="546" spans="1:6" ht="21" customHeight="1" x14ac:dyDescent="0.3">
      <c r="A546" s="20" t="s">
        <v>20</v>
      </c>
      <c r="B546" s="20"/>
      <c r="C546" s="132"/>
    </row>
    <row r="547" spans="1:6" ht="21" customHeight="1" x14ac:dyDescent="0.3">
      <c r="A547" s="22" t="s">
        <v>115</v>
      </c>
      <c r="B547" s="22"/>
      <c r="C547" s="123"/>
    </row>
    <row r="548" spans="1:6" ht="21" customHeight="1" x14ac:dyDescent="0.3">
      <c r="A548" s="22"/>
      <c r="B548" s="22"/>
      <c r="C548" s="123"/>
    </row>
    <row r="549" spans="1:6" ht="21" customHeight="1" x14ac:dyDescent="0.3">
      <c r="A549" s="163" t="s">
        <v>17</v>
      </c>
      <c r="B549" s="25" t="s">
        <v>3</v>
      </c>
      <c r="C549" s="124" t="s">
        <v>25</v>
      </c>
      <c r="D549" s="150" t="s">
        <v>148</v>
      </c>
      <c r="E549" s="151" t="s">
        <v>149</v>
      </c>
      <c r="F549" s="150" t="s">
        <v>150</v>
      </c>
    </row>
    <row r="550" spans="1:6" ht="21" customHeight="1" x14ac:dyDescent="0.3">
      <c r="A550" s="164"/>
      <c r="B550" s="28" t="s">
        <v>2</v>
      </c>
      <c r="C550" s="125"/>
      <c r="D550" s="134" t="s">
        <v>238</v>
      </c>
      <c r="E550" s="134" t="s">
        <v>240</v>
      </c>
      <c r="F550" s="134" t="s">
        <v>242</v>
      </c>
    </row>
    <row r="551" spans="1:6" ht="21" customHeight="1" x14ac:dyDescent="0.3">
      <c r="A551" s="32" t="s">
        <v>116</v>
      </c>
      <c r="B551" s="33" t="s">
        <v>1</v>
      </c>
      <c r="C551" s="36">
        <f>C553</f>
        <v>407100</v>
      </c>
      <c r="D551" s="36">
        <f t="shared" ref="D551:F551" si="53">D553</f>
        <v>261100</v>
      </c>
      <c r="E551" s="36">
        <f t="shared" si="53"/>
        <v>0</v>
      </c>
      <c r="F551" s="36">
        <f t="shared" si="53"/>
        <v>146000</v>
      </c>
    </row>
    <row r="552" spans="1:6" ht="21" customHeight="1" x14ac:dyDescent="0.3">
      <c r="A552" s="35"/>
      <c r="B552" s="33" t="s">
        <v>2</v>
      </c>
      <c r="C552" s="36">
        <f>C554</f>
        <v>0</v>
      </c>
      <c r="D552" s="36">
        <f t="shared" ref="D552:F552" si="54">D554</f>
        <v>0</v>
      </c>
      <c r="E552" s="36">
        <f t="shared" si="54"/>
        <v>0</v>
      </c>
      <c r="F552" s="36">
        <f t="shared" si="54"/>
        <v>0</v>
      </c>
    </row>
    <row r="553" spans="1:6" ht="21" customHeight="1" x14ac:dyDescent="0.3">
      <c r="A553" s="32" t="s">
        <v>260</v>
      </c>
      <c r="B553" s="33" t="s">
        <v>1</v>
      </c>
      <c r="C553" s="36">
        <f>C555+C556+C557+C558+C559+C560+C561</f>
        <v>407100</v>
      </c>
      <c r="D553" s="36">
        <f>D555+D556+D557+D558+D559+D560+D561</f>
        <v>261100</v>
      </c>
      <c r="E553" s="36">
        <f>E555+E556+E557+E558+E559+E560+E561</f>
        <v>0</v>
      </c>
      <c r="F553" s="36">
        <f>F555+F556+F557+F558+F559+F560+F561</f>
        <v>146000</v>
      </c>
    </row>
    <row r="554" spans="1:6" ht="21" customHeight="1" x14ac:dyDescent="0.3">
      <c r="A554" s="35" t="s">
        <v>72</v>
      </c>
      <c r="B554" s="33" t="s">
        <v>2</v>
      </c>
      <c r="C554" s="36">
        <v>0</v>
      </c>
      <c r="D554" s="36">
        <v>0</v>
      </c>
      <c r="E554" s="36">
        <v>0</v>
      </c>
      <c r="F554" s="36">
        <v>0</v>
      </c>
    </row>
    <row r="555" spans="1:6" ht="21" customHeight="1" x14ac:dyDescent="0.3">
      <c r="A555" s="155" t="s">
        <v>27</v>
      </c>
      <c r="B555" s="38" t="s">
        <v>1</v>
      </c>
      <c r="C555" s="126">
        <f>'สงม. 2(66) เดือน'!C747</f>
        <v>146000</v>
      </c>
      <c r="D555" s="126">
        <f>'สงม. 2(66) เดือน'!H747</f>
        <v>0</v>
      </c>
      <c r="E555" s="126">
        <f>'สงม. 2(66) เดือน'!M747</f>
        <v>0</v>
      </c>
      <c r="F555" s="126">
        <f>'สงม. 2(66) เดือน'!R747</f>
        <v>146000</v>
      </c>
    </row>
    <row r="556" spans="1:6" ht="21" customHeight="1" x14ac:dyDescent="0.3">
      <c r="A556" s="157" t="s">
        <v>49</v>
      </c>
      <c r="B556" s="38" t="s">
        <v>1</v>
      </c>
      <c r="C556" s="126">
        <f>'สงม. 2(66) เดือน'!C749</f>
        <v>40100</v>
      </c>
      <c r="D556" s="126">
        <f>'สงม. 2(66) เดือน'!H749</f>
        <v>40100</v>
      </c>
      <c r="E556" s="126">
        <f>'สงม. 2(66) เดือน'!M749</f>
        <v>0</v>
      </c>
      <c r="F556" s="126">
        <f>'สงม. 2(66) เดือน'!R749</f>
        <v>0</v>
      </c>
    </row>
    <row r="557" spans="1:6" ht="21" customHeight="1" x14ac:dyDescent="0.3">
      <c r="A557" s="155" t="s">
        <v>28</v>
      </c>
      <c r="B557" s="38" t="s">
        <v>1</v>
      </c>
      <c r="C557" s="126">
        <f>'สงม. 2(66) เดือน'!C751</f>
        <v>42000</v>
      </c>
      <c r="D557" s="126">
        <f>'สงม. 2(66) เดือน'!H751</f>
        <v>42000</v>
      </c>
      <c r="E557" s="126">
        <f>'สงม. 2(66) เดือน'!M751</f>
        <v>0</v>
      </c>
      <c r="F557" s="126">
        <f>'สงม. 2(66) เดือน'!R751</f>
        <v>0</v>
      </c>
    </row>
    <row r="558" spans="1:6" ht="21" customHeight="1" x14ac:dyDescent="0.3">
      <c r="A558" s="155" t="s">
        <v>38</v>
      </c>
      <c r="B558" s="61" t="s">
        <v>1</v>
      </c>
      <c r="C558" s="126">
        <f>'สงม. 2(66) เดือน'!C753</f>
        <v>97600</v>
      </c>
      <c r="D558" s="126">
        <f>'สงม. 2(66) เดือน'!H753</f>
        <v>97600</v>
      </c>
      <c r="E558" s="126">
        <f>'สงม. 2(66) เดือน'!M753</f>
        <v>0</v>
      </c>
      <c r="F558" s="126">
        <f>'สงม. 2(66) เดือน'!R753</f>
        <v>0</v>
      </c>
    </row>
    <row r="559" spans="1:6" ht="21" customHeight="1" x14ac:dyDescent="0.3">
      <c r="A559" s="157" t="s">
        <v>34</v>
      </c>
      <c r="B559" s="38" t="s">
        <v>1</v>
      </c>
      <c r="C559" s="126">
        <f>'สงม. 2(66) เดือน'!C755</f>
        <v>45000</v>
      </c>
      <c r="D559" s="126">
        <f>'สงม. 2(66) เดือน'!H755</f>
        <v>45000</v>
      </c>
      <c r="E559" s="126">
        <f>'สงม. 2(66) เดือน'!M755</f>
        <v>0</v>
      </c>
      <c r="F559" s="126">
        <f>'สงม. 2(66) เดือน'!R755</f>
        <v>0</v>
      </c>
    </row>
    <row r="560" spans="1:6" ht="21" customHeight="1" x14ac:dyDescent="0.3">
      <c r="A560" s="157" t="s">
        <v>35</v>
      </c>
      <c r="B560" s="38" t="s">
        <v>1</v>
      </c>
      <c r="C560" s="126">
        <f>'สงม. 2(66) เดือน'!C757</f>
        <v>32800</v>
      </c>
      <c r="D560" s="126">
        <f>'สงม. 2(66) เดือน'!H757</f>
        <v>32800</v>
      </c>
      <c r="E560" s="126">
        <f>'สงม. 2(66) เดือน'!M757</f>
        <v>0</v>
      </c>
      <c r="F560" s="126">
        <f>'สงม. 2(66) เดือน'!R757</f>
        <v>0</v>
      </c>
    </row>
    <row r="561" spans="1:6" ht="21" customHeight="1" x14ac:dyDescent="0.3">
      <c r="A561" s="155" t="s">
        <v>23</v>
      </c>
      <c r="B561" s="38" t="s">
        <v>1</v>
      </c>
      <c r="C561" s="126">
        <f>'สงม. 2(66) เดือน'!C759</f>
        <v>3600</v>
      </c>
      <c r="D561" s="126">
        <f>'สงม. 2(66) เดือน'!H759</f>
        <v>3600</v>
      </c>
      <c r="E561" s="126">
        <f>'สงม. 2(66) เดือน'!M759</f>
        <v>0</v>
      </c>
      <c r="F561" s="126">
        <f>'สงม. 2(66) เดือน'!R759</f>
        <v>0</v>
      </c>
    </row>
    <row r="562" spans="1:6" ht="21" customHeight="1" x14ac:dyDescent="0.3">
      <c r="A562" s="32" t="s">
        <v>117</v>
      </c>
      <c r="B562" s="33" t="s">
        <v>1</v>
      </c>
      <c r="C562" s="36">
        <f t="shared" ref="C562:F563" si="55">SUM(C564,C587,C601)</f>
        <v>26806000</v>
      </c>
      <c r="D562" s="36">
        <f t="shared" si="55"/>
        <v>16155700</v>
      </c>
      <c r="E562" s="36">
        <f t="shared" si="55"/>
        <v>10042300</v>
      </c>
      <c r="F562" s="36">
        <f t="shared" si="55"/>
        <v>608000</v>
      </c>
    </row>
    <row r="563" spans="1:6" ht="21" customHeight="1" x14ac:dyDescent="0.3">
      <c r="A563" s="35"/>
      <c r="B563" s="33" t="s">
        <v>2</v>
      </c>
      <c r="C563" s="36">
        <f t="shared" si="55"/>
        <v>0</v>
      </c>
      <c r="D563" s="36">
        <f t="shared" si="55"/>
        <v>0</v>
      </c>
      <c r="E563" s="36">
        <f t="shared" si="55"/>
        <v>0</v>
      </c>
      <c r="F563" s="36">
        <f t="shared" si="55"/>
        <v>0</v>
      </c>
    </row>
    <row r="564" spans="1:6" ht="21" customHeight="1" x14ac:dyDescent="0.3">
      <c r="A564" s="32" t="s">
        <v>260</v>
      </c>
      <c r="B564" s="33" t="s">
        <v>1</v>
      </c>
      <c r="C564" s="36">
        <f>C566+C567+C568+C575+C576+C577+C578+C579+C580+C581+C582+C583+C584+C585+C586</f>
        <v>11200300</v>
      </c>
      <c r="D564" s="36">
        <f>D566+D567+D568+D575+D576+D577+D578+D579+D580+D581+D582+D583+D584+D585+D586</f>
        <v>6986000</v>
      </c>
      <c r="E564" s="36">
        <f>E566+E567+E568+E575+E576+E577+E578+E579+E580+E581+E582+E583+E584+E585+E586</f>
        <v>3606300</v>
      </c>
      <c r="F564" s="36">
        <f>F566+F567+F568+F575+F576+F577+F578+F579+F580+F581+F582+F583+F584+F585+F586</f>
        <v>608000</v>
      </c>
    </row>
    <row r="565" spans="1:6" ht="21" customHeight="1" x14ac:dyDescent="0.3">
      <c r="A565" s="35" t="s">
        <v>72</v>
      </c>
      <c r="B565" s="33" t="s">
        <v>2</v>
      </c>
      <c r="C565" s="36">
        <v>0</v>
      </c>
      <c r="D565" s="36">
        <v>0</v>
      </c>
      <c r="E565" s="36">
        <v>0</v>
      </c>
      <c r="F565" s="36">
        <v>0</v>
      </c>
    </row>
    <row r="566" spans="1:6" ht="21" customHeight="1" x14ac:dyDescent="0.3">
      <c r="A566" s="63" t="s">
        <v>118</v>
      </c>
      <c r="B566" s="38" t="s">
        <v>1</v>
      </c>
      <c r="C566" s="126">
        <f>'สงม. 2(66) เดือน'!C765</f>
        <v>1520000</v>
      </c>
      <c r="D566" s="126">
        <f>'สงม. 2(66) เดือน'!H765</f>
        <v>456000</v>
      </c>
      <c r="E566" s="126">
        <f>'สงม. 2(66) เดือน'!M765</f>
        <v>456000</v>
      </c>
      <c r="F566" s="126">
        <f>'สงม. 2(66) เดือน'!R765</f>
        <v>608000</v>
      </c>
    </row>
    <row r="567" spans="1:6" ht="21" customHeight="1" x14ac:dyDescent="0.3">
      <c r="A567" s="63" t="s">
        <v>256</v>
      </c>
      <c r="B567" s="38" t="s">
        <v>1</v>
      </c>
      <c r="C567" s="126">
        <f>'สงม. 2(66) เดือน'!C767</f>
        <v>14000</v>
      </c>
      <c r="D567" s="126">
        <f>'สงม. 2(66) เดือน'!H767</f>
        <v>14000</v>
      </c>
      <c r="E567" s="126">
        <f>'สงม. 2(66) เดือน'!M767</f>
        <v>0</v>
      </c>
      <c r="F567" s="126">
        <f>'สงม. 2(66) เดือน'!R767</f>
        <v>0</v>
      </c>
    </row>
    <row r="568" spans="1:6" ht="21" customHeight="1" x14ac:dyDescent="0.3">
      <c r="A568" s="63" t="s">
        <v>120</v>
      </c>
      <c r="B568" s="38" t="s">
        <v>1</v>
      </c>
      <c r="C568" s="126">
        <f>'สงม. 2(66) เดือน'!C769</f>
        <v>140000</v>
      </c>
      <c r="D568" s="126">
        <f>'สงม. 2(66) เดือน'!H769</f>
        <v>140000</v>
      </c>
      <c r="E568" s="126">
        <f>'สงม. 2(66) เดือน'!M769</f>
        <v>0</v>
      </c>
      <c r="F568" s="126">
        <f>'สงม. 2(66) เดือน'!R769</f>
        <v>0</v>
      </c>
    </row>
    <row r="569" spans="1:6" ht="21" customHeight="1" x14ac:dyDescent="0.3">
      <c r="A569" s="63"/>
      <c r="B569" s="38"/>
      <c r="C569" s="126"/>
      <c r="D569" s="126"/>
      <c r="E569" s="126"/>
      <c r="F569" s="126"/>
    </row>
    <row r="570" spans="1:6" ht="21" customHeight="1" x14ac:dyDescent="0.3">
      <c r="A570" s="113"/>
      <c r="B570" s="107"/>
      <c r="C570" s="129"/>
      <c r="D570" s="129"/>
      <c r="E570" s="129"/>
      <c r="F570" s="129"/>
    </row>
    <row r="571" spans="1:6" ht="21" customHeight="1" x14ac:dyDescent="0.3">
      <c r="A571" s="165" t="s">
        <v>67</v>
      </c>
      <c r="B571" s="165"/>
      <c r="C571" s="165"/>
      <c r="D571" s="165"/>
      <c r="E571" s="165"/>
    </row>
    <row r="572" spans="1:6" ht="21" customHeight="1" x14ac:dyDescent="0.3">
      <c r="A572" s="22"/>
      <c r="B572" s="22"/>
      <c r="C572" s="123"/>
    </row>
    <row r="573" spans="1:6" ht="21" customHeight="1" x14ac:dyDescent="0.3">
      <c r="A573" s="163" t="s">
        <v>17</v>
      </c>
      <c r="B573" s="25" t="s">
        <v>3</v>
      </c>
      <c r="C573" s="124" t="s">
        <v>25</v>
      </c>
      <c r="D573" s="150" t="s">
        <v>148</v>
      </c>
      <c r="E573" s="151" t="s">
        <v>149</v>
      </c>
      <c r="F573" s="150" t="s">
        <v>150</v>
      </c>
    </row>
    <row r="574" spans="1:6" ht="21" customHeight="1" x14ac:dyDescent="0.3">
      <c r="A574" s="164"/>
      <c r="B574" s="28" t="s">
        <v>2</v>
      </c>
      <c r="C574" s="125"/>
      <c r="D574" s="134" t="s">
        <v>238</v>
      </c>
      <c r="E574" s="134" t="s">
        <v>240</v>
      </c>
      <c r="F574" s="134" t="s">
        <v>242</v>
      </c>
    </row>
    <row r="575" spans="1:6" ht="21" customHeight="1" x14ac:dyDescent="0.3">
      <c r="A575" s="63" t="s">
        <v>121</v>
      </c>
      <c r="B575" s="38" t="s">
        <v>1</v>
      </c>
      <c r="C575" s="126">
        <f>'สงม. 2(66) เดือน'!C777</f>
        <v>3500000</v>
      </c>
      <c r="D575" s="126">
        <f>'สงม. 2(66) เดือน'!H777</f>
        <v>500000</v>
      </c>
      <c r="E575" s="126">
        <f>'สงม. 2(66) เดือน'!M777</f>
        <v>3000000</v>
      </c>
      <c r="F575" s="126">
        <f>'สงม. 2(66) เดือน'!R777</f>
        <v>0</v>
      </c>
    </row>
    <row r="576" spans="1:6" ht="21" customHeight="1" x14ac:dyDescent="0.3">
      <c r="A576" s="63" t="s">
        <v>122</v>
      </c>
      <c r="B576" s="38" t="s">
        <v>1</v>
      </c>
      <c r="C576" s="126">
        <f>'สงม. 2(66) เดือน'!C779</f>
        <v>10000</v>
      </c>
      <c r="D576" s="126">
        <f>'สงม. 2(66) เดือน'!H779</f>
        <v>10000</v>
      </c>
      <c r="E576" s="126">
        <f>'สงม. 2(66) เดือน'!M779</f>
        <v>0</v>
      </c>
      <c r="F576" s="126">
        <f>'สงม. 2(66) เดือน'!R779</f>
        <v>0</v>
      </c>
    </row>
    <row r="577" spans="1:6" ht="21" customHeight="1" x14ac:dyDescent="0.3">
      <c r="A577" s="63" t="s">
        <v>119</v>
      </c>
      <c r="B577" s="38" t="s">
        <v>1</v>
      </c>
      <c r="C577" s="126">
        <f>'สงม. 2(66) เดือน'!C781</f>
        <v>1900300</v>
      </c>
      <c r="D577" s="126">
        <f>'สงม. 2(66) เดือน'!H781</f>
        <v>1900300</v>
      </c>
      <c r="E577" s="126">
        <f>'สงม. 2(66) เดือน'!M781</f>
        <v>0</v>
      </c>
      <c r="F577" s="126">
        <f>'สงม. 2(66) เดือน'!R781</f>
        <v>0</v>
      </c>
    </row>
    <row r="578" spans="1:6" ht="21" customHeight="1" x14ac:dyDescent="0.3">
      <c r="A578" s="63" t="s">
        <v>284</v>
      </c>
      <c r="B578" s="38" t="s">
        <v>1</v>
      </c>
      <c r="C578" s="126">
        <f>'สงม. 2(66) เดือน'!C783</f>
        <v>3511200</v>
      </c>
      <c r="D578" s="126">
        <f>'สงม. 2(66) เดือน'!H783</f>
        <v>3511200</v>
      </c>
      <c r="E578" s="126">
        <f>'สงม. 2(66) เดือน'!M783</f>
        <v>0</v>
      </c>
      <c r="F578" s="126">
        <f>'สงม. 2(66) เดือน'!R783</f>
        <v>0</v>
      </c>
    </row>
    <row r="579" spans="1:6" ht="21" customHeight="1" x14ac:dyDescent="0.3">
      <c r="A579" s="63" t="s">
        <v>123</v>
      </c>
      <c r="B579" s="38" t="s">
        <v>1</v>
      </c>
      <c r="C579" s="126">
        <f>'สงม. 2(66) เดือน'!C785</f>
        <v>328000</v>
      </c>
      <c r="D579" s="126">
        <f>'สงม. 2(66) เดือน'!H785</f>
        <v>328000</v>
      </c>
      <c r="E579" s="126">
        <f>'สงม. 2(66) เดือน'!M785</f>
        <v>0</v>
      </c>
      <c r="F579" s="126">
        <f>'สงม. 2(66) เดือน'!R785</f>
        <v>0</v>
      </c>
    </row>
    <row r="580" spans="1:6" ht="21" customHeight="1" x14ac:dyDescent="0.3">
      <c r="A580" s="63" t="s">
        <v>124</v>
      </c>
      <c r="B580" s="38" t="s">
        <v>1</v>
      </c>
      <c r="C580" s="126">
        <f>'สงม. 2(66) เดือน'!C787</f>
        <v>14000</v>
      </c>
      <c r="D580" s="126">
        <f>'สงม. 2(66) เดือน'!H787</f>
        <v>14000</v>
      </c>
      <c r="E580" s="126">
        <f>'สงม. 2(66) เดือน'!M787</f>
        <v>0</v>
      </c>
      <c r="F580" s="126">
        <f>'สงม. 2(66) เดือน'!R787</f>
        <v>0</v>
      </c>
    </row>
    <row r="581" spans="1:6" ht="21" customHeight="1" x14ac:dyDescent="0.3">
      <c r="A581" s="63" t="s">
        <v>125</v>
      </c>
      <c r="B581" s="38" t="s">
        <v>1</v>
      </c>
      <c r="C581" s="126">
        <f>'สงม. 2(66) เดือน'!C789</f>
        <v>15000</v>
      </c>
      <c r="D581" s="126">
        <f>'สงม. 2(66) เดือน'!H789</f>
        <v>15000</v>
      </c>
      <c r="E581" s="126">
        <f>'สงม. 2(66) เดือน'!M789</f>
        <v>0</v>
      </c>
      <c r="F581" s="126">
        <f>'สงม. 2(66) เดือน'!R789</f>
        <v>0</v>
      </c>
    </row>
    <row r="582" spans="1:6" ht="21" customHeight="1" x14ac:dyDescent="0.3">
      <c r="A582" s="63" t="s">
        <v>126</v>
      </c>
      <c r="B582" s="38" t="s">
        <v>1</v>
      </c>
      <c r="C582" s="126">
        <f>'สงม. 2(66) เดือน'!C791</f>
        <v>129300</v>
      </c>
      <c r="D582" s="126">
        <f>'สงม. 2(66) เดือน'!H791</f>
        <v>0</v>
      </c>
      <c r="E582" s="126">
        <f>'สงม. 2(66) เดือน'!M791</f>
        <v>129300</v>
      </c>
      <c r="F582" s="126">
        <f>'สงม. 2(66) เดือน'!R791</f>
        <v>0</v>
      </c>
    </row>
    <row r="583" spans="1:6" ht="21" customHeight="1" x14ac:dyDescent="0.3">
      <c r="A583" s="63" t="s">
        <v>127</v>
      </c>
      <c r="B583" s="38" t="s">
        <v>1</v>
      </c>
      <c r="C583" s="126">
        <f>'สงม. 2(66) เดือน'!C793</f>
        <v>53100</v>
      </c>
      <c r="D583" s="126">
        <f>'สงม. 2(66) เดือน'!H793</f>
        <v>53100</v>
      </c>
      <c r="E583" s="126">
        <f>'สงม. 2(66) เดือน'!M793</f>
        <v>0</v>
      </c>
      <c r="F583" s="126">
        <f>'สงม. 2(66) เดือน'!R793</f>
        <v>0</v>
      </c>
    </row>
    <row r="584" spans="1:6" ht="21" customHeight="1" x14ac:dyDescent="0.3">
      <c r="A584" s="157" t="s">
        <v>128</v>
      </c>
      <c r="B584" s="38" t="s">
        <v>1</v>
      </c>
      <c r="C584" s="126">
        <f>'สงม. 2(66) เดือน'!C795</f>
        <v>11100</v>
      </c>
      <c r="D584" s="126">
        <f>'สงม. 2(66) เดือน'!H795</f>
        <v>11100</v>
      </c>
      <c r="E584" s="126">
        <f>'สงม. 2(66) เดือน'!M795</f>
        <v>0</v>
      </c>
      <c r="F584" s="126">
        <f>'สงม. 2(66) เดือน'!R795</f>
        <v>0</v>
      </c>
    </row>
    <row r="585" spans="1:6" ht="21" customHeight="1" x14ac:dyDescent="0.3">
      <c r="A585" s="157" t="s">
        <v>280</v>
      </c>
      <c r="B585" s="38" t="s">
        <v>1</v>
      </c>
      <c r="C585" s="126">
        <f>'สงม. 2(66) เดือน'!C797</f>
        <v>21000</v>
      </c>
      <c r="D585" s="126">
        <f>'สงม. 2(66) เดือน'!H797</f>
        <v>0</v>
      </c>
      <c r="E585" s="126">
        <f>'สงม. 2(66) เดือน'!M797</f>
        <v>21000</v>
      </c>
      <c r="F585" s="126">
        <f>'สงม. 2(66) เดือน'!R797</f>
        <v>0</v>
      </c>
    </row>
    <row r="586" spans="1:6" ht="21" customHeight="1" x14ac:dyDescent="0.3">
      <c r="A586" s="63" t="s">
        <v>129</v>
      </c>
      <c r="B586" s="38" t="s">
        <v>1</v>
      </c>
      <c r="C586" s="126">
        <f>'สงม. 2(66) เดือน'!C799</f>
        <v>33300</v>
      </c>
      <c r="D586" s="126">
        <f>'สงม. 2(66) เดือน'!H799</f>
        <v>33300</v>
      </c>
      <c r="E586" s="126">
        <f>'สงม. 2(66) เดือน'!M799</f>
        <v>0</v>
      </c>
      <c r="F586" s="126">
        <f>'สงม. 2(66) เดือน'!R799</f>
        <v>0</v>
      </c>
    </row>
    <row r="587" spans="1:6" ht="21" customHeight="1" x14ac:dyDescent="0.3">
      <c r="A587" s="32" t="s">
        <v>132</v>
      </c>
      <c r="B587" s="33" t="s">
        <v>1</v>
      </c>
      <c r="C587" s="36">
        <f>SUM(C589+C591)</f>
        <v>9466800</v>
      </c>
      <c r="D587" s="36">
        <f t="shared" ref="D587:F587" si="56">SUM(D589+D591)</f>
        <v>4733400</v>
      </c>
      <c r="E587" s="36">
        <f t="shared" si="56"/>
        <v>4733400</v>
      </c>
      <c r="F587" s="36">
        <f t="shared" si="56"/>
        <v>0</v>
      </c>
    </row>
    <row r="588" spans="1:6" ht="21" customHeight="1" x14ac:dyDescent="0.3">
      <c r="A588" s="35"/>
      <c r="B588" s="33" t="s">
        <v>2</v>
      </c>
      <c r="C588" s="36">
        <f>SUM(C590+C592)</f>
        <v>0</v>
      </c>
      <c r="D588" s="36">
        <f t="shared" ref="D588:F588" si="57">SUM(D590+D592)</f>
        <v>0</v>
      </c>
      <c r="E588" s="36">
        <f t="shared" si="57"/>
        <v>0</v>
      </c>
      <c r="F588" s="36">
        <f t="shared" si="57"/>
        <v>0</v>
      </c>
    </row>
    <row r="589" spans="1:6" ht="21" customHeight="1" x14ac:dyDescent="0.3">
      <c r="A589" s="50" t="s">
        <v>133</v>
      </c>
      <c r="B589" s="38" t="s">
        <v>1</v>
      </c>
      <c r="C589" s="126">
        <f>'สงม. 2(66) เดือน'!C803</f>
        <v>2347800</v>
      </c>
      <c r="D589" s="126">
        <f>'สงม. 2(66) เดือน'!H803</f>
        <v>1173900</v>
      </c>
      <c r="E589" s="126">
        <f>'สงม. 2(66) เดือน'!M803</f>
        <v>1173900</v>
      </c>
      <c r="F589" s="126">
        <f>'สงม. 2(66) เดือน'!R803</f>
        <v>0</v>
      </c>
    </row>
    <row r="590" spans="1:6" ht="21" customHeight="1" x14ac:dyDescent="0.3">
      <c r="A590" s="65"/>
      <c r="B590" s="38" t="s">
        <v>2</v>
      </c>
      <c r="C590" s="126">
        <f>'สงม. 2(66) เดือน'!C804</f>
        <v>0</v>
      </c>
      <c r="D590" s="126">
        <f>'สงม. 2(66) เดือน'!H804</f>
        <v>0</v>
      </c>
      <c r="E590" s="126">
        <f>'สงม. 2(66) เดือน'!M804</f>
        <v>0</v>
      </c>
      <c r="F590" s="126">
        <f>'สงม. 2(66) เดือน'!R804</f>
        <v>0</v>
      </c>
    </row>
    <row r="591" spans="1:6" ht="21" customHeight="1" x14ac:dyDescent="0.3">
      <c r="A591" s="37" t="s">
        <v>155</v>
      </c>
      <c r="B591" s="38" t="s">
        <v>1</v>
      </c>
      <c r="C591" s="126">
        <f>'สงม. 2(66) เดือน'!C805</f>
        <v>7119000</v>
      </c>
      <c r="D591" s="126">
        <f>'สงม. 2(66) เดือน'!H805</f>
        <v>3559500</v>
      </c>
      <c r="E591" s="126">
        <f>'สงม. 2(66) เดือน'!M805</f>
        <v>3559500</v>
      </c>
      <c r="F591" s="126">
        <f>'สงม. 2(66) เดือน'!R805</f>
        <v>0</v>
      </c>
    </row>
    <row r="592" spans="1:6" ht="21" customHeight="1" x14ac:dyDescent="0.3">
      <c r="A592" s="45" t="s">
        <v>43</v>
      </c>
      <c r="B592" s="38" t="s">
        <v>2</v>
      </c>
      <c r="C592" s="126">
        <f>'สงม. 2(66) เดือน'!C806</f>
        <v>0</v>
      </c>
      <c r="D592" s="126">
        <f>'สงม. 2(66) เดือน'!H806</f>
        <v>0</v>
      </c>
      <c r="E592" s="126">
        <f>'สงม. 2(66) เดือน'!M806</f>
        <v>0</v>
      </c>
      <c r="F592" s="126">
        <f>'สงม. 2(66) เดือน'!R806</f>
        <v>0</v>
      </c>
    </row>
    <row r="593" spans="1:6" ht="21" customHeight="1" x14ac:dyDescent="0.3">
      <c r="A593" s="104"/>
      <c r="B593" s="107"/>
      <c r="C593" s="129"/>
      <c r="D593" s="129"/>
      <c r="E593" s="129"/>
      <c r="F593" s="129"/>
    </row>
    <row r="594" spans="1:6" ht="21" customHeight="1" x14ac:dyDescent="0.3">
      <c r="A594" s="46"/>
      <c r="B594" s="47"/>
      <c r="C594" s="127"/>
      <c r="D594" s="127"/>
      <c r="E594" s="127"/>
      <c r="F594" s="127"/>
    </row>
    <row r="595" spans="1:6" ht="21" customHeight="1" x14ac:dyDescent="0.3">
      <c r="A595" s="46"/>
      <c r="B595" s="47"/>
      <c r="C595" s="127"/>
      <c r="D595" s="127"/>
      <c r="E595" s="127"/>
      <c r="F595" s="127"/>
    </row>
    <row r="596" spans="1:6" ht="21" customHeight="1" x14ac:dyDescent="0.3">
      <c r="A596" s="46"/>
      <c r="B596" s="47"/>
      <c r="C596" s="127"/>
      <c r="D596" s="127"/>
      <c r="E596" s="127"/>
      <c r="F596" s="127"/>
    </row>
    <row r="597" spans="1:6" ht="21" customHeight="1" x14ac:dyDescent="0.3">
      <c r="A597" s="165" t="s">
        <v>68</v>
      </c>
      <c r="B597" s="165"/>
      <c r="C597" s="165"/>
      <c r="D597" s="165"/>
      <c r="E597" s="165"/>
    </row>
    <row r="598" spans="1:6" ht="21" customHeight="1" x14ac:dyDescent="0.3">
      <c r="A598" s="22"/>
      <c r="B598" s="22"/>
      <c r="C598" s="123"/>
    </row>
    <row r="599" spans="1:6" ht="21" customHeight="1" x14ac:dyDescent="0.3">
      <c r="A599" s="163" t="s">
        <v>17</v>
      </c>
      <c r="B599" s="25" t="s">
        <v>3</v>
      </c>
      <c r="C599" s="124" t="s">
        <v>25</v>
      </c>
      <c r="D599" s="150" t="s">
        <v>148</v>
      </c>
      <c r="E599" s="151" t="s">
        <v>149</v>
      </c>
      <c r="F599" s="150" t="s">
        <v>150</v>
      </c>
    </row>
    <row r="600" spans="1:6" ht="21" customHeight="1" x14ac:dyDescent="0.3">
      <c r="A600" s="164"/>
      <c r="B600" s="28" t="s">
        <v>2</v>
      </c>
      <c r="C600" s="125"/>
      <c r="D600" s="134" t="s">
        <v>238</v>
      </c>
      <c r="E600" s="134" t="s">
        <v>240</v>
      </c>
      <c r="F600" s="134" t="s">
        <v>242</v>
      </c>
    </row>
    <row r="601" spans="1:6" ht="21" customHeight="1" x14ac:dyDescent="0.3">
      <c r="A601" s="32" t="s">
        <v>41</v>
      </c>
      <c r="B601" s="33" t="s">
        <v>1</v>
      </c>
      <c r="C601" s="36">
        <f>SUM(C603,C605,C607,C609,C611,C613,C615,C617,C619,C627,C629,C631,C633,C635,C637,C639,C641)</f>
        <v>6138900</v>
      </c>
      <c r="D601" s="36">
        <f t="shared" ref="D601:F601" si="58">SUM(D603,D605,D607,D609,D611,D613,D615,D617,D619,D627,D629,D631,D633,D635,D637,D639,D641)</f>
        <v>4436300</v>
      </c>
      <c r="E601" s="36">
        <f t="shared" si="58"/>
        <v>1702600</v>
      </c>
      <c r="F601" s="36">
        <f t="shared" si="58"/>
        <v>0</v>
      </c>
    </row>
    <row r="602" spans="1:6" ht="21" customHeight="1" x14ac:dyDescent="0.3">
      <c r="A602" s="35"/>
      <c r="B602" s="33" t="s">
        <v>2</v>
      </c>
      <c r="C602" s="36">
        <f>SUM(C604,C606,C608,C610,C612,C614,C616,C618,C620,C628,C630,C632,C634,C636,C638,C640,C642)</f>
        <v>0</v>
      </c>
      <c r="D602" s="36">
        <f t="shared" ref="D602:F602" si="59">SUM(D604,D606,D608,D610,D612,D614,D616,D618,D620,D628,D630,D632,D634,D636,D638,D640,D642)</f>
        <v>0</v>
      </c>
      <c r="E602" s="36">
        <f t="shared" si="59"/>
        <v>0</v>
      </c>
      <c r="F602" s="36">
        <f t="shared" si="59"/>
        <v>0</v>
      </c>
    </row>
    <row r="603" spans="1:6" ht="21" customHeight="1" x14ac:dyDescent="0.3">
      <c r="A603" s="63" t="s">
        <v>135</v>
      </c>
      <c r="B603" s="38" t="s">
        <v>1</v>
      </c>
      <c r="C603" s="126">
        <f>'สงม. 2(66) เดือน'!C815</f>
        <v>27400</v>
      </c>
      <c r="D603" s="126">
        <f>'สงม. 2(66) เดือน'!H815</f>
        <v>0</v>
      </c>
      <c r="E603" s="126">
        <f>'สงม. 2(66) เดือน'!M815</f>
        <v>27400</v>
      </c>
      <c r="F603" s="126">
        <f>'สงม. 2(66) เดือน'!R815</f>
        <v>0</v>
      </c>
    </row>
    <row r="604" spans="1:6" ht="21" customHeight="1" x14ac:dyDescent="0.3">
      <c r="A604" s="65"/>
      <c r="B604" s="38" t="s">
        <v>2</v>
      </c>
      <c r="C604" s="126">
        <f>'สงม. 2(66) เดือน'!C816</f>
        <v>0</v>
      </c>
      <c r="D604" s="126">
        <f>'สงม. 2(66) เดือน'!H816</f>
        <v>0</v>
      </c>
      <c r="E604" s="126">
        <f>'สงม. 2(66) เดือน'!M816</f>
        <v>0</v>
      </c>
      <c r="F604" s="126">
        <f>'สงม. 2(66) เดือน'!R816</f>
        <v>0</v>
      </c>
    </row>
    <row r="605" spans="1:6" ht="21" customHeight="1" x14ac:dyDescent="0.3">
      <c r="A605" s="63" t="s">
        <v>228</v>
      </c>
      <c r="B605" s="38" t="s">
        <v>1</v>
      </c>
      <c r="C605" s="126">
        <f>'สงม. 2(66) เดือน'!C817</f>
        <v>68100</v>
      </c>
      <c r="D605" s="126">
        <f>'สงม. 2(66) เดือน'!H817</f>
        <v>68100</v>
      </c>
      <c r="E605" s="126">
        <f>'สงม. 2(66) เดือน'!M817</f>
        <v>0</v>
      </c>
      <c r="F605" s="126">
        <f>'สงม. 2(66) เดือน'!R817</f>
        <v>0</v>
      </c>
    </row>
    <row r="606" spans="1:6" ht="21" customHeight="1" x14ac:dyDescent="0.3">
      <c r="A606" s="65" t="s">
        <v>282</v>
      </c>
      <c r="B606" s="38" t="s">
        <v>2</v>
      </c>
      <c r="C606" s="126">
        <f>'สงม. 2(66) เดือน'!C818</f>
        <v>0</v>
      </c>
      <c r="D606" s="126">
        <f>'สงม. 2(66) เดือน'!H818</f>
        <v>0</v>
      </c>
      <c r="E606" s="126">
        <f>'สงม. 2(66) เดือน'!M818</f>
        <v>0</v>
      </c>
      <c r="F606" s="126">
        <f>'สงม. 2(66) เดือน'!R818</f>
        <v>0</v>
      </c>
    </row>
    <row r="607" spans="1:6" ht="21" customHeight="1" x14ac:dyDescent="0.3">
      <c r="A607" s="63" t="s">
        <v>270</v>
      </c>
      <c r="B607" s="38" t="s">
        <v>1</v>
      </c>
      <c r="C607" s="126">
        <f>'สงม. 2(66) เดือน'!C819</f>
        <v>15400</v>
      </c>
      <c r="D607" s="126">
        <f>'สงม. 2(66) เดือน'!H819</f>
        <v>15400</v>
      </c>
      <c r="E607" s="126">
        <f>'สงม. 2(66) เดือน'!M819</f>
        <v>0</v>
      </c>
      <c r="F607" s="126">
        <f>'สงม. 2(66) เดือน'!R819</f>
        <v>0</v>
      </c>
    </row>
    <row r="608" spans="1:6" ht="21" customHeight="1" x14ac:dyDescent="0.3">
      <c r="A608" s="65" t="s">
        <v>195</v>
      </c>
      <c r="B608" s="38" t="s">
        <v>2</v>
      </c>
      <c r="C608" s="126">
        <f>'สงม. 2(66) เดือน'!C820</f>
        <v>0</v>
      </c>
      <c r="D608" s="126">
        <f>'สงม. 2(66) เดือน'!H820</f>
        <v>0</v>
      </c>
      <c r="E608" s="126">
        <f>'สงม. 2(66) เดือน'!M820</f>
        <v>0</v>
      </c>
      <c r="F608" s="126">
        <f>'สงม. 2(66) เดือน'!R820</f>
        <v>0</v>
      </c>
    </row>
    <row r="609" spans="1:6" ht="21" customHeight="1" x14ac:dyDescent="0.3">
      <c r="A609" s="63" t="s">
        <v>196</v>
      </c>
      <c r="B609" s="38" t="s">
        <v>1</v>
      </c>
      <c r="C609" s="126">
        <f>'สงม. 2(66) เดือน'!C821</f>
        <v>81700</v>
      </c>
      <c r="D609" s="126">
        <f>'สงม. 2(66) เดือน'!H821</f>
        <v>81700</v>
      </c>
      <c r="E609" s="126">
        <f>'สงม. 2(66) เดือน'!M821</f>
        <v>0</v>
      </c>
      <c r="F609" s="126">
        <f>'สงม. 2(66) เดือน'!R821</f>
        <v>0</v>
      </c>
    </row>
    <row r="610" spans="1:6" ht="21" customHeight="1" x14ac:dyDescent="0.3">
      <c r="A610" s="45" t="s">
        <v>197</v>
      </c>
      <c r="B610" s="38" t="s">
        <v>2</v>
      </c>
      <c r="C610" s="126">
        <f>'สงม. 2(66) เดือน'!C822</f>
        <v>0</v>
      </c>
      <c r="D610" s="126">
        <f>'สงม. 2(66) เดือน'!H822</f>
        <v>0</v>
      </c>
      <c r="E610" s="126">
        <f>'สงม. 2(66) เดือน'!M822</f>
        <v>0</v>
      </c>
      <c r="F610" s="126">
        <f>'สงม. 2(66) เดือน'!R822</f>
        <v>0</v>
      </c>
    </row>
    <row r="611" spans="1:6" ht="21" customHeight="1" x14ac:dyDescent="0.3">
      <c r="A611" s="63" t="s">
        <v>134</v>
      </c>
      <c r="B611" s="38" t="s">
        <v>1</v>
      </c>
      <c r="C611" s="126">
        <f>'สงม. 2(66) เดือน'!C823</f>
        <v>4700</v>
      </c>
      <c r="D611" s="126">
        <f>'สงม. 2(66) เดือน'!H823</f>
        <v>0</v>
      </c>
      <c r="E611" s="126">
        <f>'สงม. 2(66) เดือน'!M823</f>
        <v>4700</v>
      </c>
      <c r="F611" s="126">
        <f>'สงม. 2(66) เดือน'!R823</f>
        <v>0</v>
      </c>
    </row>
    <row r="612" spans="1:6" ht="21" customHeight="1" x14ac:dyDescent="0.3">
      <c r="A612" s="65"/>
      <c r="B612" s="38" t="s">
        <v>2</v>
      </c>
      <c r="C612" s="126">
        <f>'สงม. 2(66) เดือน'!C824</f>
        <v>0</v>
      </c>
      <c r="D612" s="126">
        <f>'สงม. 2(66) เดือน'!H824</f>
        <v>0</v>
      </c>
      <c r="E612" s="126">
        <f>'สงม. 2(66) เดือน'!M824</f>
        <v>0</v>
      </c>
      <c r="F612" s="126">
        <f>'สงม. 2(66) เดือน'!R824</f>
        <v>0</v>
      </c>
    </row>
    <row r="613" spans="1:6" ht="21" customHeight="1" x14ac:dyDescent="0.3">
      <c r="A613" s="37" t="s">
        <v>142</v>
      </c>
      <c r="B613" s="38" t="s">
        <v>1</v>
      </c>
      <c r="C613" s="126">
        <f>'สงม. 2(66) เดือน'!C825</f>
        <v>51600</v>
      </c>
      <c r="D613" s="126">
        <f>'สงม. 2(66) เดือน'!H825</f>
        <v>51600</v>
      </c>
      <c r="E613" s="126">
        <f>'สงม. 2(66) เดือน'!M825</f>
        <v>0</v>
      </c>
      <c r="F613" s="126">
        <f>'สงม. 2(66) เดือน'!R825</f>
        <v>0</v>
      </c>
    </row>
    <row r="614" spans="1:6" ht="21" customHeight="1" x14ac:dyDescent="0.3">
      <c r="A614" s="45"/>
      <c r="B614" s="38" t="s">
        <v>2</v>
      </c>
      <c r="C614" s="126">
        <f>'สงม. 2(66) เดือน'!C826</f>
        <v>0</v>
      </c>
      <c r="D614" s="126">
        <f>'สงม. 2(66) เดือน'!H826</f>
        <v>0</v>
      </c>
      <c r="E614" s="126">
        <f>'สงม. 2(66) เดือน'!M826</f>
        <v>0</v>
      </c>
      <c r="F614" s="126">
        <f>'สงม. 2(66) เดือน'!R826</f>
        <v>0</v>
      </c>
    </row>
    <row r="615" spans="1:6" ht="21" customHeight="1" x14ac:dyDescent="0.3">
      <c r="A615" s="43" t="s">
        <v>285</v>
      </c>
      <c r="B615" s="38" t="s">
        <v>1</v>
      </c>
      <c r="C615" s="126">
        <f>'สงม. 2(66) เดือน'!C827</f>
        <v>200900</v>
      </c>
      <c r="D615" s="126">
        <f>'สงม. 2(66) เดือน'!H827</f>
        <v>200900</v>
      </c>
      <c r="E615" s="126">
        <f>'สงม. 2(66) เดือน'!M827</f>
        <v>0</v>
      </c>
      <c r="F615" s="126">
        <f>'สงม. 2(66) เดือน'!R827</f>
        <v>0</v>
      </c>
    </row>
    <row r="616" spans="1:6" ht="21" customHeight="1" x14ac:dyDescent="0.3">
      <c r="A616" s="45"/>
      <c r="B616" s="38" t="s">
        <v>2</v>
      </c>
      <c r="C616" s="126">
        <f>'สงม. 2(66) เดือน'!C828</f>
        <v>0</v>
      </c>
      <c r="D616" s="126">
        <f>'สงม. 2(66) เดือน'!H828</f>
        <v>0</v>
      </c>
      <c r="E616" s="126">
        <f>'สงม. 2(66) เดือน'!M828</f>
        <v>0</v>
      </c>
      <c r="F616" s="126">
        <f>'สงม. 2(66) เดือน'!R828</f>
        <v>0</v>
      </c>
    </row>
    <row r="617" spans="1:6" ht="21" customHeight="1" x14ac:dyDescent="0.3">
      <c r="A617" s="50" t="s">
        <v>230</v>
      </c>
      <c r="B617" s="38" t="s">
        <v>1</v>
      </c>
      <c r="C617" s="126">
        <f>'สงม. 2(66) เดือน'!C829</f>
        <v>464200</v>
      </c>
      <c r="D617" s="126">
        <f>'สงม. 2(66) เดือน'!H829</f>
        <v>464200</v>
      </c>
      <c r="E617" s="126">
        <f>'สงม. 2(66) เดือน'!M829</f>
        <v>0</v>
      </c>
      <c r="F617" s="126">
        <f>'สงม. 2(66) เดือน'!R829</f>
        <v>0</v>
      </c>
    </row>
    <row r="618" spans="1:6" ht="21" customHeight="1" x14ac:dyDescent="0.3">
      <c r="A618" s="65"/>
      <c r="B618" s="38" t="s">
        <v>2</v>
      </c>
      <c r="C618" s="126">
        <f>'สงม. 2(66) เดือน'!C830</f>
        <v>0</v>
      </c>
      <c r="D618" s="126">
        <f>'สงม. 2(66) เดือน'!H830</f>
        <v>0</v>
      </c>
      <c r="E618" s="126">
        <f>'สงม. 2(66) เดือน'!M830</f>
        <v>0</v>
      </c>
      <c r="F618" s="126">
        <f>'สงม. 2(66) เดือน'!R830</f>
        <v>0</v>
      </c>
    </row>
    <row r="619" spans="1:6" ht="21" customHeight="1" x14ac:dyDescent="0.3">
      <c r="A619" s="50" t="s">
        <v>138</v>
      </c>
      <c r="B619" s="38" t="s">
        <v>1</v>
      </c>
      <c r="C619" s="126">
        <f>'สงม. 2(66) เดือน'!C831</f>
        <v>10000</v>
      </c>
      <c r="D619" s="126">
        <f>'สงม. 2(66) เดือน'!H831</f>
        <v>10000</v>
      </c>
      <c r="E619" s="126">
        <f>'สงม. 2(66) เดือน'!M831</f>
        <v>0</v>
      </c>
      <c r="F619" s="126">
        <f>'สงม. 2(66) เดือน'!R831</f>
        <v>0</v>
      </c>
    </row>
    <row r="620" spans="1:6" ht="21" customHeight="1" x14ac:dyDescent="0.3">
      <c r="A620" s="45"/>
      <c r="B620" s="38" t="s">
        <v>2</v>
      </c>
      <c r="C620" s="126">
        <f>'สงม. 2(66) เดือน'!C832</f>
        <v>0</v>
      </c>
      <c r="D620" s="126">
        <f>'สงม. 2(66) เดือน'!H832</f>
        <v>0</v>
      </c>
      <c r="E620" s="126">
        <f>'สงม. 2(66) เดือน'!M832</f>
        <v>0</v>
      </c>
      <c r="F620" s="126">
        <f>'สงม. 2(66) เดือน'!R832</f>
        <v>0</v>
      </c>
    </row>
    <row r="621" spans="1:6" ht="21" customHeight="1" x14ac:dyDescent="0.3">
      <c r="A621" s="104"/>
      <c r="B621" s="107"/>
      <c r="C621" s="129"/>
      <c r="D621" s="129"/>
      <c r="E621" s="129"/>
      <c r="F621" s="129"/>
    </row>
    <row r="622" spans="1:6" ht="21" customHeight="1" x14ac:dyDescent="0.3">
      <c r="A622" s="46"/>
      <c r="B622" s="47"/>
      <c r="C622" s="127"/>
      <c r="D622" s="127"/>
      <c r="E622" s="127"/>
      <c r="F622" s="127"/>
    </row>
    <row r="623" spans="1:6" ht="21" customHeight="1" x14ac:dyDescent="0.3">
      <c r="A623" s="165" t="s">
        <v>259</v>
      </c>
      <c r="B623" s="165"/>
      <c r="C623" s="165"/>
      <c r="D623" s="165"/>
      <c r="E623" s="165"/>
    </row>
    <row r="624" spans="1:6" ht="21" customHeight="1" x14ac:dyDescent="0.3">
      <c r="A624" s="22"/>
      <c r="B624" s="22"/>
      <c r="C624" s="123"/>
    </row>
    <row r="625" spans="1:6" ht="21" customHeight="1" x14ac:dyDescent="0.3">
      <c r="A625" s="163" t="s">
        <v>17</v>
      </c>
      <c r="B625" s="25" t="s">
        <v>3</v>
      </c>
      <c r="C625" s="124" t="s">
        <v>25</v>
      </c>
      <c r="D625" s="150" t="s">
        <v>148</v>
      </c>
      <c r="E625" s="151" t="s">
        <v>149</v>
      </c>
      <c r="F625" s="150" t="s">
        <v>150</v>
      </c>
    </row>
    <row r="626" spans="1:6" ht="21" customHeight="1" x14ac:dyDescent="0.3">
      <c r="A626" s="164"/>
      <c r="B626" s="28" t="s">
        <v>2</v>
      </c>
      <c r="C626" s="125"/>
      <c r="D626" s="134" t="s">
        <v>238</v>
      </c>
      <c r="E626" s="134" t="s">
        <v>240</v>
      </c>
      <c r="F626" s="134" t="s">
        <v>242</v>
      </c>
    </row>
    <row r="627" spans="1:6" ht="21" customHeight="1" x14ac:dyDescent="0.3">
      <c r="A627" s="63" t="s">
        <v>136</v>
      </c>
      <c r="B627" s="38" t="s">
        <v>1</v>
      </c>
      <c r="C627" s="126">
        <f>'สงม. 2(66) เดือน'!C833</f>
        <v>113000</v>
      </c>
      <c r="D627" s="126">
        <f>'สงม. 2(66) เดือน'!H833</f>
        <v>0</v>
      </c>
      <c r="E627" s="126">
        <f>'สงม. 2(66) เดือน'!M833</f>
        <v>113000</v>
      </c>
      <c r="F627" s="126">
        <f>'สงม. 2(66) เดือน'!R833</f>
        <v>0</v>
      </c>
    </row>
    <row r="628" spans="1:6" ht="21" customHeight="1" x14ac:dyDescent="0.3">
      <c r="A628" s="65" t="s">
        <v>137</v>
      </c>
      <c r="B628" s="38" t="s">
        <v>2</v>
      </c>
      <c r="C628" s="126">
        <f>'สงม. 2(66) เดือน'!C834</f>
        <v>0</v>
      </c>
      <c r="D628" s="126">
        <f>'สงม. 2(66) เดือน'!H834</f>
        <v>0</v>
      </c>
      <c r="E628" s="126">
        <f>'สงม. 2(66) เดือน'!M834</f>
        <v>0</v>
      </c>
      <c r="F628" s="126">
        <f>'สงม. 2(66) เดือน'!R834</f>
        <v>0</v>
      </c>
    </row>
    <row r="629" spans="1:6" ht="21" customHeight="1" x14ac:dyDescent="0.3">
      <c r="A629" s="63" t="s">
        <v>286</v>
      </c>
      <c r="B629" s="38" t="s">
        <v>1</v>
      </c>
      <c r="C629" s="126">
        <f>'สงม. 2(66) เดือน'!C835</f>
        <v>1423800</v>
      </c>
      <c r="D629" s="126">
        <f>'สงม. 2(66) เดือน'!H835</f>
        <v>0</v>
      </c>
      <c r="E629" s="126">
        <f>'สงม. 2(66) เดือน'!M835</f>
        <v>1423800</v>
      </c>
      <c r="F629" s="126">
        <f>'สงม. 2(66) เดือน'!R835</f>
        <v>0</v>
      </c>
    </row>
    <row r="630" spans="1:6" ht="21" customHeight="1" x14ac:dyDescent="0.3">
      <c r="A630" s="65" t="s">
        <v>131</v>
      </c>
      <c r="B630" s="38" t="s">
        <v>2</v>
      </c>
      <c r="C630" s="126">
        <f>'สงม. 2(66) เดือน'!C836</f>
        <v>0</v>
      </c>
      <c r="D630" s="126">
        <f>'สงม. 2(66) เดือน'!H836</f>
        <v>0</v>
      </c>
      <c r="E630" s="126">
        <f>'สงม. 2(66) เดือน'!M836</f>
        <v>0</v>
      </c>
      <c r="F630" s="126">
        <f>'สงม. 2(66) เดือน'!R836</f>
        <v>0</v>
      </c>
    </row>
    <row r="631" spans="1:6" ht="21" customHeight="1" x14ac:dyDescent="0.3">
      <c r="A631" s="37" t="s">
        <v>143</v>
      </c>
      <c r="B631" s="38" t="s">
        <v>1</v>
      </c>
      <c r="C631" s="126">
        <f>'สงม. 2(66) เดือน'!C837</f>
        <v>77500</v>
      </c>
      <c r="D631" s="126">
        <f>'สงม. 2(66) เดือน'!H837</f>
        <v>0</v>
      </c>
      <c r="E631" s="126">
        <f>'สงม. 2(66) เดือน'!M837</f>
        <v>77500</v>
      </c>
      <c r="F631" s="126">
        <f>'สงม. 2(66) เดือน'!R837</f>
        <v>0</v>
      </c>
    </row>
    <row r="632" spans="1:6" ht="21" customHeight="1" x14ac:dyDescent="0.3">
      <c r="A632" s="45"/>
      <c r="B632" s="38" t="s">
        <v>2</v>
      </c>
      <c r="C632" s="126">
        <f>'สงม. 2(66) เดือน'!C838</f>
        <v>0</v>
      </c>
      <c r="D632" s="126">
        <f>'สงม. 2(66) เดือน'!H838</f>
        <v>0</v>
      </c>
      <c r="E632" s="126">
        <f>'สงม. 2(66) เดือน'!M838</f>
        <v>0</v>
      </c>
      <c r="F632" s="126">
        <f>'สงม. 2(66) เดือน'!R838</f>
        <v>0</v>
      </c>
    </row>
    <row r="633" spans="1:6" ht="21" customHeight="1" x14ac:dyDescent="0.3">
      <c r="A633" s="37" t="s">
        <v>139</v>
      </c>
      <c r="B633" s="38" t="s">
        <v>1</v>
      </c>
      <c r="C633" s="126">
        <f>'สงม. 2(66) เดือน'!C839</f>
        <v>828000</v>
      </c>
      <c r="D633" s="126">
        <f>'สงม. 2(66) เดือน'!H839</f>
        <v>828000</v>
      </c>
      <c r="E633" s="126">
        <f>'สงม. 2(66) เดือน'!M839</f>
        <v>0</v>
      </c>
      <c r="F633" s="126">
        <f>'สงม. 2(66) เดือน'!R839</f>
        <v>0</v>
      </c>
    </row>
    <row r="634" spans="1:6" ht="21" customHeight="1" x14ac:dyDescent="0.3">
      <c r="A634" s="45"/>
      <c r="B634" s="38" t="s">
        <v>2</v>
      </c>
      <c r="C634" s="126">
        <f>'สงม. 2(66) เดือน'!C840</f>
        <v>0</v>
      </c>
      <c r="D634" s="126">
        <f>'สงม. 2(66) เดือน'!H840</f>
        <v>0</v>
      </c>
      <c r="E634" s="126">
        <f>'สงม. 2(66) เดือน'!M840</f>
        <v>0</v>
      </c>
      <c r="F634" s="126">
        <f>'สงม. 2(66) เดือน'!R840</f>
        <v>0</v>
      </c>
    </row>
    <row r="635" spans="1:6" ht="21" customHeight="1" x14ac:dyDescent="0.3">
      <c r="A635" s="37" t="s">
        <v>140</v>
      </c>
      <c r="B635" s="38" t="s">
        <v>1</v>
      </c>
      <c r="C635" s="126">
        <f>'สงม. 2(66) เดือน'!C841</f>
        <v>2136000</v>
      </c>
      <c r="D635" s="126">
        <f>'สงม. 2(66) เดือน'!H841</f>
        <v>2136000</v>
      </c>
      <c r="E635" s="126">
        <f>'สงม. 2(66) เดือน'!M841</f>
        <v>0</v>
      </c>
      <c r="F635" s="126">
        <f>'สงม. 2(66) เดือน'!R841</f>
        <v>0</v>
      </c>
    </row>
    <row r="636" spans="1:6" ht="21" customHeight="1" x14ac:dyDescent="0.3">
      <c r="A636" s="45"/>
      <c r="B636" s="38" t="s">
        <v>2</v>
      </c>
      <c r="C636" s="126">
        <f>'สงม. 2(66) เดือน'!C842</f>
        <v>0</v>
      </c>
      <c r="D636" s="126">
        <f>'สงม. 2(66) เดือน'!H842</f>
        <v>0</v>
      </c>
      <c r="E636" s="126">
        <f>'สงม. 2(66) เดือน'!M842</f>
        <v>0</v>
      </c>
      <c r="F636" s="126">
        <f>'สงม. 2(66) เดือน'!R842</f>
        <v>0</v>
      </c>
    </row>
    <row r="637" spans="1:6" ht="21" customHeight="1" x14ac:dyDescent="0.3">
      <c r="A637" s="37" t="s">
        <v>192</v>
      </c>
      <c r="B637" s="38" t="s">
        <v>1</v>
      </c>
      <c r="C637" s="126">
        <f>'สงม. 2(66) เดือน'!C849</f>
        <v>490400</v>
      </c>
      <c r="D637" s="126">
        <f>'สงม. 2(66) เดือน'!H849</f>
        <v>490400</v>
      </c>
      <c r="E637" s="126">
        <f>'สงม. 2(66) เดือน'!M849</f>
        <v>0</v>
      </c>
      <c r="F637" s="126">
        <f>'สงม. 2(66) เดือน'!R849</f>
        <v>0</v>
      </c>
    </row>
    <row r="638" spans="1:6" ht="21" customHeight="1" x14ac:dyDescent="0.3">
      <c r="A638" s="45" t="s">
        <v>193</v>
      </c>
      <c r="B638" s="38" t="s">
        <v>2</v>
      </c>
      <c r="C638" s="126">
        <f>'สงม. 2(66) เดือน'!C850</f>
        <v>0</v>
      </c>
      <c r="D638" s="126">
        <f>'สงม. 2(66) เดือน'!H850</f>
        <v>0</v>
      </c>
      <c r="E638" s="126">
        <f>'สงม. 2(66) เดือน'!M850</f>
        <v>0</v>
      </c>
      <c r="F638" s="126">
        <f>'สงม. 2(66) เดือน'!R850</f>
        <v>0</v>
      </c>
    </row>
    <row r="639" spans="1:6" ht="21" customHeight="1" x14ac:dyDescent="0.3">
      <c r="A639" s="37" t="s">
        <v>231</v>
      </c>
      <c r="B639" s="38" t="s">
        <v>1</v>
      </c>
      <c r="C639" s="126">
        <f>'สงม. 2(66) เดือน'!C851</f>
        <v>90000</v>
      </c>
      <c r="D639" s="126">
        <f>'สงม. 2(66) เดือน'!H851</f>
        <v>90000</v>
      </c>
      <c r="E639" s="126">
        <f>'สงม. 2(66) เดือน'!M851</f>
        <v>0</v>
      </c>
      <c r="F639" s="126">
        <f>'สงม. 2(66) เดือน'!R851</f>
        <v>0</v>
      </c>
    </row>
    <row r="640" spans="1:6" ht="21" customHeight="1" x14ac:dyDescent="0.3">
      <c r="A640" s="45"/>
      <c r="B640" s="38" t="s">
        <v>2</v>
      </c>
      <c r="C640" s="126">
        <f>'สงม. 2(66) เดือน'!C852</f>
        <v>0</v>
      </c>
      <c r="D640" s="126">
        <f>'สงม. 2(66) เดือน'!H852</f>
        <v>0</v>
      </c>
      <c r="E640" s="126">
        <f>'สงม. 2(66) เดือน'!M852</f>
        <v>0</v>
      </c>
      <c r="F640" s="126">
        <f>'สงม. 2(66) เดือน'!R852</f>
        <v>0</v>
      </c>
    </row>
    <row r="641" spans="1:6" ht="21" customHeight="1" x14ac:dyDescent="0.3">
      <c r="A641" s="37" t="s">
        <v>141</v>
      </c>
      <c r="B641" s="38" t="s">
        <v>1</v>
      </c>
      <c r="C641" s="126">
        <f>'สงม. 2(66) เดือน'!C853</f>
        <v>56200</v>
      </c>
      <c r="D641" s="126">
        <f>'สงม. 2(66) เดือน'!H853</f>
        <v>0</v>
      </c>
      <c r="E641" s="126">
        <f>'สงม. 2(66) เดือน'!M853</f>
        <v>56200</v>
      </c>
      <c r="F641" s="126">
        <f>'สงม. 2(66) เดือน'!R853</f>
        <v>0</v>
      </c>
    </row>
    <row r="642" spans="1:6" ht="21" customHeight="1" x14ac:dyDescent="0.3">
      <c r="A642" s="45"/>
      <c r="B642" s="38" t="s">
        <v>2</v>
      </c>
      <c r="C642" s="126">
        <f>'สงม. 2(66) เดือน'!C854</f>
        <v>0</v>
      </c>
      <c r="D642" s="126">
        <f>'สงม. 2(66) เดือน'!H854</f>
        <v>0</v>
      </c>
      <c r="E642" s="126">
        <f>'สงม. 2(66) เดือน'!M854</f>
        <v>0</v>
      </c>
      <c r="F642" s="126">
        <f>'สงม. 2(66) เดือน'!R854</f>
        <v>0</v>
      </c>
    </row>
    <row r="643" spans="1:6" ht="21" customHeight="1" x14ac:dyDescent="0.3">
      <c r="A643" s="166" t="s">
        <v>4</v>
      </c>
      <c r="B643" s="54" t="s">
        <v>1</v>
      </c>
      <c r="C643" s="55">
        <f t="shared" ref="C643:F644" si="60">SUM(C551+C562)</f>
        <v>27213100</v>
      </c>
      <c r="D643" s="55">
        <f t="shared" si="60"/>
        <v>16416800</v>
      </c>
      <c r="E643" s="55">
        <f t="shared" si="60"/>
        <v>10042300</v>
      </c>
      <c r="F643" s="55">
        <f t="shared" si="60"/>
        <v>754000</v>
      </c>
    </row>
    <row r="644" spans="1:6" ht="21" customHeight="1" x14ac:dyDescent="0.3">
      <c r="A644" s="167"/>
      <c r="B644" s="54" t="s">
        <v>2</v>
      </c>
      <c r="C644" s="55">
        <f t="shared" si="60"/>
        <v>0</v>
      </c>
      <c r="D644" s="55">
        <f t="shared" si="60"/>
        <v>0</v>
      </c>
      <c r="E644" s="55">
        <f t="shared" si="60"/>
        <v>0</v>
      </c>
      <c r="F644" s="55">
        <f t="shared" si="60"/>
        <v>0</v>
      </c>
    </row>
    <row r="645" spans="1:6" ht="21" customHeight="1" x14ac:dyDescent="0.3">
      <c r="A645" s="49"/>
      <c r="B645" s="49"/>
      <c r="C645" s="131"/>
    </row>
    <row r="646" spans="1:6" ht="21" customHeight="1" x14ac:dyDescent="0.3">
      <c r="A646" s="22" t="s">
        <v>5</v>
      </c>
      <c r="B646" s="49"/>
      <c r="C646" s="131"/>
    </row>
  </sheetData>
  <mergeCells count="61">
    <mergeCell ref="A545:F545"/>
    <mergeCell ref="A4:A5"/>
    <mergeCell ref="A14:A15"/>
    <mergeCell ref="A149:A150"/>
    <mergeCell ref="A108:A109"/>
    <mergeCell ref="A121:A122"/>
    <mergeCell ref="A104:F104"/>
    <mergeCell ref="A130:F130"/>
    <mergeCell ref="A134:A135"/>
    <mergeCell ref="A160:A161"/>
    <mergeCell ref="A156:F156"/>
    <mergeCell ref="A290:A291"/>
    <mergeCell ref="A286:F286"/>
    <mergeCell ref="A418:A419"/>
    <mergeCell ref="A442:E442"/>
    <mergeCell ref="A444:A445"/>
    <mergeCell ref="A182:E182"/>
    <mergeCell ref="A184:A185"/>
    <mergeCell ref="A208:E208"/>
    <mergeCell ref="A262:A263"/>
    <mergeCell ref="A312:E312"/>
    <mergeCell ref="A210:A211"/>
    <mergeCell ref="A260:E260"/>
    <mergeCell ref="A1:F1"/>
    <mergeCell ref="A97:A98"/>
    <mergeCell ref="A71:A72"/>
    <mergeCell ref="A31:A32"/>
    <mergeCell ref="A78:F78"/>
    <mergeCell ref="A82:A83"/>
    <mergeCell ref="A27:F27"/>
    <mergeCell ref="A53:E53"/>
    <mergeCell ref="A55:A56"/>
    <mergeCell ref="A643:A644"/>
    <mergeCell ref="A549:A550"/>
    <mergeCell ref="A597:E597"/>
    <mergeCell ref="A599:A600"/>
    <mergeCell ref="A623:E623"/>
    <mergeCell ref="A625:A626"/>
    <mergeCell ref="A571:E571"/>
    <mergeCell ref="A573:A574"/>
    <mergeCell ref="A525:A526"/>
    <mergeCell ref="A467:F467"/>
    <mergeCell ref="A456:A457"/>
    <mergeCell ref="A471:A472"/>
    <mergeCell ref="A519:E519"/>
    <mergeCell ref="A521:A522"/>
    <mergeCell ref="A493:E493"/>
    <mergeCell ref="A495:A496"/>
    <mergeCell ref="A338:E338"/>
    <mergeCell ref="A340:A341"/>
    <mergeCell ref="A347:A348"/>
    <mergeCell ref="A270:A271"/>
    <mergeCell ref="A228:A229"/>
    <mergeCell ref="A238:A239"/>
    <mergeCell ref="A234:F234"/>
    <mergeCell ref="A314:A315"/>
    <mergeCell ref="A368:A369"/>
    <mergeCell ref="A364:F364"/>
    <mergeCell ref="A390:E390"/>
    <mergeCell ref="A392:A393"/>
    <mergeCell ref="A416:E416"/>
  </mergeCells>
  <printOptions horizontalCentered="1"/>
  <pageMargins left="0" right="0" top="0.3" bottom="0.1" header="0.31496062992126" footer="0.31496062992126"/>
  <pageSetup paperSize="9" orientation="landscape" r:id="rId1"/>
  <headerFooter>
    <oddHeader xml:space="preserve">&amp;R&amp;"TH SarabunPSK,ธรรมดา"&amp;16&amp;P
แบบ สงม. 2 (สำนักงานเขต) &amp;"-,ธรรมดา"&amp;11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858"/>
  <sheetViews>
    <sheetView topLeftCell="D1" zoomScale="77" zoomScaleNormal="77" workbookViewId="0">
      <pane ySplit="4" topLeftCell="A706" activePane="bottomLeft" state="frozen"/>
      <selection pane="bottomLeft" activeCell="M717" sqref="M717"/>
    </sheetView>
  </sheetViews>
  <sheetFormatPr defaultColWidth="9.125" defaultRowHeight="17.25" x14ac:dyDescent="0.3"/>
  <cols>
    <col min="1" max="1" width="41.25" style="19" customWidth="1"/>
    <col min="2" max="2" width="4.125" style="19" customWidth="1"/>
    <col min="3" max="3" width="12.75" style="67" customWidth="1"/>
    <col min="4" max="4" width="12.625" style="19" customWidth="1"/>
    <col min="5" max="7" width="11.625" style="19" customWidth="1"/>
    <col min="8" max="8" width="12.875" style="19" customWidth="1"/>
    <col min="9" max="18" width="11.625" style="19" customWidth="1"/>
    <col min="19" max="19" width="9.125" style="19"/>
    <col min="20" max="20" width="12.125" style="19" customWidth="1"/>
    <col min="21" max="21" width="9.125" style="19"/>
    <col min="22" max="22" width="12.5" style="19" customWidth="1"/>
    <col min="23" max="16384" width="9.125" style="19"/>
  </cols>
  <sheetData>
    <row r="1" spans="1:20" ht="21" customHeight="1" x14ac:dyDescent="0.3">
      <c r="A1" s="165" t="s">
        <v>243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1:20" ht="21" customHeight="1" x14ac:dyDescent="0.3">
      <c r="A2" s="20" t="s">
        <v>20</v>
      </c>
      <c r="B2" s="22"/>
      <c r="C2" s="23"/>
      <c r="D2" s="24"/>
      <c r="Q2" s="24" t="s">
        <v>18</v>
      </c>
    </row>
    <row r="3" spans="1:20" ht="21" customHeight="1" x14ac:dyDescent="0.3">
      <c r="A3" s="163" t="s">
        <v>17</v>
      </c>
      <c r="B3" s="25" t="s">
        <v>3</v>
      </c>
      <c r="C3" s="26" t="s">
        <v>25</v>
      </c>
      <c r="D3" s="168" t="s">
        <v>42</v>
      </c>
      <c r="E3" s="169"/>
      <c r="F3" s="169"/>
      <c r="G3" s="170"/>
      <c r="H3" s="27" t="s">
        <v>4</v>
      </c>
      <c r="I3" s="168" t="s">
        <v>146</v>
      </c>
      <c r="J3" s="169"/>
      <c r="K3" s="169"/>
      <c r="L3" s="170"/>
      <c r="M3" s="27" t="s">
        <v>4</v>
      </c>
      <c r="N3" s="168" t="s">
        <v>147</v>
      </c>
      <c r="O3" s="169"/>
      <c r="P3" s="169"/>
      <c r="Q3" s="170"/>
      <c r="R3" s="73" t="s">
        <v>4</v>
      </c>
    </row>
    <row r="4" spans="1:20" ht="21" customHeight="1" x14ac:dyDescent="0.3">
      <c r="A4" s="164"/>
      <c r="B4" s="28" t="s">
        <v>2</v>
      </c>
      <c r="C4" s="29"/>
      <c r="D4" s="30" t="s">
        <v>205</v>
      </c>
      <c r="E4" s="30" t="s">
        <v>206</v>
      </c>
      <c r="F4" s="30" t="s">
        <v>207</v>
      </c>
      <c r="G4" s="30" t="s">
        <v>208</v>
      </c>
      <c r="H4" s="30" t="s">
        <v>148</v>
      </c>
      <c r="I4" s="30" t="s">
        <v>209</v>
      </c>
      <c r="J4" s="30" t="s">
        <v>210</v>
      </c>
      <c r="K4" s="30" t="s">
        <v>211</v>
      </c>
      <c r="L4" s="30" t="s">
        <v>212</v>
      </c>
      <c r="M4" s="30" t="s">
        <v>149</v>
      </c>
      <c r="N4" s="30" t="s">
        <v>213</v>
      </c>
      <c r="O4" s="30" t="s">
        <v>214</v>
      </c>
      <c r="P4" s="30" t="s">
        <v>215</v>
      </c>
      <c r="Q4" s="30" t="s">
        <v>216</v>
      </c>
      <c r="R4" s="30" t="s">
        <v>150</v>
      </c>
      <c r="S4" s="31"/>
    </row>
    <row r="5" spans="1:20" ht="21" customHeight="1" x14ac:dyDescent="0.3">
      <c r="A5" s="32" t="s">
        <v>257</v>
      </c>
      <c r="B5" s="33" t="s">
        <v>1</v>
      </c>
      <c r="C5" s="36">
        <f>SUM(C7,C9,C11,C13)</f>
        <v>2920500</v>
      </c>
      <c r="D5" s="36">
        <f t="shared" ref="D5:G5" si="0">SUM(D7,D9,D11,D13)</f>
        <v>2920500</v>
      </c>
      <c r="E5" s="36">
        <f t="shared" si="0"/>
        <v>0</v>
      </c>
      <c r="F5" s="36">
        <f t="shared" si="0"/>
        <v>0</v>
      </c>
      <c r="G5" s="36">
        <f t="shared" si="0"/>
        <v>0</v>
      </c>
      <c r="H5" s="36">
        <f>SUM(D5:G5)</f>
        <v>2920500</v>
      </c>
      <c r="I5" s="36">
        <f t="shared" ref="I5:R5" si="1">SUM(I11,I69,I9)</f>
        <v>0</v>
      </c>
      <c r="J5" s="36">
        <f t="shared" si="1"/>
        <v>0</v>
      </c>
      <c r="K5" s="36">
        <f t="shared" si="1"/>
        <v>0</v>
      </c>
      <c r="L5" s="36">
        <f t="shared" si="1"/>
        <v>0</v>
      </c>
      <c r="M5" s="36">
        <f t="shared" si="1"/>
        <v>0</v>
      </c>
      <c r="N5" s="36">
        <f t="shared" si="1"/>
        <v>0</v>
      </c>
      <c r="O5" s="36">
        <f t="shared" si="1"/>
        <v>0</v>
      </c>
      <c r="P5" s="36">
        <f t="shared" si="1"/>
        <v>0</v>
      </c>
      <c r="Q5" s="36">
        <f t="shared" si="1"/>
        <v>0</v>
      </c>
      <c r="R5" s="36">
        <f t="shared" si="1"/>
        <v>0</v>
      </c>
      <c r="T5" s="72">
        <f>SUM(H5,M5,R5)</f>
        <v>2920500</v>
      </c>
    </row>
    <row r="6" spans="1:20" ht="21" customHeight="1" x14ac:dyDescent="0.3">
      <c r="A6" s="35"/>
      <c r="B6" s="33" t="s">
        <v>2</v>
      </c>
      <c r="C6" s="36">
        <f>SUM(C8,C10,C12,C14)</f>
        <v>0</v>
      </c>
      <c r="D6" s="36">
        <f t="shared" ref="D6:G6" si="2">SUM(D8,D10,D12,D14)</f>
        <v>0</v>
      </c>
      <c r="E6" s="36">
        <f t="shared" si="2"/>
        <v>0</v>
      </c>
      <c r="F6" s="36">
        <f t="shared" si="2"/>
        <v>0</v>
      </c>
      <c r="G6" s="36">
        <f t="shared" si="2"/>
        <v>0</v>
      </c>
      <c r="H6" s="36">
        <f>SUM(H12,H70,H10)</f>
        <v>0</v>
      </c>
      <c r="I6" s="36">
        <f t="shared" ref="I6:R6" si="3">SUM(I12,I70,I10)</f>
        <v>0</v>
      </c>
      <c r="J6" s="36">
        <f t="shared" si="3"/>
        <v>0</v>
      </c>
      <c r="K6" s="36">
        <f t="shared" si="3"/>
        <v>0</v>
      </c>
      <c r="L6" s="36">
        <f t="shared" si="3"/>
        <v>0</v>
      </c>
      <c r="M6" s="36">
        <f t="shared" si="3"/>
        <v>0</v>
      </c>
      <c r="N6" s="36">
        <f t="shared" si="3"/>
        <v>0</v>
      </c>
      <c r="O6" s="36">
        <f t="shared" si="3"/>
        <v>0</v>
      </c>
      <c r="P6" s="36">
        <f t="shared" si="3"/>
        <v>0</v>
      </c>
      <c r="Q6" s="36">
        <f t="shared" si="3"/>
        <v>0</v>
      </c>
      <c r="R6" s="36">
        <f t="shared" si="3"/>
        <v>0</v>
      </c>
      <c r="T6" s="72">
        <f>SUM(H6,M6,R6)</f>
        <v>0</v>
      </c>
    </row>
    <row r="7" spans="1:20" ht="21" customHeight="1" x14ac:dyDescent="0.3">
      <c r="A7" s="37" t="s">
        <v>48</v>
      </c>
      <c r="B7" s="38" t="s">
        <v>1</v>
      </c>
      <c r="C7" s="39">
        <v>91900</v>
      </c>
      <c r="D7" s="39">
        <v>91900</v>
      </c>
      <c r="E7" s="64"/>
      <c r="F7" s="64"/>
      <c r="G7" s="64"/>
      <c r="H7" s="64">
        <f>SUM(D7:G7)</f>
        <v>91900</v>
      </c>
      <c r="I7" s="39"/>
      <c r="J7" s="64"/>
      <c r="K7" s="64"/>
      <c r="L7" s="64"/>
      <c r="M7" s="64">
        <f>SUM(I7:L7)</f>
        <v>0</v>
      </c>
      <c r="N7" s="64"/>
      <c r="O7" s="64"/>
      <c r="P7" s="64"/>
      <c r="Q7" s="64"/>
      <c r="R7" s="64">
        <f>SUM(N7:Q7)</f>
        <v>0</v>
      </c>
      <c r="T7" s="72"/>
    </row>
    <row r="8" spans="1:20" ht="21" customHeight="1" x14ac:dyDescent="0.3">
      <c r="A8" s="100"/>
      <c r="B8" s="38" t="s">
        <v>2</v>
      </c>
      <c r="C8" s="39"/>
      <c r="D8" s="39"/>
      <c r="E8" s="64"/>
      <c r="F8" s="64"/>
      <c r="G8" s="64"/>
      <c r="H8" s="64">
        <f t="shared" ref="H8:H14" si="4">SUM(D8:G8)</f>
        <v>0</v>
      </c>
      <c r="I8" s="64"/>
      <c r="J8" s="64"/>
      <c r="K8" s="64"/>
      <c r="L8" s="64"/>
      <c r="M8" s="64">
        <f t="shared" ref="M8:M14" si="5">SUM(I8:L8)</f>
        <v>0</v>
      </c>
      <c r="N8" s="64"/>
      <c r="O8" s="64"/>
      <c r="P8" s="64"/>
      <c r="Q8" s="64"/>
      <c r="R8" s="64">
        <f t="shared" ref="R8:R14" si="6">SUM(N8:Q8)</f>
        <v>0</v>
      </c>
      <c r="T8" s="72"/>
    </row>
    <row r="9" spans="1:20" ht="21" customHeight="1" x14ac:dyDescent="0.3">
      <c r="A9" s="37" t="s">
        <v>24</v>
      </c>
      <c r="B9" s="38" t="s">
        <v>1</v>
      </c>
      <c r="C9" s="39">
        <v>1069000</v>
      </c>
      <c r="D9" s="40">
        <v>1069000</v>
      </c>
      <c r="E9" s="64"/>
      <c r="F9" s="64"/>
      <c r="G9" s="64"/>
      <c r="H9" s="64">
        <f t="shared" si="4"/>
        <v>1069000</v>
      </c>
      <c r="I9" s="64"/>
      <c r="J9" s="64"/>
      <c r="K9" s="64"/>
      <c r="L9" s="64"/>
      <c r="M9" s="64">
        <f t="shared" si="5"/>
        <v>0</v>
      </c>
      <c r="N9" s="64"/>
      <c r="O9" s="64"/>
      <c r="P9" s="64"/>
      <c r="Q9" s="64"/>
      <c r="R9" s="64">
        <f t="shared" si="6"/>
        <v>0</v>
      </c>
      <c r="T9" s="72">
        <f>SUM(H9,M9,R9)</f>
        <v>1069000</v>
      </c>
    </row>
    <row r="10" spans="1:20" ht="21" customHeight="1" x14ac:dyDescent="0.3">
      <c r="A10" s="42"/>
      <c r="B10" s="38" t="s">
        <v>2</v>
      </c>
      <c r="C10" s="39"/>
      <c r="D10" s="39"/>
      <c r="E10" s="64"/>
      <c r="F10" s="64"/>
      <c r="G10" s="64"/>
      <c r="H10" s="64">
        <f t="shared" si="4"/>
        <v>0</v>
      </c>
      <c r="I10" s="64"/>
      <c r="J10" s="64"/>
      <c r="K10" s="64"/>
      <c r="L10" s="64"/>
      <c r="M10" s="64">
        <f t="shared" si="5"/>
        <v>0</v>
      </c>
      <c r="N10" s="64"/>
      <c r="O10" s="64"/>
      <c r="P10" s="64"/>
      <c r="Q10" s="64"/>
      <c r="R10" s="64">
        <f t="shared" si="6"/>
        <v>0</v>
      </c>
      <c r="T10" s="72">
        <f>SUM(H10,M10,R10)</f>
        <v>0</v>
      </c>
    </row>
    <row r="11" spans="1:20" ht="21" customHeight="1" x14ac:dyDescent="0.3">
      <c r="A11" s="37" t="s">
        <v>22</v>
      </c>
      <c r="B11" s="38" t="s">
        <v>1</v>
      </c>
      <c r="C11" s="39">
        <v>1681200</v>
      </c>
      <c r="D11" s="40">
        <v>1681200</v>
      </c>
      <c r="E11" s="64"/>
      <c r="F11" s="64"/>
      <c r="G11" s="64"/>
      <c r="H11" s="64">
        <f t="shared" si="4"/>
        <v>1681200</v>
      </c>
      <c r="I11" s="64"/>
      <c r="J11" s="64"/>
      <c r="K11" s="64"/>
      <c r="L11" s="64"/>
      <c r="M11" s="64">
        <f t="shared" si="5"/>
        <v>0</v>
      </c>
      <c r="N11" s="64"/>
      <c r="O11" s="64"/>
      <c r="P11" s="64"/>
      <c r="Q11" s="64"/>
      <c r="R11" s="64">
        <f t="shared" si="6"/>
        <v>0</v>
      </c>
      <c r="T11" s="72">
        <f>SUM(H11,M11,R11)</f>
        <v>1681200</v>
      </c>
    </row>
    <row r="12" spans="1:20" ht="21" customHeight="1" x14ac:dyDescent="0.3">
      <c r="A12" s="42"/>
      <c r="B12" s="38" t="s">
        <v>2</v>
      </c>
      <c r="C12" s="39"/>
      <c r="D12" s="39"/>
      <c r="E12" s="64"/>
      <c r="F12" s="64"/>
      <c r="G12" s="64"/>
      <c r="H12" s="64">
        <f t="shared" si="4"/>
        <v>0</v>
      </c>
      <c r="I12" s="64"/>
      <c r="J12" s="64"/>
      <c r="K12" s="64"/>
      <c r="L12" s="64"/>
      <c r="M12" s="64">
        <f t="shared" si="5"/>
        <v>0</v>
      </c>
      <c r="N12" s="64"/>
      <c r="O12" s="64"/>
      <c r="P12" s="64"/>
      <c r="Q12" s="64"/>
      <c r="R12" s="64">
        <f t="shared" si="6"/>
        <v>0</v>
      </c>
      <c r="T12" s="72">
        <f>SUM(H12,M12,R12)</f>
        <v>0</v>
      </c>
    </row>
    <row r="13" spans="1:20" ht="21" customHeight="1" x14ac:dyDescent="0.3">
      <c r="A13" s="101" t="s">
        <v>204</v>
      </c>
      <c r="B13" s="38" t="s">
        <v>1</v>
      </c>
      <c r="C13" s="39">
        <v>78400</v>
      </c>
      <c r="D13" s="40">
        <v>78400</v>
      </c>
      <c r="E13" s="64"/>
      <c r="F13" s="64"/>
      <c r="G13" s="64"/>
      <c r="H13" s="64">
        <f t="shared" si="4"/>
        <v>78400</v>
      </c>
      <c r="I13" s="64"/>
      <c r="J13" s="64"/>
      <c r="K13" s="64"/>
      <c r="L13" s="64"/>
      <c r="M13" s="64">
        <f t="shared" si="5"/>
        <v>0</v>
      </c>
      <c r="N13" s="64"/>
      <c r="O13" s="64"/>
      <c r="P13" s="64"/>
      <c r="Q13" s="64"/>
      <c r="R13" s="64">
        <f t="shared" si="6"/>
        <v>0</v>
      </c>
      <c r="T13" s="72"/>
    </row>
    <row r="14" spans="1:20" ht="21" customHeight="1" x14ac:dyDescent="0.3">
      <c r="A14" s="42"/>
      <c r="B14" s="38" t="s">
        <v>2</v>
      </c>
      <c r="C14" s="59"/>
      <c r="D14" s="59"/>
      <c r="E14" s="98"/>
      <c r="F14" s="98"/>
      <c r="G14" s="98"/>
      <c r="H14" s="64">
        <f t="shared" si="4"/>
        <v>0</v>
      </c>
      <c r="I14" s="98"/>
      <c r="J14" s="98"/>
      <c r="K14" s="98"/>
      <c r="L14" s="98"/>
      <c r="M14" s="64">
        <f t="shared" si="5"/>
        <v>0</v>
      </c>
      <c r="N14" s="98"/>
      <c r="O14" s="98"/>
      <c r="P14" s="98"/>
      <c r="Q14" s="98"/>
      <c r="R14" s="64">
        <f t="shared" si="6"/>
        <v>0</v>
      </c>
      <c r="T14" s="72"/>
    </row>
    <row r="15" spans="1:20" ht="21" customHeight="1" x14ac:dyDescent="0.3">
      <c r="A15" s="166" t="s">
        <v>4</v>
      </c>
      <c r="B15" s="54" t="s">
        <v>1</v>
      </c>
      <c r="C15" s="55">
        <f>SUM(C13,C11,C9,C7)</f>
        <v>2920500</v>
      </c>
      <c r="D15" s="55">
        <f t="shared" ref="D15:Q16" si="7">SUM(D13,D11,D9,D7)</f>
        <v>2920500</v>
      </c>
      <c r="E15" s="55">
        <f t="shared" si="7"/>
        <v>0</v>
      </c>
      <c r="F15" s="55">
        <f t="shared" si="7"/>
        <v>0</v>
      </c>
      <c r="G15" s="55">
        <f t="shared" si="7"/>
        <v>0</v>
      </c>
      <c r="H15" s="55">
        <f>SUM(D15:G15)</f>
        <v>2920500</v>
      </c>
      <c r="I15" s="55">
        <f t="shared" si="7"/>
        <v>0</v>
      </c>
      <c r="J15" s="55">
        <f t="shared" si="7"/>
        <v>0</v>
      </c>
      <c r="K15" s="55">
        <f t="shared" si="7"/>
        <v>0</v>
      </c>
      <c r="L15" s="55">
        <f t="shared" si="7"/>
        <v>0</v>
      </c>
      <c r="M15" s="55">
        <f>SUM(I15:L15)</f>
        <v>0</v>
      </c>
      <c r="N15" s="55">
        <f t="shared" si="7"/>
        <v>0</v>
      </c>
      <c r="O15" s="55">
        <f t="shared" si="7"/>
        <v>0</v>
      </c>
      <c r="P15" s="55">
        <f t="shared" si="7"/>
        <v>0</v>
      </c>
      <c r="Q15" s="55">
        <f t="shared" si="7"/>
        <v>0</v>
      </c>
      <c r="R15" s="55">
        <f>SUM(N15:Q15)</f>
        <v>0</v>
      </c>
      <c r="T15" s="72">
        <f>H15+M15+R15</f>
        <v>2920500</v>
      </c>
    </row>
    <row r="16" spans="1:20" ht="21" customHeight="1" x14ac:dyDescent="0.3">
      <c r="A16" s="167"/>
      <c r="B16" s="54" t="s">
        <v>2</v>
      </c>
      <c r="C16" s="55">
        <f>SUM(C14,C12,C10,C8)</f>
        <v>0</v>
      </c>
      <c r="D16" s="55">
        <f t="shared" si="7"/>
        <v>0</v>
      </c>
      <c r="E16" s="55">
        <f t="shared" si="7"/>
        <v>0</v>
      </c>
      <c r="F16" s="55">
        <f t="shared" si="7"/>
        <v>0</v>
      </c>
      <c r="G16" s="55">
        <f t="shared" si="7"/>
        <v>0</v>
      </c>
      <c r="H16" s="55">
        <f>SUM(D16:G16)</f>
        <v>0</v>
      </c>
      <c r="I16" s="55">
        <f t="shared" si="7"/>
        <v>0</v>
      </c>
      <c r="J16" s="55">
        <f t="shared" si="7"/>
        <v>0</v>
      </c>
      <c r="K16" s="55">
        <f t="shared" si="7"/>
        <v>0</v>
      </c>
      <c r="L16" s="55">
        <f t="shared" si="7"/>
        <v>0</v>
      </c>
      <c r="M16" s="55">
        <f>SUM(I16:L16)</f>
        <v>0</v>
      </c>
      <c r="N16" s="55">
        <f t="shared" si="7"/>
        <v>0</v>
      </c>
      <c r="O16" s="55">
        <f t="shared" si="7"/>
        <v>0</v>
      </c>
      <c r="P16" s="55">
        <f t="shared" si="7"/>
        <v>0</v>
      </c>
      <c r="Q16" s="55">
        <f t="shared" si="7"/>
        <v>0</v>
      </c>
      <c r="R16" s="55">
        <f>SUM(N16:Q16)</f>
        <v>0</v>
      </c>
      <c r="T16" s="72"/>
    </row>
    <row r="17" spans="1:20" ht="21" customHeight="1" x14ac:dyDescent="0.3">
      <c r="A17" s="49"/>
      <c r="B17" s="47"/>
      <c r="C17" s="48"/>
      <c r="D17" s="48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T17" s="72"/>
    </row>
    <row r="18" spans="1:20" ht="21" customHeight="1" x14ac:dyDescent="0.3">
      <c r="A18" s="49"/>
      <c r="B18" s="47"/>
      <c r="C18" s="48"/>
      <c r="D18" s="48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T18" s="72"/>
    </row>
    <row r="19" spans="1:20" ht="21" customHeight="1" x14ac:dyDescent="0.3">
      <c r="A19" s="49"/>
      <c r="B19" s="47"/>
      <c r="C19" s="48"/>
      <c r="D19" s="48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T19" s="72"/>
    </row>
    <row r="20" spans="1:20" ht="21" customHeight="1" x14ac:dyDescent="0.3">
      <c r="A20" s="49"/>
      <c r="B20" s="47"/>
      <c r="C20" s="48"/>
      <c r="D20" s="48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T20" s="72"/>
    </row>
    <row r="21" spans="1:20" ht="21" customHeight="1" x14ac:dyDescent="0.3">
      <c r="A21" s="49"/>
      <c r="B21" s="47"/>
      <c r="C21" s="48"/>
      <c r="D21" s="48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T21" s="72"/>
    </row>
    <row r="22" spans="1:20" ht="21" customHeight="1" x14ac:dyDescent="0.3">
      <c r="A22" s="49"/>
      <c r="B22" s="47"/>
      <c r="C22" s="48"/>
      <c r="D22" s="48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T22" s="72"/>
    </row>
    <row r="23" spans="1:20" ht="21" customHeight="1" x14ac:dyDescent="0.3">
      <c r="A23" s="49"/>
      <c r="B23" s="47"/>
      <c r="C23" s="48"/>
      <c r="D23" s="48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T23" s="72"/>
    </row>
    <row r="24" spans="1:20" ht="21" customHeight="1" x14ac:dyDescent="0.3">
      <c r="A24" s="49"/>
      <c r="B24" s="47"/>
      <c r="C24" s="48"/>
      <c r="D24" s="48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T24" s="72"/>
    </row>
    <row r="25" spans="1:20" ht="21" customHeight="1" x14ac:dyDescent="0.3">
      <c r="A25" s="49"/>
      <c r="B25" s="47"/>
      <c r="C25" s="48"/>
      <c r="D25" s="48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T25" s="72"/>
    </row>
    <row r="26" spans="1:20" ht="21" customHeight="1" x14ac:dyDescent="0.3">
      <c r="A26" s="49"/>
      <c r="B26" s="47"/>
      <c r="C26" s="48"/>
      <c r="D26" s="48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T26" s="72"/>
    </row>
    <row r="27" spans="1:20" ht="21" customHeight="1" x14ac:dyDescent="0.3">
      <c r="A27" s="49"/>
      <c r="B27" s="47"/>
      <c r="C27" s="48"/>
      <c r="D27" s="48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T27" s="72"/>
    </row>
    <row r="28" spans="1:20" ht="21" customHeight="1" x14ac:dyDescent="0.3">
      <c r="A28" s="49"/>
      <c r="B28" s="47"/>
      <c r="C28" s="48"/>
      <c r="D28" s="48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T28" s="72"/>
    </row>
    <row r="29" spans="1:20" ht="21" customHeight="1" x14ac:dyDescent="0.3">
      <c r="A29" s="49"/>
      <c r="B29" s="47"/>
      <c r="C29" s="48"/>
      <c r="D29" s="48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T29" s="72"/>
    </row>
    <row r="30" spans="1:20" ht="21" customHeight="1" x14ac:dyDescent="0.3">
      <c r="A30" s="49"/>
      <c r="B30" s="47"/>
      <c r="C30" s="48"/>
      <c r="D30" s="48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T30" s="72"/>
    </row>
    <row r="31" spans="1:20" ht="21" customHeight="1" x14ac:dyDescent="0.3">
      <c r="A31" s="49"/>
      <c r="B31" s="47"/>
      <c r="C31" s="48"/>
      <c r="D31" s="48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T31" s="72"/>
    </row>
    <row r="32" spans="1:20" ht="21" customHeight="1" x14ac:dyDescent="0.3">
      <c r="A32" s="49"/>
      <c r="B32" s="47"/>
      <c r="C32" s="48"/>
      <c r="D32" s="48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T32" s="72"/>
    </row>
    <row r="33" spans="1:22" ht="21" customHeight="1" x14ac:dyDescent="0.3">
      <c r="A33" s="49"/>
      <c r="B33" s="47"/>
      <c r="C33" s="48"/>
      <c r="D33" s="48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T33" s="72"/>
    </row>
    <row r="34" spans="1:22" ht="21" customHeight="1" x14ac:dyDescent="0.3">
      <c r="A34" s="49"/>
      <c r="B34" s="47"/>
      <c r="C34" s="48"/>
      <c r="D34" s="48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T34" s="72"/>
    </row>
    <row r="35" spans="1:22" ht="21" customHeight="1" x14ac:dyDescent="0.3">
      <c r="A35" s="49"/>
      <c r="B35" s="47"/>
      <c r="C35" s="48"/>
      <c r="D35" s="48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T35" s="72"/>
    </row>
    <row r="36" spans="1:22" ht="21" customHeight="1" x14ac:dyDescent="0.3">
      <c r="A36" s="49"/>
      <c r="B36" s="47"/>
      <c r="C36" s="48"/>
      <c r="D36" s="48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T36" s="72"/>
    </row>
    <row r="37" spans="1:22" ht="21" customHeight="1" x14ac:dyDescent="0.3">
      <c r="A37" s="165" t="s">
        <v>243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97"/>
      <c r="T37" s="72"/>
    </row>
    <row r="38" spans="1:22" ht="21" customHeight="1" x14ac:dyDescent="0.3">
      <c r="A38" s="20" t="s">
        <v>20</v>
      </c>
      <c r="B38" s="47"/>
      <c r="C38" s="48"/>
      <c r="D38" s="48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24"/>
      <c r="R38" s="97"/>
      <c r="T38" s="72"/>
    </row>
    <row r="39" spans="1:22" ht="21" customHeight="1" x14ac:dyDescent="0.3">
      <c r="A39" s="22" t="s">
        <v>21</v>
      </c>
      <c r="B39" s="47"/>
      <c r="C39" s="48"/>
      <c r="D39" s="48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24" t="s">
        <v>18</v>
      </c>
      <c r="R39" s="97"/>
      <c r="T39" s="72"/>
    </row>
    <row r="40" spans="1:22" ht="21" customHeight="1" x14ac:dyDescent="0.3">
      <c r="A40" s="22"/>
      <c r="B40" s="47"/>
      <c r="C40" s="48"/>
      <c r="D40" s="48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T40" s="72"/>
    </row>
    <row r="41" spans="1:22" ht="21" customHeight="1" x14ac:dyDescent="0.3">
      <c r="A41" s="163" t="s">
        <v>17</v>
      </c>
      <c r="B41" s="25" t="s">
        <v>3</v>
      </c>
      <c r="C41" s="26" t="s">
        <v>25</v>
      </c>
      <c r="D41" s="168" t="s">
        <v>42</v>
      </c>
      <c r="E41" s="169"/>
      <c r="F41" s="169"/>
      <c r="G41" s="170"/>
      <c r="H41" s="27" t="s">
        <v>4</v>
      </c>
      <c r="I41" s="168" t="s">
        <v>146</v>
      </c>
      <c r="J41" s="169"/>
      <c r="K41" s="169"/>
      <c r="L41" s="170"/>
      <c r="M41" s="27" t="s">
        <v>4</v>
      </c>
      <c r="N41" s="168" t="s">
        <v>147</v>
      </c>
      <c r="O41" s="169"/>
      <c r="P41" s="169"/>
      <c r="Q41" s="170"/>
      <c r="R41" s="73" t="s">
        <v>4</v>
      </c>
    </row>
    <row r="42" spans="1:22" ht="21" customHeight="1" x14ac:dyDescent="0.3">
      <c r="A42" s="164"/>
      <c r="B42" s="28" t="s">
        <v>2</v>
      </c>
      <c r="C42" s="29"/>
      <c r="D42" s="30" t="s">
        <v>205</v>
      </c>
      <c r="E42" s="30" t="s">
        <v>206</v>
      </c>
      <c r="F42" s="30" t="s">
        <v>207</v>
      </c>
      <c r="G42" s="30" t="s">
        <v>208</v>
      </c>
      <c r="H42" s="30" t="s">
        <v>148</v>
      </c>
      <c r="I42" s="30" t="s">
        <v>209</v>
      </c>
      <c r="J42" s="30" t="s">
        <v>210</v>
      </c>
      <c r="K42" s="30" t="s">
        <v>211</v>
      </c>
      <c r="L42" s="30" t="s">
        <v>212</v>
      </c>
      <c r="M42" s="30" t="s">
        <v>149</v>
      </c>
      <c r="N42" s="30" t="s">
        <v>213</v>
      </c>
      <c r="O42" s="30" t="s">
        <v>214</v>
      </c>
      <c r="P42" s="30" t="s">
        <v>215</v>
      </c>
      <c r="Q42" s="30" t="s">
        <v>216</v>
      </c>
      <c r="R42" s="30" t="s">
        <v>150</v>
      </c>
      <c r="S42" s="31"/>
    </row>
    <row r="43" spans="1:22" ht="21" customHeight="1" x14ac:dyDescent="0.3">
      <c r="A43" s="32" t="s">
        <v>157</v>
      </c>
      <c r="B43" s="33" t="s">
        <v>1</v>
      </c>
      <c r="C43" s="34">
        <f>C45</f>
        <v>2778700</v>
      </c>
      <c r="D43" s="34">
        <f t="shared" ref="D43:L43" si="8">D45</f>
        <v>1680590</v>
      </c>
      <c r="E43" s="34">
        <f t="shared" si="8"/>
        <v>86490</v>
      </c>
      <c r="F43" s="34">
        <f t="shared" si="8"/>
        <v>162690</v>
      </c>
      <c r="G43" s="34">
        <f t="shared" si="8"/>
        <v>63190</v>
      </c>
      <c r="H43" s="34">
        <f>SUM(H45)</f>
        <v>1992960</v>
      </c>
      <c r="I43" s="34">
        <f t="shared" si="8"/>
        <v>124890</v>
      </c>
      <c r="J43" s="34">
        <f t="shared" si="8"/>
        <v>80690</v>
      </c>
      <c r="K43" s="34">
        <f t="shared" si="8"/>
        <v>138990</v>
      </c>
      <c r="L43" s="34">
        <f t="shared" si="8"/>
        <v>58690</v>
      </c>
      <c r="M43" s="34">
        <f>SUM(M45)</f>
        <v>403260</v>
      </c>
      <c r="N43" s="34">
        <f t="shared" ref="N43:Q43" si="9">N45</f>
        <v>99490</v>
      </c>
      <c r="O43" s="34">
        <f t="shared" si="9"/>
        <v>102290</v>
      </c>
      <c r="P43" s="34">
        <f t="shared" si="9"/>
        <v>153490</v>
      </c>
      <c r="Q43" s="34">
        <f t="shared" si="9"/>
        <v>27210</v>
      </c>
      <c r="R43" s="34">
        <f>SUM(R45)</f>
        <v>382480</v>
      </c>
      <c r="T43" s="72">
        <f>SUM(H43,M43,R43)</f>
        <v>2778700</v>
      </c>
      <c r="V43" s="103"/>
    </row>
    <row r="44" spans="1:22" ht="21" customHeight="1" x14ac:dyDescent="0.3">
      <c r="A44" s="35"/>
      <c r="B44" s="33" t="s">
        <v>2</v>
      </c>
      <c r="C44" s="34">
        <f>C46</f>
        <v>0</v>
      </c>
      <c r="D44" s="34">
        <f t="shared" ref="D44:G44" si="10">D46</f>
        <v>0</v>
      </c>
      <c r="E44" s="34">
        <f t="shared" si="10"/>
        <v>0</v>
      </c>
      <c r="F44" s="34">
        <f t="shared" si="10"/>
        <v>0</v>
      </c>
      <c r="G44" s="34">
        <f t="shared" si="10"/>
        <v>0</v>
      </c>
      <c r="H44" s="117">
        <f>SUM(D44:G44)</f>
        <v>0</v>
      </c>
      <c r="I44" s="34">
        <f t="shared" ref="I44:L44" si="11">I46</f>
        <v>0</v>
      </c>
      <c r="J44" s="34">
        <f t="shared" si="11"/>
        <v>0</v>
      </c>
      <c r="K44" s="34">
        <f t="shared" si="11"/>
        <v>0</v>
      </c>
      <c r="L44" s="34">
        <f t="shared" si="11"/>
        <v>0</v>
      </c>
      <c r="M44" s="117">
        <f>SUM(I44:L44)</f>
        <v>0</v>
      </c>
      <c r="N44" s="34">
        <f t="shared" ref="N44:Q44" si="12">N46</f>
        <v>0</v>
      </c>
      <c r="O44" s="34">
        <f t="shared" si="12"/>
        <v>0</v>
      </c>
      <c r="P44" s="34">
        <f t="shared" si="12"/>
        <v>0</v>
      </c>
      <c r="Q44" s="34">
        <f t="shared" si="12"/>
        <v>0</v>
      </c>
      <c r="R44" s="117">
        <f>SUM(N44:Q44)</f>
        <v>0</v>
      </c>
      <c r="V44" s="103"/>
    </row>
    <row r="45" spans="1:22" ht="21" customHeight="1" x14ac:dyDescent="0.3">
      <c r="A45" s="32" t="s">
        <v>72</v>
      </c>
      <c r="B45" s="33" t="s">
        <v>1</v>
      </c>
      <c r="C45" s="36">
        <f>SUM(C47,C49,C51,C53,C55,C57,C59,C61,C63,C65,C67,C69,C77,C79,C81)</f>
        <v>2778700</v>
      </c>
      <c r="D45" s="36">
        <f>SUM(D47,D49,D57,D53,D51,D59,D55,D61,D65,D67,D69,D77,D79,D63,D81)</f>
        <v>1680590</v>
      </c>
      <c r="E45" s="36">
        <f t="shared" ref="E45:R45" si="13">SUM(E47,E49,E57,E53,E51,E59,E55,E61,E65,E67,E69,E77,E79,E63,E81)</f>
        <v>86490</v>
      </c>
      <c r="F45" s="36">
        <f t="shared" si="13"/>
        <v>162690</v>
      </c>
      <c r="G45" s="36">
        <f t="shared" si="13"/>
        <v>63190</v>
      </c>
      <c r="H45" s="36">
        <f t="shared" si="13"/>
        <v>1992960</v>
      </c>
      <c r="I45" s="36">
        <f t="shared" si="13"/>
        <v>124890</v>
      </c>
      <c r="J45" s="36">
        <f t="shared" si="13"/>
        <v>80690</v>
      </c>
      <c r="K45" s="36">
        <f t="shared" si="13"/>
        <v>138990</v>
      </c>
      <c r="L45" s="36">
        <f t="shared" si="13"/>
        <v>58690</v>
      </c>
      <c r="M45" s="36">
        <f t="shared" si="13"/>
        <v>403260</v>
      </c>
      <c r="N45" s="36">
        <f t="shared" si="13"/>
        <v>99490</v>
      </c>
      <c r="O45" s="36">
        <f t="shared" si="13"/>
        <v>102290</v>
      </c>
      <c r="P45" s="36">
        <f t="shared" si="13"/>
        <v>153490</v>
      </c>
      <c r="Q45" s="36">
        <f t="shared" si="13"/>
        <v>27210</v>
      </c>
      <c r="R45" s="36">
        <f t="shared" si="13"/>
        <v>382480</v>
      </c>
      <c r="T45" s="72">
        <f t="shared" ref="T45:T97" si="14">SUM(H45,M45,R45)</f>
        <v>2778700</v>
      </c>
      <c r="V45" s="103"/>
    </row>
    <row r="46" spans="1:22" ht="21" customHeight="1" x14ac:dyDescent="0.3">
      <c r="A46" s="35"/>
      <c r="B46" s="33" t="s">
        <v>2</v>
      </c>
      <c r="C46" s="36">
        <f>SUM(C48,C50,C58,C54,C52,C60,C56,C62,C66,C68,C78,C80,C64,C82)</f>
        <v>0</v>
      </c>
      <c r="D46" s="36">
        <f t="shared" ref="D46:H46" si="15">SUM(D48,D50,D58,D54,D52,D60,D56,D62,D66,D68,D78,D80,D64,D82)</f>
        <v>0</v>
      </c>
      <c r="E46" s="36">
        <f t="shared" si="15"/>
        <v>0</v>
      </c>
      <c r="F46" s="36">
        <f t="shared" si="15"/>
        <v>0</v>
      </c>
      <c r="G46" s="36">
        <f t="shared" si="15"/>
        <v>0</v>
      </c>
      <c r="H46" s="36">
        <f t="shared" si="15"/>
        <v>0</v>
      </c>
      <c r="I46" s="36"/>
      <c r="J46" s="36"/>
      <c r="K46" s="36"/>
      <c r="L46" s="36"/>
      <c r="M46" s="36">
        <f>SUM(M48,M50,M58,M54,M52,M60,M56,M62,M66,M68,M78,M80,M64,M82)</f>
        <v>0</v>
      </c>
      <c r="N46" s="36"/>
      <c r="O46" s="36"/>
      <c r="P46" s="36"/>
      <c r="Q46" s="36"/>
      <c r="R46" s="36">
        <f>SUM(R48,R50,R58,R54,R52,R60,R56,R62,R66,R68,R78,R80,R64,R82)</f>
        <v>0</v>
      </c>
      <c r="T46" s="72">
        <f t="shared" si="14"/>
        <v>0</v>
      </c>
    </row>
    <row r="47" spans="1:22" ht="21" customHeight="1" x14ac:dyDescent="0.3">
      <c r="A47" s="37" t="s">
        <v>27</v>
      </c>
      <c r="B47" s="38" t="s">
        <v>1</v>
      </c>
      <c r="C47" s="39">
        <v>297500</v>
      </c>
      <c r="D47" s="39">
        <v>24790</v>
      </c>
      <c r="E47" s="39">
        <v>24790</v>
      </c>
      <c r="F47" s="39">
        <v>24790</v>
      </c>
      <c r="G47" s="39">
        <v>24790</v>
      </c>
      <c r="H47" s="64">
        <f>SUM(D47:G47)</f>
        <v>99160</v>
      </c>
      <c r="I47" s="39">
        <v>24790</v>
      </c>
      <c r="J47" s="39">
        <v>24790</v>
      </c>
      <c r="K47" s="39">
        <v>24790</v>
      </c>
      <c r="L47" s="39">
        <v>24790</v>
      </c>
      <c r="M47" s="64">
        <f>SUM(I47:L47)</f>
        <v>99160</v>
      </c>
      <c r="N47" s="39">
        <v>24790</v>
      </c>
      <c r="O47" s="39">
        <v>24790</v>
      </c>
      <c r="P47" s="39">
        <v>24790</v>
      </c>
      <c r="Q47" s="39">
        <v>24810</v>
      </c>
      <c r="R47" s="64">
        <f>SUM(N47:Q47)</f>
        <v>99180</v>
      </c>
      <c r="T47" s="72">
        <f t="shared" si="14"/>
        <v>297500</v>
      </c>
    </row>
    <row r="48" spans="1:22" ht="21" customHeight="1" x14ac:dyDescent="0.3">
      <c r="A48" s="45"/>
      <c r="B48" s="38" t="s">
        <v>2</v>
      </c>
      <c r="C48" s="39"/>
      <c r="D48" s="39"/>
      <c r="E48" s="64"/>
      <c r="F48" s="64"/>
      <c r="G48" s="64"/>
      <c r="H48" s="64">
        <f t="shared" ref="H48:H70" si="16">SUM(D48:G48)</f>
        <v>0</v>
      </c>
      <c r="I48" s="64"/>
      <c r="J48" s="64"/>
      <c r="K48" s="64"/>
      <c r="L48" s="64"/>
      <c r="M48" s="64">
        <f t="shared" ref="M48:M70" si="17">SUM(I48:L48)</f>
        <v>0</v>
      </c>
      <c r="N48" s="64"/>
      <c r="O48" s="64"/>
      <c r="P48" s="64"/>
      <c r="Q48" s="64"/>
      <c r="R48" s="64">
        <f t="shared" ref="R48:R70" si="18">SUM(N48:Q48)</f>
        <v>0</v>
      </c>
      <c r="T48" s="72">
        <f t="shared" si="14"/>
        <v>0</v>
      </c>
    </row>
    <row r="49" spans="1:20" ht="21" customHeight="1" x14ac:dyDescent="0.3">
      <c r="A49" s="43" t="s">
        <v>29</v>
      </c>
      <c r="B49" s="38" t="s">
        <v>1</v>
      </c>
      <c r="C49" s="39">
        <v>318300</v>
      </c>
      <c r="D49" s="39"/>
      <c r="E49" s="64"/>
      <c r="F49" s="64">
        <v>95500</v>
      </c>
      <c r="G49" s="64"/>
      <c r="H49" s="64">
        <f t="shared" si="16"/>
        <v>95500</v>
      </c>
      <c r="I49" s="64"/>
      <c r="J49" s="64"/>
      <c r="K49" s="64">
        <v>111800</v>
      </c>
      <c r="L49" s="64"/>
      <c r="M49" s="64">
        <f t="shared" si="17"/>
        <v>111800</v>
      </c>
      <c r="N49" s="64"/>
      <c r="O49" s="64"/>
      <c r="P49" s="64">
        <v>111000</v>
      </c>
      <c r="Q49" s="64"/>
      <c r="R49" s="64">
        <f t="shared" si="18"/>
        <v>111000</v>
      </c>
      <c r="T49" s="72">
        <f t="shared" si="14"/>
        <v>318300</v>
      </c>
    </row>
    <row r="50" spans="1:20" ht="21" customHeight="1" x14ac:dyDescent="0.3">
      <c r="A50" s="45"/>
      <c r="B50" s="38" t="s">
        <v>2</v>
      </c>
      <c r="C50" s="39"/>
      <c r="D50" s="39"/>
      <c r="E50" s="64"/>
      <c r="F50" s="64"/>
      <c r="G50" s="64"/>
      <c r="H50" s="64">
        <f t="shared" si="16"/>
        <v>0</v>
      </c>
      <c r="I50" s="64"/>
      <c r="J50" s="64"/>
      <c r="K50" s="64"/>
      <c r="L50" s="64"/>
      <c r="M50" s="64">
        <f t="shared" si="17"/>
        <v>0</v>
      </c>
      <c r="N50" s="64"/>
      <c r="O50" s="64"/>
      <c r="P50" s="64"/>
      <c r="Q50" s="64"/>
      <c r="R50" s="64">
        <f t="shared" si="18"/>
        <v>0</v>
      </c>
      <c r="T50" s="72">
        <f t="shared" si="14"/>
        <v>0</v>
      </c>
    </row>
    <row r="51" spans="1:20" ht="21" customHeight="1" x14ac:dyDescent="0.3">
      <c r="A51" s="43" t="s">
        <v>30</v>
      </c>
      <c r="B51" s="38" t="s">
        <v>1</v>
      </c>
      <c r="C51" s="39">
        <v>26000</v>
      </c>
      <c r="D51" s="39">
        <v>26000</v>
      </c>
      <c r="E51" s="64"/>
      <c r="F51" s="64"/>
      <c r="G51" s="64"/>
      <c r="H51" s="64">
        <f t="shared" si="16"/>
        <v>26000</v>
      </c>
      <c r="I51" s="64"/>
      <c r="J51" s="64"/>
      <c r="K51" s="64"/>
      <c r="L51" s="64"/>
      <c r="M51" s="64">
        <f t="shared" si="17"/>
        <v>0</v>
      </c>
      <c r="N51" s="64"/>
      <c r="O51" s="64"/>
      <c r="P51" s="64"/>
      <c r="Q51" s="64"/>
      <c r="R51" s="64">
        <f t="shared" si="18"/>
        <v>0</v>
      </c>
      <c r="T51" s="72">
        <f t="shared" ref="T51:T56" si="19">SUM(H51,M51,R51)</f>
        <v>26000</v>
      </c>
    </row>
    <row r="52" spans="1:20" ht="21" customHeight="1" x14ac:dyDescent="0.3">
      <c r="A52" s="43"/>
      <c r="B52" s="38" t="s">
        <v>2</v>
      </c>
      <c r="C52" s="39"/>
      <c r="D52" s="39"/>
      <c r="E52" s="64"/>
      <c r="F52" s="64"/>
      <c r="G52" s="64"/>
      <c r="H52" s="64">
        <f t="shared" si="16"/>
        <v>0</v>
      </c>
      <c r="I52" s="64"/>
      <c r="J52" s="64"/>
      <c r="K52" s="64"/>
      <c r="L52" s="64"/>
      <c r="M52" s="64">
        <f t="shared" si="17"/>
        <v>0</v>
      </c>
      <c r="N52" s="64"/>
      <c r="O52" s="64"/>
      <c r="P52" s="64"/>
      <c r="Q52" s="64"/>
      <c r="R52" s="64">
        <f t="shared" si="18"/>
        <v>0</v>
      </c>
      <c r="T52" s="72">
        <f t="shared" si="19"/>
        <v>0</v>
      </c>
    </row>
    <row r="53" spans="1:20" ht="21" customHeight="1" x14ac:dyDescent="0.3">
      <c r="A53" s="102" t="s">
        <v>49</v>
      </c>
      <c r="B53" s="38" t="s">
        <v>1</v>
      </c>
      <c r="C53" s="39">
        <v>94400</v>
      </c>
      <c r="D53" s="39"/>
      <c r="E53" s="64">
        <v>28300</v>
      </c>
      <c r="F53" s="64"/>
      <c r="G53" s="64"/>
      <c r="H53" s="64">
        <f t="shared" si="16"/>
        <v>28300</v>
      </c>
      <c r="I53" s="64"/>
      <c r="J53" s="64">
        <v>33000</v>
      </c>
      <c r="K53" s="64"/>
      <c r="L53" s="64"/>
      <c r="M53" s="64">
        <f t="shared" si="17"/>
        <v>33000</v>
      </c>
      <c r="N53" s="64"/>
      <c r="O53" s="64">
        <v>33100</v>
      </c>
      <c r="P53" s="64"/>
      <c r="Q53" s="64"/>
      <c r="R53" s="64">
        <f t="shared" si="18"/>
        <v>33100</v>
      </c>
      <c r="T53" s="72">
        <f t="shared" si="19"/>
        <v>94400</v>
      </c>
    </row>
    <row r="54" spans="1:20" ht="21" customHeight="1" x14ac:dyDescent="0.3">
      <c r="A54" s="45"/>
      <c r="B54" s="38" t="s">
        <v>2</v>
      </c>
      <c r="C54" s="39"/>
      <c r="D54" s="39"/>
      <c r="E54" s="64"/>
      <c r="F54" s="64"/>
      <c r="G54" s="64"/>
      <c r="H54" s="64">
        <f t="shared" si="16"/>
        <v>0</v>
      </c>
      <c r="I54" s="64"/>
      <c r="J54" s="64"/>
      <c r="K54" s="64"/>
      <c r="L54" s="64"/>
      <c r="M54" s="64">
        <f t="shared" si="17"/>
        <v>0</v>
      </c>
      <c r="N54" s="64"/>
      <c r="O54" s="64"/>
      <c r="P54" s="64"/>
      <c r="Q54" s="64"/>
      <c r="R54" s="64">
        <f t="shared" si="18"/>
        <v>0</v>
      </c>
      <c r="T54" s="72">
        <f t="shared" si="19"/>
        <v>0</v>
      </c>
    </row>
    <row r="55" spans="1:20" ht="21" customHeight="1" x14ac:dyDescent="0.3">
      <c r="A55" s="37" t="s">
        <v>32</v>
      </c>
      <c r="B55" s="38" t="s">
        <v>1</v>
      </c>
      <c r="C55" s="39">
        <v>4800</v>
      </c>
      <c r="D55" s="39">
        <v>400</v>
      </c>
      <c r="E55" s="39">
        <v>400</v>
      </c>
      <c r="F55" s="39">
        <v>400</v>
      </c>
      <c r="G55" s="39">
        <v>400</v>
      </c>
      <c r="H55" s="64">
        <f t="shared" si="16"/>
        <v>1600</v>
      </c>
      <c r="I55" s="39">
        <v>400</v>
      </c>
      <c r="J55" s="39">
        <v>400</v>
      </c>
      <c r="K55" s="39">
        <v>400</v>
      </c>
      <c r="L55" s="39">
        <v>400</v>
      </c>
      <c r="M55" s="64">
        <f t="shared" si="17"/>
        <v>1600</v>
      </c>
      <c r="N55" s="39">
        <v>400</v>
      </c>
      <c r="O55" s="39">
        <v>400</v>
      </c>
      <c r="P55" s="39">
        <v>400</v>
      </c>
      <c r="Q55" s="39">
        <v>400</v>
      </c>
      <c r="R55" s="64">
        <f t="shared" si="18"/>
        <v>1600</v>
      </c>
      <c r="T55" s="72">
        <f t="shared" si="19"/>
        <v>4800</v>
      </c>
    </row>
    <row r="56" spans="1:20" ht="21" customHeight="1" x14ac:dyDescent="0.3">
      <c r="A56" s="45"/>
      <c r="B56" s="38" t="s">
        <v>2</v>
      </c>
      <c r="C56" s="39"/>
      <c r="D56" s="39"/>
      <c r="E56" s="64"/>
      <c r="F56" s="64"/>
      <c r="G56" s="64"/>
      <c r="H56" s="64">
        <f t="shared" si="16"/>
        <v>0</v>
      </c>
      <c r="I56" s="64"/>
      <c r="J56" s="64"/>
      <c r="K56" s="64"/>
      <c r="L56" s="64"/>
      <c r="M56" s="64">
        <f t="shared" si="17"/>
        <v>0</v>
      </c>
      <c r="N56" s="64"/>
      <c r="O56" s="64"/>
      <c r="P56" s="64"/>
      <c r="Q56" s="64"/>
      <c r="R56" s="64">
        <f t="shared" si="18"/>
        <v>0</v>
      </c>
      <c r="T56" s="72">
        <f t="shared" si="19"/>
        <v>0</v>
      </c>
    </row>
    <row r="57" spans="1:20" ht="21" customHeight="1" x14ac:dyDescent="0.3">
      <c r="A57" s="43" t="s">
        <v>28</v>
      </c>
      <c r="B57" s="61" t="s">
        <v>1</v>
      </c>
      <c r="C57" s="66">
        <v>43600</v>
      </c>
      <c r="D57" s="66"/>
      <c r="E57" s="99">
        <v>13000</v>
      </c>
      <c r="F57" s="99"/>
      <c r="G57" s="99"/>
      <c r="H57" s="64">
        <f t="shared" si="16"/>
        <v>13000</v>
      </c>
      <c r="I57" s="99">
        <v>15300</v>
      </c>
      <c r="J57" s="99"/>
      <c r="K57" s="99"/>
      <c r="L57" s="99"/>
      <c r="M57" s="64">
        <f t="shared" si="17"/>
        <v>15300</v>
      </c>
      <c r="N57" s="99"/>
      <c r="O57" s="99"/>
      <c r="P57" s="99">
        <v>15300</v>
      </c>
      <c r="Q57" s="99"/>
      <c r="R57" s="64">
        <f t="shared" si="18"/>
        <v>15300</v>
      </c>
      <c r="T57" s="72">
        <f t="shared" si="14"/>
        <v>43600</v>
      </c>
    </row>
    <row r="58" spans="1:20" ht="21" customHeight="1" x14ac:dyDescent="0.3">
      <c r="A58" s="45"/>
      <c r="B58" s="38" t="s">
        <v>2</v>
      </c>
      <c r="C58" s="39"/>
      <c r="D58" s="39"/>
      <c r="E58" s="64"/>
      <c r="F58" s="64"/>
      <c r="G58" s="64"/>
      <c r="H58" s="64">
        <f t="shared" si="16"/>
        <v>0</v>
      </c>
      <c r="I58" s="64"/>
      <c r="J58" s="64"/>
      <c r="K58" s="64"/>
      <c r="L58" s="64"/>
      <c r="M58" s="64">
        <f t="shared" si="17"/>
        <v>0</v>
      </c>
      <c r="N58" s="64"/>
      <c r="O58" s="64"/>
      <c r="P58" s="64"/>
      <c r="Q58" s="64"/>
      <c r="R58" s="64">
        <f t="shared" si="18"/>
        <v>0</v>
      </c>
      <c r="T58" s="72">
        <f t="shared" si="14"/>
        <v>0</v>
      </c>
    </row>
    <row r="59" spans="1:20" ht="21" customHeight="1" x14ac:dyDescent="0.3">
      <c r="A59" s="37" t="s">
        <v>31</v>
      </c>
      <c r="B59" s="38" t="s">
        <v>1</v>
      </c>
      <c r="C59" s="39">
        <v>1411200</v>
      </c>
      <c r="D59" s="39">
        <v>1411200</v>
      </c>
      <c r="E59" s="64"/>
      <c r="F59" s="64"/>
      <c r="G59" s="64"/>
      <c r="H59" s="64">
        <f t="shared" si="16"/>
        <v>1411200</v>
      </c>
      <c r="I59" s="64"/>
      <c r="J59" s="64"/>
      <c r="K59" s="64"/>
      <c r="L59" s="64"/>
      <c r="M59" s="64">
        <f t="shared" si="17"/>
        <v>0</v>
      </c>
      <c r="N59" s="64"/>
      <c r="O59" s="64"/>
      <c r="P59" s="64"/>
      <c r="Q59" s="64"/>
      <c r="R59" s="64">
        <f t="shared" si="18"/>
        <v>0</v>
      </c>
      <c r="T59" s="72">
        <f t="shared" si="14"/>
        <v>1411200</v>
      </c>
    </row>
    <row r="60" spans="1:20" ht="21" customHeight="1" x14ac:dyDescent="0.3">
      <c r="A60" s="45"/>
      <c r="B60" s="38" t="s">
        <v>2</v>
      </c>
      <c r="C60" s="39"/>
      <c r="D60" s="39"/>
      <c r="E60" s="64"/>
      <c r="F60" s="64"/>
      <c r="G60" s="64"/>
      <c r="H60" s="64">
        <f t="shared" si="16"/>
        <v>0</v>
      </c>
      <c r="I60" s="64"/>
      <c r="J60" s="64"/>
      <c r="K60" s="64"/>
      <c r="L60" s="64"/>
      <c r="M60" s="64">
        <f t="shared" si="17"/>
        <v>0</v>
      </c>
      <c r="N60" s="64"/>
      <c r="O60" s="64"/>
      <c r="P60" s="64"/>
      <c r="Q60" s="64"/>
      <c r="R60" s="64">
        <f t="shared" si="18"/>
        <v>0</v>
      </c>
      <c r="T60" s="72">
        <f t="shared" si="14"/>
        <v>0</v>
      </c>
    </row>
    <row r="61" spans="1:20" ht="21" customHeight="1" x14ac:dyDescent="0.3">
      <c r="A61" s="37" t="s">
        <v>33</v>
      </c>
      <c r="B61" s="38" t="s">
        <v>1</v>
      </c>
      <c r="C61" s="39">
        <v>198000</v>
      </c>
      <c r="D61" s="39">
        <v>198000</v>
      </c>
      <c r="E61" s="64"/>
      <c r="F61" s="64"/>
      <c r="G61" s="64"/>
      <c r="H61" s="64">
        <f t="shared" si="16"/>
        <v>198000</v>
      </c>
      <c r="I61" s="64"/>
      <c r="J61" s="64"/>
      <c r="K61" s="64"/>
      <c r="L61" s="64"/>
      <c r="M61" s="64">
        <f t="shared" si="17"/>
        <v>0</v>
      </c>
      <c r="N61" s="64"/>
      <c r="O61" s="64"/>
      <c r="P61" s="64"/>
      <c r="Q61" s="64"/>
      <c r="R61" s="64">
        <f t="shared" si="18"/>
        <v>0</v>
      </c>
      <c r="T61" s="72">
        <f t="shared" ref="T61:T82" si="20">SUM(H61,M61,R61)</f>
        <v>198000</v>
      </c>
    </row>
    <row r="62" spans="1:20" ht="21" customHeight="1" x14ac:dyDescent="0.3">
      <c r="A62" s="45"/>
      <c r="B62" s="38" t="s">
        <v>2</v>
      </c>
      <c r="C62" s="39"/>
      <c r="D62" s="39"/>
      <c r="E62" s="64"/>
      <c r="F62" s="64"/>
      <c r="G62" s="64"/>
      <c r="H62" s="64">
        <f t="shared" si="16"/>
        <v>0</v>
      </c>
      <c r="I62" s="64"/>
      <c r="J62" s="64"/>
      <c r="K62" s="64"/>
      <c r="L62" s="64"/>
      <c r="M62" s="64">
        <f t="shared" si="17"/>
        <v>0</v>
      </c>
      <c r="N62" s="64"/>
      <c r="O62" s="64"/>
      <c r="P62" s="64"/>
      <c r="Q62" s="64"/>
      <c r="R62" s="64">
        <f t="shared" si="18"/>
        <v>0</v>
      </c>
      <c r="T62" s="72">
        <f t="shared" si="20"/>
        <v>0</v>
      </c>
    </row>
    <row r="63" spans="1:20" ht="21" customHeight="1" x14ac:dyDescent="0.3">
      <c r="A63" s="37" t="s">
        <v>203</v>
      </c>
      <c r="B63" s="38" t="s">
        <v>1</v>
      </c>
      <c r="C63" s="39">
        <v>90000</v>
      </c>
      <c r="D63" s="39"/>
      <c r="E63" s="64"/>
      <c r="F63" s="64"/>
      <c r="G63" s="64">
        <v>27000</v>
      </c>
      <c r="H63" s="64">
        <f t="shared" si="16"/>
        <v>27000</v>
      </c>
      <c r="I63" s="64"/>
      <c r="J63" s="64"/>
      <c r="K63" s="64"/>
      <c r="L63" s="64">
        <v>31500</v>
      </c>
      <c r="M63" s="64">
        <f t="shared" si="17"/>
        <v>31500</v>
      </c>
      <c r="N63" s="64"/>
      <c r="O63" s="64">
        <v>31500</v>
      </c>
      <c r="P63" s="64"/>
      <c r="Q63" s="64"/>
      <c r="R63" s="64">
        <f t="shared" si="18"/>
        <v>31500</v>
      </c>
      <c r="T63" s="72">
        <f t="shared" si="20"/>
        <v>90000</v>
      </c>
    </row>
    <row r="64" spans="1:20" ht="21" customHeight="1" x14ac:dyDescent="0.3">
      <c r="A64" s="45"/>
      <c r="B64" s="38" t="s">
        <v>2</v>
      </c>
      <c r="C64" s="39"/>
      <c r="D64" s="39"/>
      <c r="E64" s="64"/>
      <c r="F64" s="64"/>
      <c r="G64" s="64"/>
      <c r="H64" s="64">
        <f t="shared" si="16"/>
        <v>0</v>
      </c>
      <c r="I64" s="64"/>
      <c r="J64" s="64"/>
      <c r="K64" s="64"/>
      <c r="L64" s="64"/>
      <c r="M64" s="64">
        <f t="shared" si="17"/>
        <v>0</v>
      </c>
      <c r="N64" s="64"/>
      <c r="O64" s="64"/>
      <c r="P64" s="64"/>
      <c r="Q64" s="64"/>
      <c r="R64" s="64">
        <f t="shared" si="18"/>
        <v>0</v>
      </c>
      <c r="T64" s="72">
        <f t="shared" si="20"/>
        <v>0</v>
      </c>
    </row>
    <row r="65" spans="1:20" ht="21" customHeight="1" x14ac:dyDescent="0.3">
      <c r="A65" s="37" t="s">
        <v>34</v>
      </c>
      <c r="B65" s="38" t="s">
        <v>1</v>
      </c>
      <c r="C65" s="39">
        <v>30000</v>
      </c>
      <c r="D65" s="39"/>
      <c r="E65" s="64"/>
      <c r="F65" s="64"/>
      <c r="G65" s="64">
        <v>9000</v>
      </c>
      <c r="H65" s="64">
        <f t="shared" si="16"/>
        <v>9000</v>
      </c>
      <c r="I65" s="64"/>
      <c r="J65" s="64">
        <v>10500</v>
      </c>
      <c r="K65" s="64"/>
      <c r="L65" s="64"/>
      <c r="M65" s="64">
        <f t="shared" si="17"/>
        <v>10500</v>
      </c>
      <c r="N65" s="64"/>
      <c r="O65" s="64">
        <v>10500</v>
      </c>
      <c r="P65" s="64"/>
      <c r="Q65" s="64"/>
      <c r="R65" s="64">
        <f t="shared" si="18"/>
        <v>10500</v>
      </c>
      <c r="T65" s="72">
        <f t="shared" si="20"/>
        <v>30000</v>
      </c>
    </row>
    <row r="66" spans="1:20" ht="21" customHeight="1" x14ac:dyDescent="0.3">
      <c r="A66" s="45"/>
      <c r="B66" s="38" t="s">
        <v>2</v>
      </c>
      <c r="C66" s="39"/>
      <c r="D66" s="39"/>
      <c r="E66" s="64"/>
      <c r="F66" s="64"/>
      <c r="G66" s="64"/>
      <c r="H66" s="64">
        <f t="shared" si="16"/>
        <v>0</v>
      </c>
      <c r="I66" s="64"/>
      <c r="J66" s="64"/>
      <c r="K66" s="64"/>
      <c r="L66" s="64"/>
      <c r="M66" s="64">
        <f t="shared" si="17"/>
        <v>0</v>
      </c>
      <c r="N66" s="64"/>
      <c r="O66" s="64"/>
      <c r="P66" s="64"/>
      <c r="Q66" s="64"/>
      <c r="R66" s="64">
        <f t="shared" si="18"/>
        <v>0</v>
      </c>
      <c r="T66" s="72">
        <f t="shared" si="20"/>
        <v>0</v>
      </c>
    </row>
    <row r="67" spans="1:20" ht="21" customHeight="1" x14ac:dyDescent="0.3">
      <c r="A67" s="37" t="s">
        <v>35</v>
      </c>
      <c r="B67" s="38" t="s">
        <v>1</v>
      </c>
      <c r="C67" s="39">
        <v>62700</v>
      </c>
      <c r="D67" s="39"/>
      <c r="E67" s="64">
        <v>18000</v>
      </c>
      <c r="F67" s="64"/>
      <c r="G67" s="64"/>
      <c r="H67" s="64">
        <f t="shared" si="16"/>
        <v>18000</v>
      </c>
      <c r="I67" s="64">
        <v>22400</v>
      </c>
      <c r="J67" s="64"/>
      <c r="K67" s="64"/>
      <c r="L67" s="64"/>
      <c r="M67" s="64">
        <f t="shared" si="17"/>
        <v>22400</v>
      </c>
      <c r="N67" s="64">
        <v>22300</v>
      </c>
      <c r="O67" s="64"/>
      <c r="P67" s="64"/>
      <c r="Q67" s="64"/>
      <c r="R67" s="64">
        <f t="shared" si="18"/>
        <v>22300</v>
      </c>
      <c r="T67" s="72">
        <f t="shared" si="20"/>
        <v>62700</v>
      </c>
    </row>
    <row r="68" spans="1:20" ht="21" customHeight="1" x14ac:dyDescent="0.3">
      <c r="A68" s="45"/>
      <c r="B68" s="38" t="s">
        <v>2</v>
      </c>
      <c r="C68" s="39"/>
      <c r="D68" s="39"/>
      <c r="E68" s="64"/>
      <c r="F68" s="64"/>
      <c r="G68" s="64"/>
      <c r="H68" s="64">
        <f t="shared" si="16"/>
        <v>0</v>
      </c>
      <c r="I68" s="64"/>
      <c r="J68" s="64"/>
      <c r="K68" s="64"/>
      <c r="L68" s="64"/>
      <c r="M68" s="64">
        <f t="shared" si="17"/>
        <v>0</v>
      </c>
      <c r="N68" s="64"/>
      <c r="O68" s="64"/>
      <c r="P68" s="64"/>
      <c r="Q68" s="64"/>
      <c r="R68" s="64">
        <f t="shared" si="18"/>
        <v>0</v>
      </c>
      <c r="T68" s="72">
        <f t="shared" si="20"/>
        <v>0</v>
      </c>
    </row>
    <row r="69" spans="1:20" ht="21" customHeight="1" x14ac:dyDescent="0.3">
      <c r="A69" s="43" t="s">
        <v>23</v>
      </c>
      <c r="B69" s="38" t="s">
        <v>1</v>
      </c>
      <c r="C69" s="39">
        <v>18200</v>
      </c>
      <c r="D69" s="39">
        <v>18200</v>
      </c>
      <c r="E69" s="64"/>
      <c r="F69" s="64"/>
      <c r="G69" s="64"/>
      <c r="H69" s="64">
        <f t="shared" si="16"/>
        <v>18200</v>
      </c>
      <c r="I69" s="64"/>
      <c r="J69" s="64"/>
      <c r="K69" s="64"/>
      <c r="L69" s="64"/>
      <c r="M69" s="64">
        <f t="shared" si="17"/>
        <v>0</v>
      </c>
      <c r="N69" s="64"/>
      <c r="O69" s="64"/>
      <c r="P69" s="64"/>
      <c r="Q69" s="64"/>
      <c r="R69" s="64">
        <f t="shared" si="18"/>
        <v>0</v>
      </c>
      <c r="T69" s="72">
        <f t="shared" si="20"/>
        <v>18200</v>
      </c>
    </row>
    <row r="70" spans="1:20" ht="21" customHeight="1" x14ac:dyDescent="0.3">
      <c r="A70" s="42"/>
      <c r="B70" s="38" t="s">
        <v>2</v>
      </c>
      <c r="C70" s="39"/>
      <c r="D70" s="39"/>
      <c r="E70" s="64"/>
      <c r="F70" s="64"/>
      <c r="G70" s="64"/>
      <c r="H70" s="64">
        <f t="shared" si="16"/>
        <v>0</v>
      </c>
      <c r="I70" s="64"/>
      <c r="J70" s="64"/>
      <c r="K70" s="64"/>
      <c r="L70" s="64"/>
      <c r="M70" s="64">
        <f t="shared" si="17"/>
        <v>0</v>
      </c>
      <c r="N70" s="64"/>
      <c r="O70" s="64"/>
      <c r="P70" s="64"/>
      <c r="Q70" s="64"/>
      <c r="R70" s="64">
        <f t="shared" si="18"/>
        <v>0</v>
      </c>
      <c r="T70" s="72">
        <f t="shared" si="20"/>
        <v>0</v>
      </c>
    </row>
    <row r="71" spans="1:20" ht="21" customHeight="1" x14ac:dyDescent="0.3">
      <c r="A71" s="108"/>
      <c r="B71" s="107"/>
      <c r="C71" s="105"/>
      <c r="D71" s="105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T71" s="72"/>
    </row>
    <row r="72" spans="1:20" ht="21" customHeight="1" x14ac:dyDescent="0.3">
      <c r="A72" s="49"/>
      <c r="B72" s="47"/>
      <c r="C72" s="48"/>
      <c r="D72" s="48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T72" s="72"/>
    </row>
    <row r="73" spans="1:20" ht="21" customHeight="1" x14ac:dyDescent="0.3">
      <c r="A73" s="165" t="s">
        <v>40</v>
      </c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24" t="s">
        <v>18</v>
      </c>
      <c r="R73" s="97"/>
      <c r="T73" s="72"/>
    </row>
    <row r="74" spans="1:20" ht="21" customHeight="1" x14ac:dyDescent="0.3">
      <c r="A74" s="22"/>
      <c r="B74" s="22"/>
      <c r="C74" s="23"/>
      <c r="D74" s="24"/>
      <c r="R74" s="97"/>
      <c r="T74" s="72"/>
    </row>
    <row r="75" spans="1:20" ht="21" customHeight="1" x14ac:dyDescent="0.3">
      <c r="A75" s="163" t="s">
        <v>17</v>
      </c>
      <c r="B75" s="25" t="s">
        <v>3</v>
      </c>
      <c r="C75" s="26" t="s">
        <v>25</v>
      </c>
      <c r="D75" s="168" t="s">
        <v>42</v>
      </c>
      <c r="E75" s="169"/>
      <c r="F75" s="169"/>
      <c r="G75" s="170"/>
      <c r="H75" s="27" t="s">
        <v>4</v>
      </c>
      <c r="I75" s="168" t="s">
        <v>146</v>
      </c>
      <c r="J75" s="169"/>
      <c r="K75" s="169"/>
      <c r="L75" s="170"/>
      <c r="M75" s="27" t="s">
        <v>4</v>
      </c>
      <c r="N75" s="168" t="s">
        <v>147</v>
      </c>
      <c r="O75" s="169"/>
      <c r="P75" s="169"/>
      <c r="Q75" s="170"/>
      <c r="R75" s="64"/>
      <c r="T75" s="72"/>
    </row>
    <row r="76" spans="1:20" ht="21" customHeight="1" x14ac:dyDescent="0.3">
      <c r="A76" s="164"/>
      <c r="B76" s="28" t="s">
        <v>2</v>
      </c>
      <c r="C76" s="29"/>
      <c r="D76" s="30" t="s">
        <v>205</v>
      </c>
      <c r="E76" s="30" t="s">
        <v>206</v>
      </c>
      <c r="F76" s="30" t="s">
        <v>207</v>
      </c>
      <c r="G76" s="30" t="s">
        <v>208</v>
      </c>
      <c r="H76" s="30" t="s">
        <v>148</v>
      </c>
      <c r="I76" s="30" t="s">
        <v>209</v>
      </c>
      <c r="J76" s="30" t="s">
        <v>210</v>
      </c>
      <c r="K76" s="30" t="s">
        <v>211</v>
      </c>
      <c r="L76" s="30" t="s">
        <v>212</v>
      </c>
      <c r="M76" s="30" t="s">
        <v>149</v>
      </c>
      <c r="N76" s="30" t="s">
        <v>213</v>
      </c>
      <c r="O76" s="30" t="s">
        <v>214</v>
      </c>
      <c r="P76" s="30" t="s">
        <v>215</v>
      </c>
      <c r="Q76" s="30" t="s">
        <v>216</v>
      </c>
      <c r="R76" s="30" t="s">
        <v>150</v>
      </c>
      <c r="T76" s="72"/>
    </row>
    <row r="77" spans="1:20" ht="21" customHeight="1" x14ac:dyDescent="0.3">
      <c r="A77" s="37" t="s">
        <v>36</v>
      </c>
      <c r="B77" s="38" t="s">
        <v>1</v>
      </c>
      <c r="C77" s="39">
        <v>150000</v>
      </c>
      <c r="D77" s="39"/>
      <c r="E77" s="64"/>
      <c r="F77" s="64">
        <v>40000</v>
      </c>
      <c r="G77" s="64"/>
      <c r="H77" s="64">
        <f>SUM(D77:G77)</f>
        <v>40000</v>
      </c>
      <c r="I77" s="64">
        <v>60000</v>
      </c>
      <c r="J77" s="64"/>
      <c r="K77" s="64"/>
      <c r="L77" s="64"/>
      <c r="M77" s="64">
        <f>SUM(I77:L77)</f>
        <v>60000</v>
      </c>
      <c r="N77" s="64">
        <v>50000</v>
      </c>
      <c r="O77" s="64"/>
      <c r="P77" s="64"/>
      <c r="Q77" s="64"/>
      <c r="R77" s="64">
        <f>SUM(N77:Q77)</f>
        <v>50000</v>
      </c>
      <c r="T77" s="72">
        <f t="shared" si="20"/>
        <v>150000</v>
      </c>
    </row>
    <row r="78" spans="1:20" ht="21" customHeight="1" x14ac:dyDescent="0.3">
      <c r="A78" s="45"/>
      <c r="B78" s="38" t="s">
        <v>2</v>
      </c>
      <c r="C78" s="39"/>
      <c r="D78" s="39"/>
      <c r="E78" s="64"/>
      <c r="F78" s="64"/>
      <c r="G78" s="64"/>
      <c r="H78" s="64">
        <f t="shared" ref="H78:H82" si="21">SUM(D78:G78)</f>
        <v>0</v>
      </c>
      <c r="I78" s="64"/>
      <c r="J78" s="64"/>
      <c r="K78" s="64"/>
      <c r="L78" s="64"/>
      <c r="M78" s="64">
        <f t="shared" ref="M78:M82" si="22">SUM(I78:L78)</f>
        <v>0</v>
      </c>
      <c r="N78" s="64"/>
      <c r="O78" s="64"/>
      <c r="P78" s="64"/>
      <c r="Q78" s="64"/>
      <c r="R78" s="64">
        <f t="shared" ref="R78:R82" si="23">SUM(N78:Q78)</f>
        <v>0</v>
      </c>
      <c r="T78" s="72">
        <f t="shared" si="20"/>
        <v>0</v>
      </c>
    </row>
    <row r="79" spans="1:20" ht="21" customHeight="1" x14ac:dyDescent="0.3">
      <c r="A79" s="37" t="s">
        <v>37</v>
      </c>
      <c r="B79" s="38" t="s">
        <v>1</v>
      </c>
      <c r="C79" s="39">
        <v>24000</v>
      </c>
      <c r="D79" s="39">
        <v>2000</v>
      </c>
      <c r="E79" s="39">
        <v>2000</v>
      </c>
      <c r="F79" s="39">
        <v>2000</v>
      </c>
      <c r="G79" s="39">
        <v>2000</v>
      </c>
      <c r="H79" s="64">
        <f t="shared" si="21"/>
        <v>8000</v>
      </c>
      <c r="I79" s="39">
        <v>2000</v>
      </c>
      <c r="J79" s="39">
        <v>2000</v>
      </c>
      <c r="K79" s="39">
        <v>2000</v>
      </c>
      <c r="L79" s="39">
        <v>2000</v>
      </c>
      <c r="M79" s="64">
        <f t="shared" si="22"/>
        <v>8000</v>
      </c>
      <c r="N79" s="39">
        <v>2000</v>
      </c>
      <c r="O79" s="39">
        <v>2000</v>
      </c>
      <c r="P79" s="39">
        <v>2000</v>
      </c>
      <c r="Q79" s="39">
        <v>2000</v>
      </c>
      <c r="R79" s="64">
        <f t="shared" si="23"/>
        <v>8000</v>
      </c>
      <c r="T79" s="72">
        <f t="shared" si="20"/>
        <v>24000</v>
      </c>
    </row>
    <row r="80" spans="1:20" ht="21" customHeight="1" x14ac:dyDescent="0.3">
      <c r="A80" s="45"/>
      <c r="B80" s="38" t="s">
        <v>2</v>
      </c>
      <c r="C80" s="39"/>
      <c r="D80" s="39"/>
      <c r="E80" s="64"/>
      <c r="F80" s="64"/>
      <c r="G80" s="64"/>
      <c r="H80" s="64">
        <f t="shared" si="21"/>
        <v>0</v>
      </c>
      <c r="I80" s="64"/>
      <c r="J80" s="64"/>
      <c r="K80" s="64"/>
      <c r="L80" s="64"/>
      <c r="M80" s="64">
        <f t="shared" si="22"/>
        <v>0</v>
      </c>
      <c r="N80" s="64"/>
      <c r="O80" s="64"/>
      <c r="P80" s="64"/>
      <c r="Q80" s="64"/>
      <c r="R80" s="64">
        <f t="shared" si="23"/>
        <v>0</v>
      </c>
      <c r="T80" s="72">
        <f t="shared" si="20"/>
        <v>0</v>
      </c>
    </row>
    <row r="81" spans="1:20" ht="21" customHeight="1" x14ac:dyDescent="0.3">
      <c r="A81" s="37" t="s">
        <v>39</v>
      </c>
      <c r="B81" s="38" t="s">
        <v>1</v>
      </c>
      <c r="C81" s="39">
        <v>10000</v>
      </c>
      <c r="D81" s="39"/>
      <c r="E81" s="64"/>
      <c r="F81" s="64"/>
      <c r="G81" s="64"/>
      <c r="H81" s="64">
        <f t="shared" si="21"/>
        <v>0</v>
      </c>
      <c r="I81" s="64"/>
      <c r="J81" s="64">
        <v>10000</v>
      </c>
      <c r="K81" s="64"/>
      <c r="L81" s="64"/>
      <c r="M81" s="64">
        <f t="shared" si="22"/>
        <v>10000</v>
      </c>
      <c r="N81" s="64"/>
      <c r="O81" s="64"/>
      <c r="P81" s="64"/>
      <c r="Q81" s="64"/>
      <c r="R81" s="64">
        <f t="shared" si="23"/>
        <v>0</v>
      </c>
      <c r="T81" s="72">
        <f t="shared" si="20"/>
        <v>10000</v>
      </c>
    </row>
    <row r="82" spans="1:20" ht="21" customHeight="1" x14ac:dyDescent="0.3">
      <c r="A82" s="42"/>
      <c r="B82" s="38" t="s">
        <v>2</v>
      </c>
      <c r="C82" s="39"/>
      <c r="D82" s="39"/>
      <c r="E82" s="64"/>
      <c r="F82" s="64"/>
      <c r="G82" s="64"/>
      <c r="H82" s="64">
        <f t="shared" si="21"/>
        <v>0</v>
      </c>
      <c r="I82" s="64"/>
      <c r="J82" s="64"/>
      <c r="K82" s="64"/>
      <c r="L82" s="64"/>
      <c r="M82" s="64">
        <f t="shared" si="22"/>
        <v>0</v>
      </c>
      <c r="N82" s="64"/>
      <c r="O82" s="64"/>
      <c r="P82" s="64"/>
      <c r="Q82" s="64"/>
      <c r="R82" s="64">
        <f t="shared" si="23"/>
        <v>0</v>
      </c>
      <c r="T82" s="72">
        <f t="shared" si="20"/>
        <v>0</v>
      </c>
    </row>
    <row r="83" spans="1:20" ht="21" customHeight="1" x14ac:dyDescent="0.3">
      <c r="A83" s="32" t="s">
        <v>26</v>
      </c>
      <c r="B83" s="33" t="s">
        <v>1</v>
      </c>
      <c r="C83" s="34">
        <f>C85+C91</f>
        <v>399300</v>
      </c>
      <c r="D83" s="34">
        <f t="shared" ref="D83:R83" si="24">D85+D91</f>
        <v>29800</v>
      </c>
      <c r="E83" s="34">
        <f t="shared" si="24"/>
        <v>29000</v>
      </c>
      <c r="F83" s="34">
        <f t="shared" si="24"/>
        <v>40600</v>
      </c>
      <c r="G83" s="34">
        <f t="shared" si="24"/>
        <v>29800</v>
      </c>
      <c r="H83" s="34">
        <f t="shared" si="24"/>
        <v>129200</v>
      </c>
      <c r="I83" s="34">
        <f t="shared" si="24"/>
        <v>28200</v>
      </c>
      <c r="J83" s="34">
        <f t="shared" si="24"/>
        <v>35800</v>
      </c>
      <c r="K83" s="34">
        <f t="shared" si="24"/>
        <v>29000</v>
      </c>
      <c r="L83" s="34">
        <f t="shared" si="24"/>
        <v>42500</v>
      </c>
      <c r="M83" s="34">
        <f t="shared" si="24"/>
        <v>135500</v>
      </c>
      <c r="N83" s="34">
        <f t="shared" si="24"/>
        <v>29000</v>
      </c>
      <c r="O83" s="34">
        <f t="shared" si="24"/>
        <v>47600</v>
      </c>
      <c r="P83" s="34">
        <f t="shared" si="24"/>
        <v>29000</v>
      </c>
      <c r="Q83" s="34">
        <f t="shared" si="24"/>
        <v>29000</v>
      </c>
      <c r="R83" s="34">
        <f t="shared" si="24"/>
        <v>134600</v>
      </c>
      <c r="T83" s="72">
        <f>SUM(H83,M83,R83)</f>
        <v>399300</v>
      </c>
    </row>
    <row r="84" spans="1:20" ht="21" customHeight="1" x14ac:dyDescent="0.3">
      <c r="A84" s="35"/>
      <c r="B84" s="33" t="s">
        <v>2</v>
      </c>
      <c r="C84" s="34">
        <f>SUM(C86,C92,C96)</f>
        <v>0</v>
      </c>
      <c r="D84" s="34">
        <f t="shared" ref="D84:G84" si="25">SUM(D86,D92,D96)</f>
        <v>0</v>
      </c>
      <c r="E84" s="34">
        <f t="shared" si="25"/>
        <v>0</v>
      </c>
      <c r="F84" s="34">
        <f t="shared" si="25"/>
        <v>0</v>
      </c>
      <c r="G84" s="34">
        <f t="shared" si="25"/>
        <v>0</v>
      </c>
      <c r="H84" s="71">
        <f>SUM(D84:G84)</f>
        <v>0</v>
      </c>
      <c r="I84" s="34">
        <f t="shared" ref="I84:L84" si="26">SUM(I86,I92,I96)</f>
        <v>0</v>
      </c>
      <c r="J84" s="34">
        <f t="shared" si="26"/>
        <v>0</v>
      </c>
      <c r="K84" s="34">
        <f t="shared" si="26"/>
        <v>0</v>
      </c>
      <c r="L84" s="34">
        <f t="shared" si="26"/>
        <v>0</v>
      </c>
      <c r="M84" s="71">
        <f>SUM(I84:L84)</f>
        <v>0</v>
      </c>
      <c r="N84" s="34">
        <f t="shared" ref="N84:Q84" si="27">SUM(N86,N92,N96)</f>
        <v>0</v>
      </c>
      <c r="O84" s="34">
        <f t="shared" si="27"/>
        <v>0</v>
      </c>
      <c r="P84" s="34">
        <f t="shared" si="27"/>
        <v>0</v>
      </c>
      <c r="Q84" s="34">
        <f t="shared" si="27"/>
        <v>0</v>
      </c>
      <c r="R84" s="71">
        <f>SUM(N84:Q84)</f>
        <v>0</v>
      </c>
      <c r="T84" s="72">
        <f>SUM(H84,M84,R84)</f>
        <v>0</v>
      </c>
    </row>
    <row r="85" spans="1:20" ht="21" customHeight="1" x14ac:dyDescent="0.3">
      <c r="A85" s="32" t="s">
        <v>71</v>
      </c>
      <c r="B85" s="33" t="s">
        <v>1</v>
      </c>
      <c r="C85" s="36">
        <f>SUM(C87,C89)</f>
        <v>47300</v>
      </c>
      <c r="D85" s="36">
        <f t="shared" ref="D85:R85" si="28">SUM(D87,D89)</f>
        <v>0</v>
      </c>
      <c r="E85" s="36">
        <f t="shared" si="28"/>
        <v>0</v>
      </c>
      <c r="F85" s="36">
        <f t="shared" si="28"/>
        <v>10800</v>
      </c>
      <c r="G85" s="36">
        <f t="shared" si="28"/>
        <v>0</v>
      </c>
      <c r="H85" s="36">
        <f t="shared" si="28"/>
        <v>10800</v>
      </c>
      <c r="I85" s="36">
        <f t="shared" si="28"/>
        <v>0</v>
      </c>
      <c r="J85" s="36">
        <f t="shared" si="28"/>
        <v>6000</v>
      </c>
      <c r="K85" s="36">
        <f t="shared" si="28"/>
        <v>0</v>
      </c>
      <c r="L85" s="36">
        <f t="shared" si="28"/>
        <v>12700</v>
      </c>
      <c r="M85" s="36">
        <f t="shared" si="28"/>
        <v>18700</v>
      </c>
      <c r="N85" s="36">
        <f t="shared" si="28"/>
        <v>0</v>
      </c>
      <c r="O85" s="36">
        <f t="shared" si="28"/>
        <v>17800</v>
      </c>
      <c r="P85" s="36">
        <f t="shared" si="28"/>
        <v>0</v>
      </c>
      <c r="Q85" s="36">
        <f t="shared" si="28"/>
        <v>0</v>
      </c>
      <c r="R85" s="36">
        <f t="shared" si="28"/>
        <v>17800</v>
      </c>
      <c r="T85" s="72">
        <f t="shared" si="14"/>
        <v>47300</v>
      </c>
    </row>
    <row r="86" spans="1:20" ht="21" customHeight="1" x14ac:dyDescent="0.3">
      <c r="A86" s="35"/>
      <c r="B86" s="33" t="s">
        <v>2</v>
      </c>
      <c r="C86" s="36">
        <f>SUM(C88,C90)</f>
        <v>0</v>
      </c>
      <c r="D86" s="36">
        <f t="shared" ref="D86:R86" si="29">SUM(D88,D90)</f>
        <v>0</v>
      </c>
      <c r="E86" s="36">
        <f t="shared" si="29"/>
        <v>0</v>
      </c>
      <c r="F86" s="36">
        <f t="shared" si="29"/>
        <v>0</v>
      </c>
      <c r="G86" s="36">
        <f t="shared" si="29"/>
        <v>0</v>
      </c>
      <c r="H86" s="36">
        <f t="shared" si="29"/>
        <v>0</v>
      </c>
      <c r="I86" s="36"/>
      <c r="J86" s="36"/>
      <c r="K86" s="36"/>
      <c r="L86" s="36"/>
      <c r="M86" s="36">
        <f t="shared" si="29"/>
        <v>0</v>
      </c>
      <c r="N86" s="36"/>
      <c r="O86" s="36"/>
      <c r="P86" s="36"/>
      <c r="Q86" s="36"/>
      <c r="R86" s="36">
        <f t="shared" si="29"/>
        <v>0</v>
      </c>
      <c r="T86" s="72">
        <f t="shared" si="14"/>
        <v>0</v>
      </c>
    </row>
    <row r="87" spans="1:20" ht="21" customHeight="1" x14ac:dyDescent="0.3">
      <c r="A87" s="37" t="s">
        <v>203</v>
      </c>
      <c r="B87" s="33" t="s">
        <v>1</v>
      </c>
      <c r="C87" s="39">
        <v>36300</v>
      </c>
      <c r="D87" s="39"/>
      <c r="E87" s="39"/>
      <c r="F87" s="39">
        <v>10800</v>
      </c>
      <c r="G87" s="39"/>
      <c r="H87" s="64">
        <f>SUM(D87:G87)</f>
        <v>10800</v>
      </c>
      <c r="I87" s="39"/>
      <c r="J87" s="39"/>
      <c r="K87" s="39"/>
      <c r="L87" s="39">
        <v>12700</v>
      </c>
      <c r="M87" s="64">
        <f>SUM(I87:L87)</f>
        <v>12700</v>
      </c>
      <c r="N87" s="39"/>
      <c r="O87" s="39">
        <v>12800</v>
      </c>
      <c r="P87" s="39"/>
      <c r="Q87" s="39"/>
      <c r="R87" s="64">
        <f>SUM(N87:Q87)</f>
        <v>12800</v>
      </c>
      <c r="T87" s="72">
        <f t="shared" si="14"/>
        <v>36300</v>
      </c>
    </row>
    <row r="88" spans="1:20" ht="21" customHeight="1" x14ac:dyDescent="0.3">
      <c r="A88" s="45"/>
      <c r="B88" s="33" t="s">
        <v>2</v>
      </c>
      <c r="C88" s="39"/>
      <c r="D88" s="39"/>
      <c r="E88" s="64"/>
      <c r="F88" s="64"/>
      <c r="G88" s="64"/>
      <c r="H88" s="64">
        <f t="shared" ref="H88:H90" si="30">SUM(D88:G88)</f>
        <v>0</v>
      </c>
      <c r="I88" s="64"/>
      <c r="J88" s="64"/>
      <c r="K88" s="64"/>
      <c r="L88" s="64"/>
      <c r="M88" s="64">
        <f t="shared" ref="M88:M90" si="31">SUM(I88:L88)</f>
        <v>0</v>
      </c>
      <c r="N88" s="64"/>
      <c r="O88" s="64"/>
      <c r="P88" s="64"/>
      <c r="Q88" s="64"/>
      <c r="R88" s="64">
        <f t="shared" ref="R88:R90" si="32">SUM(N88:Q88)</f>
        <v>0</v>
      </c>
      <c r="T88" s="72">
        <f t="shared" si="14"/>
        <v>0</v>
      </c>
    </row>
    <row r="89" spans="1:20" ht="21" customHeight="1" x14ac:dyDescent="0.3">
      <c r="A89" s="37" t="s">
        <v>34</v>
      </c>
      <c r="B89" s="33" t="s">
        <v>1</v>
      </c>
      <c r="C89" s="39">
        <v>11000</v>
      </c>
      <c r="D89" s="39"/>
      <c r="E89" s="39"/>
      <c r="F89" s="39"/>
      <c r="G89" s="39"/>
      <c r="H89" s="64">
        <f t="shared" si="30"/>
        <v>0</v>
      </c>
      <c r="I89" s="39"/>
      <c r="J89" s="39">
        <v>6000</v>
      </c>
      <c r="K89" s="39"/>
      <c r="L89" s="39"/>
      <c r="M89" s="64">
        <f t="shared" si="31"/>
        <v>6000</v>
      </c>
      <c r="N89" s="39"/>
      <c r="O89" s="39">
        <v>5000</v>
      </c>
      <c r="P89" s="39"/>
      <c r="Q89" s="39"/>
      <c r="R89" s="64">
        <f t="shared" si="32"/>
        <v>5000</v>
      </c>
      <c r="T89" s="72">
        <f t="shared" si="14"/>
        <v>11000</v>
      </c>
    </row>
    <row r="90" spans="1:20" ht="21" customHeight="1" x14ac:dyDescent="0.3">
      <c r="A90" s="45"/>
      <c r="B90" s="33" t="s">
        <v>2</v>
      </c>
      <c r="C90" s="39"/>
      <c r="D90" s="39"/>
      <c r="E90" s="64"/>
      <c r="F90" s="64"/>
      <c r="G90" s="64"/>
      <c r="H90" s="64">
        <f t="shared" si="30"/>
        <v>0</v>
      </c>
      <c r="I90" s="64"/>
      <c r="J90" s="64"/>
      <c r="K90" s="64"/>
      <c r="L90" s="64"/>
      <c r="M90" s="64">
        <f t="shared" si="31"/>
        <v>0</v>
      </c>
      <c r="N90" s="64"/>
      <c r="O90" s="64"/>
      <c r="P90" s="64"/>
      <c r="Q90" s="64"/>
      <c r="R90" s="64">
        <f t="shared" si="32"/>
        <v>0</v>
      </c>
      <c r="T90" s="72">
        <f t="shared" si="14"/>
        <v>0</v>
      </c>
    </row>
    <row r="91" spans="1:20" ht="21" customHeight="1" x14ac:dyDescent="0.3">
      <c r="A91" s="32" t="s">
        <v>41</v>
      </c>
      <c r="B91" s="33" t="s">
        <v>1</v>
      </c>
      <c r="C91" s="36">
        <f>SUM(C93)</f>
        <v>352000</v>
      </c>
      <c r="D91" s="71">
        <f>D93</f>
        <v>29800</v>
      </c>
      <c r="E91" s="71">
        <f t="shared" ref="E91:G91" si="33">E93</f>
        <v>29000</v>
      </c>
      <c r="F91" s="71">
        <f t="shared" si="33"/>
        <v>29800</v>
      </c>
      <c r="G91" s="71">
        <f t="shared" si="33"/>
        <v>29800</v>
      </c>
      <c r="H91" s="71">
        <f>SUM(D91:G91)</f>
        <v>118400</v>
      </c>
      <c r="I91" s="71">
        <f t="shared" ref="I91:L91" si="34">I93</f>
        <v>28200</v>
      </c>
      <c r="J91" s="71">
        <f t="shared" si="34"/>
        <v>29800</v>
      </c>
      <c r="K91" s="71">
        <f t="shared" si="34"/>
        <v>29000</v>
      </c>
      <c r="L91" s="71">
        <f t="shared" si="34"/>
        <v>29800</v>
      </c>
      <c r="M91" s="71">
        <f>SUM(I91:L91)</f>
        <v>116800</v>
      </c>
      <c r="N91" s="71">
        <f>N93</f>
        <v>29000</v>
      </c>
      <c r="O91" s="71">
        <f t="shared" ref="O91:Q91" si="35">O93</f>
        <v>29800</v>
      </c>
      <c r="P91" s="71">
        <f t="shared" si="35"/>
        <v>29000</v>
      </c>
      <c r="Q91" s="71">
        <f t="shared" si="35"/>
        <v>29000</v>
      </c>
      <c r="R91" s="71">
        <f>SUM(N91:Q91)</f>
        <v>116800</v>
      </c>
      <c r="T91" s="72">
        <f t="shared" si="14"/>
        <v>352000</v>
      </c>
    </row>
    <row r="92" spans="1:20" ht="21" customHeight="1" x14ac:dyDescent="0.3">
      <c r="A92" s="35"/>
      <c r="B92" s="33" t="s">
        <v>2</v>
      </c>
      <c r="C92" s="36">
        <f>SUM(C94)</f>
        <v>0</v>
      </c>
      <c r="D92" s="71"/>
      <c r="E92" s="71"/>
      <c r="F92" s="71"/>
      <c r="G92" s="71"/>
      <c r="H92" s="71">
        <f>SUM(D92:G92)</f>
        <v>0</v>
      </c>
      <c r="I92" s="71"/>
      <c r="J92" s="71"/>
      <c r="K92" s="71"/>
      <c r="L92" s="71"/>
      <c r="M92" s="71">
        <f>SUM(I92:L92)</f>
        <v>0</v>
      </c>
      <c r="N92" s="71"/>
      <c r="O92" s="71"/>
      <c r="P92" s="71"/>
      <c r="Q92" s="71"/>
      <c r="R92" s="71">
        <f>SUM(N92:Q92)</f>
        <v>0</v>
      </c>
      <c r="T92" s="72">
        <f t="shared" si="14"/>
        <v>0</v>
      </c>
    </row>
    <row r="93" spans="1:20" ht="21" customHeight="1" x14ac:dyDescent="0.3">
      <c r="A93" s="37" t="s">
        <v>151</v>
      </c>
      <c r="B93" s="33" t="s">
        <v>1</v>
      </c>
      <c r="C93" s="39">
        <v>352000</v>
      </c>
      <c r="D93" s="39">
        <v>29800</v>
      </c>
      <c r="E93" s="39">
        <v>29000</v>
      </c>
      <c r="F93" s="39">
        <v>29800</v>
      </c>
      <c r="G93" s="39">
        <v>29800</v>
      </c>
      <c r="H93" s="64">
        <f>SUM(D93:G93)</f>
        <v>118400</v>
      </c>
      <c r="I93" s="39">
        <v>28200</v>
      </c>
      <c r="J93" s="39">
        <v>29800</v>
      </c>
      <c r="K93" s="39">
        <v>29000</v>
      </c>
      <c r="L93" s="39">
        <v>29800</v>
      </c>
      <c r="M93" s="64">
        <f>SUM(I93:L93)</f>
        <v>116800</v>
      </c>
      <c r="N93" s="39">
        <v>29000</v>
      </c>
      <c r="O93" s="39">
        <v>29800</v>
      </c>
      <c r="P93" s="39">
        <v>29000</v>
      </c>
      <c r="Q93" s="39">
        <v>29000</v>
      </c>
      <c r="R93" s="64">
        <f>SUM(N93:Q93)</f>
        <v>116800</v>
      </c>
      <c r="T93" s="72">
        <f t="shared" si="14"/>
        <v>352000</v>
      </c>
    </row>
    <row r="94" spans="1:20" ht="21" customHeight="1" x14ac:dyDescent="0.3">
      <c r="A94" s="45" t="s">
        <v>152</v>
      </c>
      <c r="B94" s="33" t="s">
        <v>2</v>
      </c>
      <c r="C94" s="39"/>
      <c r="D94" s="39"/>
      <c r="E94" s="64"/>
      <c r="F94" s="64"/>
      <c r="G94" s="64"/>
      <c r="H94" s="64">
        <f>SUM(D94:G94)</f>
        <v>0</v>
      </c>
      <c r="I94" s="64"/>
      <c r="J94" s="64"/>
      <c r="K94" s="64"/>
      <c r="L94" s="64"/>
      <c r="M94" s="64">
        <f>SUM(I94:L94)</f>
        <v>0</v>
      </c>
      <c r="N94" s="64"/>
      <c r="O94" s="64"/>
      <c r="P94" s="64"/>
      <c r="Q94" s="64"/>
      <c r="R94" s="64">
        <f>SUM(N94:Q94)</f>
        <v>0</v>
      </c>
      <c r="T94" s="72">
        <f t="shared" si="14"/>
        <v>0</v>
      </c>
    </row>
    <row r="95" spans="1:20" ht="21" customHeight="1" x14ac:dyDescent="0.3">
      <c r="A95" s="32" t="s">
        <v>106</v>
      </c>
      <c r="B95" s="51" t="s">
        <v>1</v>
      </c>
      <c r="C95" s="36">
        <f>SUM(C97)</f>
        <v>111800</v>
      </c>
      <c r="D95" s="36">
        <f t="shared" ref="D95:R95" si="36">SUM(D97)</f>
        <v>0</v>
      </c>
      <c r="E95" s="36">
        <f t="shared" si="36"/>
        <v>0</v>
      </c>
      <c r="F95" s="36">
        <f t="shared" si="36"/>
        <v>0</v>
      </c>
      <c r="G95" s="36">
        <f t="shared" si="36"/>
        <v>0</v>
      </c>
      <c r="H95" s="36">
        <f t="shared" si="36"/>
        <v>0</v>
      </c>
      <c r="I95" s="36">
        <f t="shared" si="36"/>
        <v>0</v>
      </c>
      <c r="J95" s="36"/>
      <c r="K95" s="36">
        <f t="shared" si="36"/>
        <v>0</v>
      </c>
      <c r="L95" s="36">
        <f t="shared" si="36"/>
        <v>111800</v>
      </c>
      <c r="M95" s="36">
        <f t="shared" si="36"/>
        <v>111800</v>
      </c>
      <c r="N95" s="36">
        <f t="shared" si="36"/>
        <v>0</v>
      </c>
      <c r="O95" s="36">
        <f t="shared" si="36"/>
        <v>0</v>
      </c>
      <c r="P95" s="36">
        <f t="shared" si="36"/>
        <v>0</v>
      </c>
      <c r="Q95" s="36">
        <f t="shared" si="36"/>
        <v>0</v>
      </c>
      <c r="R95" s="36">
        <f t="shared" si="36"/>
        <v>0</v>
      </c>
      <c r="T95" s="72">
        <f t="shared" si="14"/>
        <v>111800</v>
      </c>
    </row>
    <row r="96" spans="1:20" ht="21" customHeight="1" x14ac:dyDescent="0.3">
      <c r="A96" s="35" t="s">
        <v>41</v>
      </c>
      <c r="B96" s="52" t="s">
        <v>2</v>
      </c>
      <c r="C96" s="53">
        <f>SUM(C98)</f>
        <v>0</v>
      </c>
      <c r="D96" s="53">
        <f t="shared" ref="D96:R96" si="37">SUM(D98)</f>
        <v>0</v>
      </c>
      <c r="E96" s="53">
        <f t="shared" si="37"/>
        <v>0</v>
      </c>
      <c r="F96" s="53">
        <f t="shared" si="37"/>
        <v>0</v>
      </c>
      <c r="G96" s="53">
        <f t="shared" si="37"/>
        <v>0</v>
      </c>
      <c r="H96" s="53">
        <f t="shared" si="37"/>
        <v>0</v>
      </c>
      <c r="I96" s="53">
        <f t="shared" si="37"/>
        <v>0</v>
      </c>
      <c r="J96" s="53">
        <f t="shared" si="37"/>
        <v>0</v>
      </c>
      <c r="K96" s="53">
        <f t="shared" si="37"/>
        <v>0</v>
      </c>
      <c r="L96" s="53">
        <f t="shared" si="37"/>
        <v>0</v>
      </c>
      <c r="M96" s="53">
        <f t="shared" si="37"/>
        <v>0</v>
      </c>
      <c r="N96" s="53">
        <f t="shared" si="37"/>
        <v>0</v>
      </c>
      <c r="O96" s="53">
        <f t="shared" si="37"/>
        <v>0</v>
      </c>
      <c r="P96" s="53">
        <f t="shared" si="37"/>
        <v>0</v>
      </c>
      <c r="Q96" s="53">
        <f t="shared" si="37"/>
        <v>0</v>
      </c>
      <c r="R96" s="53">
        <f t="shared" si="37"/>
        <v>0</v>
      </c>
      <c r="T96" s="72">
        <f t="shared" si="14"/>
        <v>0</v>
      </c>
    </row>
    <row r="97" spans="1:22" ht="21" customHeight="1" x14ac:dyDescent="0.3">
      <c r="A97" s="37" t="s">
        <v>44</v>
      </c>
      <c r="B97" s="33" t="s">
        <v>1</v>
      </c>
      <c r="C97" s="39">
        <v>111800</v>
      </c>
      <c r="D97" s="39"/>
      <c r="E97" s="64"/>
      <c r="F97" s="64"/>
      <c r="G97" s="64"/>
      <c r="H97" s="64">
        <f>SUM(D97:G97)</f>
        <v>0</v>
      </c>
      <c r="I97" s="64"/>
      <c r="J97" s="64"/>
      <c r="K97" s="64"/>
      <c r="L97" s="64">
        <v>111800</v>
      </c>
      <c r="M97" s="64">
        <f>SUM(I97:L97)</f>
        <v>111800</v>
      </c>
      <c r="N97" s="64"/>
      <c r="O97" s="64"/>
      <c r="P97" s="64"/>
      <c r="Q97" s="64"/>
      <c r="R97" s="64">
        <f>SUM(N97:Q97)</f>
        <v>0</v>
      </c>
      <c r="T97" s="72">
        <f t="shared" si="14"/>
        <v>111800</v>
      </c>
    </row>
    <row r="98" spans="1:22" ht="21" customHeight="1" x14ac:dyDescent="0.3">
      <c r="A98" s="45" t="s">
        <v>45</v>
      </c>
      <c r="B98" s="33" t="s">
        <v>2</v>
      </c>
      <c r="C98" s="39"/>
      <c r="D98" s="39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T98" s="72">
        <f t="shared" ref="T98:T141" si="38">SUM(H98,M98,R98)</f>
        <v>0</v>
      </c>
    </row>
    <row r="99" spans="1:22" ht="21" customHeight="1" x14ac:dyDescent="0.3">
      <c r="A99" s="166" t="s">
        <v>4</v>
      </c>
      <c r="B99" s="54" t="s">
        <v>1</v>
      </c>
      <c r="C99" s="55">
        <f>C43+C83+C95</f>
        <v>3289800</v>
      </c>
      <c r="D99" s="55">
        <f t="shared" ref="D99:R99" si="39">D43+D83+D95</f>
        <v>1710390</v>
      </c>
      <c r="E99" s="55">
        <f t="shared" si="39"/>
        <v>115490</v>
      </c>
      <c r="F99" s="55">
        <f t="shared" si="39"/>
        <v>203290</v>
      </c>
      <c r="G99" s="55">
        <f t="shared" si="39"/>
        <v>92990</v>
      </c>
      <c r="H99" s="55">
        <f t="shared" si="39"/>
        <v>2122160</v>
      </c>
      <c r="I99" s="55">
        <f t="shared" si="39"/>
        <v>153090</v>
      </c>
      <c r="J99" s="55">
        <f t="shared" si="39"/>
        <v>116490</v>
      </c>
      <c r="K99" s="55">
        <f t="shared" si="39"/>
        <v>167990</v>
      </c>
      <c r="L99" s="55">
        <f t="shared" si="39"/>
        <v>212990</v>
      </c>
      <c r="M99" s="55">
        <f t="shared" si="39"/>
        <v>650560</v>
      </c>
      <c r="N99" s="55">
        <f t="shared" si="39"/>
        <v>128490</v>
      </c>
      <c r="O99" s="55">
        <f t="shared" si="39"/>
        <v>149890</v>
      </c>
      <c r="P99" s="55">
        <f t="shared" si="39"/>
        <v>182490</v>
      </c>
      <c r="Q99" s="55">
        <f t="shared" si="39"/>
        <v>56210</v>
      </c>
      <c r="R99" s="55">
        <f t="shared" si="39"/>
        <v>517080</v>
      </c>
      <c r="T99" s="119">
        <f>SUM(H99,M99,R99)</f>
        <v>3289800</v>
      </c>
      <c r="V99" s="103"/>
    </row>
    <row r="100" spans="1:22" ht="21" customHeight="1" x14ac:dyDescent="0.3">
      <c r="A100" s="167"/>
      <c r="B100" s="54" t="s">
        <v>2</v>
      </c>
      <c r="C100" s="55">
        <f>SUM(C6,C46,C86,C92,C96)</f>
        <v>0</v>
      </c>
      <c r="D100" s="55">
        <f t="shared" ref="D100:R100" si="40">SUM(D6,D46,D86,D92,D96)</f>
        <v>0</v>
      </c>
      <c r="E100" s="55">
        <f t="shared" si="40"/>
        <v>0</v>
      </c>
      <c r="F100" s="55">
        <f t="shared" si="40"/>
        <v>0</v>
      </c>
      <c r="G100" s="55">
        <f t="shared" si="40"/>
        <v>0</v>
      </c>
      <c r="H100" s="55">
        <f t="shared" si="40"/>
        <v>0</v>
      </c>
      <c r="I100" s="55">
        <f t="shared" si="40"/>
        <v>0</v>
      </c>
      <c r="J100" s="55">
        <f t="shared" si="40"/>
        <v>0</v>
      </c>
      <c r="K100" s="55">
        <f t="shared" si="40"/>
        <v>0</v>
      </c>
      <c r="L100" s="55">
        <f t="shared" si="40"/>
        <v>0</v>
      </c>
      <c r="M100" s="55">
        <f t="shared" si="40"/>
        <v>0</v>
      </c>
      <c r="N100" s="55">
        <f t="shared" si="40"/>
        <v>0</v>
      </c>
      <c r="O100" s="55">
        <f t="shared" si="40"/>
        <v>0</v>
      </c>
      <c r="P100" s="55">
        <f t="shared" si="40"/>
        <v>0</v>
      </c>
      <c r="Q100" s="55">
        <f t="shared" si="40"/>
        <v>0</v>
      </c>
      <c r="R100" s="55">
        <f t="shared" si="40"/>
        <v>0</v>
      </c>
      <c r="T100" s="72">
        <f t="shared" si="38"/>
        <v>0</v>
      </c>
      <c r="V100" s="103"/>
    </row>
    <row r="101" spans="1:22" ht="21" customHeight="1" x14ac:dyDescent="0.3">
      <c r="A101" s="49"/>
      <c r="B101" s="49"/>
      <c r="C101" s="56"/>
      <c r="D101" s="47"/>
      <c r="T101" s="72">
        <f t="shared" si="38"/>
        <v>0</v>
      </c>
      <c r="V101" s="103"/>
    </row>
    <row r="102" spans="1:22" ht="21" customHeight="1" x14ac:dyDescent="0.3">
      <c r="A102" s="22" t="s">
        <v>5</v>
      </c>
      <c r="B102" s="49"/>
      <c r="C102" s="56"/>
      <c r="D102" s="47"/>
      <c r="T102" s="72">
        <f t="shared" si="38"/>
        <v>0</v>
      </c>
      <c r="V102" s="72"/>
    </row>
    <row r="103" spans="1:22" x14ac:dyDescent="0.3">
      <c r="T103" s="72">
        <f t="shared" si="38"/>
        <v>0</v>
      </c>
    </row>
    <row r="104" spans="1:22" x14ac:dyDescent="0.3">
      <c r="T104" s="72"/>
    </row>
    <row r="105" spans="1:22" x14ac:dyDescent="0.3">
      <c r="T105" s="72"/>
    </row>
    <row r="106" spans="1:22" x14ac:dyDescent="0.3">
      <c r="G106" s="103"/>
      <c r="H106" s="103"/>
      <c r="I106" s="103"/>
      <c r="T106" s="72">
        <f t="shared" si="38"/>
        <v>0</v>
      </c>
    </row>
    <row r="107" spans="1:22" x14ac:dyDescent="0.3">
      <c r="G107" s="103"/>
      <c r="H107" s="103"/>
      <c r="I107" s="103"/>
      <c r="T107" s="72">
        <f t="shared" si="38"/>
        <v>0</v>
      </c>
    </row>
    <row r="108" spans="1:22" x14ac:dyDescent="0.3">
      <c r="T108" s="72"/>
    </row>
    <row r="109" spans="1:22" x14ac:dyDescent="0.3">
      <c r="T109" s="72"/>
    </row>
    <row r="110" spans="1:22" ht="21" customHeight="1" x14ac:dyDescent="0.3">
      <c r="A110" s="165" t="s">
        <v>243</v>
      </c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T110" s="72">
        <f t="shared" si="38"/>
        <v>0</v>
      </c>
    </row>
    <row r="111" spans="1:22" ht="21" customHeight="1" x14ac:dyDescent="0.3">
      <c r="A111" s="20" t="s">
        <v>20</v>
      </c>
      <c r="B111" s="20"/>
      <c r="C111" s="21"/>
      <c r="D111" s="20"/>
      <c r="T111" s="72">
        <f t="shared" si="38"/>
        <v>0</v>
      </c>
    </row>
    <row r="112" spans="1:22" ht="21" customHeight="1" x14ac:dyDescent="0.3">
      <c r="A112" s="22" t="s">
        <v>46</v>
      </c>
      <c r="B112" s="22"/>
      <c r="C112" s="23"/>
      <c r="Q112" s="24" t="s">
        <v>18</v>
      </c>
      <c r="T112" s="72">
        <f t="shared" si="38"/>
        <v>0</v>
      </c>
    </row>
    <row r="113" spans="1:20" ht="21" customHeight="1" x14ac:dyDescent="0.3">
      <c r="A113" s="22"/>
      <c r="B113" s="22"/>
      <c r="C113" s="23"/>
      <c r="D113" s="24"/>
      <c r="T113" s="72">
        <f t="shared" si="38"/>
        <v>0</v>
      </c>
    </row>
    <row r="114" spans="1:20" ht="21" customHeight="1" x14ac:dyDescent="0.3">
      <c r="A114" s="163" t="s">
        <v>17</v>
      </c>
      <c r="B114" s="25" t="s">
        <v>3</v>
      </c>
      <c r="C114" s="26" t="s">
        <v>25</v>
      </c>
      <c r="D114" s="168" t="s">
        <v>42</v>
      </c>
      <c r="E114" s="169"/>
      <c r="F114" s="169"/>
      <c r="G114" s="170"/>
      <c r="H114" s="27" t="s">
        <v>4</v>
      </c>
      <c r="I114" s="168" t="s">
        <v>146</v>
      </c>
      <c r="J114" s="169"/>
      <c r="K114" s="169"/>
      <c r="L114" s="170"/>
      <c r="M114" s="27" t="s">
        <v>4</v>
      </c>
      <c r="N114" s="168" t="s">
        <v>147</v>
      </c>
      <c r="O114" s="169"/>
      <c r="P114" s="169"/>
      <c r="Q114" s="170"/>
      <c r="R114" s="73" t="s">
        <v>4</v>
      </c>
      <c r="T114" s="72">
        <f t="shared" si="38"/>
        <v>0</v>
      </c>
    </row>
    <row r="115" spans="1:20" ht="21" customHeight="1" x14ac:dyDescent="0.3">
      <c r="A115" s="164"/>
      <c r="B115" s="28" t="s">
        <v>2</v>
      </c>
      <c r="C115" s="29"/>
      <c r="D115" s="30" t="s">
        <v>205</v>
      </c>
      <c r="E115" s="30" t="s">
        <v>206</v>
      </c>
      <c r="F115" s="30" t="s">
        <v>207</v>
      </c>
      <c r="G115" s="30" t="s">
        <v>208</v>
      </c>
      <c r="H115" s="30" t="s">
        <v>148</v>
      </c>
      <c r="I115" s="30" t="s">
        <v>209</v>
      </c>
      <c r="J115" s="30" t="s">
        <v>210</v>
      </c>
      <c r="K115" s="30" t="s">
        <v>211</v>
      </c>
      <c r="L115" s="30" t="s">
        <v>212</v>
      </c>
      <c r="M115" s="30" t="s">
        <v>149</v>
      </c>
      <c r="N115" s="30" t="s">
        <v>213</v>
      </c>
      <c r="O115" s="30" t="s">
        <v>214</v>
      </c>
      <c r="P115" s="30" t="s">
        <v>215</v>
      </c>
      <c r="Q115" s="30" t="s">
        <v>216</v>
      </c>
      <c r="R115" s="30" t="s">
        <v>150</v>
      </c>
      <c r="T115" s="72">
        <f t="shared" si="38"/>
        <v>0</v>
      </c>
    </row>
    <row r="116" spans="1:20" ht="21" customHeight="1" x14ac:dyDescent="0.3">
      <c r="A116" s="32" t="s">
        <v>47</v>
      </c>
      <c r="B116" s="33" t="s">
        <v>1</v>
      </c>
      <c r="C116" s="36">
        <f>SUM(C118)</f>
        <v>1591200</v>
      </c>
      <c r="D116" s="36">
        <f t="shared" ref="D116:Q119" si="41">SUM(D118)</f>
        <v>597580</v>
      </c>
      <c r="E116" s="36">
        <f t="shared" si="41"/>
        <v>35560</v>
      </c>
      <c r="F116" s="36">
        <f t="shared" si="41"/>
        <v>77690</v>
      </c>
      <c r="G116" s="36">
        <f t="shared" si="41"/>
        <v>455410</v>
      </c>
      <c r="H116" s="36">
        <f>SUM(D116:G116)</f>
        <v>1166240</v>
      </c>
      <c r="I116" s="36">
        <f t="shared" si="41"/>
        <v>34160</v>
      </c>
      <c r="J116" s="36">
        <f t="shared" si="41"/>
        <v>45815</v>
      </c>
      <c r="K116" s="36">
        <f t="shared" si="41"/>
        <v>100590</v>
      </c>
      <c r="L116" s="36">
        <f t="shared" si="41"/>
        <v>36260</v>
      </c>
      <c r="M116" s="36">
        <f>SUM(I116:L116)</f>
        <v>216825</v>
      </c>
      <c r="N116" s="36">
        <f t="shared" si="41"/>
        <v>52955</v>
      </c>
      <c r="O116" s="36">
        <f t="shared" si="41"/>
        <v>83440</v>
      </c>
      <c r="P116" s="36">
        <f t="shared" si="41"/>
        <v>33320</v>
      </c>
      <c r="Q116" s="36">
        <f t="shared" si="41"/>
        <v>38420</v>
      </c>
      <c r="R116" s="36">
        <f>SUM(N116:Q116)</f>
        <v>208135</v>
      </c>
      <c r="T116" s="72">
        <f t="shared" si="38"/>
        <v>1591200</v>
      </c>
    </row>
    <row r="117" spans="1:20" ht="21" customHeight="1" x14ac:dyDescent="0.3">
      <c r="A117" s="35"/>
      <c r="B117" s="33" t="s">
        <v>2</v>
      </c>
      <c r="C117" s="36">
        <f>SUM(C119)</f>
        <v>0</v>
      </c>
      <c r="D117" s="36">
        <f t="shared" si="41"/>
        <v>0</v>
      </c>
      <c r="E117" s="36">
        <f t="shared" si="41"/>
        <v>0</v>
      </c>
      <c r="F117" s="36">
        <f t="shared" si="41"/>
        <v>0</v>
      </c>
      <c r="G117" s="36">
        <f t="shared" si="41"/>
        <v>0</v>
      </c>
      <c r="H117" s="36">
        <f>SUM(D117:G117)</f>
        <v>0</v>
      </c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T117" s="72">
        <f t="shared" si="38"/>
        <v>0</v>
      </c>
    </row>
    <row r="118" spans="1:20" ht="21" customHeight="1" x14ac:dyDescent="0.3">
      <c r="A118" s="32" t="s">
        <v>72</v>
      </c>
      <c r="B118" s="33" t="s">
        <v>1</v>
      </c>
      <c r="C118" s="36">
        <f>SUM(C120,C122,C124,C126,C128,C130,C132,C134,C136)</f>
        <v>1591200</v>
      </c>
      <c r="D118" s="36">
        <f t="shared" ref="D118:Q118" si="42">SUM(D120,D122,D124,D126,D128,D130,D132,D134,D136)</f>
        <v>597580</v>
      </c>
      <c r="E118" s="36">
        <f t="shared" si="42"/>
        <v>35560</v>
      </c>
      <c r="F118" s="36">
        <f t="shared" si="42"/>
        <v>77690</v>
      </c>
      <c r="G118" s="36">
        <f t="shared" si="42"/>
        <v>455410</v>
      </c>
      <c r="H118" s="36">
        <f>SUM(D118:G118)</f>
        <v>1166240</v>
      </c>
      <c r="I118" s="36">
        <f t="shared" si="42"/>
        <v>34160</v>
      </c>
      <c r="J118" s="36">
        <f t="shared" si="42"/>
        <v>45815</v>
      </c>
      <c r="K118" s="36">
        <f t="shared" si="42"/>
        <v>100590</v>
      </c>
      <c r="L118" s="36">
        <f t="shared" si="42"/>
        <v>36260</v>
      </c>
      <c r="M118" s="36">
        <f>SUM(I118:L118)</f>
        <v>216825</v>
      </c>
      <c r="N118" s="36">
        <f t="shared" si="42"/>
        <v>52955</v>
      </c>
      <c r="O118" s="36">
        <f t="shared" si="42"/>
        <v>83440</v>
      </c>
      <c r="P118" s="36">
        <f t="shared" si="42"/>
        <v>33320</v>
      </c>
      <c r="Q118" s="36">
        <f t="shared" si="42"/>
        <v>38420</v>
      </c>
      <c r="R118" s="36">
        <f>SUM(N118:Q118)</f>
        <v>208135</v>
      </c>
      <c r="T118" s="72">
        <f t="shared" si="38"/>
        <v>1591200</v>
      </c>
    </row>
    <row r="119" spans="1:20" ht="21" customHeight="1" x14ac:dyDescent="0.3">
      <c r="A119" s="35"/>
      <c r="B119" s="33" t="s">
        <v>2</v>
      </c>
      <c r="C119" s="36">
        <f>SUM(C121,C123,C125,C127,C129,C131,C133,C135,C137)</f>
        <v>0</v>
      </c>
      <c r="D119" s="36">
        <f t="shared" si="41"/>
        <v>0</v>
      </c>
      <c r="E119" s="36">
        <f t="shared" si="41"/>
        <v>0</v>
      </c>
      <c r="F119" s="36">
        <f t="shared" si="41"/>
        <v>0</v>
      </c>
      <c r="G119" s="36">
        <f t="shared" si="41"/>
        <v>0</v>
      </c>
      <c r="H119" s="36">
        <f>SUM(D119:G119)</f>
        <v>0</v>
      </c>
      <c r="I119" s="36">
        <f t="shared" si="41"/>
        <v>0</v>
      </c>
      <c r="J119" s="36">
        <f t="shared" si="41"/>
        <v>0</v>
      </c>
      <c r="K119" s="36">
        <f t="shared" si="41"/>
        <v>0</v>
      </c>
      <c r="L119" s="36">
        <f t="shared" si="41"/>
        <v>0</v>
      </c>
      <c r="M119" s="36">
        <f>SUM(I119:L119)</f>
        <v>0</v>
      </c>
      <c r="N119" s="36">
        <f t="shared" si="41"/>
        <v>0</v>
      </c>
      <c r="O119" s="36">
        <f t="shared" si="41"/>
        <v>0</v>
      </c>
      <c r="P119" s="36">
        <f t="shared" si="41"/>
        <v>0</v>
      </c>
      <c r="Q119" s="36">
        <f t="shared" si="41"/>
        <v>0</v>
      </c>
      <c r="R119" s="36">
        <f>SUM(N119:Q119)</f>
        <v>0</v>
      </c>
      <c r="T119" s="72">
        <f t="shared" si="38"/>
        <v>0</v>
      </c>
    </row>
    <row r="120" spans="1:20" ht="21" customHeight="1" x14ac:dyDescent="0.3">
      <c r="A120" s="37" t="s">
        <v>27</v>
      </c>
      <c r="B120" s="38" t="s">
        <v>1</v>
      </c>
      <c r="C120" s="39">
        <v>428600</v>
      </c>
      <c r="D120" s="39">
        <v>35980</v>
      </c>
      <c r="E120" s="39">
        <v>35560</v>
      </c>
      <c r="F120" s="39">
        <v>33320</v>
      </c>
      <c r="G120" s="39">
        <v>36540</v>
      </c>
      <c r="H120" s="40">
        <f>SUM(D120:G120)</f>
        <v>141400</v>
      </c>
      <c r="I120" s="39">
        <v>34160</v>
      </c>
      <c r="J120" s="39">
        <v>36400</v>
      </c>
      <c r="K120" s="39">
        <v>36260</v>
      </c>
      <c r="L120" s="39">
        <v>36260</v>
      </c>
      <c r="M120" s="40">
        <f>SUM(I120:L120)</f>
        <v>143080</v>
      </c>
      <c r="N120" s="39">
        <v>32340</v>
      </c>
      <c r="O120" s="39">
        <v>40040</v>
      </c>
      <c r="P120" s="39">
        <v>33320</v>
      </c>
      <c r="Q120" s="39">
        <v>38420</v>
      </c>
      <c r="R120" s="40">
        <f>SUM(N120:Q120)</f>
        <v>144120</v>
      </c>
      <c r="T120" s="72">
        <f t="shared" si="38"/>
        <v>428600</v>
      </c>
    </row>
    <row r="121" spans="1:20" ht="21" customHeight="1" x14ac:dyDescent="0.3">
      <c r="A121" s="45"/>
      <c r="B121" s="38" t="s">
        <v>2</v>
      </c>
      <c r="C121" s="39"/>
      <c r="D121" s="39"/>
      <c r="E121" s="39"/>
      <c r="F121" s="39"/>
      <c r="G121" s="39"/>
      <c r="H121" s="40">
        <f t="shared" ref="H121:H137" si="43">SUM(D121:G121)</f>
        <v>0</v>
      </c>
      <c r="I121" s="39"/>
      <c r="J121" s="39"/>
      <c r="K121" s="39"/>
      <c r="L121" s="39"/>
      <c r="M121" s="40">
        <f t="shared" ref="M121:M137" si="44">SUM(I121:L121)</f>
        <v>0</v>
      </c>
      <c r="N121" s="39"/>
      <c r="O121" s="39"/>
      <c r="P121" s="39"/>
      <c r="Q121" s="39"/>
      <c r="R121" s="40">
        <f t="shared" ref="R121:R137" si="45">SUM(N121:Q121)</f>
        <v>0</v>
      </c>
      <c r="T121" s="72">
        <f t="shared" si="38"/>
        <v>0</v>
      </c>
    </row>
    <row r="122" spans="1:20" ht="21" customHeight="1" x14ac:dyDescent="0.3">
      <c r="A122" s="37" t="s">
        <v>49</v>
      </c>
      <c r="B122" s="38" t="s">
        <v>1</v>
      </c>
      <c r="C122" s="39">
        <v>20900</v>
      </c>
      <c r="D122" s="39"/>
      <c r="E122" s="39"/>
      <c r="F122" s="39"/>
      <c r="G122" s="39">
        <v>6270</v>
      </c>
      <c r="H122" s="40">
        <f t="shared" si="43"/>
        <v>6270</v>
      </c>
      <c r="I122" s="39"/>
      <c r="J122" s="39">
        <v>7315</v>
      </c>
      <c r="K122" s="39"/>
      <c r="L122" s="39"/>
      <c r="M122" s="40">
        <f t="shared" si="44"/>
        <v>7315</v>
      </c>
      <c r="N122" s="39">
        <v>7315</v>
      </c>
      <c r="O122" s="39"/>
      <c r="P122" s="39"/>
      <c r="Q122" s="39"/>
      <c r="R122" s="40">
        <f t="shared" si="45"/>
        <v>7315</v>
      </c>
      <c r="T122" s="72">
        <f t="shared" si="38"/>
        <v>20900</v>
      </c>
    </row>
    <row r="123" spans="1:20" ht="21" customHeight="1" x14ac:dyDescent="0.3">
      <c r="A123" s="45"/>
      <c r="B123" s="38" t="s">
        <v>2</v>
      </c>
      <c r="C123" s="39"/>
      <c r="D123" s="39"/>
      <c r="E123" s="39"/>
      <c r="F123" s="39"/>
      <c r="G123" s="39"/>
      <c r="H123" s="40">
        <f t="shared" si="43"/>
        <v>0</v>
      </c>
      <c r="I123" s="39"/>
      <c r="J123" s="39"/>
      <c r="K123" s="39"/>
      <c r="L123" s="39"/>
      <c r="M123" s="40">
        <f t="shared" si="44"/>
        <v>0</v>
      </c>
      <c r="N123" s="39"/>
      <c r="O123" s="39"/>
      <c r="P123" s="39"/>
      <c r="Q123" s="39"/>
      <c r="R123" s="40">
        <f t="shared" si="45"/>
        <v>0</v>
      </c>
      <c r="T123" s="72">
        <f t="shared" si="38"/>
        <v>0</v>
      </c>
    </row>
    <row r="124" spans="1:20" ht="21" customHeight="1" x14ac:dyDescent="0.3">
      <c r="A124" s="43" t="s">
        <v>28</v>
      </c>
      <c r="B124" s="38" t="s">
        <v>1</v>
      </c>
      <c r="C124" s="39">
        <v>32000</v>
      </c>
      <c r="D124" s="39"/>
      <c r="E124" s="39"/>
      <c r="F124" s="39"/>
      <c r="G124" s="39">
        <v>9600</v>
      </c>
      <c r="H124" s="40">
        <f t="shared" si="43"/>
        <v>9600</v>
      </c>
      <c r="I124" s="39"/>
      <c r="J124" s="39"/>
      <c r="K124" s="39">
        <v>11200</v>
      </c>
      <c r="L124" s="39"/>
      <c r="M124" s="40">
        <f t="shared" si="44"/>
        <v>11200</v>
      </c>
      <c r="N124" s="39">
        <v>11200</v>
      </c>
      <c r="O124" s="39"/>
      <c r="P124" s="39"/>
      <c r="Q124" s="39"/>
      <c r="R124" s="40">
        <f t="shared" si="45"/>
        <v>11200</v>
      </c>
      <c r="T124" s="72">
        <f t="shared" si="38"/>
        <v>32000</v>
      </c>
    </row>
    <row r="125" spans="1:20" ht="21" customHeight="1" x14ac:dyDescent="0.3">
      <c r="A125" s="45"/>
      <c r="B125" s="38" t="s">
        <v>2</v>
      </c>
      <c r="C125" s="39"/>
      <c r="D125" s="39"/>
      <c r="E125" s="39"/>
      <c r="F125" s="39"/>
      <c r="G125" s="39"/>
      <c r="H125" s="40">
        <f t="shared" si="43"/>
        <v>0</v>
      </c>
      <c r="I125" s="39"/>
      <c r="J125" s="39"/>
      <c r="K125" s="39"/>
      <c r="L125" s="39"/>
      <c r="M125" s="40">
        <f t="shared" si="44"/>
        <v>0</v>
      </c>
      <c r="N125" s="39"/>
      <c r="O125" s="39"/>
      <c r="P125" s="39"/>
      <c r="Q125" s="39"/>
      <c r="R125" s="40">
        <f t="shared" si="45"/>
        <v>0</v>
      </c>
      <c r="T125" s="72">
        <f t="shared" si="38"/>
        <v>0</v>
      </c>
    </row>
    <row r="126" spans="1:20" ht="21" customHeight="1" x14ac:dyDescent="0.3">
      <c r="A126" s="43" t="s">
        <v>33</v>
      </c>
      <c r="B126" s="38" t="s">
        <v>1</v>
      </c>
      <c r="C126" s="39">
        <v>561600</v>
      </c>
      <c r="D126" s="39">
        <v>561600</v>
      </c>
      <c r="E126" s="39"/>
      <c r="F126" s="39"/>
      <c r="G126" s="39"/>
      <c r="H126" s="40">
        <f t="shared" si="43"/>
        <v>561600</v>
      </c>
      <c r="I126" s="39"/>
      <c r="J126" s="39"/>
      <c r="K126" s="39"/>
      <c r="L126" s="39"/>
      <c r="M126" s="40">
        <f t="shared" si="44"/>
        <v>0</v>
      </c>
      <c r="N126" s="39"/>
      <c r="O126" s="39"/>
      <c r="P126" s="39"/>
      <c r="Q126" s="39"/>
      <c r="R126" s="40">
        <f t="shared" si="45"/>
        <v>0</v>
      </c>
      <c r="T126" s="72">
        <f t="shared" si="38"/>
        <v>561600</v>
      </c>
    </row>
    <row r="127" spans="1:20" ht="21" customHeight="1" x14ac:dyDescent="0.3">
      <c r="A127" s="45"/>
      <c r="B127" s="38" t="s">
        <v>2</v>
      </c>
      <c r="C127" s="39"/>
      <c r="D127" s="39"/>
      <c r="E127" s="39"/>
      <c r="F127" s="39"/>
      <c r="G127" s="39"/>
      <c r="H127" s="40">
        <f t="shared" si="43"/>
        <v>0</v>
      </c>
      <c r="I127" s="39"/>
      <c r="J127" s="39"/>
      <c r="K127" s="39"/>
      <c r="L127" s="39"/>
      <c r="M127" s="40">
        <f t="shared" si="44"/>
        <v>0</v>
      </c>
      <c r="N127" s="39"/>
      <c r="O127" s="39"/>
      <c r="P127" s="39"/>
      <c r="Q127" s="39"/>
      <c r="R127" s="40">
        <f t="shared" si="45"/>
        <v>0</v>
      </c>
      <c r="T127" s="72">
        <f t="shared" si="38"/>
        <v>0</v>
      </c>
    </row>
    <row r="128" spans="1:20" ht="21" customHeight="1" x14ac:dyDescent="0.3">
      <c r="A128" s="37" t="s">
        <v>38</v>
      </c>
      <c r="B128" s="38" t="s">
        <v>1</v>
      </c>
      <c r="C128" s="39">
        <v>124000</v>
      </c>
      <c r="D128" s="39"/>
      <c r="E128" s="39"/>
      <c r="F128" s="39">
        <v>37200</v>
      </c>
      <c r="G128" s="39"/>
      <c r="H128" s="40">
        <f t="shared" si="43"/>
        <v>37200</v>
      </c>
      <c r="I128" s="39"/>
      <c r="J128" s="39"/>
      <c r="K128" s="39">
        <v>43400</v>
      </c>
      <c r="L128" s="39"/>
      <c r="M128" s="40">
        <f t="shared" si="44"/>
        <v>43400</v>
      </c>
      <c r="N128" s="39"/>
      <c r="O128" s="39">
        <v>43400</v>
      </c>
      <c r="P128" s="39"/>
      <c r="Q128" s="39"/>
      <c r="R128" s="40">
        <f t="shared" si="45"/>
        <v>43400</v>
      </c>
      <c r="T128" s="72">
        <f t="shared" ref="T128:T131" si="46">SUM(H128,M128,R128)</f>
        <v>124000</v>
      </c>
    </row>
    <row r="129" spans="1:20" ht="21" customHeight="1" x14ac:dyDescent="0.3">
      <c r="A129" s="45"/>
      <c r="B129" s="38" t="s">
        <v>2</v>
      </c>
      <c r="C129" s="39"/>
      <c r="D129" s="39"/>
      <c r="E129" s="39"/>
      <c r="F129" s="39"/>
      <c r="G129" s="39"/>
      <c r="H129" s="40">
        <f t="shared" si="43"/>
        <v>0</v>
      </c>
      <c r="I129" s="39"/>
      <c r="J129" s="39"/>
      <c r="K129" s="39"/>
      <c r="L129" s="39"/>
      <c r="M129" s="40">
        <f t="shared" si="44"/>
        <v>0</v>
      </c>
      <c r="N129" s="39"/>
      <c r="O129" s="39"/>
      <c r="P129" s="39"/>
      <c r="Q129" s="39"/>
      <c r="R129" s="40">
        <f t="shared" si="45"/>
        <v>0</v>
      </c>
      <c r="T129" s="72">
        <f t="shared" si="46"/>
        <v>0</v>
      </c>
    </row>
    <row r="130" spans="1:20" ht="21" customHeight="1" x14ac:dyDescent="0.3">
      <c r="A130" s="37" t="s">
        <v>34</v>
      </c>
      <c r="B130" s="38" t="s">
        <v>1</v>
      </c>
      <c r="C130" s="39">
        <v>6000</v>
      </c>
      <c r="D130" s="39"/>
      <c r="E130" s="39"/>
      <c r="F130" s="39">
        <v>1800</v>
      </c>
      <c r="G130" s="39"/>
      <c r="H130" s="40">
        <f t="shared" si="43"/>
        <v>1800</v>
      </c>
      <c r="I130" s="39"/>
      <c r="J130" s="39">
        <v>2100</v>
      </c>
      <c r="K130" s="39"/>
      <c r="L130" s="39"/>
      <c r="M130" s="40">
        <f t="shared" si="44"/>
        <v>2100</v>
      </c>
      <c r="N130" s="39">
        <v>2100</v>
      </c>
      <c r="O130" s="39"/>
      <c r="P130" s="39"/>
      <c r="Q130" s="39"/>
      <c r="R130" s="40">
        <f t="shared" si="45"/>
        <v>2100</v>
      </c>
      <c r="T130" s="72">
        <f t="shared" si="46"/>
        <v>6000</v>
      </c>
    </row>
    <row r="131" spans="1:20" ht="21" customHeight="1" x14ac:dyDescent="0.3">
      <c r="A131" s="45"/>
      <c r="B131" s="38" t="s">
        <v>2</v>
      </c>
      <c r="C131" s="39"/>
      <c r="D131" s="39"/>
      <c r="E131" s="39"/>
      <c r="F131" s="39"/>
      <c r="G131" s="39"/>
      <c r="H131" s="40">
        <f t="shared" si="43"/>
        <v>0</v>
      </c>
      <c r="I131" s="39"/>
      <c r="J131" s="39"/>
      <c r="K131" s="39"/>
      <c r="L131" s="39"/>
      <c r="M131" s="40">
        <f t="shared" si="44"/>
        <v>0</v>
      </c>
      <c r="N131" s="39"/>
      <c r="O131" s="39"/>
      <c r="P131" s="39"/>
      <c r="Q131" s="39"/>
      <c r="R131" s="40">
        <f t="shared" si="45"/>
        <v>0</v>
      </c>
      <c r="T131" s="72">
        <f t="shared" si="46"/>
        <v>0</v>
      </c>
    </row>
    <row r="132" spans="1:20" ht="21" customHeight="1" x14ac:dyDescent="0.3">
      <c r="A132" s="37" t="s">
        <v>35</v>
      </c>
      <c r="B132" s="38" t="s">
        <v>1</v>
      </c>
      <c r="C132" s="39">
        <v>13900</v>
      </c>
      <c r="D132" s="39"/>
      <c r="E132" s="39"/>
      <c r="F132" s="39">
        <v>4170</v>
      </c>
      <c r="G132" s="39"/>
      <c r="H132" s="40">
        <f t="shared" si="43"/>
        <v>4170</v>
      </c>
      <c r="I132" s="39"/>
      <c r="J132" s="39"/>
      <c r="K132" s="39">
        <v>9730</v>
      </c>
      <c r="L132" s="39"/>
      <c r="M132" s="40">
        <f t="shared" si="44"/>
        <v>9730</v>
      </c>
      <c r="N132" s="39"/>
      <c r="O132" s="39"/>
      <c r="P132" s="39"/>
      <c r="Q132" s="39"/>
      <c r="R132" s="40">
        <f t="shared" si="45"/>
        <v>0</v>
      </c>
      <c r="T132" s="72">
        <f t="shared" si="38"/>
        <v>13900</v>
      </c>
    </row>
    <row r="133" spans="1:20" ht="21" customHeight="1" x14ac:dyDescent="0.3">
      <c r="A133" s="45"/>
      <c r="B133" s="38" t="s">
        <v>2</v>
      </c>
      <c r="C133" s="39"/>
      <c r="D133" s="39"/>
      <c r="E133" s="39"/>
      <c r="F133" s="39"/>
      <c r="G133" s="39"/>
      <c r="H133" s="40">
        <f t="shared" si="43"/>
        <v>0</v>
      </c>
      <c r="I133" s="39"/>
      <c r="J133" s="39"/>
      <c r="K133" s="39"/>
      <c r="L133" s="39"/>
      <c r="M133" s="40">
        <f t="shared" si="44"/>
        <v>0</v>
      </c>
      <c r="N133" s="39"/>
      <c r="O133" s="39"/>
      <c r="P133" s="39"/>
      <c r="Q133" s="39"/>
      <c r="R133" s="40">
        <f t="shared" si="45"/>
        <v>0</v>
      </c>
      <c r="T133" s="72">
        <f t="shared" si="38"/>
        <v>0</v>
      </c>
    </row>
    <row r="134" spans="1:20" ht="21" customHeight="1" x14ac:dyDescent="0.3">
      <c r="A134" s="43" t="s">
        <v>23</v>
      </c>
      <c r="B134" s="38" t="s">
        <v>1</v>
      </c>
      <c r="C134" s="39">
        <v>1200</v>
      </c>
      <c r="D134" s="40"/>
      <c r="E134" s="40"/>
      <c r="F134" s="40">
        <v>1200</v>
      </c>
      <c r="G134" s="40"/>
      <c r="H134" s="40">
        <f t="shared" si="43"/>
        <v>1200</v>
      </c>
      <c r="I134" s="40"/>
      <c r="J134" s="40"/>
      <c r="K134" s="40"/>
      <c r="L134" s="40"/>
      <c r="M134" s="40">
        <f t="shared" si="44"/>
        <v>0</v>
      </c>
      <c r="N134" s="40"/>
      <c r="O134" s="40"/>
      <c r="P134" s="40"/>
      <c r="Q134" s="40"/>
      <c r="R134" s="40">
        <f t="shared" si="45"/>
        <v>0</v>
      </c>
      <c r="T134" s="72">
        <f t="shared" ref="T134:T137" si="47">SUM(H134,M134,R134)</f>
        <v>1200</v>
      </c>
    </row>
    <row r="135" spans="1:20" ht="21" customHeight="1" x14ac:dyDescent="0.3">
      <c r="A135" s="42"/>
      <c r="B135" s="38" t="s">
        <v>2</v>
      </c>
      <c r="C135" s="39"/>
      <c r="D135" s="39"/>
      <c r="E135" s="39"/>
      <c r="F135" s="39"/>
      <c r="G135" s="39"/>
      <c r="H135" s="40">
        <f t="shared" si="43"/>
        <v>0</v>
      </c>
      <c r="I135" s="39"/>
      <c r="J135" s="39"/>
      <c r="K135" s="39"/>
      <c r="L135" s="39"/>
      <c r="M135" s="40">
        <f t="shared" si="44"/>
        <v>0</v>
      </c>
      <c r="N135" s="39"/>
      <c r="O135" s="39"/>
      <c r="P135" s="39"/>
      <c r="Q135" s="39"/>
      <c r="R135" s="40">
        <f t="shared" si="45"/>
        <v>0</v>
      </c>
      <c r="T135" s="72">
        <f t="shared" si="47"/>
        <v>0</v>
      </c>
    </row>
    <row r="136" spans="1:20" ht="21" customHeight="1" x14ac:dyDescent="0.3">
      <c r="A136" s="43" t="s">
        <v>244</v>
      </c>
      <c r="B136" s="38" t="s">
        <v>1</v>
      </c>
      <c r="C136" s="39">
        <v>403000</v>
      </c>
      <c r="D136" s="40"/>
      <c r="E136" s="40"/>
      <c r="F136" s="40"/>
      <c r="G136" s="40">
        <v>403000</v>
      </c>
      <c r="H136" s="40">
        <f t="shared" si="43"/>
        <v>403000</v>
      </c>
      <c r="I136" s="40"/>
      <c r="J136" s="40"/>
      <c r="K136" s="40"/>
      <c r="L136" s="40"/>
      <c r="M136" s="40">
        <f t="shared" si="44"/>
        <v>0</v>
      </c>
      <c r="N136" s="40"/>
      <c r="O136" s="40"/>
      <c r="P136" s="40"/>
      <c r="Q136" s="40"/>
      <c r="R136" s="40">
        <f t="shared" si="45"/>
        <v>0</v>
      </c>
      <c r="T136" s="72">
        <f t="shared" si="47"/>
        <v>403000</v>
      </c>
    </row>
    <row r="137" spans="1:20" ht="21" customHeight="1" x14ac:dyDescent="0.3">
      <c r="A137" s="42"/>
      <c r="B137" s="38" t="s">
        <v>2</v>
      </c>
      <c r="C137" s="39"/>
      <c r="D137" s="39"/>
      <c r="E137" s="39"/>
      <c r="F137" s="39"/>
      <c r="G137" s="39"/>
      <c r="H137" s="40">
        <f t="shared" si="43"/>
        <v>0</v>
      </c>
      <c r="I137" s="39"/>
      <c r="J137" s="39"/>
      <c r="K137" s="39"/>
      <c r="L137" s="39"/>
      <c r="M137" s="40">
        <f t="shared" si="44"/>
        <v>0</v>
      </c>
      <c r="N137" s="39"/>
      <c r="O137" s="39"/>
      <c r="P137" s="39"/>
      <c r="Q137" s="39"/>
      <c r="R137" s="40">
        <f t="shared" si="45"/>
        <v>0</v>
      </c>
      <c r="T137" s="72">
        <f t="shared" si="47"/>
        <v>0</v>
      </c>
    </row>
    <row r="138" spans="1:20" ht="21" customHeight="1" x14ac:dyDescent="0.3">
      <c r="A138" s="166" t="s">
        <v>4</v>
      </c>
      <c r="B138" s="54" t="s">
        <v>1</v>
      </c>
      <c r="C138" s="55">
        <f>SUM(C116)</f>
        <v>1591200</v>
      </c>
      <c r="D138" s="55">
        <f t="shared" ref="D138:Q139" si="48">SUM(D116)</f>
        <v>597580</v>
      </c>
      <c r="E138" s="55">
        <f t="shared" si="48"/>
        <v>35560</v>
      </c>
      <c r="F138" s="55">
        <f t="shared" si="48"/>
        <v>77690</v>
      </c>
      <c r="G138" s="55">
        <f t="shared" si="48"/>
        <v>455410</v>
      </c>
      <c r="H138" s="55">
        <f>SUM(D138:G138)</f>
        <v>1166240</v>
      </c>
      <c r="I138" s="55">
        <f t="shared" si="48"/>
        <v>34160</v>
      </c>
      <c r="J138" s="55">
        <f t="shared" si="48"/>
        <v>45815</v>
      </c>
      <c r="K138" s="55">
        <f t="shared" si="48"/>
        <v>100590</v>
      </c>
      <c r="L138" s="55">
        <f t="shared" si="48"/>
        <v>36260</v>
      </c>
      <c r="M138" s="55">
        <f>SUM(I138:L138)</f>
        <v>216825</v>
      </c>
      <c r="N138" s="55">
        <f t="shared" si="48"/>
        <v>52955</v>
      </c>
      <c r="O138" s="55">
        <f t="shared" si="48"/>
        <v>83440</v>
      </c>
      <c r="P138" s="55">
        <f t="shared" si="48"/>
        <v>33320</v>
      </c>
      <c r="Q138" s="55">
        <f t="shared" si="48"/>
        <v>38420</v>
      </c>
      <c r="R138" s="55">
        <f>SUM(N138:Q138)</f>
        <v>208135</v>
      </c>
      <c r="T138" s="72">
        <f t="shared" si="38"/>
        <v>1591200</v>
      </c>
    </row>
    <row r="139" spans="1:20" ht="21" customHeight="1" x14ac:dyDescent="0.3">
      <c r="A139" s="167"/>
      <c r="B139" s="54" t="s">
        <v>2</v>
      </c>
      <c r="C139" s="55">
        <f>SUM(C117)</f>
        <v>0</v>
      </c>
      <c r="D139" s="55">
        <f t="shared" si="48"/>
        <v>0</v>
      </c>
      <c r="E139" s="55">
        <f t="shared" si="48"/>
        <v>0</v>
      </c>
      <c r="F139" s="55">
        <f t="shared" si="48"/>
        <v>0</v>
      </c>
      <c r="G139" s="55">
        <f t="shared" si="48"/>
        <v>0</v>
      </c>
      <c r="H139" s="55">
        <f>SUM(D139:G139)</f>
        <v>0</v>
      </c>
      <c r="I139" s="55">
        <f t="shared" si="48"/>
        <v>0</v>
      </c>
      <c r="J139" s="55">
        <f t="shared" si="48"/>
        <v>0</v>
      </c>
      <c r="K139" s="55">
        <f t="shared" si="48"/>
        <v>0</v>
      </c>
      <c r="L139" s="55">
        <f t="shared" si="48"/>
        <v>0</v>
      </c>
      <c r="M139" s="55">
        <f>SUM(I139:L139)</f>
        <v>0</v>
      </c>
      <c r="N139" s="55">
        <f t="shared" si="48"/>
        <v>0</v>
      </c>
      <c r="O139" s="55">
        <f t="shared" si="48"/>
        <v>0</v>
      </c>
      <c r="P139" s="55">
        <f t="shared" si="48"/>
        <v>0</v>
      </c>
      <c r="Q139" s="55">
        <f t="shared" si="48"/>
        <v>0</v>
      </c>
      <c r="R139" s="55">
        <f>SUM(N139:Q139)</f>
        <v>0</v>
      </c>
      <c r="T139" s="72">
        <f t="shared" si="38"/>
        <v>0</v>
      </c>
    </row>
    <row r="140" spans="1:20" ht="21" customHeight="1" x14ac:dyDescent="0.3">
      <c r="A140" s="49"/>
      <c r="B140" s="49"/>
      <c r="C140" s="56"/>
      <c r="D140" s="47"/>
      <c r="T140" s="72">
        <f t="shared" si="38"/>
        <v>0</v>
      </c>
    </row>
    <row r="141" spans="1:20" ht="21" customHeight="1" x14ac:dyDescent="0.3">
      <c r="A141" s="22" t="s">
        <v>5</v>
      </c>
      <c r="B141" s="49"/>
      <c r="C141" s="56"/>
      <c r="D141" s="47"/>
      <c r="T141" s="72">
        <f t="shared" si="38"/>
        <v>0</v>
      </c>
    </row>
    <row r="142" spans="1:20" x14ac:dyDescent="0.3">
      <c r="T142" s="72">
        <f t="shared" ref="T142:T174" si="49">SUM(H142,M142,R142)</f>
        <v>0</v>
      </c>
    </row>
    <row r="143" spans="1:20" x14ac:dyDescent="0.3">
      <c r="T143" s="72">
        <f t="shared" si="49"/>
        <v>0</v>
      </c>
    </row>
    <row r="144" spans="1:20" x14ac:dyDescent="0.3">
      <c r="T144" s="72">
        <f t="shared" si="49"/>
        <v>0</v>
      </c>
    </row>
    <row r="145" spans="1:20" x14ac:dyDescent="0.3">
      <c r="T145" s="72"/>
    </row>
    <row r="146" spans="1:20" x14ac:dyDescent="0.3">
      <c r="T146" s="72">
        <f t="shared" si="49"/>
        <v>0</v>
      </c>
    </row>
    <row r="147" spans="1:20" ht="21" customHeight="1" x14ac:dyDescent="0.3">
      <c r="A147" s="165" t="s">
        <v>243</v>
      </c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T147" s="72">
        <f t="shared" si="49"/>
        <v>0</v>
      </c>
    </row>
    <row r="148" spans="1:20" ht="21" customHeight="1" x14ac:dyDescent="0.3">
      <c r="A148" s="20" t="s">
        <v>20</v>
      </c>
      <c r="B148" s="20"/>
      <c r="C148" s="21"/>
      <c r="D148" s="20"/>
      <c r="T148" s="72">
        <f t="shared" si="49"/>
        <v>0</v>
      </c>
    </row>
    <row r="149" spans="1:20" ht="21" customHeight="1" x14ac:dyDescent="0.3">
      <c r="A149" s="22" t="s">
        <v>50</v>
      </c>
      <c r="B149" s="22"/>
      <c r="C149" s="23"/>
      <c r="D149" s="24"/>
      <c r="Q149" s="24" t="s">
        <v>18</v>
      </c>
      <c r="T149" s="72">
        <f t="shared" si="49"/>
        <v>0</v>
      </c>
    </row>
    <row r="150" spans="1:20" ht="21" customHeight="1" x14ac:dyDescent="0.3">
      <c r="A150" s="22"/>
      <c r="B150" s="22"/>
      <c r="C150" s="23"/>
      <c r="D150" s="24"/>
      <c r="T150" s="72">
        <f t="shared" si="49"/>
        <v>0</v>
      </c>
    </row>
    <row r="151" spans="1:20" ht="21" customHeight="1" x14ac:dyDescent="0.3">
      <c r="A151" s="163" t="s">
        <v>17</v>
      </c>
      <c r="B151" s="25" t="s">
        <v>3</v>
      </c>
      <c r="C151" s="26" t="s">
        <v>25</v>
      </c>
      <c r="D151" s="168" t="s">
        <v>42</v>
      </c>
      <c r="E151" s="169"/>
      <c r="F151" s="169"/>
      <c r="G151" s="170"/>
      <c r="H151" s="27" t="s">
        <v>4</v>
      </c>
      <c r="I151" s="168" t="s">
        <v>146</v>
      </c>
      <c r="J151" s="169"/>
      <c r="K151" s="169"/>
      <c r="L151" s="170"/>
      <c r="M151" s="27" t="s">
        <v>4</v>
      </c>
      <c r="N151" s="168" t="s">
        <v>147</v>
      </c>
      <c r="O151" s="169"/>
      <c r="P151" s="169"/>
      <c r="Q151" s="170"/>
      <c r="R151" s="73" t="s">
        <v>4</v>
      </c>
      <c r="T151" s="72">
        <f t="shared" si="49"/>
        <v>0</v>
      </c>
    </row>
    <row r="152" spans="1:20" ht="21" customHeight="1" x14ac:dyDescent="0.3">
      <c r="A152" s="164"/>
      <c r="B152" s="28" t="s">
        <v>2</v>
      </c>
      <c r="C152" s="29"/>
      <c r="D152" s="30" t="s">
        <v>205</v>
      </c>
      <c r="E152" s="30" t="s">
        <v>206</v>
      </c>
      <c r="F152" s="30" t="s">
        <v>207</v>
      </c>
      <c r="G152" s="30" t="s">
        <v>208</v>
      </c>
      <c r="H152" s="30" t="s">
        <v>148</v>
      </c>
      <c r="I152" s="30" t="s">
        <v>209</v>
      </c>
      <c r="J152" s="30" t="s">
        <v>210</v>
      </c>
      <c r="K152" s="30" t="s">
        <v>211</v>
      </c>
      <c r="L152" s="30" t="s">
        <v>212</v>
      </c>
      <c r="M152" s="30" t="s">
        <v>149</v>
      </c>
      <c r="N152" s="30" t="s">
        <v>213</v>
      </c>
      <c r="O152" s="30" t="s">
        <v>214</v>
      </c>
      <c r="P152" s="30" t="s">
        <v>215</v>
      </c>
      <c r="Q152" s="30" t="s">
        <v>216</v>
      </c>
      <c r="R152" s="30" t="s">
        <v>150</v>
      </c>
      <c r="T152" s="72">
        <f t="shared" si="49"/>
        <v>0</v>
      </c>
    </row>
    <row r="153" spans="1:20" ht="21" customHeight="1" x14ac:dyDescent="0.3">
      <c r="A153" s="32" t="s">
        <v>51</v>
      </c>
      <c r="B153" s="33" t="s">
        <v>1</v>
      </c>
      <c r="C153" s="57">
        <f>C155</f>
        <v>508300</v>
      </c>
      <c r="D153" s="57">
        <f t="shared" ref="D153:Q153" si="50">D155</f>
        <v>21200</v>
      </c>
      <c r="E153" s="57">
        <f t="shared" si="50"/>
        <v>20000</v>
      </c>
      <c r="F153" s="57">
        <f t="shared" si="50"/>
        <v>70000</v>
      </c>
      <c r="G153" s="57">
        <f t="shared" si="50"/>
        <v>38900</v>
      </c>
      <c r="H153" s="57">
        <f>SUM(D153:G153)</f>
        <v>150100</v>
      </c>
      <c r="I153" s="57">
        <f t="shared" si="50"/>
        <v>41700</v>
      </c>
      <c r="J153" s="57">
        <f t="shared" si="50"/>
        <v>24500</v>
      </c>
      <c r="K153" s="57">
        <f t="shared" si="50"/>
        <v>77100</v>
      </c>
      <c r="L153" s="57">
        <f t="shared" si="50"/>
        <v>82600</v>
      </c>
      <c r="M153" s="57">
        <f>SUM(I153:L153)</f>
        <v>225900</v>
      </c>
      <c r="N153" s="57">
        <f t="shared" si="50"/>
        <v>24500</v>
      </c>
      <c r="O153" s="57">
        <f t="shared" si="50"/>
        <v>24500</v>
      </c>
      <c r="P153" s="57">
        <f t="shared" si="50"/>
        <v>35400</v>
      </c>
      <c r="Q153" s="57">
        <f t="shared" si="50"/>
        <v>47900</v>
      </c>
      <c r="R153" s="57">
        <f>SUM(N153:Q153)</f>
        <v>132300</v>
      </c>
      <c r="T153" s="72">
        <f t="shared" si="49"/>
        <v>508300</v>
      </c>
    </row>
    <row r="154" spans="1:20" ht="21" customHeight="1" x14ac:dyDescent="0.3">
      <c r="A154" s="35"/>
      <c r="B154" s="33" t="s">
        <v>2</v>
      </c>
      <c r="C154" s="57">
        <f>C156</f>
        <v>0</v>
      </c>
      <c r="D154" s="57">
        <f t="shared" ref="D154:Q154" si="51">D156</f>
        <v>0</v>
      </c>
      <c r="E154" s="57">
        <f t="shared" si="51"/>
        <v>0</v>
      </c>
      <c r="F154" s="57">
        <f t="shared" si="51"/>
        <v>0</v>
      </c>
      <c r="G154" s="57">
        <f t="shared" si="51"/>
        <v>0</v>
      </c>
      <c r="H154" s="57">
        <f>SUM(D154:G154)</f>
        <v>0</v>
      </c>
      <c r="I154" s="57">
        <f t="shared" si="51"/>
        <v>0</v>
      </c>
      <c r="J154" s="57">
        <f t="shared" si="51"/>
        <v>0</v>
      </c>
      <c r="K154" s="57">
        <f t="shared" si="51"/>
        <v>0</v>
      </c>
      <c r="L154" s="57">
        <f t="shared" si="51"/>
        <v>0</v>
      </c>
      <c r="M154" s="57">
        <f>SUM(I154:L154)</f>
        <v>0</v>
      </c>
      <c r="N154" s="57">
        <f t="shared" si="51"/>
        <v>0</v>
      </c>
      <c r="O154" s="57">
        <f t="shared" si="51"/>
        <v>0</v>
      </c>
      <c r="P154" s="57">
        <f t="shared" si="51"/>
        <v>0</v>
      </c>
      <c r="Q154" s="57">
        <f t="shared" si="51"/>
        <v>0</v>
      </c>
      <c r="R154" s="57">
        <f>SUM(N154:Q154)</f>
        <v>0</v>
      </c>
      <c r="T154" s="72">
        <f t="shared" si="49"/>
        <v>0</v>
      </c>
    </row>
    <row r="155" spans="1:20" ht="21" customHeight="1" x14ac:dyDescent="0.3">
      <c r="A155" s="32" t="s">
        <v>72</v>
      </c>
      <c r="B155" s="33" t="s">
        <v>1</v>
      </c>
      <c r="C155" s="36">
        <f>SUM(C157,C159,C161,C163,C165,C167,C169)</f>
        <v>508300</v>
      </c>
      <c r="D155" s="36">
        <f t="shared" ref="D155:R155" si="52">SUM(D157,D159,D161,D163,D165,D167,D169)</f>
        <v>21200</v>
      </c>
      <c r="E155" s="36">
        <f t="shared" si="52"/>
        <v>20000</v>
      </c>
      <c r="F155" s="36">
        <f t="shared" si="52"/>
        <v>70000</v>
      </c>
      <c r="G155" s="36">
        <f t="shared" si="52"/>
        <v>38900</v>
      </c>
      <c r="H155" s="36">
        <f t="shared" si="52"/>
        <v>150100</v>
      </c>
      <c r="I155" s="36">
        <f t="shared" si="52"/>
        <v>41700</v>
      </c>
      <c r="J155" s="36">
        <f t="shared" si="52"/>
        <v>24500</v>
      </c>
      <c r="K155" s="36">
        <f t="shared" si="52"/>
        <v>77100</v>
      </c>
      <c r="L155" s="36">
        <f t="shared" si="52"/>
        <v>82600</v>
      </c>
      <c r="M155" s="36">
        <f t="shared" si="52"/>
        <v>225900</v>
      </c>
      <c r="N155" s="36">
        <f t="shared" si="52"/>
        <v>24500</v>
      </c>
      <c r="O155" s="36">
        <f t="shared" si="52"/>
        <v>24500</v>
      </c>
      <c r="P155" s="36">
        <f t="shared" si="52"/>
        <v>35400</v>
      </c>
      <c r="Q155" s="36">
        <f t="shared" si="52"/>
        <v>47900</v>
      </c>
      <c r="R155" s="36">
        <f t="shared" si="52"/>
        <v>132300</v>
      </c>
      <c r="T155" s="72">
        <f t="shared" si="49"/>
        <v>508300</v>
      </c>
    </row>
    <row r="156" spans="1:20" ht="21" customHeight="1" x14ac:dyDescent="0.3">
      <c r="A156" s="35"/>
      <c r="B156" s="33" t="s">
        <v>2</v>
      </c>
      <c r="C156" s="36">
        <f t="shared" ref="C156:R156" si="53">SUM(C158,C160,C162,C164,C166,C168)</f>
        <v>0</v>
      </c>
      <c r="D156" s="36">
        <f t="shared" si="53"/>
        <v>0</v>
      </c>
      <c r="E156" s="36">
        <f t="shared" si="53"/>
        <v>0</v>
      </c>
      <c r="F156" s="36">
        <f t="shared" si="53"/>
        <v>0</v>
      </c>
      <c r="G156" s="36">
        <f t="shared" si="53"/>
        <v>0</v>
      </c>
      <c r="H156" s="36">
        <f t="shared" si="53"/>
        <v>0</v>
      </c>
      <c r="I156" s="36">
        <f t="shared" si="53"/>
        <v>0</v>
      </c>
      <c r="J156" s="36">
        <f t="shared" si="53"/>
        <v>0</v>
      </c>
      <c r="K156" s="36">
        <f t="shared" si="53"/>
        <v>0</v>
      </c>
      <c r="L156" s="36">
        <f t="shared" si="53"/>
        <v>0</v>
      </c>
      <c r="M156" s="36">
        <f t="shared" si="53"/>
        <v>0</v>
      </c>
      <c r="N156" s="36">
        <f t="shared" si="53"/>
        <v>0</v>
      </c>
      <c r="O156" s="36">
        <f t="shared" si="53"/>
        <v>0</v>
      </c>
      <c r="P156" s="36">
        <f t="shared" si="53"/>
        <v>0</v>
      </c>
      <c r="Q156" s="36">
        <f t="shared" si="53"/>
        <v>0</v>
      </c>
      <c r="R156" s="36">
        <f t="shared" si="53"/>
        <v>0</v>
      </c>
      <c r="T156" s="72">
        <f t="shared" si="49"/>
        <v>0</v>
      </c>
    </row>
    <row r="157" spans="1:20" ht="21" customHeight="1" x14ac:dyDescent="0.3">
      <c r="A157" s="37" t="s">
        <v>27</v>
      </c>
      <c r="B157" s="38" t="s">
        <v>1</v>
      </c>
      <c r="C157" s="75">
        <v>294400</v>
      </c>
      <c r="D157" s="78">
        <v>20000</v>
      </c>
      <c r="E157" s="78">
        <v>20000</v>
      </c>
      <c r="F157" s="78">
        <v>20000</v>
      </c>
      <c r="G157" s="78">
        <v>15000</v>
      </c>
      <c r="H157" s="75">
        <f>SUM(D157:G157)</f>
        <v>75000</v>
      </c>
      <c r="I157" s="78">
        <v>24500</v>
      </c>
      <c r="J157" s="78">
        <v>24500</v>
      </c>
      <c r="K157" s="78">
        <v>24500</v>
      </c>
      <c r="L157" s="78">
        <v>24500</v>
      </c>
      <c r="M157" s="75">
        <f>SUM(I157:L157)</f>
        <v>98000</v>
      </c>
      <c r="N157" s="78">
        <v>24500</v>
      </c>
      <c r="O157" s="78">
        <v>24500</v>
      </c>
      <c r="P157" s="78">
        <v>24500</v>
      </c>
      <c r="Q157" s="78">
        <v>47900</v>
      </c>
      <c r="R157" s="75">
        <f>SUM(N157:Q157)</f>
        <v>121400</v>
      </c>
      <c r="T157" s="72">
        <f t="shared" si="49"/>
        <v>294400</v>
      </c>
    </row>
    <row r="158" spans="1:20" ht="21" customHeight="1" x14ac:dyDescent="0.3">
      <c r="A158" s="45"/>
      <c r="B158" s="38" t="s">
        <v>2</v>
      </c>
      <c r="C158" s="39"/>
      <c r="D158" s="39"/>
      <c r="E158" s="64"/>
      <c r="F158" s="64"/>
      <c r="G158" s="64"/>
      <c r="H158" s="75">
        <f t="shared" ref="H158:H170" si="54">SUM(D158:G158)</f>
        <v>0</v>
      </c>
      <c r="I158" s="64"/>
      <c r="J158" s="64"/>
      <c r="K158" s="64"/>
      <c r="L158" s="64"/>
      <c r="M158" s="75">
        <f t="shared" ref="M158:M170" si="55">SUM(I158:L158)</f>
        <v>0</v>
      </c>
      <c r="N158" s="64"/>
      <c r="O158" s="64"/>
      <c r="P158" s="64"/>
      <c r="Q158" s="64"/>
      <c r="R158" s="75">
        <f t="shared" ref="R158:R170" si="56">SUM(N158:Q158)</f>
        <v>0</v>
      </c>
      <c r="T158" s="72">
        <f t="shared" si="49"/>
        <v>0</v>
      </c>
    </row>
    <row r="159" spans="1:20" ht="21" customHeight="1" x14ac:dyDescent="0.3">
      <c r="A159" s="37" t="s">
        <v>49</v>
      </c>
      <c r="B159" s="38" t="s">
        <v>1</v>
      </c>
      <c r="C159" s="39">
        <v>20900</v>
      </c>
      <c r="D159" s="40"/>
      <c r="E159" s="64"/>
      <c r="F159" s="64"/>
      <c r="G159" s="64"/>
      <c r="H159" s="75">
        <f t="shared" si="54"/>
        <v>0</v>
      </c>
      <c r="I159" s="40"/>
      <c r="J159" s="64"/>
      <c r="K159" s="64">
        <v>10000</v>
      </c>
      <c r="L159" s="64"/>
      <c r="M159" s="75">
        <f t="shared" si="55"/>
        <v>10000</v>
      </c>
      <c r="N159" s="40"/>
      <c r="O159" s="64"/>
      <c r="P159" s="64">
        <v>10900</v>
      </c>
      <c r="Q159" s="64"/>
      <c r="R159" s="75">
        <f t="shared" si="56"/>
        <v>10900</v>
      </c>
      <c r="T159" s="72">
        <f t="shared" si="49"/>
        <v>20900</v>
      </c>
    </row>
    <row r="160" spans="1:20" ht="21" customHeight="1" x14ac:dyDescent="0.3">
      <c r="A160" s="45"/>
      <c r="B160" s="38" t="s">
        <v>2</v>
      </c>
      <c r="C160" s="39"/>
      <c r="D160" s="39"/>
      <c r="E160" s="64"/>
      <c r="F160" s="64"/>
      <c r="G160" s="64"/>
      <c r="H160" s="75">
        <f t="shared" si="54"/>
        <v>0</v>
      </c>
      <c r="I160" s="64"/>
      <c r="J160" s="64"/>
      <c r="K160" s="64"/>
      <c r="L160" s="64"/>
      <c r="M160" s="75">
        <f t="shared" si="55"/>
        <v>0</v>
      </c>
      <c r="N160" s="64"/>
      <c r="O160" s="64"/>
      <c r="P160" s="64"/>
      <c r="Q160" s="64"/>
      <c r="R160" s="75">
        <f t="shared" si="56"/>
        <v>0</v>
      </c>
      <c r="T160" s="72">
        <f t="shared" si="49"/>
        <v>0</v>
      </c>
    </row>
    <row r="161" spans="1:20" ht="21" customHeight="1" x14ac:dyDescent="0.3">
      <c r="A161" s="43" t="s">
        <v>28</v>
      </c>
      <c r="B161" s="38" t="s">
        <v>1</v>
      </c>
      <c r="C161" s="39">
        <v>27200</v>
      </c>
      <c r="D161" s="40"/>
      <c r="E161" s="64"/>
      <c r="F161" s="64"/>
      <c r="G161" s="64">
        <v>10000</v>
      </c>
      <c r="H161" s="75">
        <f t="shared" si="54"/>
        <v>10000</v>
      </c>
      <c r="I161" s="40">
        <v>17200</v>
      </c>
      <c r="J161" s="64"/>
      <c r="K161" s="64"/>
      <c r="L161" s="64"/>
      <c r="M161" s="75">
        <f t="shared" si="55"/>
        <v>17200</v>
      </c>
      <c r="N161" s="40"/>
      <c r="O161" s="64"/>
      <c r="P161" s="64"/>
      <c r="Q161" s="64"/>
      <c r="R161" s="75">
        <f t="shared" si="56"/>
        <v>0</v>
      </c>
      <c r="T161" s="72">
        <f t="shared" si="49"/>
        <v>27200</v>
      </c>
    </row>
    <row r="162" spans="1:20" ht="21" customHeight="1" x14ac:dyDescent="0.3">
      <c r="A162" s="45"/>
      <c r="B162" s="38" t="s">
        <v>2</v>
      </c>
      <c r="C162" s="39"/>
      <c r="D162" s="39"/>
      <c r="E162" s="64"/>
      <c r="F162" s="64"/>
      <c r="G162" s="64"/>
      <c r="H162" s="75">
        <f t="shared" si="54"/>
        <v>0</v>
      </c>
      <c r="I162" s="64"/>
      <c r="J162" s="64"/>
      <c r="K162" s="64"/>
      <c r="L162" s="64"/>
      <c r="M162" s="75">
        <f t="shared" si="55"/>
        <v>0</v>
      </c>
      <c r="N162" s="64"/>
      <c r="O162" s="64"/>
      <c r="P162" s="64"/>
      <c r="Q162" s="64"/>
      <c r="R162" s="75">
        <f t="shared" si="56"/>
        <v>0</v>
      </c>
      <c r="T162" s="72">
        <f t="shared" si="49"/>
        <v>0</v>
      </c>
    </row>
    <row r="163" spans="1:20" ht="21" customHeight="1" x14ac:dyDescent="0.3">
      <c r="A163" s="37" t="s">
        <v>38</v>
      </c>
      <c r="B163" s="38" t="s">
        <v>1</v>
      </c>
      <c r="C163" s="39">
        <v>72600</v>
      </c>
      <c r="D163" s="40"/>
      <c r="E163" s="64"/>
      <c r="F163" s="64">
        <v>30000</v>
      </c>
      <c r="G163" s="64"/>
      <c r="H163" s="75">
        <f t="shared" si="54"/>
        <v>30000</v>
      </c>
      <c r="I163" s="40"/>
      <c r="J163" s="64"/>
      <c r="K163" s="64">
        <v>42600</v>
      </c>
      <c r="L163" s="64"/>
      <c r="M163" s="75">
        <f t="shared" si="55"/>
        <v>42600</v>
      </c>
      <c r="N163" s="40"/>
      <c r="O163" s="64"/>
      <c r="P163" s="64"/>
      <c r="Q163" s="64"/>
      <c r="R163" s="75">
        <f t="shared" si="56"/>
        <v>0</v>
      </c>
      <c r="T163" s="72">
        <f t="shared" si="49"/>
        <v>72600</v>
      </c>
    </row>
    <row r="164" spans="1:20" ht="21" customHeight="1" x14ac:dyDescent="0.3">
      <c r="A164" s="45"/>
      <c r="B164" s="38" t="s">
        <v>2</v>
      </c>
      <c r="C164" s="39"/>
      <c r="D164" s="39"/>
      <c r="E164" s="64"/>
      <c r="F164" s="64"/>
      <c r="G164" s="64"/>
      <c r="H164" s="75">
        <f t="shared" si="54"/>
        <v>0</v>
      </c>
      <c r="I164" s="64"/>
      <c r="J164" s="64"/>
      <c r="K164" s="64"/>
      <c r="L164" s="64"/>
      <c r="M164" s="75">
        <f t="shared" si="55"/>
        <v>0</v>
      </c>
      <c r="N164" s="64"/>
      <c r="O164" s="64"/>
      <c r="P164" s="64"/>
      <c r="Q164" s="64"/>
      <c r="R164" s="75">
        <f t="shared" si="56"/>
        <v>0</v>
      </c>
      <c r="T164" s="72">
        <f t="shared" si="49"/>
        <v>0</v>
      </c>
    </row>
    <row r="165" spans="1:20" ht="21" customHeight="1" x14ac:dyDescent="0.3">
      <c r="A165" s="37" t="s">
        <v>34</v>
      </c>
      <c r="B165" s="38" t="s">
        <v>1</v>
      </c>
      <c r="C165" s="39">
        <v>78100</v>
      </c>
      <c r="D165" s="40"/>
      <c r="E165" s="64"/>
      <c r="F165" s="64">
        <v>20000</v>
      </c>
      <c r="G165" s="64"/>
      <c r="H165" s="75">
        <f t="shared" si="54"/>
        <v>20000</v>
      </c>
      <c r="I165" s="40"/>
      <c r="J165" s="64"/>
      <c r="K165" s="64"/>
      <c r="L165" s="64">
        <v>58100</v>
      </c>
      <c r="M165" s="75">
        <f t="shared" si="55"/>
        <v>58100</v>
      </c>
      <c r="N165" s="40"/>
      <c r="O165" s="64"/>
      <c r="P165" s="64"/>
      <c r="Q165" s="64"/>
      <c r="R165" s="75">
        <f t="shared" si="56"/>
        <v>0</v>
      </c>
      <c r="T165" s="72">
        <f t="shared" si="49"/>
        <v>78100</v>
      </c>
    </row>
    <row r="166" spans="1:20" ht="21" customHeight="1" x14ac:dyDescent="0.3">
      <c r="A166" s="45"/>
      <c r="B166" s="38" t="s">
        <v>2</v>
      </c>
      <c r="C166" s="39"/>
      <c r="D166" s="39"/>
      <c r="E166" s="64"/>
      <c r="F166" s="64"/>
      <c r="G166" s="64"/>
      <c r="H166" s="75">
        <f t="shared" si="54"/>
        <v>0</v>
      </c>
      <c r="I166" s="64"/>
      <c r="J166" s="64"/>
      <c r="K166" s="64"/>
      <c r="L166" s="64"/>
      <c r="M166" s="75">
        <f t="shared" si="55"/>
        <v>0</v>
      </c>
      <c r="N166" s="64"/>
      <c r="O166" s="64"/>
      <c r="P166" s="64"/>
      <c r="Q166" s="64"/>
      <c r="R166" s="75">
        <f t="shared" si="56"/>
        <v>0</v>
      </c>
      <c r="T166" s="72">
        <f t="shared" si="49"/>
        <v>0</v>
      </c>
    </row>
    <row r="167" spans="1:20" ht="21" customHeight="1" x14ac:dyDescent="0.3">
      <c r="A167" s="37" t="s">
        <v>35</v>
      </c>
      <c r="B167" s="38" t="s">
        <v>1</v>
      </c>
      <c r="C167" s="39">
        <v>13900</v>
      </c>
      <c r="D167" s="40"/>
      <c r="E167" s="64"/>
      <c r="F167" s="64"/>
      <c r="G167" s="64">
        <v>13900</v>
      </c>
      <c r="H167" s="75">
        <f t="shared" si="54"/>
        <v>13900</v>
      </c>
      <c r="I167" s="40"/>
      <c r="J167" s="64"/>
      <c r="K167" s="64"/>
      <c r="L167" s="64"/>
      <c r="M167" s="75">
        <f t="shared" si="55"/>
        <v>0</v>
      </c>
      <c r="N167" s="40"/>
      <c r="O167" s="64"/>
      <c r="P167" s="64"/>
      <c r="Q167" s="64"/>
      <c r="R167" s="75">
        <f t="shared" si="56"/>
        <v>0</v>
      </c>
      <c r="T167" s="72">
        <f t="shared" si="49"/>
        <v>13900</v>
      </c>
    </row>
    <row r="168" spans="1:20" ht="21" customHeight="1" x14ac:dyDescent="0.3">
      <c r="A168" s="45"/>
      <c r="B168" s="38" t="s">
        <v>2</v>
      </c>
      <c r="C168" s="39"/>
      <c r="D168" s="38"/>
      <c r="E168" s="41"/>
      <c r="F168" s="41"/>
      <c r="G168" s="41"/>
      <c r="H168" s="75">
        <f t="shared" si="54"/>
        <v>0</v>
      </c>
      <c r="I168" s="41"/>
      <c r="J168" s="41"/>
      <c r="K168" s="41"/>
      <c r="L168" s="41"/>
      <c r="M168" s="75">
        <f t="shared" si="55"/>
        <v>0</v>
      </c>
      <c r="N168" s="41"/>
      <c r="O168" s="41"/>
      <c r="P168" s="41"/>
      <c r="Q168" s="41"/>
      <c r="R168" s="75">
        <f t="shared" si="56"/>
        <v>0</v>
      </c>
      <c r="T168" s="72">
        <f t="shared" si="49"/>
        <v>0</v>
      </c>
    </row>
    <row r="169" spans="1:20" ht="21" customHeight="1" x14ac:dyDescent="0.3">
      <c r="A169" s="43" t="s">
        <v>23</v>
      </c>
      <c r="B169" s="38"/>
      <c r="C169" s="39">
        <v>1200</v>
      </c>
      <c r="D169" s="40">
        <v>1200</v>
      </c>
      <c r="E169" s="41"/>
      <c r="F169" s="41"/>
      <c r="G169" s="41"/>
      <c r="H169" s="75">
        <f t="shared" si="54"/>
        <v>1200</v>
      </c>
      <c r="I169" s="40"/>
      <c r="J169" s="41"/>
      <c r="K169" s="41"/>
      <c r="L169" s="41"/>
      <c r="M169" s="75">
        <f t="shared" si="55"/>
        <v>0</v>
      </c>
      <c r="N169" s="40"/>
      <c r="O169" s="41"/>
      <c r="P169" s="41"/>
      <c r="Q169" s="41"/>
      <c r="R169" s="75">
        <f t="shared" si="56"/>
        <v>0</v>
      </c>
      <c r="T169" s="72"/>
    </row>
    <row r="170" spans="1:20" ht="21" customHeight="1" x14ac:dyDescent="0.3">
      <c r="A170" s="43"/>
      <c r="B170" s="38"/>
      <c r="C170" s="39"/>
      <c r="D170" s="38"/>
      <c r="E170" s="41"/>
      <c r="F170" s="41"/>
      <c r="G170" s="41"/>
      <c r="H170" s="75">
        <f t="shared" si="54"/>
        <v>0</v>
      </c>
      <c r="I170" s="41"/>
      <c r="J170" s="41"/>
      <c r="K170" s="41"/>
      <c r="L170" s="41"/>
      <c r="M170" s="75">
        <f t="shared" si="55"/>
        <v>0</v>
      </c>
      <c r="N170" s="41"/>
      <c r="O170" s="41"/>
      <c r="P170" s="41"/>
      <c r="Q170" s="41"/>
      <c r="R170" s="75">
        <f t="shared" si="56"/>
        <v>0</v>
      </c>
      <c r="T170" s="72"/>
    </row>
    <row r="171" spans="1:20" ht="21" customHeight="1" x14ac:dyDescent="0.3">
      <c r="A171" s="166" t="s">
        <v>4</v>
      </c>
      <c r="B171" s="54" t="s">
        <v>1</v>
      </c>
      <c r="C171" s="55">
        <f t="shared" ref="C171:R171" si="57">C153</f>
        <v>508300</v>
      </c>
      <c r="D171" s="55">
        <f t="shared" si="57"/>
        <v>21200</v>
      </c>
      <c r="E171" s="55">
        <f t="shared" si="57"/>
        <v>20000</v>
      </c>
      <c r="F171" s="55">
        <f t="shared" si="57"/>
        <v>70000</v>
      </c>
      <c r="G171" s="55">
        <f t="shared" si="57"/>
        <v>38900</v>
      </c>
      <c r="H171" s="55">
        <f t="shared" si="57"/>
        <v>150100</v>
      </c>
      <c r="I171" s="55">
        <f t="shared" si="57"/>
        <v>41700</v>
      </c>
      <c r="J171" s="55">
        <f t="shared" si="57"/>
        <v>24500</v>
      </c>
      <c r="K171" s="55">
        <f t="shared" si="57"/>
        <v>77100</v>
      </c>
      <c r="L171" s="55">
        <f t="shared" si="57"/>
        <v>82600</v>
      </c>
      <c r="M171" s="55">
        <f t="shared" si="57"/>
        <v>225900</v>
      </c>
      <c r="N171" s="55">
        <f t="shared" si="57"/>
        <v>24500</v>
      </c>
      <c r="O171" s="55">
        <f t="shared" si="57"/>
        <v>24500</v>
      </c>
      <c r="P171" s="55">
        <f t="shared" si="57"/>
        <v>35400</v>
      </c>
      <c r="Q171" s="55">
        <f t="shared" si="57"/>
        <v>47900</v>
      </c>
      <c r="R171" s="55">
        <f t="shared" si="57"/>
        <v>132300</v>
      </c>
      <c r="T171" s="72">
        <f t="shared" si="49"/>
        <v>508300</v>
      </c>
    </row>
    <row r="172" spans="1:20" ht="21" customHeight="1" x14ac:dyDescent="0.3">
      <c r="A172" s="167"/>
      <c r="B172" s="54" t="s">
        <v>2</v>
      </c>
      <c r="C172" s="55">
        <f t="shared" ref="C172:R172" si="58">C154</f>
        <v>0</v>
      </c>
      <c r="D172" s="55">
        <f t="shared" si="58"/>
        <v>0</v>
      </c>
      <c r="E172" s="55">
        <f t="shared" si="58"/>
        <v>0</v>
      </c>
      <c r="F172" s="55">
        <f t="shared" si="58"/>
        <v>0</v>
      </c>
      <c r="G172" s="55">
        <f t="shared" si="58"/>
        <v>0</v>
      </c>
      <c r="H172" s="55">
        <f t="shared" si="58"/>
        <v>0</v>
      </c>
      <c r="I172" s="55">
        <f t="shared" si="58"/>
        <v>0</v>
      </c>
      <c r="J172" s="55">
        <f t="shared" si="58"/>
        <v>0</v>
      </c>
      <c r="K172" s="55">
        <f t="shared" si="58"/>
        <v>0</v>
      </c>
      <c r="L172" s="55">
        <f t="shared" si="58"/>
        <v>0</v>
      </c>
      <c r="M172" s="55">
        <f t="shared" si="58"/>
        <v>0</v>
      </c>
      <c r="N172" s="55">
        <f t="shared" si="58"/>
        <v>0</v>
      </c>
      <c r="O172" s="55">
        <f t="shared" si="58"/>
        <v>0</v>
      </c>
      <c r="P172" s="55">
        <f t="shared" si="58"/>
        <v>0</v>
      </c>
      <c r="Q172" s="55">
        <f t="shared" si="58"/>
        <v>0</v>
      </c>
      <c r="R172" s="55">
        <f t="shared" si="58"/>
        <v>0</v>
      </c>
      <c r="T172" s="72">
        <f t="shared" si="49"/>
        <v>0</v>
      </c>
    </row>
    <row r="173" spans="1:20" ht="21" customHeight="1" x14ac:dyDescent="0.3">
      <c r="A173" s="49"/>
      <c r="B173" s="49"/>
      <c r="C173" s="56"/>
      <c r="D173" s="47"/>
      <c r="T173" s="72">
        <f t="shared" si="49"/>
        <v>0</v>
      </c>
    </row>
    <row r="174" spans="1:20" ht="21" customHeight="1" x14ac:dyDescent="0.3">
      <c r="A174" s="22" t="s">
        <v>5</v>
      </c>
      <c r="B174" s="49"/>
      <c r="C174" s="56"/>
      <c r="D174" s="47"/>
      <c r="T174" s="72">
        <f t="shared" si="49"/>
        <v>0</v>
      </c>
    </row>
    <row r="175" spans="1:20" ht="21" customHeight="1" x14ac:dyDescent="0.3">
      <c r="A175" s="22"/>
      <c r="B175" s="49"/>
      <c r="C175" s="56"/>
      <c r="D175" s="47"/>
      <c r="T175" s="72"/>
    </row>
    <row r="176" spans="1:20" ht="21" customHeight="1" x14ac:dyDescent="0.3">
      <c r="A176" s="22"/>
      <c r="B176" s="49"/>
      <c r="C176" s="56"/>
      <c r="D176" s="47"/>
      <c r="T176" s="72"/>
    </row>
    <row r="177" spans="1:22" ht="21" customHeight="1" x14ac:dyDescent="0.3">
      <c r="A177" s="22"/>
      <c r="B177" s="49"/>
      <c r="C177" s="56"/>
      <c r="D177" s="47"/>
      <c r="T177" s="72"/>
    </row>
    <row r="178" spans="1:22" ht="21" customHeight="1" x14ac:dyDescent="0.3">
      <c r="A178" s="22"/>
      <c r="B178" s="49"/>
      <c r="C178" s="56"/>
      <c r="D178" s="47"/>
      <c r="T178" s="72"/>
    </row>
    <row r="179" spans="1:22" ht="21" customHeight="1" x14ac:dyDescent="0.3">
      <c r="A179" s="22"/>
      <c r="B179" s="49"/>
      <c r="C179" s="56"/>
      <c r="D179" s="47"/>
      <c r="T179" s="72"/>
    </row>
    <row r="180" spans="1:22" ht="21" customHeight="1" x14ac:dyDescent="0.3">
      <c r="A180" s="22"/>
      <c r="B180" s="49"/>
      <c r="C180" s="56"/>
      <c r="D180" s="47"/>
      <c r="T180" s="72"/>
    </row>
    <row r="181" spans="1:22" ht="21" customHeight="1" x14ac:dyDescent="0.3">
      <c r="A181" s="22"/>
      <c r="B181" s="49"/>
      <c r="C181" s="56"/>
      <c r="D181" s="47"/>
      <c r="T181" s="72"/>
    </row>
    <row r="182" spans="1:22" ht="21" customHeight="1" x14ac:dyDescent="0.3">
      <c r="A182" s="22"/>
      <c r="B182" s="49"/>
      <c r="C182" s="56"/>
      <c r="D182" s="47"/>
      <c r="T182" s="72"/>
    </row>
    <row r="183" spans="1:22" ht="21" customHeight="1" x14ac:dyDescent="0.3">
      <c r="A183" s="165" t="s">
        <v>243</v>
      </c>
      <c r="B183" s="165"/>
      <c r="C183" s="165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T183" s="72">
        <f t="shared" ref="T183:T207" si="59">SUM(H183,M183,R183)</f>
        <v>0</v>
      </c>
    </row>
    <row r="184" spans="1:22" ht="21" customHeight="1" x14ac:dyDescent="0.3">
      <c r="A184" s="20" t="s">
        <v>20</v>
      </c>
      <c r="B184" s="20"/>
      <c r="C184" s="21"/>
      <c r="D184" s="20"/>
      <c r="T184" s="72">
        <f t="shared" si="59"/>
        <v>0</v>
      </c>
    </row>
    <row r="185" spans="1:22" ht="21" customHeight="1" x14ac:dyDescent="0.3">
      <c r="A185" s="22" t="s">
        <v>52</v>
      </c>
      <c r="B185" s="22"/>
      <c r="C185" s="23"/>
      <c r="D185" s="24"/>
      <c r="Q185" s="24" t="s">
        <v>18</v>
      </c>
      <c r="T185" s="72">
        <f t="shared" si="59"/>
        <v>0</v>
      </c>
    </row>
    <row r="186" spans="1:22" ht="21" customHeight="1" x14ac:dyDescent="0.3">
      <c r="A186" s="22"/>
      <c r="B186" s="22"/>
      <c r="C186" s="23"/>
      <c r="D186" s="24"/>
      <c r="T186" s="72">
        <f t="shared" si="59"/>
        <v>0</v>
      </c>
    </row>
    <row r="187" spans="1:22" ht="21" customHeight="1" x14ac:dyDescent="0.3">
      <c r="A187" s="163" t="s">
        <v>17</v>
      </c>
      <c r="B187" s="25" t="s">
        <v>3</v>
      </c>
      <c r="C187" s="26" t="s">
        <v>25</v>
      </c>
      <c r="D187" s="168" t="s">
        <v>42</v>
      </c>
      <c r="E187" s="169"/>
      <c r="F187" s="169"/>
      <c r="G187" s="170"/>
      <c r="H187" s="27" t="s">
        <v>4</v>
      </c>
      <c r="I187" s="168" t="s">
        <v>146</v>
      </c>
      <c r="J187" s="169"/>
      <c r="K187" s="169"/>
      <c r="L187" s="170"/>
      <c r="M187" s="27" t="s">
        <v>4</v>
      </c>
      <c r="N187" s="168" t="s">
        <v>147</v>
      </c>
      <c r="O187" s="169"/>
      <c r="P187" s="169"/>
      <c r="Q187" s="170"/>
      <c r="R187" s="73" t="s">
        <v>4</v>
      </c>
      <c r="T187" s="72">
        <f t="shared" si="59"/>
        <v>0</v>
      </c>
    </row>
    <row r="188" spans="1:22" ht="21" customHeight="1" x14ac:dyDescent="0.3">
      <c r="A188" s="164"/>
      <c r="B188" s="28" t="s">
        <v>2</v>
      </c>
      <c r="C188" s="29"/>
      <c r="D188" s="30" t="s">
        <v>205</v>
      </c>
      <c r="E188" s="30" t="s">
        <v>206</v>
      </c>
      <c r="F188" s="30" t="s">
        <v>207</v>
      </c>
      <c r="G188" s="30" t="s">
        <v>208</v>
      </c>
      <c r="H188" s="30" t="s">
        <v>148</v>
      </c>
      <c r="I188" s="30" t="s">
        <v>209</v>
      </c>
      <c r="J188" s="30" t="s">
        <v>210</v>
      </c>
      <c r="K188" s="30" t="s">
        <v>211</v>
      </c>
      <c r="L188" s="30" t="s">
        <v>212</v>
      </c>
      <c r="M188" s="30" t="s">
        <v>149</v>
      </c>
      <c r="N188" s="30" t="s">
        <v>213</v>
      </c>
      <c r="O188" s="30" t="s">
        <v>214</v>
      </c>
      <c r="P188" s="30" t="s">
        <v>215</v>
      </c>
      <c r="Q188" s="30" t="s">
        <v>216</v>
      </c>
      <c r="R188" s="30" t="s">
        <v>150</v>
      </c>
      <c r="T188" s="72">
        <f t="shared" si="59"/>
        <v>0</v>
      </c>
    </row>
    <row r="189" spans="1:22" ht="21" customHeight="1" x14ac:dyDescent="0.3">
      <c r="A189" s="32" t="s">
        <v>145</v>
      </c>
      <c r="B189" s="33" t="s">
        <v>1</v>
      </c>
      <c r="C189" s="36">
        <f>C191</f>
        <v>540100</v>
      </c>
      <c r="D189" s="36">
        <f t="shared" ref="D189:G189" si="60">D191</f>
        <v>199000</v>
      </c>
      <c r="E189" s="36">
        <f t="shared" si="60"/>
        <v>30800</v>
      </c>
      <c r="F189" s="36">
        <f t="shared" si="60"/>
        <v>26600</v>
      </c>
      <c r="G189" s="36">
        <f t="shared" si="60"/>
        <v>28000</v>
      </c>
      <c r="H189" s="36">
        <f>SUM(D189:G189)</f>
        <v>284400</v>
      </c>
      <c r="I189" s="36">
        <f t="shared" ref="I189:L189" si="61">I191</f>
        <v>142950</v>
      </c>
      <c r="J189" s="36">
        <f t="shared" si="61"/>
        <v>8950</v>
      </c>
      <c r="K189" s="36">
        <f t="shared" si="61"/>
        <v>0</v>
      </c>
      <c r="L189" s="36">
        <f t="shared" si="61"/>
        <v>0</v>
      </c>
      <c r="M189" s="36">
        <f>SUM(I189:L189)</f>
        <v>151900</v>
      </c>
      <c r="N189" s="36">
        <f t="shared" ref="N189:Q189" si="62">N191</f>
        <v>27250</v>
      </c>
      <c r="O189" s="36">
        <f t="shared" si="62"/>
        <v>22450</v>
      </c>
      <c r="P189" s="36">
        <f t="shared" si="62"/>
        <v>0</v>
      </c>
      <c r="Q189" s="36">
        <f t="shared" si="62"/>
        <v>0</v>
      </c>
      <c r="R189" s="36">
        <f>SUM(N189:Q189)</f>
        <v>49700</v>
      </c>
      <c r="T189" s="72">
        <f t="shared" si="59"/>
        <v>486000</v>
      </c>
      <c r="V189" s="67"/>
    </row>
    <row r="190" spans="1:22" ht="21" customHeight="1" x14ac:dyDescent="0.3">
      <c r="A190" s="35"/>
      <c r="B190" s="33" t="s">
        <v>2</v>
      </c>
      <c r="C190" s="36">
        <f>C192</f>
        <v>0</v>
      </c>
      <c r="D190" s="36">
        <f t="shared" ref="D190:G190" si="63">D192</f>
        <v>0</v>
      </c>
      <c r="E190" s="36">
        <f t="shared" si="63"/>
        <v>0</v>
      </c>
      <c r="F190" s="36">
        <f t="shared" si="63"/>
        <v>0</v>
      </c>
      <c r="G190" s="36">
        <f t="shared" si="63"/>
        <v>0</v>
      </c>
      <c r="H190" s="36">
        <f>SUM(D190:G190)</f>
        <v>0</v>
      </c>
      <c r="I190" s="36">
        <f t="shared" ref="I190:L190" si="64">I192</f>
        <v>0</v>
      </c>
      <c r="J190" s="36">
        <f t="shared" si="64"/>
        <v>0</v>
      </c>
      <c r="K190" s="36">
        <f t="shared" si="64"/>
        <v>0</v>
      </c>
      <c r="L190" s="36">
        <f t="shared" si="64"/>
        <v>0</v>
      </c>
      <c r="M190" s="36">
        <f>SUM(I190:L190)</f>
        <v>0</v>
      </c>
      <c r="N190" s="36">
        <f t="shared" ref="N190:Q190" si="65">N192</f>
        <v>0</v>
      </c>
      <c r="O190" s="36">
        <f t="shared" si="65"/>
        <v>0</v>
      </c>
      <c r="P190" s="36">
        <f t="shared" si="65"/>
        <v>0</v>
      </c>
      <c r="Q190" s="36">
        <f t="shared" si="65"/>
        <v>0</v>
      </c>
      <c r="R190" s="36">
        <f>SUM(N190:Q190)</f>
        <v>0</v>
      </c>
      <c r="T190" s="72">
        <f t="shared" si="59"/>
        <v>0</v>
      </c>
    </row>
    <row r="191" spans="1:22" ht="21" customHeight="1" x14ac:dyDescent="0.3">
      <c r="A191" s="32" t="s">
        <v>72</v>
      </c>
      <c r="B191" s="33" t="s">
        <v>1</v>
      </c>
      <c r="C191" s="36">
        <f>SUM(C193,C195,C197,C199,C201,C203,C205,C207,C209)</f>
        <v>540100</v>
      </c>
      <c r="D191" s="36">
        <f>SUM(D193,D195,D199,D201,D197,D205,D207,D209)</f>
        <v>199000</v>
      </c>
      <c r="E191" s="36">
        <f t="shared" ref="E191:H191" si="66">SUM(E193,E195,E199,E201,E197,E205,E207,E209)</f>
        <v>30800</v>
      </c>
      <c r="F191" s="36">
        <f t="shared" si="66"/>
        <v>26600</v>
      </c>
      <c r="G191" s="36">
        <f t="shared" si="66"/>
        <v>28000</v>
      </c>
      <c r="H191" s="36">
        <f t="shared" si="66"/>
        <v>284400</v>
      </c>
      <c r="I191" s="36">
        <f t="shared" ref="I191:R191" si="67">SUM(I193,I195,I199,I201,I197,I205,I207,I203)</f>
        <v>142950</v>
      </c>
      <c r="J191" s="36">
        <f t="shared" ref="J191:Q191" si="68">SUM(J193,J195,J199,J201,J197,J205,J207,J209)</f>
        <v>8950</v>
      </c>
      <c r="K191" s="36">
        <f t="shared" si="68"/>
        <v>0</v>
      </c>
      <c r="L191" s="36">
        <f t="shared" si="68"/>
        <v>0</v>
      </c>
      <c r="M191" s="36">
        <f t="shared" si="67"/>
        <v>151900</v>
      </c>
      <c r="N191" s="36">
        <f t="shared" si="68"/>
        <v>27250</v>
      </c>
      <c r="O191" s="36">
        <f t="shared" si="68"/>
        <v>22450</v>
      </c>
      <c r="P191" s="36">
        <f t="shared" si="68"/>
        <v>0</v>
      </c>
      <c r="Q191" s="36">
        <f t="shared" si="68"/>
        <v>0</v>
      </c>
      <c r="R191" s="36">
        <f t="shared" si="67"/>
        <v>103800</v>
      </c>
      <c r="T191" s="72">
        <f>SUM(H191,M191,R191)</f>
        <v>540100</v>
      </c>
      <c r="V191" s="72"/>
    </row>
    <row r="192" spans="1:22" ht="21" customHeight="1" x14ac:dyDescent="0.3">
      <c r="A192" s="35"/>
      <c r="B192" s="33" t="s">
        <v>2</v>
      </c>
      <c r="C192" s="36">
        <f t="shared" ref="C192:R192" si="69">SUM(C194,C200,C202,C198,C206,C208,C204)</f>
        <v>0</v>
      </c>
      <c r="D192" s="36">
        <f t="shared" si="69"/>
        <v>0</v>
      </c>
      <c r="E192" s="36">
        <f t="shared" si="69"/>
        <v>0</v>
      </c>
      <c r="F192" s="36">
        <f t="shared" si="69"/>
        <v>0</v>
      </c>
      <c r="G192" s="36">
        <f t="shared" si="69"/>
        <v>0</v>
      </c>
      <c r="H192" s="36">
        <f t="shared" si="69"/>
        <v>0</v>
      </c>
      <c r="I192" s="36">
        <f t="shared" si="69"/>
        <v>0</v>
      </c>
      <c r="J192" s="36">
        <f t="shared" si="69"/>
        <v>0</v>
      </c>
      <c r="K192" s="36">
        <f t="shared" si="69"/>
        <v>0</v>
      </c>
      <c r="L192" s="36">
        <f t="shared" si="69"/>
        <v>0</v>
      </c>
      <c r="M192" s="36">
        <f t="shared" si="69"/>
        <v>0</v>
      </c>
      <c r="N192" s="36">
        <f t="shared" si="69"/>
        <v>0</v>
      </c>
      <c r="O192" s="36">
        <f t="shared" si="69"/>
        <v>0</v>
      </c>
      <c r="P192" s="36">
        <f t="shared" si="69"/>
        <v>0</v>
      </c>
      <c r="Q192" s="36">
        <f t="shared" si="69"/>
        <v>0</v>
      </c>
      <c r="R192" s="36">
        <f t="shared" si="69"/>
        <v>0</v>
      </c>
      <c r="T192" s="72">
        <f t="shared" si="59"/>
        <v>0</v>
      </c>
    </row>
    <row r="193" spans="1:20" ht="21" customHeight="1" x14ac:dyDescent="0.3">
      <c r="A193" s="37" t="s">
        <v>27</v>
      </c>
      <c r="B193" s="38" t="s">
        <v>1</v>
      </c>
      <c r="C193" s="39">
        <v>126000</v>
      </c>
      <c r="D193" s="39">
        <v>23800</v>
      </c>
      <c r="E193" s="39">
        <v>30800</v>
      </c>
      <c r="F193" s="39">
        <v>26600</v>
      </c>
      <c r="G193" s="39">
        <v>28000</v>
      </c>
      <c r="H193" s="40">
        <f>SUM(D193:G193)</f>
        <v>109200</v>
      </c>
      <c r="I193" s="39">
        <v>16800</v>
      </c>
      <c r="J193" s="39"/>
      <c r="K193" s="39"/>
      <c r="L193" s="39"/>
      <c r="M193" s="40">
        <f>SUM(I193:L193)</f>
        <v>16800</v>
      </c>
      <c r="N193" s="39"/>
      <c r="O193" s="39"/>
      <c r="P193" s="39"/>
      <c r="Q193" s="69"/>
      <c r="R193" s="40">
        <f>SUM(N193:Q193)</f>
        <v>0</v>
      </c>
      <c r="T193" s="72">
        <f t="shared" si="59"/>
        <v>126000</v>
      </c>
    </row>
    <row r="194" spans="1:20" ht="21" customHeight="1" x14ac:dyDescent="0.3">
      <c r="A194" s="45"/>
      <c r="B194" s="38" t="s">
        <v>2</v>
      </c>
      <c r="C194" s="39"/>
      <c r="D194" s="39"/>
      <c r="E194" s="39"/>
      <c r="F194" s="39"/>
      <c r="G194" s="39"/>
      <c r="H194" s="40">
        <f t="shared" ref="H194:H210" si="70">SUM(D194:G194)</f>
        <v>0</v>
      </c>
      <c r="I194" s="39"/>
      <c r="J194" s="39"/>
      <c r="K194" s="39"/>
      <c r="L194" s="39"/>
      <c r="M194" s="40">
        <f t="shared" ref="M194:M210" si="71">SUM(I194:L194)</f>
        <v>0</v>
      </c>
      <c r="N194" s="39"/>
      <c r="O194" s="39"/>
      <c r="P194" s="39"/>
      <c r="Q194" s="69"/>
      <c r="R194" s="40">
        <f t="shared" ref="R194:R210" si="72">SUM(N194:Q194)</f>
        <v>0</v>
      </c>
      <c r="T194" s="72">
        <f t="shared" si="59"/>
        <v>0</v>
      </c>
    </row>
    <row r="195" spans="1:20" ht="21" customHeight="1" x14ac:dyDescent="0.3">
      <c r="A195" s="37" t="s">
        <v>49</v>
      </c>
      <c r="B195" s="38" t="s">
        <v>1</v>
      </c>
      <c r="C195" s="39">
        <v>27000</v>
      </c>
      <c r="D195" s="39"/>
      <c r="E195" s="39"/>
      <c r="F195" s="39"/>
      <c r="G195" s="39"/>
      <c r="H195" s="40">
        <f t="shared" si="70"/>
        <v>0</v>
      </c>
      <c r="I195" s="39">
        <v>13500</v>
      </c>
      <c r="J195" s="39"/>
      <c r="K195" s="39"/>
      <c r="L195" s="39"/>
      <c r="M195" s="40">
        <f t="shared" si="71"/>
        <v>13500</v>
      </c>
      <c r="N195" s="39"/>
      <c r="O195" s="39">
        <v>13500</v>
      </c>
      <c r="P195" s="39"/>
      <c r="Q195" s="69"/>
      <c r="R195" s="40">
        <f t="shared" si="72"/>
        <v>13500</v>
      </c>
      <c r="T195" s="72">
        <f t="shared" si="59"/>
        <v>27000</v>
      </c>
    </row>
    <row r="196" spans="1:20" ht="21" customHeight="1" x14ac:dyDescent="0.3">
      <c r="A196" s="45"/>
      <c r="B196" s="38" t="s">
        <v>2</v>
      </c>
      <c r="C196" s="39"/>
      <c r="D196" s="39"/>
      <c r="E196" s="39"/>
      <c r="F196" s="39"/>
      <c r="G196" s="39"/>
      <c r="H196" s="40">
        <f t="shared" si="70"/>
        <v>0</v>
      </c>
      <c r="I196" s="39"/>
      <c r="J196" s="39"/>
      <c r="K196" s="39"/>
      <c r="L196" s="39"/>
      <c r="M196" s="40">
        <f t="shared" si="71"/>
        <v>0</v>
      </c>
      <c r="N196" s="39"/>
      <c r="O196" s="39"/>
      <c r="P196" s="39"/>
      <c r="Q196" s="69"/>
      <c r="R196" s="40">
        <f t="shared" si="72"/>
        <v>0</v>
      </c>
      <c r="T196" s="72">
        <f t="shared" si="59"/>
        <v>0</v>
      </c>
    </row>
    <row r="197" spans="1:20" ht="21" customHeight="1" x14ac:dyDescent="0.3">
      <c r="A197" s="37" t="s">
        <v>53</v>
      </c>
      <c r="B197" s="38" t="s">
        <v>1</v>
      </c>
      <c r="C197" s="39">
        <v>9300</v>
      </c>
      <c r="D197" s="39"/>
      <c r="E197" s="39"/>
      <c r="F197" s="39"/>
      <c r="G197" s="39"/>
      <c r="H197" s="40">
        <f t="shared" si="70"/>
        <v>0</v>
      </c>
      <c r="I197" s="39">
        <v>9300</v>
      </c>
      <c r="J197" s="39"/>
      <c r="K197" s="39"/>
      <c r="L197" s="39"/>
      <c r="M197" s="40">
        <f t="shared" si="71"/>
        <v>9300</v>
      </c>
      <c r="N197" s="39"/>
      <c r="O197" s="39"/>
      <c r="P197" s="39"/>
      <c r="Q197" s="39"/>
      <c r="R197" s="40">
        <f t="shared" si="72"/>
        <v>0</v>
      </c>
      <c r="T197" s="72">
        <f>SUM(H197,M197,R197)</f>
        <v>9300</v>
      </c>
    </row>
    <row r="198" spans="1:20" ht="21" customHeight="1" x14ac:dyDescent="0.3">
      <c r="A198" s="45" t="s">
        <v>54</v>
      </c>
      <c r="B198" s="38" t="s">
        <v>2</v>
      </c>
      <c r="C198" s="39"/>
      <c r="D198" s="39"/>
      <c r="E198" s="39"/>
      <c r="F198" s="39"/>
      <c r="G198" s="39"/>
      <c r="H198" s="40">
        <f t="shared" si="70"/>
        <v>0</v>
      </c>
      <c r="I198" s="39"/>
      <c r="J198" s="39"/>
      <c r="K198" s="39"/>
      <c r="L198" s="39"/>
      <c r="M198" s="40">
        <f t="shared" si="71"/>
        <v>0</v>
      </c>
      <c r="N198" s="39"/>
      <c r="O198" s="39"/>
      <c r="P198" s="39"/>
      <c r="Q198" s="39"/>
      <c r="R198" s="40">
        <f t="shared" si="72"/>
        <v>0</v>
      </c>
      <c r="T198" s="72">
        <f>SUM(H198,M198,R198)</f>
        <v>0</v>
      </c>
    </row>
    <row r="199" spans="1:20" ht="21" customHeight="1" x14ac:dyDescent="0.3">
      <c r="A199" s="37" t="s">
        <v>28</v>
      </c>
      <c r="B199" s="38" t="s">
        <v>1</v>
      </c>
      <c r="C199" s="39">
        <v>22000</v>
      </c>
      <c r="D199" s="39"/>
      <c r="E199" s="39"/>
      <c r="F199" s="39"/>
      <c r="G199" s="39"/>
      <c r="H199" s="40">
        <f t="shared" si="70"/>
        <v>0</v>
      </c>
      <c r="I199" s="39">
        <v>22000</v>
      </c>
      <c r="J199" s="39"/>
      <c r="K199" s="39"/>
      <c r="L199" s="39"/>
      <c r="M199" s="40">
        <f t="shared" si="71"/>
        <v>22000</v>
      </c>
      <c r="N199" s="39"/>
      <c r="O199" s="39"/>
      <c r="P199" s="39"/>
      <c r="Q199" s="69"/>
      <c r="R199" s="40">
        <f t="shared" si="72"/>
        <v>0</v>
      </c>
      <c r="T199" s="72">
        <f t="shared" si="59"/>
        <v>22000</v>
      </c>
    </row>
    <row r="200" spans="1:20" ht="21" customHeight="1" x14ac:dyDescent="0.3">
      <c r="A200" s="45"/>
      <c r="B200" s="38" t="s">
        <v>2</v>
      </c>
      <c r="C200" s="39"/>
      <c r="D200" s="39"/>
      <c r="E200" s="39"/>
      <c r="F200" s="39"/>
      <c r="G200" s="39"/>
      <c r="H200" s="40">
        <f t="shared" si="70"/>
        <v>0</v>
      </c>
      <c r="I200" s="39"/>
      <c r="J200" s="39"/>
      <c r="K200" s="39"/>
      <c r="L200" s="39"/>
      <c r="M200" s="40">
        <f t="shared" si="71"/>
        <v>0</v>
      </c>
      <c r="N200" s="39"/>
      <c r="O200" s="39"/>
      <c r="P200" s="39"/>
      <c r="Q200" s="69"/>
      <c r="R200" s="40">
        <f t="shared" si="72"/>
        <v>0</v>
      </c>
      <c r="T200" s="72">
        <f t="shared" si="59"/>
        <v>0</v>
      </c>
    </row>
    <row r="201" spans="1:20" ht="21" customHeight="1" x14ac:dyDescent="0.3">
      <c r="A201" s="43" t="s">
        <v>33</v>
      </c>
      <c r="B201" s="38" t="s">
        <v>1</v>
      </c>
      <c r="C201" s="39">
        <v>172800</v>
      </c>
      <c r="D201" s="39">
        <v>172800</v>
      </c>
      <c r="E201" s="39"/>
      <c r="F201" s="39"/>
      <c r="G201" s="39"/>
      <c r="H201" s="40">
        <f t="shared" si="70"/>
        <v>172800</v>
      </c>
      <c r="I201" s="39"/>
      <c r="J201" s="39"/>
      <c r="K201" s="39"/>
      <c r="L201" s="39"/>
      <c r="M201" s="40">
        <f t="shared" si="71"/>
        <v>0</v>
      </c>
      <c r="N201" s="39"/>
      <c r="O201" s="39"/>
      <c r="P201" s="39"/>
      <c r="Q201" s="69"/>
      <c r="R201" s="40">
        <f t="shared" si="72"/>
        <v>0</v>
      </c>
      <c r="T201" s="72">
        <f t="shared" si="59"/>
        <v>172800</v>
      </c>
    </row>
    <row r="202" spans="1:20" ht="21" customHeight="1" x14ac:dyDescent="0.3">
      <c r="A202" s="45"/>
      <c r="B202" s="38" t="s">
        <v>2</v>
      </c>
      <c r="C202" s="39"/>
      <c r="D202" s="39"/>
      <c r="E202" s="39"/>
      <c r="F202" s="39"/>
      <c r="G202" s="39"/>
      <c r="H202" s="40">
        <f t="shared" si="70"/>
        <v>0</v>
      </c>
      <c r="I202" s="39"/>
      <c r="J202" s="39"/>
      <c r="K202" s="39"/>
      <c r="L202" s="39"/>
      <c r="M202" s="40">
        <f t="shared" si="71"/>
        <v>0</v>
      </c>
      <c r="N202" s="39"/>
      <c r="O202" s="39"/>
      <c r="P202" s="39"/>
      <c r="Q202" s="69"/>
      <c r="R202" s="40">
        <f t="shared" si="72"/>
        <v>0</v>
      </c>
      <c r="T202" s="72">
        <f t="shared" si="59"/>
        <v>0</v>
      </c>
    </row>
    <row r="203" spans="1:20" ht="21" customHeight="1" x14ac:dyDescent="0.3">
      <c r="A203" s="37" t="s">
        <v>38</v>
      </c>
      <c r="B203" s="38" t="s">
        <v>1</v>
      </c>
      <c r="C203" s="39">
        <v>108200</v>
      </c>
      <c r="D203" s="39"/>
      <c r="E203" s="39"/>
      <c r="F203" s="39"/>
      <c r="G203" s="39"/>
      <c r="H203" s="40">
        <f t="shared" si="70"/>
        <v>0</v>
      </c>
      <c r="I203" s="39">
        <v>54100</v>
      </c>
      <c r="J203" s="39"/>
      <c r="K203" s="39"/>
      <c r="L203" s="39"/>
      <c r="M203" s="40">
        <f t="shared" si="71"/>
        <v>54100</v>
      </c>
      <c r="N203" s="39">
        <v>54100</v>
      </c>
      <c r="O203" s="39"/>
      <c r="P203" s="39"/>
      <c r="Q203" s="39"/>
      <c r="R203" s="40">
        <f t="shared" si="72"/>
        <v>54100</v>
      </c>
      <c r="T203" s="72">
        <f>SUM(H203,M203,R203)</f>
        <v>108200</v>
      </c>
    </row>
    <row r="204" spans="1:20" ht="21" customHeight="1" x14ac:dyDescent="0.3">
      <c r="A204" s="45"/>
      <c r="B204" s="38" t="s">
        <v>2</v>
      </c>
      <c r="C204" s="39"/>
      <c r="D204" s="38"/>
      <c r="E204" s="38"/>
      <c r="F204" s="38"/>
      <c r="G204" s="38"/>
      <c r="H204" s="40">
        <f t="shared" si="70"/>
        <v>0</v>
      </c>
      <c r="I204" s="38"/>
      <c r="J204" s="38"/>
      <c r="K204" s="38"/>
      <c r="L204" s="38"/>
      <c r="M204" s="40">
        <f t="shared" si="71"/>
        <v>0</v>
      </c>
      <c r="N204" s="38"/>
      <c r="O204" s="38"/>
      <c r="P204" s="38"/>
      <c r="Q204" s="38"/>
      <c r="R204" s="40">
        <f t="shared" si="72"/>
        <v>0</v>
      </c>
      <c r="T204" s="72">
        <f>SUM(H204,M204,R204)</f>
        <v>0</v>
      </c>
    </row>
    <row r="205" spans="1:20" ht="21" customHeight="1" x14ac:dyDescent="0.3">
      <c r="A205" s="37" t="s">
        <v>34</v>
      </c>
      <c r="B205" s="38" t="s">
        <v>1</v>
      </c>
      <c r="C205" s="39">
        <v>54500</v>
      </c>
      <c r="D205" s="39"/>
      <c r="E205" s="39"/>
      <c r="F205" s="39"/>
      <c r="G205" s="39"/>
      <c r="H205" s="40">
        <f t="shared" si="70"/>
        <v>0</v>
      </c>
      <c r="I205" s="39">
        <v>27250</v>
      </c>
      <c r="J205" s="39"/>
      <c r="K205" s="39"/>
      <c r="L205" s="39"/>
      <c r="M205" s="40">
        <f t="shared" si="71"/>
        <v>27250</v>
      </c>
      <c r="N205" s="39">
        <v>27250</v>
      </c>
      <c r="O205" s="39"/>
      <c r="P205" s="39"/>
      <c r="Q205" s="39"/>
      <c r="R205" s="40">
        <f t="shared" si="72"/>
        <v>27250</v>
      </c>
      <c r="T205" s="72">
        <f t="shared" si="59"/>
        <v>54500</v>
      </c>
    </row>
    <row r="206" spans="1:20" ht="21" customHeight="1" x14ac:dyDescent="0.3">
      <c r="A206" s="45"/>
      <c r="B206" s="38" t="s">
        <v>2</v>
      </c>
      <c r="C206" s="39"/>
      <c r="D206" s="39"/>
      <c r="E206" s="39"/>
      <c r="F206" s="39"/>
      <c r="G206" s="39"/>
      <c r="H206" s="40">
        <f t="shared" si="70"/>
        <v>0</v>
      </c>
      <c r="I206" s="39"/>
      <c r="J206" s="39"/>
      <c r="K206" s="39"/>
      <c r="L206" s="39"/>
      <c r="M206" s="40">
        <f t="shared" si="71"/>
        <v>0</v>
      </c>
      <c r="N206" s="39"/>
      <c r="O206" s="39"/>
      <c r="P206" s="39"/>
      <c r="Q206" s="39"/>
      <c r="R206" s="40">
        <f t="shared" si="72"/>
        <v>0</v>
      </c>
      <c r="T206" s="72">
        <f t="shared" si="59"/>
        <v>0</v>
      </c>
    </row>
    <row r="207" spans="1:20" ht="21" customHeight="1" x14ac:dyDescent="0.3">
      <c r="A207" s="37" t="s">
        <v>35</v>
      </c>
      <c r="B207" s="38" t="s">
        <v>1</v>
      </c>
      <c r="C207" s="39">
        <v>17900</v>
      </c>
      <c r="D207" s="39"/>
      <c r="E207" s="39"/>
      <c r="F207" s="39"/>
      <c r="G207" s="39"/>
      <c r="H207" s="40">
        <f t="shared" si="70"/>
        <v>0</v>
      </c>
      <c r="I207" s="39"/>
      <c r="J207" s="39">
        <v>8950</v>
      </c>
      <c r="K207" s="39"/>
      <c r="L207" s="39"/>
      <c r="M207" s="40">
        <f t="shared" si="71"/>
        <v>8950</v>
      </c>
      <c r="N207" s="39"/>
      <c r="O207" s="39">
        <v>8950</v>
      </c>
      <c r="P207" s="39"/>
      <c r="Q207" s="39"/>
      <c r="R207" s="40">
        <f t="shared" si="72"/>
        <v>8950</v>
      </c>
      <c r="T207" s="72">
        <f t="shared" si="59"/>
        <v>17900</v>
      </c>
    </row>
    <row r="208" spans="1:20" ht="21" customHeight="1" x14ac:dyDescent="0.3">
      <c r="A208" s="45"/>
      <c r="B208" s="38" t="s">
        <v>2</v>
      </c>
      <c r="C208" s="39"/>
      <c r="D208" s="39"/>
      <c r="E208" s="39"/>
      <c r="F208" s="39"/>
      <c r="G208" s="39"/>
      <c r="H208" s="40">
        <f t="shared" si="70"/>
        <v>0</v>
      </c>
      <c r="I208" s="39"/>
      <c r="J208" s="39"/>
      <c r="K208" s="39"/>
      <c r="L208" s="39"/>
      <c r="M208" s="40">
        <f t="shared" si="71"/>
        <v>0</v>
      </c>
      <c r="N208" s="39"/>
      <c r="O208" s="39"/>
      <c r="P208" s="39"/>
      <c r="Q208" s="39"/>
      <c r="R208" s="40">
        <f t="shared" si="72"/>
        <v>0</v>
      </c>
      <c r="T208" s="72">
        <f t="shared" ref="T208:T239" si="73">SUM(H208,M208,R208)</f>
        <v>0</v>
      </c>
    </row>
    <row r="209" spans="1:22" ht="21" customHeight="1" x14ac:dyDescent="0.3">
      <c r="A209" s="43" t="s">
        <v>23</v>
      </c>
      <c r="B209" s="38" t="s">
        <v>1</v>
      </c>
      <c r="C209" s="39">
        <v>2400</v>
      </c>
      <c r="D209" s="39">
        <v>2400</v>
      </c>
      <c r="E209" s="38"/>
      <c r="F209" s="38"/>
      <c r="G209" s="39"/>
      <c r="H209" s="40">
        <f t="shared" si="70"/>
        <v>2400</v>
      </c>
      <c r="I209" s="38"/>
      <c r="J209" s="38"/>
      <c r="K209" s="38"/>
      <c r="L209" s="38"/>
      <c r="M209" s="40">
        <f t="shared" si="71"/>
        <v>0</v>
      </c>
      <c r="N209" s="38"/>
      <c r="O209" s="38"/>
      <c r="P209" s="38"/>
      <c r="Q209" s="58"/>
      <c r="R209" s="40">
        <f t="shared" si="72"/>
        <v>0</v>
      </c>
      <c r="T209" s="72">
        <f>SUM(H209,M209,R209)</f>
        <v>2400</v>
      </c>
    </row>
    <row r="210" spans="1:22" ht="21" customHeight="1" x14ac:dyDescent="0.3">
      <c r="A210" s="44"/>
      <c r="B210" s="38" t="s">
        <v>2</v>
      </c>
      <c r="C210" s="39"/>
      <c r="D210" s="38"/>
      <c r="E210" s="38"/>
      <c r="F210" s="38"/>
      <c r="G210" s="38"/>
      <c r="H210" s="40">
        <f t="shared" si="70"/>
        <v>0</v>
      </c>
      <c r="I210" s="38"/>
      <c r="J210" s="38"/>
      <c r="K210" s="38"/>
      <c r="L210" s="38"/>
      <c r="M210" s="40">
        <f t="shared" si="71"/>
        <v>0</v>
      </c>
      <c r="N210" s="38"/>
      <c r="O210" s="38"/>
      <c r="P210" s="38"/>
      <c r="Q210" s="58"/>
      <c r="R210" s="40">
        <f t="shared" si="72"/>
        <v>0</v>
      </c>
      <c r="T210" s="72">
        <f>SUM(H210,M210,R210)</f>
        <v>0</v>
      </c>
    </row>
    <row r="211" spans="1:22" ht="21" customHeight="1" x14ac:dyDescent="0.3">
      <c r="A211" s="166" t="s">
        <v>4</v>
      </c>
      <c r="B211" s="54" t="s">
        <v>1</v>
      </c>
      <c r="C211" s="55">
        <f t="shared" ref="C211:R211" si="74">SUM(C189)</f>
        <v>540100</v>
      </c>
      <c r="D211" s="55">
        <f t="shared" si="74"/>
        <v>199000</v>
      </c>
      <c r="E211" s="55">
        <f t="shared" si="74"/>
        <v>30800</v>
      </c>
      <c r="F211" s="55">
        <f t="shared" si="74"/>
        <v>26600</v>
      </c>
      <c r="G211" s="55">
        <f t="shared" si="74"/>
        <v>28000</v>
      </c>
      <c r="H211" s="55">
        <f t="shared" si="74"/>
        <v>284400</v>
      </c>
      <c r="I211" s="55">
        <f t="shared" si="74"/>
        <v>142950</v>
      </c>
      <c r="J211" s="55">
        <f t="shared" si="74"/>
        <v>8950</v>
      </c>
      <c r="K211" s="55">
        <f t="shared" si="74"/>
        <v>0</v>
      </c>
      <c r="L211" s="55">
        <f t="shared" si="74"/>
        <v>0</v>
      </c>
      <c r="M211" s="55">
        <f t="shared" si="74"/>
        <v>151900</v>
      </c>
      <c r="N211" s="55">
        <f t="shared" si="74"/>
        <v>27250</v>
      </c>
      <c r="O211" s="55">
        <f t="shared" si="74"/>
        <v>22450</v>
      </c>
      <c r="P211" s="55">
        <f t="shared" si="74"/>
        <v>0</v>
      </c>
      <c r="Q211" s="55">
        <f t="shared" si="74"/>
        <v>0</v>
      </c>
      <c r="R211" s="55">
        <f t="shared" si="74"/>
        <v>49700</v>
      </c>
      <c r="T211" s="72">
        <f t="shared" si="73"/>
        <v>486000</v>
      </c>
      <c r="V211" s="72">
        <f>SUM(T193:T209)</f>
        <v>540100</v>
      </c>
    </row>
    <row r="212" spans="1:22" ht="21" customHeight="1" x14ac:dyDescent="0.3">
      <c r="A212" s="167"/>
      <c r="B212" s="54" t="s">
        <v>2</v>
      </c>
      <c r="C212" s="55">
        <f t="shared" ref="C212:R212" si="75">SUM(C190)</f>
        <v>0</v>
      </c>
      <c r="D212" s="55">
        <f t="shared" si="75"/>
        <v>0</v>
      </c>
      <c r="E212" s="55">
        <f t="shared" si="75"/>
        <v>0</v>
      </c>
      <c r="F212" s="55">
        <f t="shared" si="75"/>
        <v>0</v>
      </c>
      <c r="G212" s="55">
        <f t="shared" si="75"/>
        <v>0</v>
      </c>
      <c r="H212" s="55">
        <f t="shared" si="75"/>
        <v>0</v>
      </c>
      <c r="I212" s="55">
        <f t="shared" si="75"/>
        <v>0</v>
      </c>
      <c r="J212" s="55">
        <f t="shared" si="75"/>
        <v>0</v>
      </c>
      <c r="K212" s="55">
        <f t="shared" si="75"/>
        <v>0</v>
      </c>
      <c r="L212" s="55">
        <f t="shared" si="75"/>
        <v>0</v>
      </c>
      <c r="M212" s="55">
        <f t="shared" si="75"/>
        <v>0</v>
      </c>
      <c r="N212" s="55">
        <f t="shared" si="75"/>
        <v>0</v>
      </c>
      <c r="O212" s="55">
        <f t="shared" si="75"/>
        <v>0</v>
      </c>
      <c r="P212" s="55">
        <f t="shared" si="75"/>
        <v>0</v>
      </c>
      <c r="Q212" s="55">
        <f t="shared" si="75"/>
        <v>0</v>
      </c>
      <c r="R212" s="55">
        <f t="shared" si="75"/>
        <v>0</v>
      </c>
      <c r="T212" s="72">
        <f t="shared" si="73"/>
        <v>0</v>
      </c>
    </row>
    <row r="213" spans="1:22" ht="21" customHeight="1" x14ac:dyDescent="0.3">
      <c r="A213" s="49"/>
      <c r="B213" s="49"/>
      <c r="C213" s="56"/>
      <c r="D213" s="47"/>
      <c r="T213" s="72">
        <f t="shared" si="73"/>
        <v>0</v>
      </c>
    </row>
    <row r="214" spans="1:22" ht="21" customHeight="1" x14ac:dyDescent="0.3">
      <c r="A214" s="22" t="s">
        <v>5</v>
      </c>
      <c r="B214" s="49"/>
      <c r="C214" s="56"/>
      <c r="D214" s="47"/>
      <c r="T214" s="72">
        <f t="shared" si="73"/>
        <v>0</v>
      </c>
    </row>
    <row r="215" spans="1:22" ht="21" customHeight="1" x14ac:dyDescent="0.3">
      <c r="A215" s="22"/>
      <c r="B215" s="49"/>
      <c r="C215" s="56"/>
      <c r="D215" s="47"/>
      <c r="T215" s="72"/>
    </row>
    <row r="216" spans="1:22" ht="21" customHeight="1" x14ac:dyDescent="0.3">
      <c r="A216" s="22"/>
      <c r="B216" s="49"/>
      <c r="C216" s="56"/>
      <c r="D216" s="47"/>
      <c r="T216" s="72"/>
    </row>
    <row r="217" spans="1:22" ht="21" customHeight="1" x14ac:dyDescent="0.3">
      <c r="A217" s="22"/>
      <c r="B217" s="49"/>
      <c r="C217" s="56"/>
      <c r="D217" s="47"/>
      <c r="T217" s="72"/>
    </row>
    <row r="218" spans="1:22" ht="21" customHeight="1" x14ac:dyDescent="0.3">
      <c r="A218" s="22"/>
      <c r="B218" s="49"/>
      <c r="C218" s="56"/>
      <c r="D218" s="47"/>
      <c r="T218" s="72"/>
    </row>
    <row r="219" spans="1:22" ht="21" customHeight="1" x14ac:dyDescent="0.3">
      <c r="A219" s="165" t="s">
        <v>243</v>
      </c>
      <c r="B219" s="165"/>
      <c r="C219" s="165"/>
      <c r="D219" s="165"/>
      <c r="E219" s="165"/>
      <c r="F219" s="165"/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T219" s="72">
        <f t="shared" si="73"/>
        <v>0</v>
      </c>
    </row>
    <row r="220" spans="1:22" ht="21" customHeight="1" x14ac:dyDescent="0.3">
      <c r="A220" s="20" t="s">
        <v>20</v>
      </c>
      <c r="B220" s="20"/>
      <c r="C220" s="21"/>
      <c r="D220" s="20"/>
      <c r="T220" s="72">
        <f t="shared" si="73"/>
        <v>0</v>
      </c>
    </row>
    <row r="221" spans="1:22" ht="21" customHeight="1" x14ac:dyDescent="0.3">
      <c r="A221" s="22" t="s">
        <v>245</v>
      </c>
      <c r="B221" s="22"/>
      <c r="C221" s="23"/>
      <c r="Q221" s="24" t="s">
        <v>18</v>
      </c>
      <c r="T221" s="72">
        <f t="shared" si="73"/>
        <v>0</v>
      </c>
    </row>
    <row r="222" spans="1:22" ht="21" customHeight="1" x14ac:dyDescent="0.3">
      <c r="A222" s="22"/>
      <c r="B222" s="22"/>
      <c r="C222" s="23"/>
      <c r="D222" s="24"/>
      <c r="T222" s="72">
        <f t="shared" si="73"/>
        <v>0</v>
      </c>
    </row>
    <row r="223" spans="1:22" ht="21" customHeight="1" x14ac:dyDescent="0.3">
      <c r="A223" s="163" t="s">
        <v>17</v>
      </c>
      <c r="B223" s="25" t="s">
        <v>3</v>
      </c>
      <c r="C223" s="26" t="s">
        <v>25</v>
      </c>
      <c r="D223" s="168" t="s">
        <v>42</v>
      </c>
      <c r="E223" s="169"/>
      <c r="F223" s="169"/>
      <c r="G223" s="170"/>
      <c r="H223" s="27"/>
      <c r="I223" s="168" t="s">
        <v>146</v>
      </c>
      <c r="J223" s="169"/>
      <c r="K223" s="169"/>
      <c r="L223" s="170"/>
      <c r="M223" s="27"/>
      <c r="N223" s="168" t="s">
        <v>147</v>
      </c>
      <c r="O223" s="169"/>
      <c r="P223" s="169"/>
      <c r="Q223" s="170"/>
      <c r="R223" s="41"/>
      <c r="T223" s="72">
        <f t="shared" si="73"/>
        <v>0</v>
      </c>
    </row>
    <row r="224" spans="1:22" ht="21" customHeight="1" x14ac:dyDescent="0.3">
      <c r="A224" s="164"/>
      <c r="B224" s="28" t="s">
        <v>2</v>
      </c>
      <c r="C224" s="29"/>
      <c r="D224" s="30" t="s">
        <v>205</v>
      </c>
      <c r="E224" s="30" t="s">
        <v>206</v>
      </c>
      <c r="F224" s="30" t="s">
        <v>207</v>
      </c>
      <c r="G224" s="30" t="s">
        <v>208</v>
      </c>
      <c r="H224" s="30" t="s">
        <v>148</v>
      </c>
      <c r="I224" s="30" t="s">
        <v>209</v>
      </c>
      <c r="J224" s="30" t="s">
        <v>210</v>
      </c>
      <c r="K224" s="30" t="s">
        <v>211</v>
      </c>
      <c r="L224" s="30" t="s">
        <v>212</v>
      </c>
      <c r="M224" s="30" t="s">
        <v>149</v>
      </c>
      <c r="N224" s="30" t="s">
        <v>213</v>
      </c>
      <c r="O224" s="30" t="s">
        <v>214</v>
      </c>
      <c r="P224" s="30" t="s">
        <v>215</v>
      </c>
      <c r="Q224" s="30" t="s">
        <v>216</v>
      </c>
      <c r="R224" s="30" t="s">
        <v>150</v>
      </c>
      <c r="T224" s="72">
        <f t="shared" si="73"/>
        <v>0</v>
      </c>
    </row>
    <row r="225" spans="1:20" ht="21" customHeight="1" x14ac:dyDescent="0.3">
      <c r="A225" s="32" t="s">
        <v>77</v>
      </c>
      <c r="B225" s="33" t="s">
        <v>1</v>
      </c>
      <c r="C225" s="36">
        <f>C227</f>
        <v>13922500</v>
      </c>
      <c r="D225" s="36">
        <f t="shared" ref="D225:G225" si="76">D227</f>
        <v>1467060</v>
      </c>
      <c r="E225" s="36">
        <f t="shared" si="76"/>
        <v>1302420</v>
      </c>
      <c r="F225" s="36">
        <f t="shared" si="76"/>
        <v>1307040</v>
      </c>
      <c r="G225" s="36">
        <f t="shared" si="76"/>
        <v>1181300</v>
      </c>
      <c r="H225" s="36">
        <f>SUM(D225:G225)</f>
        <v>5257820</v>
      </c>
      <c r="I225" s="36">
        <f t="shared" ref="I225:L225" si="77">I227</f>
        <v>935760</v>
      </c>
      <c r="J225" s="36">
        <f t="shared" si="77"/>
        <v>988680</v>
      </c>
      <c r="K225" s="36">
        <f t="shared" si="77"/>
        <v>1495760</v>
      </c>
      <c r="L225" s="36">
        <f t="shared" si="77"/>
        <v>988680</v>
      </c>
      <c r="M225" s="36">
        <f>SUM(I225:L225)</f>
        <v>4408880</v>
      </c>
      <c r="N225" s="36">
        <f t="shared" ref="N225:Q225" si="78">N227</f>
        <v>982380</v>
      </c>
      <c r="O225" s="36">
        <f t="shared" si="78"/>
        <v>1147020</v>
      </c>
      <c r="P225" s="36">
        <f t="shared" si="78"/>
        <v>1308720</v>
      </c>
      <c r="Q225" s="36">
        <f t="shared" si="78"/>
        <v>817680</v>
      </c>
      <c r="R225" s="36">
        <f>SUM(N225:Q225)</f>
        <v>4255800</v>
      </c>
      <c r="T225" s="72">
        <f t="shared" si="73"/>
        <v>13922500</v>
      </c>
    </row>
    <row r="226" spans="1:20" ht="21" customHeight="1" x14ac:dyDescent="0.3">
      <c r="A226" s="35"/>
      <c r="B226" s="33" t="s">
        <v>2</v>
      </c>
      <c r="C226" s="36">
        <f>C228</f>
        <v>0</v>
      </c>
      <c r="D226" s="36">
        <f t="shared" ref="D226:G226" si="79">D228</f>
        <v>0</v>
      </c>
      <c r="E226" s="36">
        <f t="shared" si="79"/>
        <v>0</v>
      </c>
      <c r="F226" s="36">
        <f t="shared" si="79"/>
        <v>0</v>
      </c>
      <c r="G226" s="36">
        <f t="shared" si="79"/>
        <v>0</v>
      </c>
      <c r="H226" s="36">
        <f>SUM(D226:G226)</f>
        <v>0</v>
      </c>
      <c r="I226" s="36">
        <f t="shared" ref="I226:L226" si="80">I228</f>
        <v>0</v>
      </c>
      <c r="J226" s="36">
        <f t="shared" si="80"/>
        <v>0</v>
      </c>
      <c r="K226" s="36">
        <f t="shared" si="80"/>
        <v>0</v>
      </c>
      <c r="L226" s="36">
        <f t="shared" si="80"/>
        <v>0</v>
      </c>
      <c r="M226" s="36">
        <f>SUM(I226:L226)</f>
        <v>0</v>
      </c>
      <c r="N226" s="36">
        <f t="shared" ref="N226:Q226" si="81">N228</f>
        <v>0</v>
      </c>
      <c r="O226" s="36">
        <f t="shared" si="81"/>
        <v>0</v>
      </c>
      <c r="P226" s="36">
        <f t="shared" si="81"/>
        <v>0</v>
      </c>
      <c r="Q226" s="36">
        <f t="shared" si="81"/>
        <v>0</v>
      </c>
      <c r="R226" s="36">
        <f>SUM(N226:Q226)</f>
        <v>0</v>
      </c>
      <c r="T226" s="72">
        <f t="shared" si="73"/>
        <v>0</v>
      </c>
    </row>
    <row r="227" spans="1:20" ht="21" customHeight="1" x14ac:dyDescent="0.3">
      <c r="A227" s="32" t="s">
        <v>72</v>
      </c>
      <c r="B227" s="33" t="s">
        <v>1</v>
      </c>
      <c r="C227" s="36">
        <f>C229+C231+C233+C235+C237</f>
        <v>13922500</v>
      </c>
      <c r="D227" s="36">
        <f>D229+D231+D233+D235+D237</f>
        <v>1467060</v>
      </c>
      <c r="E227" s="36">
        <f t="shared" ref="E227:G227" si="82">E229+E231+E233+E235+E237</f>
        <v>1302420</v>
      </c>
      <c r="F227" s="36">
        <f t="shared" si="82"/>
        <v>1307040</v>
      </c>
      <c r="G227" s="36">
        <f t="shared" si="82"/>
        <v>1181300</v>
      </c>
      <c r="H227" s="36">
        <f>SUM(D227:G227)</f>
        <v>5257820</v>
      </c>
      <c r="I227" s="36">
        <f t="shared" ref="I227:L227" si="83">I229+I231+I233+I235+I237</f>
        <v>935760</v>
      </c>
      <c r="J227" s="36">
        <f t="shared" si="83"/>
        <v>988680</v>
      </c>
      <c r="K227" s="36">
        <f>K229+K231+K233+K235+K237</f>
        <v>1495760</v>
      </c>
      <c r="L227" s="36">
        <f t="shared" si="83"/>
        <v>988680</v>
      </c>
      <c r="M227" s="36">
        <f>SUM(I227:L227)</f>
        <v>4408880</v>
      </c>
      <c r="N227" s="36">
        <f t="shared" ref="N227:Q227" si="84">N229+N231+N233+N235+N237</f>
        <v>982380</v>
      </c>
      <c r="O227" s="36">
        <f t="shared" si="84"/>
        <v>1147020</v>
      </c>
      <c r="P227" s="36">
        <f>P229+P231+P233+P235+P237</f>
        <v>1308720</v>
      </c>
      <c r="Q227" s="36">
        <f t="shared" si="84"/>
        <v>817680</v>
      </c>
      <c r="R227" s="36">
        <f>SUM(N227:Q227)</f>
        <v>4255800</v>
      </c>
      <c r="T227" s="72">
        <f t="shared" si="73"/>
        <v>13922500</v>
      </c>
    </row>
    <row r="228" spans="1:20" ht="21" customHeight="1" x14ac:dyDescent="0.3">
      <c r="A228" s="35"/>
      <c r="B228" s="33" t="s">
        <v>2</v>
      </c>
      <c r="C228" s="36">
        <f>C230+C232+C234+C236+C238</f>
        <v>0</v>
      </c>
      <c r="D228" s="36">
        <f t="shared" ref="D228:G228" si="85">D230+D232+D234+D236+D238</f>
        <v>0</v>
      </c>
      <c r="E228" s="36">
        <f t="shared" si="85"/>
        <v>0</v>
      </c>
      <c r="F228" s="36">
        <f t="shared" si="85"/>
        <v>0</v>
      </c>
      <c r="G228" s="36">
        <f t="shared" si="85"/>
        <v>0</v>
      </c>
      <c r="H228" s="36">
        <f>SUM(D228:G228)</f>
        <v>0</v>
      </c>
      <c r="I228" s="36">
        <f t="shared" ref="I228:L228" si="86">I230+I232+I234+I236+I238</f>
        <v>0</v>
      </c>
      <c r="J228" s="36">
        <f t="shared" si="86"/>
        <v>0</v>
      </c>
      <c r="K228" s="36">
        <f t="shared" si="86"/>
        <v>0</v>
      </c>
      <c r="L228" s="36">
        <f t="shared" si="86"/>
        <v>0</v>
      </c>
      <c r="M228" s="36">
        <f>SUM(I228:L228)</f>
        <v>0</v>
      </c>
      <c r="N228" s="36">
        <f t="shared" ref="N228:Q228" si="87">N230+N232+N234+N236+N238</f>
        <v>0</v>
      </c>
      <c r="O228" s="36">
        <f t="shared" si="87"/>
        <v>0</v>
      </c>
      <c r="P228" s="36">
        <f t="shared" si="87"/>
        <v>0</v>
      </c>
      <c r="Q228" s="36">
        <f t="shared" si="87"/>
        <v>0</v>
      </c>
      <c r="R228" s="36">
        <f>SUM(N228:Q228)</f>
        <v>0</v>
      </c>
      <c r="T228" s="72">
        <f t="shared" si="73"/>
        <v>0</v>
      </c>
    </row>
    <row r="229" spans="1:20" ht="21" customHeight="1" x14ac:dyDescent="0.3">
      <c r="A229" s="37" t="s">
        <v>27</v>
      </c>
      <c r="B229" s="38" t="s">
        <v>1</v>
      </c>
      <c r="C229" s="39">
        <v>13758900</v>
      </c>
      <c r="D229" s="39">
        <v>1467060</v>
      </c>
      <c r="E229" s="39">
        <v>1302420</v>
      </c>
      <c r="F229" s="39">
        <v>1307040</v>
      </c>
      <c r="G229" s="39">
        <v>1178700</v>
      </c>
      <c r="H229" s="40">
        <f>SUM(D229:G229)</f>
        <v>5255220</v>
      </c>
      <c r="I229" s="76">
        <v>809760</v>
      </c>
      <c r="J229" s="76">
        <v>988680</v>
      </c>
      <c r="K229" s="76">
        <v>1460760</v>
      </c>
      <c r="L229" s="76">
        <v>988680</v>
      </c>
      <c r="M229" s="40">
        <f>SUM(I229:L229)</f>
        <v>4247880</v>
      </c>
      <c r="N229" s="76">
        <v>982380</v>
      </c>
      <c r="O229" s="76">
        <v>1147020</v>
      </c>
      <c r="P229" s="76">
        <v>1308720</v>
      </c>
      <c r="Q229" s="76">
        <v>817680</v>
      </c>
      <c r="R229" s="40">
        <f>SUM(N229:Q229)</f>
        <v>4255800</v>
      </c>
      <c r="T229" s="72">
        <f t="shared" si="73"/>
        <v>13758900</v>
      </c>
    </row>
    <row r="230" spans="1:20" ht="21" customHeight="1" x14ac:dyDescent="0.3">
      <c r="A230" s="45"/>
      <c r="B230" s="38" t="s">
        <v>2</v>
      </c>
      <c r="C230" s="39"/>
      <c r="D230" s="39"/>
      <c r="E230" s="38"/>
      <c r="F230" s="38"/>
      <c r="G230" s="38"/>
      <c r="H230" s="40">
        <f t="shared" ref="H230:H238" si="88">SUM(D230:G230)</f>
        <v>0</v>
      </c>
      <c r="I230" s="38"/>
      <c r="J230" s="38"/>
      <c r="K230" s="38"/>
      <c r="L230" s="38"/>
      <c r="M230" s="40">
        <f t="shared" ref="M230:M238" si="89">SUM(I230:L230)</f>
        <v>0</v>
      </c>
      <c r="N230" s="38"/>
      <c r="O230" s="38"/>
      <c r="P230" s="38"/>
      <c r="Q230" s="38"/>
      <c r="R230" s="40">
        <f t="shared" ref="R230:R238" si="90">SUM(N230:Q230)</f>
        <v>0</v>
      </c>
      <c r="T230" s="72">
        <f t="shared" si="73"/>
        <v>0</v>
      </c>
    </row>
    <row r="231" spans="1:20" ht="21" customHeight="1" x14ac:dyDescent="0.3">
      <c r="A231" s="43" t="s">
        <v>28</v>
      </c>
      <c r="B231" s="38" t="s">
        <v>1</v>
      </c>
      <c r="C231" s="39">
        <v>32000</v>
      </c>
      <c r="D231" s="39"/>
      <c r="E231" s="38"/>
      <c r="F231" s="38"/>
      <c r="G231" s="39"/>
      <c r="H231" s="40">
        <f t="shared" si="88"/>
        <v>0</v>
      </c>
      <c r="I231" s="76">
        <v>32000</v>
      </c>
      <c r="J231" s="38"/>
      <c r="K231" s="38"/>
      <c r="L231" s="38"/>
      <c r="M231" s="40">
        <f t="shared" si="89"/>
        <v>32000</v>
      </c>
      <c r="N231" s="76"/>
      <c r="O231" s="38"/>
      <c r="P231" s="38"/>
      <c r="Q231" s="38"/>
      <c r="R231" s="40">
        <f t="shared" si="90"/>
        <v>0</v>
      </c>
      <c r="T231" s="72">
        <f t="shared" ref="T231:T236" si="91">SUM(H231,M231,R231)</f>
        <v>32000</v>
      </c>
    </row>
    <row r="232" spans="1:20" ht="21" customHeight="1" x14ac:dyDescent="0.3">
      <c r="A232" s="45"/>
      <c r="B232" s="38" t="s">
        <v>2</v>
      </c>
      <c r="C232" s="39"/>
      <c r="D232" s="39"/>
      <c r="E232" s="38"/>
      <c r="F232" s="38"/>
      <c r="G232" s="38"/>
      <c r="H232" s="40">
        <f t="shared" si="88"/>
        <v>0</v>
      </c>
      <c r="I232" s="38"/>
      <c r="J232" s="38"/>
      <c r="K232" s="38"/>
      <c r="L232" s="38"/>
      <c r="M232" s="40">
        <f t="shared" si="89"/>
        <v>0</v>
      </c>
      <c r="N232" s="38"/>
      <c r="O232" s="38"/>
      <c r="P232" s="38"/>
      <c r="Q232" s="38"/>
      <c r="R232" s="40">
        <f t="shared" si="90"/>
        <v>0</v>
      </c>
      <c r="T232" s="72">
        <f t="shared" si="91"/>
        <v>0</v>
      </c>
    </row>
    <row r="233" spans="1:20" ht="21" customHeight="1" x14ac:dyDescent="0.3">
      <c r="A233" s="37" t="s">
        <v>203</v>
      </c>
      <c r="B233" s="38" t="s">
        <v>1</v>
      </c>
      <c r="C233" s="39">
        <v>94000</v>
      </c>
      <c r="D233" s="39"/>
      <c r="E233" s="64"/>
      <c r="F233" s="64"/>
      <c r="G233" s="64"/>
      <c r="H233" s="40">
        <f t="shared" si="88"/>
        <v>0</v>
      </c>
      <c r="I233" s="64">
        <v>94000</v>
      </c>
      <c r="J233" s="64"/>
      <c r="K233" s="64"/>
      <c r="L233" s="64"/>
      <c r="M233" s="40">
        <f t="shared" si="89"/>
        <v>94000</v>
      </c>
      <c r="N233" s="64"/>
      <c r="O233" s="64"/>
      <c r="P233" s="64"/>
      <c r="Q233" s="64"/>
      <c r="R233" s="40">
        <f t="shared" si="90"/>
        <v>0</v>
      </c>
      <c r="T233" s="72">
        <f t="shared" si="91"/>
        <v>94000</v>
      </c>
    </row>
    <row r="234" spans="1:20" ht="21" customHeight="1" x14ac:dyDescent="0.3">
      <c r="A234" s="45"/>
      <c r="B234" s="38" t="s">
        <v>2</v>
      </c>
      <c r="C234" s="39"/>
      <c r="D234" s="39"/>
      <c r="E234" s="64"/>
      <c r="F234" s="64"/>
      <c r="G234" s="64"/>
      <c r="H234" s="40">
        <f t="shared" si="88"/>
        <v>0</v>
      </c>
      <c r="I234" s="64"/>
      <c r="J234" s="64"/>
      <c r="K234" s="64"/>
      <c r="L234" s="64"/>
      <c r="M234" s="40">
        <f t="shared" si="89"/>
        <v>0</v>
      </c>
      <c r="N234" s="64"/>
      <c r="O234" s="64"/>
      <c r="P234" s="64"/>
      <c r="Q234" s="64"/>
      <c r="R234" s="40">
        <f t="shared" si="90"/>
        <v>0</v>
      </c>
      <c r="T234" s="72">
        <f t="shared" si="91"/>
        <v>0</v>
      </c>
    </row>
    <row r="235" spans="1:20" ht="21" customHeight="1" x14ac:dyDescent="0.3">
      <c r="A235" s="37" t="s">
        <v>34</v>
      </c>
      <c r="B235" s="38" t="s">
        <v>1</v>
      </c>
      <c r="C235" s="39">
        <v>35000</v>
      </c>
      <c r="D235" s="39"/>
      <c r="E235" s="38"/>
      <c r="F235" s="38"/>
      <c r="G235" s="38"/>
      <c r="H235" s="40">
        <f t="shared" si="88"/>
        <v>0</v>
      </c>
      <c r="I235" s="39"/>
      <c r="J235" s="38"/>
      <c r="K235" s="38">
        <v>35000</v>
      </c>
      <c r="L235" s="38"/>
      <c r="M235" s="40">
        <f t="shared" si="89"/>
        <v>35000</v>
      </c>
      <c r="N235" s="38"/>
      <c r="O235" s="38"/>
      <c r="P235" s="38"/>
      <c r="Q235" s="38"/>
      <c r="R235" s="40">
        <f t="shared" si="90"/>
        <v>0</v>
      </c>
      <c r="T235" s="72">
        <f t="shared" si="91"/>
        <v>35000</v>
      </c>
    </row>
    <row r="236" spans="1:20" ht="21" customHeight="1" x14ac:dyDescent="0.3">
      <c r="A236" s="45"/>
      <c r="B236" s="38" t="s">
        <v>2</v>
      </c>
      <c r="C236" s="39"/>
      <c r="D236" s="39"/>
      <c r="E236" s="38"/>
      <c r="F236" s="38"/>
      <c r="G236" s="38"/>
      <c r="H236" s="40">
        <f t="shared" si="88"/>
        <v>0</v>
      </c>
      <c r="I236" s="38"/>
      <c r="J236" s="38"/>
      <c r="K236" s="38"/>
      <c r="L236" s="38"/>
      <c r="M236" s="40">
        <f t="shared" si="89"/>
        <v>0</v>
      </c>
      <c r="N236" s="38"/>
      <c r="O236" s="38"/>
      <c r="P236" s="38"/>
      <c r="Q236" s="38"/>
      <c r="R236" s="40">
        <f t="shared" si="90"/>
        <v>0</v>
      </c>
      <c r="T236" s="72">
        <f t="shared" si="91"/>
        <v>0</v>
      </c>
    </row>
    <row r="237" spans="1:20" ht="21" customHeight="1" x14ac:dyDescent="0.3">
      <c r="A237" s="37" t="s">
        <v>23</v>
      </c>
      <c r="B237" s="38" t="s">
        <v>1</v>
      </c>
      <c r="C237" s="39">
        <v>2600</v>
      </c>
      <c r="D237" s="39"/>
      <c r="E237" s="38"/>
      <c r="F237" s="38"/>
      <c r="G237" s="39">
        <v>2600</v>
      </c>
      <c r="H237" s="40">
        <f t="shared" si="88"/>
        <v>2600</v>
      </c>
      <c r="I237" s="39"/>
      <c r="J237" s="38"/>
      <c r="K237" s="38"/>
      <c r="L237" s="38"/>
      <c r="M237" s="40">
        <f t="shared" si="89"/>
        <v>0</v>
      </c>
      <c r="N237" s="38"/>
      <c r="O237" s="38"/>
      <c r="P237" s="38"/>
      <c r="Q237" s="38"/>
      <c r="R237" s="40">
        <f t="shared" si="90"/>
        <v>0</v>
      </c>
      <c r="T237" s="72">
        <f t="shared" si="73"/>
        <v>2600</v>
      </c>
    </row>
    <row r="238" spans="1:20" ht="21" customHeight="1" x14ac:dyDescent="0.3">
      <c r="A238" s="45"/>
      <c r="B238" s="38" t="s">
        <v>2</v>
      </c>
      <c r="C238" s="39"/>
      <c r="D238" s="39"/>
      <c r="E238" s="38"/>
      <c r="F238" s="38"/>
      <c r="G238" s="38"/>
      <c r="H238" s="40">
        <f t="shared" si="88"/>
        <v>0</v>
      </c>
      <c r="I238" s="38"/>
      <c r="J238" s="38"/>
      <c r="K238" s="38"/>
      <c r="L238" s="38"/>
      <c r="M238" s="40">
        <f t="shared" si="89"/>
        <v>0</v>
      </c>
      <c r="N238" s="38"/>
      <c r="O238" s="38"/>
      <c r="P238" s="38"/>
      <c r="Q238" s="38"/>
      <c r="R238" s="40">
        <f t="shared" si="90"/>
        <v>0</v>
      </c>
      <c r="T238" s="72">
        <f t="shared" si="73"/>
        <v>0</v>
      </c>
    </row>
    <row r="239" spans="1:20" ht="21" customHeight="1" x14ac:dyDescent="0.3">
      <c r="A239" s="32" t="s">
        <v>217</v>
      </c>
      <c r="B239" s="33" t="s">
        <v>1</v>
      </c>
      <c r="C239" s="36">
        <f>C241</f>
        <v>597700</v>
      </c>
      <c r="D239" s="36">
        <f t="shared" ref="D239:G239" si="92">D241</f>
        <v>0</v>
      </c>
      <c r="E239" s="36">
        <f t="shared" si="92"/>
        <v>0</v>
      </c>
      <c r="F239" s="36">
        <f t="shared" si="92"/>
        <v>0</v>
      </c>
      <c r="G239" s="36">
        <f t="shared" si="92"/>
        <v>254800</v>
      </c>
      <c r="H239" s="36">
        <f>SUM(D239:G239)</f>
        <v>254800</v>
      </c>
      <c r="I239" s="36">
        <f t="shared" ref="I239:L239" si="93">I241</f>
        <v>295900</v>
      </c>
      <c r="J239" s="36">
        <f t="shared" si="93"/>
        <v>47000</v>
      </c>
      <c r="K239" s="36">
        <f t="shared" si="93"/>
        <v>0</v>
      </c>
      <c r="L239" s="36">
        <f t="shared" si="93"/>
        <v>0</v>
      </c>
      <c r="M239" s="36">
        <f>SUM(I239:L239)</f>
        <v>342900</v>
      </c>
      <c r="N239" s="36">
        <f t="shared" ref="N239:Q239" si="94">N241</f>
        <v>0</v>
      </c>
      <c r="O239" s="36">
        <f t="shared" si="94"/>
        <v>0</v>
      </c>
      <c r="P239" s="36">
        <f t="shared" si="94"/>
        <v>0</v>
      </c>
      <c r="Q239" s="36">
        <f t="shared" si="94"/>
        <v>0</v>
      </c>
      <c r="R239" s="36">
        <f>SUM(N239:Q239)</f>
        <v>0</v>
      </c>
      <c r="T239" s="72">
        <f t="shared" si="73"/>
        <v>597700</v>
      </c>
    </row>
    <row r="240" spans="1:20" ht="21" customHeight="1" x14ac:dyDescent="0.3">
      <c r="A240" s="35"/>
      <c r="B240" s="33" t="s">
        <v>2</v>
      </c>
      <c r="C240" s="36">
        <f>C242</f>
        <v>0</v>
      </c>
      <c r="D240" s="36">
        <f t="shared" ref="D240:G240" si="95">D242</f>
        <v>0</v>
      </c>
      <c r="E240" s="36">
        <f t="shared" si="95"/>
        <v>0</v>
      </c>
      <c r="F240" s="36">
        <f t="shared" si="95"/>
        <v>0</v>
      </c>
      <c r="G240" s="36">
        <f t="shared" si="95"/>
        <v>0</v>
      </c>
      <c r="H240" s="36">
        <f>SUM(D240:G240)</f>
        <v>0</v>
      </c>
      <c r="I240" s="36">
        <f t="shared" ref="I240:L240" si="96">I242</f>
        <v>0</v>
      </c>
      <c r="J240" s="36">
        <f t="shared" si="96"/>
        <v>0</v>
      </c>
      <c r="K240" s="36">
        <f t="shared" si="96"/>
        <v>0</v>
      </c>
      <c r="L240" s="36">
        <f t="shared" si="96"/>
        <v>0</v>
      </c>
      <c r="M240" s="36">
        <f>SUM(I240:L240)</f>
        <v>0</v>
      </c>
      <c r="N240" s="36">
        <f t="shared" ref="N240:Q240" si="97">N242</f>
        <v>0</v>
      </c>
      <c r="O240" s="36">
        <f t="shared" si="97"/>
        <v>0</v>
      </c>
      <c r="P240" s="36">
        <f t="shared" si="97"/>
        <v>0</v>
      </c>
      <c r="Q240" s="36">
        <f t="shared" si="97"/>
        <v>0</v>
      </c>
      <c r="R240" s="36">
        <f>SUM(N240:Q240)</f>
        <v>0</v>
      </c>
      <c r="T240" s="72">
        <f t="shared" ref="T240:T273" si="98">SUM(H240,M240,R240)</f>
        <v>0</v>
      </c>
    </row>
    <row r="241" spans="1:20" ht="21" customHeight="1" x14ac:dyDescent="0.3">
      <c r="A241" s="32" t="s">
        <v>72</v>
      </c>
      <c r="B241" s="33" t="s">
        <v>1</v>
      </c>
      <c r="C241" s="36">
        <f>C243+C245+C247+C249+C251</f>
        <v>597700</v>
      </c>
      <c r="D241" s="36">
        <f>SUM(D243,D247,D249,D245,D251)</f>
        <v>0</v>
      </c>
      <c r="E241" s="36">
        <f t="shared" ref="E241:R241" si="99">SUM(E243,E247,E249,E245,E251)</f>
        <v>0</v>
      </c>
      <c r="F241" s="36">
        <f t="shared" si="99"/>
        <v>0</v>
      </c>
      <c r="G241" s="36">
        <f t="shared" si="99"/>
        <v>254800</v>
      </c>
      <c r="H241" s="36">
        <f t="shared" si="99"/>
        <v>254800</v>
      </c>
      <c r="I241" s="36">
        <f t="shared" si="99"/>
        <v>295900</v>
      </c>
      <c r="J241" s="36">
        <f t="shared" si="99"/>
        <v>47000</v>
      </c>
      <c r="K241" s="36">
        <f t="shared" si="99"/>
        <v>0</v>
      </c>
      <c r="L241" s="36">
        <f>SUM(L243,L247,L249,L245,L251)</f>
        <v>0</v>
      </c>
      <c r="M241" s="36">
        <f>SUM(M243,M247,M249,M245,M251)</f>
        <v>342900</v>
      </c>
      <c r="N241" s="36">
        <f t="shared" si="99"/>
        <v>0</v>
      </c>
      <c r="O241" s="36">
        <f t="shared" si="99"/>
        <v>0</v>
      </c>
      <c r="P241" s="36">
        <f t="shared" si="99"/>
        <v>0</v>
      </c>
      <c r="Q241" s="36">
        <f t="shared" si="99"/>
        <v>0</v>
      </c>
      <c r="R241" s="36">
        <f t="shared" si="99"/>
        <v>0</v>
      </c>
      <c r="T241" s="72">
        <f>SUM(H241,M241,R241)</f>
        <v>597700</v>
      </c>
    </row>
    <row r="242" spans="1:20" ht="21" customHeight="1" x14ac:dyDescent="0.3">
      <c r="A242" s="35"/>
      <c r="B242" s="33" t="s">
        <v>2</v>
      </c>
      <c r="C242" s="36">
        <f>SUM(C244,C248,C250,C252)</f>
        <v>0</v>
      </c>
      <c r="D242" s="36">
        <f t="shared" ref="D242:Q242" si="100">SUM(D244,D248,D250,D252)</f>
        <v>0</v>
      </c>
      <c r="E242" s="36">
        <f t="shared" si="100"/>
        <v>0</v>
      </c>
      <c r="F242" s="36">
        <f t="shared" si="100"/>
        <v>0</v>
      </c>
      <c r="G242" s="36">
        <f t="shared" si="100"/>
        <v>0</v>
      </c>
      <c r="H242" s="36">
        <f t="shared" si="100"/>
        <v>0</v>
      </c>
      <c r="I242" s="36">
        <f t="shared" si="100"/>
        <v>0</v>
      </c>
      <c r="J242" s="36">
        <f t="shared" si="100"/>
        <v>0</v>
      </c>
      <c r="K242" s="36">
        <f t="shared" si="100"/>
        <v>0</v>
      </c>
      <c r="L242" s="36">
        <f t="shared" si="100"/>
        <v>0</v>
      </c>
      <c r="M242" s="36" t="s">
        <v>187</v>
      </c>
      <c r="N242" s="36">
        <f t="shared" si="100"/>
        <v>0</v>
      </c>
      <c r="O242" s="36">
        <f t="shared" si="100"/>
        <v>0</v>
      </c>
      <c r="P242" s="36">
        <f t="shared" si="100"/>
        <v>0</v>
      </c>
      <c r="Q242" s="36">
        <f t="shared" si="100"/>
        <v>0</v>
      </c>
      <c r="R242" s="36">
        <f>SUM(R244,R248,R250,R252)</f>
        <v>0</v>
      </c>
      <c r="T242" s="72">
        <f t="shared" si="98"/>
        <v>0</v>
      </c>
    </row>
    <row r="243" spans="1:20" ht="21" customHeight="1" x14ac:dyDescent="0.3">
      <c r="A243" s="37" t="s">
        <v>49</v>
      </c>
      <c r="B243" s="38" t="s">
        <v>1</v>
      </c>
      <c r="C243" s="39">
        <v>28000</v>
      </c>
      <c r="D243" s="39"/>
      <c r="E243" s="39"/>
      <c r="F243" s="39"/>
      <c r="G243" s="39"/>
      <c r="H243" s="40">
        <f>SUM(D243:G243)</f>
        <v>0</v>
      </c>
      <c r="I243" s="39"/>
      <c r="J243" s="39">
        <v>28000</v>
      </c>
      <c r="K243" s="39"/>
      <c r="L243" s="39"/>
      <c r="M243" s="40">
        <f>SUM(I243:L243)</f>
        <v>28000</v>
      </c>
      <c r="N243" s="39"/>
      <c r="O243" s="39"/>
      <c r="P243" s="39"/>
      <c r="Q243" s="39"/>
      <c r="R243" s="40">
        <f>SUM(N243:Q243)</f>
        <v>0</v>
      </c>
      <c r="T243" s="72">
        <f t="shared" si="98"/>
        <v>28000</v>
      </c>
    </row>
    <row r="244" spans="1:20" ht="21" customHeight="1" x14ac:dyDescent="0.3">
      <c r="A244" s="45"/>
      <c r="B244" s="38" t="s">
        <v>2</v>
      </c>
      <c r="C244" s="39"/>
      <c r="D244" s="39"/>
      <c r="E244" s="38"/>
      <c r="F244" s="38"/>
      <c r="G244" s="38"/>
      <c r="H244" s="40">
        <f t="shared" ref="H244:H252" si="101">SUM(D244:G244)</f>
        <v>0</v>
      </c>
      <c r="I244" s="38"/>
      <c r="J244" s="38"/>
      <c r="K244" s="38"/>
      <c r="L244" s="38"/>
      <c r="M244" s="40">
        <f t="shared" ref="M244:M252" si="102">SUM(I244:L244)</f>
        <v>0</v>
      </c>
      <c r="N244" s="38"/>
      <c r="O244" s="38"/>
      <c r="P244" s="38"/>
      <c r="Q244" s="38"/>
      <c r="R244" s="40">
        <f t="shared" ref="R244:R252" si="103">SUM(N244:Q244)</f>
        <v>0</v>
      </c>
      <c r="T244" s="72">
        <f t="shared" si="98"/>
        <v>0</v>
      </c>
    </row>
    <row r="245" spans="1:20" ht="21" customHeight="1" x14ac:dyDescent="0.3">
      <c r="A245" s="43" t="s">
        <v>35</v>
      </c>
      <c r="B245" s="38" t="s">
        <v>1</v>
      </c>
      <c r="C245" s="39">
        <v>19000</v>
      </c>
      <c r="D245" s="39"/>
      <c r="E245" s="39"/>
      <c r="F245" s="39"/>
      <c r="G245" s="39"/>
      <c r="H245" s="40">
        <f t="shared" si="101"/>
        <v>0</v>
      </c>
      <c r="I245" s="39"/>
      <c r="J245" s="39">
        <v>19000</v>
      </c>
      <c r="K245" s="39"/>
      <c r="L245" s="39"/>
      <c r="M245" s="40">
        <f t="shared" si="102"/>
        <v>19000</v>
      </c>
      <c r="N245" s="39"/>
      <c r="O245" s="39"/>
      <c r="P245" s="39"/>
      <c r="Q245" s="39"/>
      <c r="R245" s="40">
        <f t="shared" si="103"/>
        <v>0</v>
      </c>
      <c r="T245" s="72"/>
    </row>
    <row r="246" spans="1:20" ht="21" customHeight="1" x14ac:dyDescent="0.3">
      <c r="A246" s="43"/>
      <c r="B246" s="38" t="s">
        <v>2</v>
      </c>
      <c r="C246" s="39"/>
      <c r="D246" s="39"/>
      <c r="E246" s="38"/>
      <c r="F246" s="38"/>
      <c r="G246" s="38"/>
      <c r="H246" s="40">
        <f t="shared" si="101"/>
        <v>0</v>
      </c>
      <c r="I246" s="38"/>
      <c r="J246" s="38"/>
      <c r="K246" s="38"/>
      <c r="L246" s="38"/>
      <c r="M246" s="40">
        <f t="shared" si="102"/>
        <v>0</v>
      </c>
      <c r="N246" s="38"/>
      <c r="O246" s="38"/>
      <c r="P246" s="38"/>
      <c r="Q246" s="38"/>
      <c r="R246" s="40">
        <f t="shared" si="103"/>
        <v>0</v>
      </c>
      <c r="T246" s="72"/>
    </row>
    <row r="247" spans="1:20" ht="21" customHeight="1" x14ac:dyDescent="0.3">
      <c r="A247" s="37" t="s">
        <v>55</v>
      </c>
      <c r="B247" s="38" t="s">
        <v>1</v>
      </c>
      <c r="C247" s="39">
        <v>192000</v>
      </c>
      <c r="D247" s="39"/>
      <c r="E247" s="38"/>
      <c r="F247" s="38"/>
      <c r="G247" s="39"/>
      <c r="H247" s="40">
        <f t="shared" si="101"/>
        <v>0</v>
      </c>
      <c r="I247" s="39">
        <v>192000</v>
      </c>
      <c r="J247" s="38"/>
      <c r="K247" s="38"/>
      <c r="L247" s="38"/>
      <c r="M247" s="40">
        <f t="shared" si="102"/>
        <v>192000</v>
      </c>
      <c r="N247" s="38"/>
      <c r="O247" s="38"/>
      <c r="P247" s="38"/>
      <c r="Q247" s="38"/>
      <c r="R247" s="40">
        <f t="shared" si="103"/>
        <v>0</v>
      </c>
      <c r="T247" s="72">
        <f t="shared" si="98"/>
        <v>192000</v>
      </c>
    </row>
    <row r="248" spans="1:20" ht="21" customHeight="1" x14ac:dyDescent="0.3">
      <c r="A248" s="45"/>
      <c r="B248" s="38" t="s">
        <v>2</v>
      </c>
      <c r="C248" s="39"/>
      <c r="D248" s="39"/>
      <c r="E248" s="38"/>
      <c r="F248" s="38"/>
      <c r="G248" s="38"/>
      <c r="H248" s="40">
        <f t="shared" si="101"/>
        <v>0</v>
      </c>
      <c r="I248" s="38"/>
      <c r="J248" s="38"/>
      <c r="K248" s="38"/>
      <c r="L248" s="38"/>
      <c r="M248" s="40">
        <f t="shared" si="102"/>
        <v>0</v>
      </c>
      <c r="N248" s="38"/>
      <c r="O248" s="38"/>
      <c r="P248" s="38"/>
      <c r="Q248" s="38"/>
      <c r="R248" s="40">
        <f t="shared" si="103"/>
        <v>0</v>
      </c>
      <c r="T248" s="72">
        <f t="shared" si="98"/>
        <v>0</v>
      </c>
    </row>
    <row r="249" spans="1:20" ht="21" customHeight="1" x14ac:dyDescent="0.3">
      <c r="A249" s="43" t="s">
        <v>56</v>
      </c>
      <c r="B249" s="38" t="s">
        <v>1</v>
      </c>
      <c r="C249" s="39">
        <v>103900</v>
      </c>
      <c r="D249" s="39"/>
      <c r="E249" s="38"/>
      <c r="F249" s="38"/>
      <c r="G249" s="39"/>
      <c r="H249" s="40">
        <f t="shared" si="101"/>
        <v>0</v>
      </c>
      <c r="I249" s="39">
        <v>103900</v>
      </c>
      <c r="J249" s="38"/>
      <c r="K249" s="38"/>
      <c r="L249" s="39"/>
      <c r="M249" s="40">
        <f t="shared" si="102"/>
        <v>103900</v>
      </c>
      <c r="N249" s="38"/>
      <c r="O249" s="38"/>
      <c r="P249" s="38"/>
      <c r="Q249" s="38"/>
      <c r="R249" s="40">
        <f t="shared" si="103"/>
        <v>0</v>
      </c>
      <c r="T249" s="72">
        <f t="shared" si="98"/>
        <v>103900</v>
      </c>
    </row>
    <row r="250" spans="1:20" ht="21" customHeight="1" x14ac:dyDescent="0.3">
      <c r="A250" s="45"/>
      <c r="B250" s="38" t="s">
        <v>2</v>
      </c>
      <c r="C250" s="39"/>
      <c r="D250" s="39"/>
      <c r="E250" s="38"/>
      <c r="F250" s="38"/>
      <c r="G250" s="38"/>
      <c r="H250" s="40">
        <f t="shared" si="101"/>
        <v>0</v>
      </c>
      <c r="I250" s="38"/>
      <c r="J250" s="38"/>
      <c r="K250" s="38"/>
      <c r="L250" s="38"/>
      <c r="M250" s="40">
        <f t="shared" si="102"/>
        <v>0</v>
      </c>
      <c r="N250" s="38"/>
      <c r="O250" s="38"/>
      <c r="P250" s="38"/>
      <c r="Q250" s="38"/>
      <c r="R250" s="40">
        <f t="shared" si="103"/>
        <v>0</v>
      </c>
      <c r="T250" s="72">
        <f t="shared" si="98"/>
        <v>0</v>
      </c>
    </row>
    <row r="251" spans="1:20" ht="21" customHeight="1" x14ac:dyDescent="0.3">
      <c r="A251" s="37" t="s">
        <v>57</v>
      </c>
      <c r="B251" s="38" t="s">
        <v>1</v>
      </c>
      <c r="C251" s="39">
        <v>254800</v>
      </c>
      <c r="D251" s="39"/>
      <c r="E251" s="38"/>
      <c r="F251" s="38"/>
      <c r="G251" s="38">
        <v>254800</v>
      </c>
      <c r="H251" s="40">
        <f t="shared" si="101"/>
        <v>254800</v>
      </c>
      <c r="I251" s="38"/>
      <c r="J251" s="38"/>
      <c r="K251" s="38"/>
      <c r="L251" s="39"/>
      <c r="M251" s="40">
        <f t="shared" si="102"/>
        <v>0</v>
      </c>
      <c r="N251" s="38"/>
      <c r="O251" s="38"/>
      <c r="P251" s="38"/>
      <c r="Q251" s="38"/>
      <c r="R251" s="40">
        <f t="shared" si="103"/>
        <v>0</v>
      </c>
      <c r="T251" s="72">
        <f t="shared" si="98"/>
        <v>254800</v>
      </c>
    </row>
    <row r="252" spans="1:20" ht="21" customHeight="1" x14ac:dyDescent="0.3">
      <c r="A252" s="45"/>
      <c r="B252" s="38" t="s">
        <v>2</v>
      </c>
      <c r="C252" s="39"/>
      <c r="D252" s="39"/>
      <c r="E252" s="39"/>
      <c r="F252" s="39"/>
      <c r="G252" s="39"/>
      <c r="H252" s="40">
        <f t="shared" si="101"/>
        <v>0</v>
      </c>
      <c r="I252" s="39"/>
      <c r="J252" s="39"/>
      <c r="K252" s="39"/>
      <c r="L252" s="39"/>
      <c r="M252" s="40">
        <f t="shared" si="102"/>
        <v>0</v>
      </c>
      <c r="N252" s="39"/>
      <c r="O252" s="39"/>
      <c r="P252" s="39"/>
      <c r="Q252" s="39"/>
      <c r="R252" s="40">
        <f t="shared" si="103"/>
        <v>0</v>
      </c>
      <c r="T252" s="72">
        <f t="shared" si="98"/>
        <v>0</v>
      </c>
    </row>
    <row r="253" spans="1:20" ht="21" customHeight="1" x14ac:dyDescent="0.3">
      <c r="A253" s="46"/>
      <c r="B253" s="47"/>
      <c r="C253" s="48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T253" s="72">
        <f t="shared" si="98"/>
        <v>0</v>
      </c>
    </row>
    <row r="254" spans="1:20" ht="21" customHeight="1" x14ac:dyDescent="0.3">
      <c r="A254" s="46"/>
      <c r="B254" s="47"/>
      <c r="C254" s="48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T254" s="72">
        <f t="shared" si="98"/>
        <v>0</v>
      </c>
    </row>
    <row r="255" spans="1:20" ht="21" customHeight="1" x14ac:dyDescent="0.3">
      <c r="A255" s="165" t="s">
        <v>40</v>
      </c>
      <c r="B255" s="165"/>
      <c r="C255" s="165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24" t="s">
        <v>18</v>
      </c>
      <c r="T255" s="72">
        <f t="shared" si="98"/>
        <v>0</v>
      </c>
    </row>
    <row r="256" spans="1:20" ht="21" customHeight="1" x14ac:dyDescent="0.3">
      <c r="A256" s="22"/>
      <c r="B256" s="22"/>
      <c r="C256" s="23"/>
      <c r="D256" s="24"/>
      <c r="T256" s="72">
        <f t="shared" si="98"/>
        <v>0</v>
      </c>
    </row>
    <row r="257" spans="1:20" ht="21" customHeight="1" x14ac:dyDescent="0.3">
      <c r="A257" s="163" t="s">
        <v>17</v>
      </c>
      <c r="B257" s="25" t="s">
        <v>3</v>
      </c>
      <c r="C257" s="26" t="s">
        <v>25</v>
      </c>
      <c r="D257" s="168" t="s">
        <v>42</v>
      </c>
      <c r="E257" s="169"/>
      <c r="F257" s="169"/>
      <c r="G257" s="170"/>
      <c r="H257" s="27"/>
      <c r="I257" s="168" t="s">
        <v>146</v>
      </c>
      <c r="J257" s="169"/>
      <c r="K257" s="169"/>
      <c r="L257" s="170"/>
      <c r="M257" s="27"/>
      <c r="N257" s="168" t="s">
        <v>147</v>
      </c>
      <c r="O257" s="169"/>
      <c r="P257" s="169"/>
      <c r="Q257" s="170"/>
      <c r="R257" s="41"/>
      <c r="T257" s="72">
        <f t="shared" si="98"/>
        <v>0</v>
      </c>
    </row>
    <row r="258" spans="1:20" ht="21" customHeight="1" x14ac:dyDescent="0.3">
      <c r="A258" s="164"/>
      <c r="B258" s="28" t="s">
        <v>2</v>
      </c>
      <c r="C258" s="29"/>
      <c r="D258" s="30" t="s">
        <v>205</v>
      </c>
      <c r="E258" s="30" t="s">
        <v>206</v>
      </c>
      <c r="F258" s="30" t="s">
        <v>207</v>
      </c>
      <c r="G258" s="30" t="s">
        <v>208</v>
      </c>
      <c r="H258" s="30" t="s">
        <v>148</v>
      </c>
      <c r="I258" s="30" t="s">
        <v>209</v>
      </c>
      <c r="J258" s="30" t="s">
        <v>210</v>
      </c>
      <c r="K258" s="30" t="s">
        <v>211</v>
      </c>
      <c r="L258" s="30" t="s">
        <v>212</v>
      </c>
      <c r="M258" s="30" t="s">
        <v>149</v>
      </c>
      <c r="N258" s="30" t="s">
        <v>213</v>
      </c>
      <c r="O258" s="30" t="s">
        <v>214</v>
      </c>
      <c r="P258" s="30" t="s">
        <v>215</v>
      </c>
      <c r="Q258" s="30" t="s">
        <v>216</v>
      </c>
      <c r="R258" s="30" t="s">
        <v>150</v>
      </c>
      <c r="T258" s="72">
        <f t="shared" si="98"/>
        <v>0</v>
      </c>
    </row>
    <row r="259" spans="1:20" ht="21" customHeight="1" x14ac:dyDescent="0.3">
      <c r="A259" s="32" t="s">
        <v>58</v>
      </c>
      <c r="B259" s="33" t="s">
        <v>1</v>
      </c>
      <c r="C259" s="36">
        <f t="shared" ref="C259:G260" si="104">C261+C283</f>
        <v>5805000</v>
      </c>
      <c r="D259" s="36">
        <f t="shared" si="104"/>
        <v>243750</v>
      </c>
      <c r="E259" s="36">
        <f t="shared" si="104"/>
        <v>326700</v>
      </c>
      <c r="F259" s="36">
        <f t="shared" si="104"/>
        <v>782900</v>
      </c>
      <c r="G259" s="36">
        <f t="shared" si="104"/>
        <v>909800</v>
      </c>
      <c r="H259" s="36">
        <f>SUM(D259:G259)</f>
        <v>2263150</v>
      </c>
      <c r="I259" s="36">
        <f t="shared" ref="I259:L260" si="105">I261+I283</f>
        <v>1172000</v>
      </c>
      <c r="J259" s="36">
        <f t="shared" si="105"/>
        <v>326700</v>
      </c>
      <c r="K259" s="36">
        <f t="shared" si="105"/>
        <v>326700</v>
      </c>
      <c r="L259" s="36">
        <f t="shared" si="105"/>
        <v>326700</v>
      </c>
      <c r="M259" s="36">
        <f>SUM(I259:L259)</f>
        <v>2152100</v>
      </c>
      <c r="N259" s="36">
        <f t="shared" ref="N259:Q260" si="106">N261+N283</f>
        <v>326700</v>
      </c>
      <c r="O259" s="36">
        <f t="shared" si="106"/>
        <v>326700</v>
      </c>
      <c r="P259" s="36">
        <f t="shared" si="106"/>
        <v>326700</v>
      </c>
      <c r="Q259" s="36">
        <f t="shared" si="106"/>
        <v>409650</v>
      </c>
      <c r="R259" s="36">
        <f>SUM(N259:Q259)</f>
        <v>1389750</v>
      </c>
      <c r="T259" s="72">
        <f t="shared" si="98"/>
        <v>5805000</v>
      </c>
    </row>
    <row r="260" spans="1:20" ht="21" customHeight="1" x14ac:dyDescent="0.3">
      <c r="A260" s="35"/>
      <c r="B260" s="33" t="s">
        <v>2</v>
      </c>
      <c r="C260" s="36">
        <f t="shared" si="104"/>
        <v>0</v>
      </c>
      <c r="D260" s="36">
        <f t="shared" si="104"/>
        <v>0</v>
      </c>
      <c r="E260" s="36">
        <f t="shared" si="104"/>
        <v>0</v>
      </c>
      <c r="F260" s="36">
        <f t="shared" si="104"/>
        <v>0</v>
      </c>
      <c r="G260" s="36">
        <f t="shared" si="104"/>
        <v>0</v>
      </c>
      <c r="H260" s="36">
        <f>SUM(D260:G260)</f>
        <v>0</v>
      </c>
      <c r="I260" s="36">
        <f t="shared" si="105"/>
        <v>0</v>
      </c>
      <c r="J260" s="36">
        <f t="shared" si="105"/>
        <v>0</v>
      </c>
      <c r="K260" s="36">
        <f t="shared" si="105"/>
        <v>0</v>
      </c>
      <c r="L260" s="36">
        <f t="shared" si="105"/>
        <v>0</v>
      </c>
      <c r="M260" s="36">
        <f>SUM(I260:L260)</f>
        <v>0</v>
      </c>
      <c r="N260" s="36">
        <f t="shared" si="106"/>
        <v>0</v>
      </c>
      <c r="O260" s="36">
        <f t="shared" si="106"/>
        <v>0</v>
      </c>
      <c r="P260" s="36">
        <f t="shared" si="106"/>
        <v>0</v>
      </c>
      <c r="Q260" s="36">
        <f t="shared" si="106"/>
        <v>0</v>
      </c>
      <c r="R260" s="36">
        <f>SUM(N260:Q260)</f>
        <v>0</v>
      </c>
      <c r="T260" s="72">
        <f t="shared" si="98"/>
        <v>0</v>
      </c>
    </row>
    <row r="261" spans="1:20" ht="21" customHeight="1" x14ac:dyDescent="0.3">
      <c r="A261" s="32" t="s">
        <v>72</v>
      </c>
      <c r="B261" s="33" t="s">
        <v>1</v>
      </c>
      <c r="C261" s="36">
        <f t="shared" ref="C261:G262" si="107">C263+C265+C267+C269+C271+C273+C275+C277+C279+C281</f>
        <v>4759600</v>
      </c>
      <c r="D261" s="36">
        <f t="shared" si="107"/>
        <v>243750</v>
      </c>
      <c r="E261" s="36">
        <f>E263+E265+E267+E269+E271+E273+E275+E277+E279+E281</f>
        <v>243750</v>
      </c>
      <c r="F261" s="36">
        <f t="shared" si="107"/>
        <v>699950</v>
      </c>
      <c r="G261" s="36">
        <f t="shared" si="107"/>
        <v>776850</v>
      </c>
      <c r="H261" s="36">
        <f>SUM(D261:G261)</f>
        <v>1964300</v>
      </c>
      <c r="I261" s="36">
        <f t="shared" ref="I261:L262" si="108">I263+I265+I267+I269+I271+I273+I275+I277+I279+I281</f>
        <v>1089050</v>
      </c>
      <c r="J261" s="36">
        <f t="shared" si="108"/>
        <v>243750</v>
      </c>
      <c r="K261" s="36">
        <f t="shared" si="108"/>
        <v>243750</v>
      </c>
      <c r="L261" s="36">
        <f t="shared" si="108"/>
        <v>243750</v>
      </c>
      <c r="M261" s="36">
        <f>SUM(I261:L261)</f>
        <v>1820300</v>
      </c>
      <c r="N261" s="36">
        <f t="shared" ref="N261:Q262" si="109">N263+N265+N267+N269+N271+N273+N275+N277+N279+N281</f>
        <v>243750</v>
      </c>
      <c r="O261" s="36">
        <f t="shared" si="109"/>
        <v>243750</v>
      </c>
      <c r="P261" s="36">
        <f t="shared" si="109"/>
        <v>243750</v>
      </c>
      <c r="Q261" s="36">
        <f t="shared" si="109"/>
        <v>243750</v>
      </c>
      <c r="R261" s="36">
        <f>SUM(N261:Q261)</f>
        <v>975000</v>
      </c>
      <c r="T261" s="72">
        <f t="shared" si="98"/>
        <v>4759600</v>
      </c>
    </row>
    <row r="262" spans="1:20" ht="21" customHeight="1" x14ac:dyDescent="0.3">
      <c r="A262" s="35"/>
      <c r="B262" s="33" t="s">
        <v>2</v>
      </c>
      <c r="C262" s="36">
        <f t="shared" si="107"/>
        <v>0</v>
      </c>
      <c r="D262" s="36">
        <f t="shared" si="107"/>
        <v>0</v>
      </c>
      <c r="E262" s="36">
        <f t="shared" si="107"/>
        <v>0</v>
      </c>
      <c r="F262" s="36">
        <f t="shared" si="107"/>
        <v>0</v>
      </c>
      <c r="G262" s="36">
        <f t="shared" si="107"/>
        <v>0</v>
      </c>
      <c r="H262" s="36">
        <f>SUM(D262:G262)</f>
        <v>0</v>
      </c>
      <c r="I262" s="36">
        <f t="shared" si="108"/>
        <v>0</v>
      </c>
      <c r="J262" s="36">
        <f t="shared" si="108"/>
        <v>0</v>
      </c>
      <c r="K262" s="36">
        <f t="shared" si="108"/>
        <v>0</v>
      </c>
      <c r="L262" s="36">
        <f t="shared" si="108"/>
        <v>0</v>
      </c>
      <c r="M262" s="36">
        <f>SUM(I262:L262)</f>
        <v>0</v>
      </c>
      <c r="N262" s="36">
        <f t="shared" si="109"/>
        <v>0</v>
      </c>
      <c r="O262" s="36">
        <f t="shared" si="109"/>
        <v>0</v>
      </c>
      <c r="P262" s="36">
        <f t="shared" si="109"/>
        <v>0</v>
      </c>
      <c r="Q262" s="36">
        <f t="shared" si="109"/>
        <v>0</v>
      </c>
      <c r="R262" s="36">
        <f>SUM(N262:Q262)</f>
        <v>0</v>
      </c>
      <c r="T262" s="72">
        <f t="shared" si="98"/>
        <v>0</v>
      </c>
    </row>
    <row r="263" spans="1:20" ht="21" customHeight="1" x14ac:dyDescent="0.3">
      <c r="A263" s="37" t="s">
        <v>59</v>
      </c>
      <c r="B263" s="38" t="s">
        <v>1</v>
      </c>
      <c r="C263" s="39">
        <v>2610000</v>
      </c>
      <c r="D263" s="39">
        <v>217500</v>
      </c>
      <c r="E263" s="39">
        <v>217500</v>
      </c>
      <c r="F263" s="39">
        <v>217500</v>
      </c>
      <c r="G263" s="39">
        <v>217500</v>
      </c>
      <c r="H263" s="40">
        <f>SUM(D263:G263)</f>
        <v>870000</v>
      </c>
      <c r="I263" s="39">
        <v>217500</v>
      </c>
      <c r="J263" s="39">
        <v>217500</v>
      </c>
      <c r="K263" s="39">
        <v>217500</v>
      </c>
      <c r="L263" s="39">
        <v>217500</v>
      </c>
      <c r="M263" s="40">
        <f>SUM(I263:L263)</f>
        <v>870000</v>
      </c>
      <c r="N263" s="39">
        <v>217500</v>
      </c>
      <c r="O263" s="39">
        <v>217500</v>
      </c>
      <c r="P263" s="39">
        <v>217500</v>
      </c>
      <c r="Q263" s="39">
        <v>217500</v>
      </c>
      <c r="R263" s="40">
        <f>SUM(N263:Q263)</f>
        <v>870000</v>
      </c>
      <c r="T263" s="72">
        <f t="shared" si="98"/>
        <v>2610000</v>
      </c>
    </row>
    <row r="264" spans="1:20" ht="21" customHeight="1" x14ac:dyDescent="0.3">
      <c r="A264" s="45"/>
      <c r="B264" s="38" t="s">
        <v>2</v>
      </c>
      <c r="C264" s="39"/>
      <c r="D264" s="39"/>
      <c r="E264" s="38"/>
      <c r="F264" s="38"/>
      <c r="G264" s="38"/>
      <c r="H264" s="40">
        <f t="shared" ref="H264:H282" si="110">SUM(D264:G264)</f>
        <v>0</v>
      </c>
      <c r="I264" s="38"/>
      <c r="J264" s="38"/>
      <c r="K264" s="38"/>
      <c r="L264" s="38"/>
      <c r="M264" s="40">
        <f t="shared" ref="M264:M282" si="111">SUM(I264:L264)</f>
        <v>0</v>
      </c>
      <c r="N264" s="38"/>
      <c r="O264" s="38"/>
      <c r="P264" s="38"/>
      <c r="Q264" s="38"/>
      <c r="R264" s="40">
        <f t="shared" ref="R264:R282" si="112">SUM(N264:Q264)</f>
        <v>0</v>
      </c>
      <c r="T264" s="72">
        <f t="shared" si="98"/>
        <v>0</v>
      </c>
    </row>
    <row r="265" spans="1:20" ht="21" customHeight="1" x14ac:dyDescent="0.3">
      <c r="A265" s="43" t="s">
        <v>60</v>
      </c>
      <c r="B265" s="38" t="s">
        <v>1</v>
      </c>
      <c r="C265" s="39">
        <v>315000</v>
      </c>
      <c r="D265" s="39">
        <v>26250</v>
      </c>
      <c r="E265" s="39">
        <v>26250</v>
      </c>
      <c r="F265" s="39">
        <v>26250</v>
      </c>
      <c r="G265" s="39">
        <v>26250</v>
      </c>
      <c r="H265" s="40">
        <f t="shared" si="110"/>
        <v>105000</v>
      </c>
      <c r="I265" s="39">
        <v>26250</v>
      </c>
      <c r="J265" s="39">
        <v>26250</v>
      </c>
      <c r="K265" s="39">
        <v>26250</v>
      </c>
      <c r="L265" s="39">
        <v>26250</v>
      </c>
      <c r="M265" s="40">
        <f t="shared" si="111"/>
        <v>105000</v>
      </c>
      <c r="N265" s="39">
        <v>26250</v>
      </c>
      <c r="O265" s="39">
        <v>26250</v>
      </c>
      <c r="P265" s="39">
        <v>26250</v>
      </c>
      <c r="Q265" s="39">
        <v>26250</v>
      </c>
      <c r="R265" s="40">
        <f t="shared" si="112"/>
        <v>105000</v>
      </c>
      <c r="T265" s="72">
        <f t="shared" si="98"/>
        <v>315000</v>
      </c>
    </row>
    <row r="266" spans="1:20" ht="21" customHeight="1" x14ac:dyDescent="0.3">
      <c r="A266" s="45"/>
      <c r="B266" s="38" t="s">
        <v>2</v>
      </c>
      <c r="C266" s="39"/>
      <c r="D266" s="38"/>
      <c r="E266" s="38"/>
      <c r="F266" s="38"/>
      <c r="G266" s="38"/>
      <c r="H266" s="40">
        <f t="shared" si="110"/>
        <v>0</v>
      </c>
      <c r="I266" s="38"/>
      <c r="J266" s="38"/>
      <c r="K266" s="38"/>
      <c r="L266" s="38"/>
      <c r="M266" s="40">
        <f t="shared" si="111"/>
        <v>0</v>
      </c>
      <c r="N266" s="38"/>
      <c r="O266" s="38"/>
      <c r="P266" s="38"/>
      <c r="Q266" s="38"/>
      <c r="R266" s="40">
        <f t="shared" si="112"/>
        <v>0</v>
      </c>
      <c r="T266" s="72">
        <f t="shared" si="98"/>
        <v>0</v>
      </c>
    </row>
    <row r="267" spans="1:20" ht="21" customHeight="1" x14ac:dyDescent="0.3">
      <c r="A267" s="37" t="s">
        <v>49</v>
      </c>
      <c r="B267" s="38" t="s">
        <v>1</v>
      </c>
      <c r="C267" s="59">
        <v>569000</v>
      </c>
      <c r="D267" s="60"/>
      <c r="E267" s="60"/>
      <c r="F267" s="60"/>
      <c r="G267" s="59"/>
      <c r="H267" s="40">
        <f t="shared" si="110"/>
        <v>0</v>
      </c>
      <c r="I267" s="59">
        <v>569000</v>
      </c>
      <c r="J267" s="60"/>
      <c r="K267" s="60"/>
      <c r="L267" s="59"/>
      <c r="M267" s="40">
        <f t="shared" si="111"/>
        <v>569000</v>
      </c>
      <c r="N267" s="59"/>
      <c r="O267" s="60"/>
      <c r="P267" s="60"/>
      <c r="Q267" s="60"/>
      <c r="R267" s="40">
        <f t="shared" si="112"/>
        <v>0</v>
      </c>
      <c r="T267" s="72">
        <f t="shared" si="98"/>
        <v>569000</v>
      </c>
    </row>
    <row r="268" spans="1:20" ht="21" customHeight="1" x14ac:dyDescent="0.3">
      <c r="A268" s="45"/>
      <c r="B268" s="38" t="s">
        <v>2</v>
      </c>
      <c r="C268" s="59"/>
      <c r="D268" s="60"/>
      <c r="E268" s="60"/>
      <c r="F268" s="60"/>
      <c r="G268" s="60"/>
      <c r="H268" s="40">
        <f t="shared" si="110"/>
        <v>0</v>
      </c>
      <c r="I268" s="60"/>
      <c r="J268" s="60"/>
      <c r="K268" s="60"/>
      <c r="L268" s="60"/>
      <c r="M268" s="40">
        <f t="shared" si="111"/>
        <v>0</v>
      </c>
      <c r="N268" s="60"/>
      <c r="O268" s="60"/>
      <c r="P268" s="60"/>
      <c r="Q268" s="60"/>
      <c r="R268" s="40">
        <f t="shared" si="112"/>
        <v>0</v>
      </c>
      <c r="T268" s="72">
        <f t="shared" si="98"/>
        <v>0</v>
      </c>
    </row>
    <row r="269" spans="1:20" ht="21" customHeight="1" x14ac:dyDescent="0.3">
      <c r="A269" s="37" t="s">
        <v>61</v>
      </c>
      <c r="B269" s="38" t="s">
        <v>1</v>
      </c>
      <c r="C269" s="59">
        <v>5000</v>
      </c>
      <c r="D269" s="60"/>
      <c r="E269" s="60"/>
      <c r="F269" s="60"/>
      <c r="G269" s="59"/>
      <c r="H269" s="40">
        <f t="shared" si="110"/>
        <v>0</v>
      </c>
      <c r="I269" s="59">
        <v>5000</v>
      </c>
      <c r="J269" s="60"/>
      <c r="K269" s="60"/>
      <c r="L269" s="60"/>
      <c r="M269" s="40">
        <f t="shared" si="111"/>
        <v>5000</v>
      </c>
      <c r="N269" s="59"/>
      <c r="O269" s="60"/>
      <c r="P269" s="60"/>
      <c r="Q269" s="60"/>
      <c r="R269" s="40">
        <f t="shared" si="112"/>
        <v>0</v>
      </c>
      <c r="T269" s="72">
        <f t="shared" si="98"/>
        <v>5000</v>
      </c>
    </row>
    <row r="270" spans="1:20" ht="21" customHeight="1" x14ac:dyDescent="0.3">
      <c r="A270" s="45"/>
      <c r="B270" s="38" t="s">
        <v>2</v>
      </c>
      <c r="C270" s="39"/>
      <c r="D270" s="39"/>
      <c r="E270" s="39"/>
      <c r="F270" s="39"/>
      <c r="G270" s="39"/>
      <c r="H270" s="40">
        <f t="shared" si="110"/>
        <v>0</v>
      </c>
      <c r="I270" s="39"/>
      <c r="J270" s="39"/>
      <c r="K270" s="39"/>
      <c r="L270" s="39"/>
      <c r="M270" s="40">
        <f t="shared" si="111"/>
        <v>0</v>
      </c>
      <c r="N270" s="39"/>
      <c r="O270" s="39"/>
      <c r="P270" s="39"/>
      <c r="Q270" s="39"/>
      <c r="R270" s="40">
        <f t="shared" si="112"/>
        <v>0</v>
      </c>
      <c r="T270" s="72">
        <f t="shared" si="98"/>
        <v>0</v>
      </c>
    </row>
    <row r="271" spans="1:20" ht="21" customHeight="1" x14ac:dyDescent="0.3">
      <c r="A271" s="37" t="s">
        <v>218</v>
      </c>
      <c r="B271" s="38" t="s">
        <v>1</v>
      </c>
      <c r="C271" s="59">
        <v>3000</v>
      </c>
      <c r="D271" s="60"/>
      <c r="E271" s="60"/>
      <c r="F271" s="60"/>
      <c r="G271" s="59"/>
      <c r="H271" s="40">
        <f t="shared" si="110"/>
        <v>0</v>
      </c>
      <c r="I271" s="59">
        <v>3000</v>
      </c>
      <c r="J271" s="60"/>
      <c r="K271" s="60"/>
      <c r="L271" s="60"/>
      <c r="M271" s="40">
        <f t="shared" si="111"/>
        <v>3000</v>
      </c>
      <c r="N271" s="59"/>
      <c r="O271" s="60"/>
      <c r="P271" s="60"/>
      <c r="Q271" s="60"/>
      <c r="R271" s="40">
        <f t="shared" si="112"/>
        <v>0</v>
      </c>
      <c r="T271" s="72">
        <f t="shared" ref="T271:T272" si="113">SUM(H271,M271,R271)</f>
        <v>3000</v>
      </c>
    </row>
    <row r="272" spans="1:20" ht="21" customHeight="1" x14ac:dyDescent="0.3">
      <c r="A272" s="45"/>
      <c r="B272" s="38" t="s">
        <v>2</v>
      </c>
      <c r="C272" s="59"/>
      <c r="D272" s="60"/>
      <c r="E272" s="60"/>
      <c r="F272" s="60"/>
      <c r="G272" s="60"/>
      <c r="H272" s="40">
        <f t="shared" si="110"/>
        <v>0</v>
      </c>
      <c r="I272" s="60"/>
      <c r="J272" s="60"/>
      <c r="K272" s="60"/>
      <c r="L272" s="60"/>
      <c r="M272" s="40">
        <f t="shared" si="111"/>
        <v>0</v>
      </c>
      <c r="N272" s="60"/>
      <c r="O272" s="60"/>
      <c r="P272" s="60"/>
      <c r="Q272" s="60"/>
      <c r="R272" s="40">
        <f t="shared" si="112"/>
        <v>0</v>
      </c>
      <c r="T272" s="72">
        <f t="shared" si="113"/>
        <v>0</v>
      </c>
    </row>
    <row r="273" spans="1:20" ht="21" customHeight="1" x14ac:dyDescent="0.3">
      <c r="A273" s="37" t="s">
        <v>55</v>
      </c>
      <c r="B273" s="38" t="s">
        <v>1</v>
      </c>
      <c r="C273" s="59">
        <v>456200</v>
      </c>
      <c r="D273" s="60"/>
      <c r="E273" s="60"/>
      <c r="F273" s="60">
        <v>456200</v>
      </c>
      <c r="G273" s="59"/>
      <c r="H273" s="40">
        <f t="shared" si="110"/>
        <v>456200</v>
      </c>
      <c r="I273" s="59"/>
      <c r="J273" s="60"/>
      <c r="K273" s="60"/>
      <c r="L273" s="60"/>
      <c r="M273" s="40">
        <f t="shared" si="111"/>
        <v>0</v>
      </c>
      <c r="N273" s="59"/>
      <c r="O273" s="60"/>
      <c r="P273" s="60"/>
      <c r="Q273" s="60"/>
      <c r="R273" s="40">
        <f t="shared" si="112"/>
        <v>0</v>
      </c>
      <c r="T273" s="72">
        <f t="shared" si="98"/>
        <v>456200</v>
      </c>
    </row>
    <row r="274" spans="1:20" ht="21" customHeight="1" x14ac:dyDescent="0.3">
      <c r="A274" s="45"/>
      <c r="B274" s="38" t="s">
        <v>2</v>
      </c>
      <c r="C274" s="59"/>
      <c r="D274" s="60"/>
      <c r="E274" s="60"/>
      <c r="F274" s="60"/>
      <c r="G274" s="60"/>
      <c r="H274" s="40">
        <f t="shared" si="110"/>
        <v>0</v>
      </c>
      <c r="I274" s="60"/>
      <c r="J274" s="60"/>
      <c r="K274" s="60"/>
      <c r="L274" s="60"/>
      <c r="M274" s="40">
        <f t="shared" si="111"/>
        <v>0</v>
      </c>
      <c r="N274" s="60"/>
      <c r="O274" s="60"/>
      <c r="P274" s="60"/>
      <c r="Q274" s="60"/>
      <c r="R274" s="40">
        <f t="shared" si="112"/>
        <v>0</v>
      </c>
      <c r="T274" s="72">
        <f t="shared" ref="T274:T317" si="114">SUM(H274,M274,R274)</f>
        <v>0</v>
      </c>
    </row>
    <row r="275" spans="1:20" ht="21" customHeight="1" x14ac:dyDescent="0.3">
      <c r="A275" s="43" t="s">
        <v>23</v>
      </c>
      <c r="B275" s="38" t="s">
        <v>1</v>
      </c>
      <c r="C275" s="39">
        <v>105300</v>
      </c>
      <c r="D275" s="38"/>
      <c r="E275" s="38"/>
      <c r="F275" s="38"/>
      <c r="G275" s="38"/>
      <c r="H275" s="40">
        <f t="shared" si="110"/>
        <v>0</v>
      </c>
      <c r="I275" s="38">
        <v>105300</v>
      </c>
      <c r="J275" s="38"/>
      <c r="K275" s="38"/>
      <c r="L275" s="39"/>
      <c r="M275" s="40">
        <f t="shared" si="111"/>
        <v>105300</v>
      </c>
      <c r="N275" s="38"/>
      <c r="O275" s="38"/>
      <c r="P275" s="38"/>
      <c r="Q275" s="38"/>
      <c r="R275" s="40">
        <f t="shared" si="112"/>
        <v>0</v>
      </c>
      <c r="T275" s="72">
        <f>SUM(H275,M275,R275)</f>
        <v>105300</v>
      </c>
    </row>
    <row r="276" spans="1:20" ht="21" customHeight="1" x14ac:dyDescent="0.3">
      <c r="A276" s="42"/>
      <c r="B276" s="38" t="s">
        <v>2</v>
      </c>
      <c r="C276" s="39"/>
      <c r="D276" s="38"/>
      <c r="E276" s="38"/>
      <c r="F276" s="38"/>
      <c r="G276" s="38"/>
      <c r="H276" s="40">
        <f t="shared" si="110"/>
        <v>0</v>
      </c>
      <c r="I276" s="38"/>
      <c r="J276" s="38"/>
      <c r="K276" s="38"/>
      <c r="L276" s="38"/>
      <c r="M276" s="40">
        <f t="shared" si="111"/>
        <v>0</v>
      </c>
      <c r="N276" s="38"/>
      <c r="O276" s="38"/>
      <c r="P276" s="38"/>
      <c r="Q276" s="38"/>
      <c r="R276" s="40">
        <f t="shared" si="112"/>
        <v>0</v>
      </c>
      <c r="T276" s="72">
        <f>SUM(H276,M276,R276)</f>
        <v>0</v>
      </c>
    </row>
    <row r="277" spans="1:20" ht="21" customHeight="1" x14ac:dyDescent="0.3">
      <c r="A277" s="37" t="s">
        <v>56</v>
      </c>
      <c r="B277" s="38" t="s">
        <v>1</v>
      </c>
      <c r="C277" s="59">
        <v>163000</v>
      </c>
      <c r="D277" s="60"/>
      <c r="E277" s="60"/>
      <c r="F277" s="60"/>
      <c r="G277" s="59"/>
      <c r="H277" s="40">
        <f t="shared" si="110"/>
        <v>0</v>
      </c>
      <c r="I277" s="59">
        <v>163000</v>
      </c>
      <c r="J277" s="60"/>
      <c r="K277" s="60"/>
      <c r="L277" s="60"/>
      <c r="M277" s="40">
        <f t="shared" si="111"/>
        <v>163000</v>
      </c>
      <c r="N277" s="59"/>
      <c r="O277" s="60"/>
      <c r="P277" s="60"/>
      <c r="Q277" s="60"/>
      <c r="R277" s="40">
        <f t="shared" si="112"/>
        <v>0</v>
      </c>
      <c r="T277" s="72">
        <f t="shared" si="114"/>
        <v>163000</v>
      </c>
    </row>
    <row r="278" spans="1:20" ht="21" customHeight="1" x14ac:dyDescent="0.3">
      <c r="A278" s="45"/>
      <c r="B278" s="38" t="s">
        <v>2</v>
      </c>
      <c r="C278" s="59"/>
      <c r="D278" s="60"/>
      <c r="E278" s="60"/>
      <c r="F278" s="60"/>
      <c r="G278" s="60"/>
      <c r="H278" s="40">
        <f t="shared" si="110"/>
        <v>0</v>
      </c>
      <c r="I278" s="60"/>
      <c r="J278" s="60"/>
      <c r="K278" s="60"/>
      <c r="L278" s="60"/>
      <c r="M278" s="40">
        <f t="shared" si="111"/>
        <v>0</v>
      </c>
      <c r="N278" s="60"/>
      <c r="O278" s="60"/>
      <c r="P278" s="60"/>
      <c r="Q278" s="60"/>
      <c r="R278" s="40">
        <f t="shared" si="112"/>
        <v>0</v>
      </c>
      <c r="T278" s="72">
        <f t="shared" si="114"/>
        <v>0</v>
      </c>
    </row>
    <row r="279" spans="1:20" ht="21" customHeight="1" x14ac:dyDescent="0.3">
      <c r="A279" s="37" t="s">
        <v>62</v>
      </c>
      <c r="B279" s="38" t="s">
        <v>1</v>
      </c>
      <c r="C279" s="59">
        <v>139000</v>
      </c>
      <c r="D279" s="60"/>
      <c r="E279" s="60"/>
      <c r="F279" s="60"/>
      <c r="G279" s="60">
        <v>139000</v>
      </c>
      <c r="H279" s="40">
        <f t="shared" si="110"/>
        <v>139000</v>
      </c>
      <c r="I279" s="59"/>
      <c r="J279" s="60"/>
      <c r="K279" s="60"/>
      <c r="L279" s="60"/>
      <c r="M279" s="40">
        <f t="shared" si="111"/>
        <v>0</v>
      </c>
      <c r="N279" s="60"/>
      <c r="O279" s="60"/>
      <c r="P279" s="60"/>
      <c r="Q279" s="60"/>
      <c r="R279" s="40">
        <f t="shared" si="112"/>
        <v>0</v>
      </c>
      <c r="T279" s="72">
        <f t="shared" si="114"/>
        <v>139000</v>
      </c>
    </row>
    <row r="280" spans="1:20" ht="21" customHeight="1" x14ac:dyDescent="0.3">
      <c r="A280" s="45"/>
      <c r="B280" s="38" t="s">
        <v>2</v>
      </c>
      <c r="C280" s="39"/>
      <c r="D280" s="38"/>
      <c r="E280" s="38"/>
      <c r="F280" s="38"/>
      <c r="G280" s="38"/>
      <c r="H280" s="40">
        <f t="shared" si="110"/>
        <v>0</v>
      </c>
      <c r="I280" s="38"/>
      <c r="J280" s="38"/>
      <c r="K280" s="38"/>
      <c r="L280" s="38"/>
      <c r="M280" s="40">
        <f t="shared" si="111"/>
        <v>0</v>
      </c>
      <c r="N280" s="38"/>
      <c r="O280" s="38"/>
      <c r="P280" s="38"/>
      <c r="Q280" s="38"/>
      <c r="R280" s="40">
        <f t="shared" si="112"/>
        <v>0</v>
      </c>
      <c r="T280" s="72">
        <f t="shared" si="114"/>
        <v>0</v>
      </c>
    </row>
    <row r="281" spans="1:20" ht="21" customHeight="1" x14ac:dyDescent="0.3">
      <c r="A281" s="37" t="s">
        <v>57</v>
      </c>
      <c r="B281" s="38" t="s">
        <v>1</v>
      </c>
      <c r="C281" s="59">
        <v>394100</v>
      </c>
      <c r="D281" s="60"/>
      <c r="E281" s="60"/>
      <c r="F281" s="60"/>
      <c r="G281" s="60">
        <v>394100</v>
      </c>
      <c r="H281" s="40">
        <f t="shared" si="110"/>
        <v>394100</v>
      </c>
      <c r="I281" s="59"/>
      <c r="J281" s="60"/>
      <c r="K281" s="60"/>
      <c r="L281" s="60"/>
      <c r="M281" s="40">
        <f t="shared" si="111"/>
        <v>0</v>
      </c>
      <c r="N281" s="60"/>
      <c r="O281" s="60"/>
      <c r="P281" s="60"/>
      <c r="Q281" s="60"/>
      <c r="R281" s="40">
        <f t="shared" si="112"/>
        <v>0</v>
      </c>
      <c r="T281" s="72">
        <f t="shared" si="114"/>
        <v>394100</v>
      </c>
    </row>
    <row r="282" spans="1:20" ht="21" customHeight="1" x14ac:dyDescent="0.3">
      <c r="A282" s="45"/>
      <c r="B282" s="38" t="s">
        <v>2</v>
      </c>
      <c r="C282" s="39"/>
      <c r="D282" s="39"/>
      <c r="E282" s="39"/>
      <c r="F282" s="39"/>
      <c r="G282" s="39"/>
      <c r="H282" s="40">
        <f t="shared" si="110"/>
        <v>0</v>
      </c>
      <c r="I282" s="39"/>
      <c r="J282" s="39"/>
      <c r="K282" s="39"/>
      <c r="L282" s="39"/>
      <c r="M282" s="40">
        <f t="shared" si="111"/>
        <v>0</v>
      </c>
      <c r="N282" s="39"/>
      <c r="O282" s="39"/>
      <c r="P282" s="39"/>
      <c r="Q282" s="39"/>
      <c r="R282" s="40">
        <f t="shared" si="112"/>
        <v>0</v>
      </c>
      <c r="T282" s="72">
        <f t="shared" si="114"/>
        <v>0</v>
      </c>
    </row>
    <row r="283" spans="1:20" ht="21" customHeight="1" x14ac:dyDescent="0.3">
      <c r="A283" s="32" t="s">
        <v>41</v>
      </c>
      <c r="B283" s="33" t="s">
        <v>1</v>
      </c>
      <c r="C283" s="36">
        <f>SUM(C285+C287)</f>
        <v>1045400</v>
      </c>
      <c r="D283" s="36">
        <f t="shared" ref="D283" si="115">SUM(D285)</f>
        <v>0</v>
      </c>
      <c r="E283" s="36">
        <f>SUM(E285+E287)</f>
        <v>82950</v>
      </c>
      <c r="F283" s="36">
        <f t="shared" ref="F283:R283" si="116">SUM(F285+F287)</f>
        <v>82950</v>
      </c>
      <c r="G283" s="36">
        <f t="shared" si="116"/>
        <v>132950</v>
      </c>
      <c r="H283" s="36">
        <f t="shared" si="116"/>
        <v>298850</v>
      </c>
      <c r="I283" s="36">
        <f t="shared" si="116"/>
        <v>82950</v>
      </c>
      <c r="J283" s="36">
        <f t="shared" si="116"/>
        <v>82950</v>
      </c>
      <c r="K283" s="36">
        <f t="shared" si="116"/>
        <v>82950</v>
      </c>
      <c r="L283" s="36">
        <f t="shared" si="116"/>
        <v>82950</v>
      </c>
      <c r="M283" s="36">
        <f t="shared" si="116"/>
        <v>331800</v>
      </c>
      <c r="N283" s="36">
        <f t="shared" si="116"/>
        <v>82950</v>
      </c>
      <c r="O283" s="36">
        <f t="shared" si="116"/>
        <v>82950</v>
      </c>
      <c r="P283" s="36">
        <f t="shared" si="116"/>
        <v>82950</v>
      </c>
      <c r="Q283" s="36">
        <f t="shared" si="116"/>
        <v>165900</v>
      </c>
      <c r="R283" s="36">
        <f t="shared" si="116"/>
        <v>414750</v>
      </c>
      <c r="T283" s="72">
        <f t="shared" si="114"/>
        <v>1045400</v>
      </c>
    </row>
    <row r="284" spans="1:20" ht="21" customHeight="1" x14ac:dyDescent="0.3">
      <c r="A284" s="35"/>
      <c r="B284" s="33" t="s">
        <v>2</v>
      </c>
      <c r="C284" s="36">
        <f>SUM(C286)</f>
        <v>0</v>
      </c>
      <c r="D284" s="36">
        <f t="shared" ref="D284:R284" si="117">SUM(D286)</f>
        <v>0</v>
      </c>
      <c r="E284" s="36">
        <f t="shared" si="117"/>
        <v>0</v>
      </c>
      <c r="F284" s="36">
        <f t="shared" si="117"/>
        <v>0</v>
      </c>
      <c r="G284" s="36">
        <f t="shared" si="117"/>
        <v>0</v>
      </c>
      <c r="H284" s="36">
        <f t="shared" si="117"/>
        <v>0</v>
      </c>
      <c r="I284" s="36">
        <f t="shared" si="117"/>
        <v>0</v>
      </c>
      <c r="J284" s="36">
        <f t="shared" si="117"/>
        <v>0</v>
      </c>
      <c r="K284" s="36">
        <f t="shared" si="117"/>
        <v>0</v>
      </c>
      <c r="L284" s="36">
        <f t="shared" si="117"/>
        <v>0</v>
      </c>
      <c r="M284" s="36">
        <f t="shared" si="117"/>
        <v>0</v>
      </c>
      <c r="N284" s="36">
        <f t="shared" si="117"/>
        <v>0</v>
      </c>
      <c r="O284" s="36">
        <f t="shared" si="117"/>
        <v>0</v>
      </c>
      <c r="P284" s="36">
        <f t="shared" si="117"/>
        <v>0</v>
      </c>
      <c r="Q284" s="36">
        <f t="shared" si="117"/>
        <v>0</v>
      </c>
      <c r="R284" s="36">
        <f t="shared" si="117"/>
        <v>0</v>
      </c>
      <c r="T284" s="72">
        <f t="shared" si="114"/>
        <v>0</v>
      </c>
    </row>
    <row r="285" spans="1:20" ht="21" customHeight="1" x14ac:dyDescent="0.3">
      <c r="A285" s="50" t="s">
        <v>63</v>
      </c>
      <c r="B285" s="38" t="s">
        <v>1</v>
      </c>
      <c r="C285" s="39">
        <v>995400</v>
      </c>
      <c r="D285" s="39"/>
      <c r="E285" s="39">
        <v>82950</v>
      </c>
      <c r="F285" s="39">
        <v>82950</v>
      </c>
      <c r="G285" s="39">
        <v>82950</v>
      </c>
      <c r="H285" s="40">
        <f>SUM(D285:G285)</f>
        <v>248850</v>
      </c>
      <c r="I285" s="39">
        <v>82950</v>
      </c>
      <c r="J285" s="39">
        <v>82950</v>
      </c>
      <c r="K285" s="39">
        <v>82950</v>
      </c>
      <c r="L285" s="39">
        <v>82950</v>
      </c>
      <c r="M285" s="40">
        <f>SUM(I285:L285)</f>
        <v>331800</v>
      </c>
      <c r="N285" s="39">
        <v>82950</v>
      </c>
      <c r="O285" s="39">
        <v>82950</v>
      </c>
      <c r="P285" s="39">
        <v>82950</v>
      </c>
      <c r="Q285" s="39">
        <v>165900</v>
      </c>
      <c r="R285" s="40">
        <f>SUM(N285:Q285)</f>
        <v>414750</v>
      </c>
      <c r="T285" s="72">
        <f t="shared" si="114"/>
        <v>995400</v>
      </c>
    </row>
    <row r="286" spans="1:20" ht="21" customHeight="1" x14ac:dyDescent="0.3">
      <c r="A286" s="45"/>
      <c r="B286" s="38" t="s">
        <v>2</v>
      </c>
      <c r="C286" s="39"/>
      <c r="D286" s="39"/>
      <c r="E286" s="39"/>
      <c r="F286" s="39"/>
      <c r="G286" s="39"/>
      <c r="H286" s="40">
        <f t="shared" ref="H286:H288" si="118">SUM(D286:G286)</f>
        <v>0</v>
      </c>
      <c r="I286" s="39"/>
      <c r="J286" s="39"/>
      <c r="K286" s="39"/>
      <c r="L286" s="39"/>
      <c r="M286" s="40">
        <f t="shared" ref="M286:M288" si="119">SUM(I286:L286)</f>
        <v>0</v>
      </c>
      <c r="N286" s="39"/>
      <c r="O286" s="39"/>
      <c r="P286" s="39"/>
      <c r="Q286" s="39"/>
      <c r="R286" s="40">
        <f t="shared" ref="R286:R288" si="120">SUM(N286:Q286)</f>
        <v>0</v>
      </c>
      <c r="T286" s="72">
        <f t="shared" si="114"/>
        <v>0</v>
      </c>
    </row>
    <row r="287" spans="1:20" ht="21" customHeight="1" x14ac:dyDescent="0.3">
      <c r="A287" s="37" t="s">
        <v>153</v>
      </c>
      <c r="B287" s="38" t="s">
        <v>1</v>
      </c>
      <c r="C287" s="39">
        <v>50000</v>
      </c>
      <c r="D287" s="39"/>
      <c r="E287" s="39"/>
      <c r="F287" s="39"/>
      <c r="G287" s="39">
        <v>50000</v>
      </c>
      <c r="H287" s="40">
        <f t="shared" si="118"/>
        <v>50000</v>
      </c>
      <c r="I287" s="39"/>
      <c r="J287" s="39"/>
      <c r="K287" s="39"/>
      <c r="L287" s="39"/>
      <c r="M287" s="40">
        <f t="shared" si="119"/>
        <v>0</v>
      </c>
      <c r="N287" s="39"/>
      <c r="O287" s="39"/>
      <c r="P287" s="39"/>
      <c r="Q287" s="39"/>
      <c r="R287" s="40">
        <f t="shared" si="120"/>
        <v>0</v>
      </c>
      <c r="T287" s="72">
        <f t="shared" si="114"/>
        <v>50000</v>
      </c>
    </row>
    <row r="288" spans="1:20" ht="21" customHeight="1" x14ac:dyDescent="0.3">
      <c r="A288" s="45" t="s">
        <v>154</v>
      </c>
      <c r="B288" s="38" t="s">
        <v>2</v>
      </c>
      <c r="C288" s="39"/>
      <c r="D288" s="39"/>
      <c r="E288" s="39"/>
      <c r="F288" s="39"/>
      <c r="G288" s="39"/>
      <c r="H288" s="40">
        <f t="shared" si="118"/>
        <v>0</v>
      </c>
      <c r="I288" s="39"/>
      <c r="J288" s="39"/>
      <c r="K288" s="39"/>
      <c r="L288" s="39"/>
      <c r="M288" s="40">
        <f t="shared" si="119"/>
        <v>0</v>
      </c>
      <c r="N288" s="39"/>
      <c r="O288" s="39"/>
      <c r="P288" s="39"/>
      <c r="Q288" s="39"/>
      <c r="R288" s="40">
        <f t="shared" si="120"/>
        <v>0</v>
      </c>
      <c r="T288" s="72">
        <f t="shared" si="114"/>
        <v>0</v>
      </c>
    </row>
    <row r="289" spans="1:20" ht="21" customHeight="1" x14ac:dyDescent="0.3">
      <c r="A289" s="46"/>
      <c r="B289" s="47"/>
      <c r="C289" s="48"/>
      <c r="D289" s="48"/>
      <c r="E289" s="48"/>
      <c r="F289" s="48"/>
      <c r="G289" s="48"/>
      <c r="H289" s="77"/>
      <c r="I289" s="48"/>
      <c r="J289" s="48"/>
      <c r="K289" s="48"/>
      <c r="L289" s="48"/>
      <c r="M289" s="77"/>
      <c r="N289" s="48"/>
      <c r="O289" s="48"/>
      <c r="P289" s="48"/>
      <c r="Q289" s="48"/>
      <c r="R289" s="77"/>
      <c r="T289" s="72"/>
    </row>
    <row r="290" spans="1:20" ht="21" customHeight="1" x14ac:dyDescent="0.3">
      <c r="A290" s="46"/>
      <c r="B290" s="47"/>
      <c r="C290" s="48"/>
      <c r="D290" s="48"/>
      <c r="E290" s="48"/>
      <c r="F290" s="48"/>
      <c r="G290" s="48"/>
      <c r="H290" s="77"/>
      <c r="I290" s="48"/>
      <c r="J290" s="48"/>
      <c r="K290" s="48"/>
      <c r="L290" s="48"/>
      <c r="M290" s="77"/>
      <c r="N290" s="48"/>
      <c r="O290" s="48"/>
      <c r="P290" s="48"/>
      <c r="Q290" s="48"/>
      <c r="R290" s="77"/>
      <c r="T290" s="72"/>
    </row>
    <row r="291" spans="1:20" ht="21" customHeight="1" x14ac:dyDescent="0.3">
      <c r="A291" s="165" t="s">
        <v>67</v>
      </c>
      <c r="B291" s="165"/>
      <c r="C291" s="165"/>
      <c r="D291" s="165"/>
      <c r="E291" s="165"/>
      <c r="F291" s="165"/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  <c r="Q291" s="24" t="s">
        <v>18</v>
      </c>
      <c r="T291" s="72">
        <f t="shared" si="114"/>
        <v>0</v>
      </c>
    </row>
    <row r="292" spans="1:20" ht="21" customHeight="1" x14ac:dyDescent="0.3">
      <c r="A292" s="22"/>
      <c r="B292" s="22"/>
      <c r="C292" s="23"/>
      <c r="D292" s="24"/>
      <c r="T292" s="72">
        <f t="shared" si="114"/>
        <v>0</v>
      </c>
    </row>
    <row r="293" spans="1:20" ht="21" customHeight="1" x14ac:dyDescent="0.3">
      <c r="A293" s="163" t="s">
        <v>17</v>
      </c>
      <c r="B293" s="25" t="s">
        <v>3</v>
      </c>
      <c r="C293" s="26" t="s">
        <v>25</v>
      </c>
      <c r="D293" s="168" t="s">
        <v>42</v>
      </c>
      <c r="E293" s="169"/>
      <c r="F293" s="169"/>
      <c r="G293" s="170"/>
      <c r="H293" s="27"/>
      <c r="I293" s="168" t="s">
        <v>146</v>
      </c>
      <c r="J293" s="169"/>
      <c r="K293" s="169"/>
      <c r="L293" s="170"/>
      <c r="M293" s="27"/>
      <c r="N293" s="168" t="s">
        <v>147</v>
      </c>
      <c r="O293" s="169"/>
      <c r="P293" s="169"/>
      <c r="Q293" s="170"/>
      <c r="R293" s="41"/>
      <c r="T293" s="72">
        <f t="shared" si="114"/>
        <v>0</v>
      </c>
    </row>
    <row r="294" spans="1:20" ht="21" customHeight="1" x14ac:dyDescent="0.3">
      <c r="A294" s="164"/>
      <c r="B294" s="28" t="s">
        <v>2</v>
      </c>
      <c r="C294" s="29"/>
      <c r="D294" s="30" t="s">
        <v>205</v>
      </c>
      <c r="E294" s="30" t="s">
        <v>206</v>
      </c>
      <c r="F294" s="30" t="s">
        <v>207</v>
      </c>
      <c r="G294" s="30" t="s">
        <v>208</v>
      </c>
      <c r="H294" s="30" t="s">
        <v>148</v>
      </c>
      <c r="I294" s="30" t="s">
        <v>209</v>
      </c>
      <c r="J294" s="30" t="s">
        <v>210</v>
      </c>
      <c r="K294" s="30" t="s">
        <v>211</v>
      </c>
      <c r="L294" s="30" t="s">
        <v>212</v>
      </c>
      <c r="M294" s="30" t="s">
        <v>149</v>
      </c>
      <c r="N294" s="30" t="s">
        <v>213</v>
      </c>
      <c r="O294" s="30" t="s">
        <v>214</v>
      </c>
      <c r="P294" s="30" t="s">
        <v>215</v>
      </c>
      <c r="Q294" s="30" t="s">
        <v>216</v>
      </c>
      <c r="R294" s="30" t="s">
        <v>150</v>
      </c>
      <c r="T294" s="72">
        <f t="shared" si="114"/>
        <v>0</v>
      </c>
    </row>
    <row r="295" spans="1:20" ht="21" customHeight="1" x14ac:dyDescent="0.3">
      <c r="A295" s="32" t="s">
        <v>64</v>
      </c>
      <c r="B295" s="33" t="s">
        <v>1</v>
      </c>
      <c r="C295" s="36">
        <f>C297+C315</f>
        <v>1970500</v>
      </c>
      <c r="D295" s="36">
        <f t="shared" ref="D295:G295" si="121">D297+D315</f>
        <v>70750</v>
      </c>
      <c r="E295" s="36">
        <f t="shared" si="121"/>
        <v>70750</v>
      </c>
      <c r="F295" s="36">
        <f t="shared" si="121"/>
        <v>207850</v>
      </c>
      <c r="G295" s="36">
        <f t="shared" si="121"/>
        <v>541445</v>
      </c>
      <c r="H295" s="36">
        <f>SUM(D295:G295)</f>
        <v>890795</v>
      </c>
      <c r="I295" s="36">
        <f t="shared" ref="I295:L295" si="122">I297+I315</f>
        <v>340950</v>
      </c>
      <c r="J295" s="36">
        <f t="shared" si="122"/>
        <v>118750</v>
      </c>
      <c r="K295" s="36">
        <f t="shared" si="122"/>
        <v>70750</v>
      </c>
      <c r="L295" s="36">
        <f t="shared" si="122"/>
        <v>266255</v>
      </c>
      <c r="M295" s="36">
        <f>SUM(I295:L295)</f>
        <v>796705</v>
      </c>
      <c r="N295" s="36">
        <f t="shared" ref="N295:Q295" si="123">N297+N315</f>
        <v>70750</v>
      </c>
      <c r="O295" s="36">
        <f t="shared" si="123"/>
        <v>70750</v>
      </c>
      <c r="P295" s="36">
        <f t="shared" si="123"/>
        <v>70750</v>
      </c>
      <c r="Q295" s="36">
        <f t="shared" si="123"/>
        <v>70750</v>
      </c>
      <c r="R295" s="36">
        <f>SUM(N295:Q295)</f>
        <v>283000</v>
      </c>
      <c r="T295" s="72">
        <f t="shared" si="114"/>
        <v>1970500</v>
      </c>
    </row>
    <row r="296" spans="1:20" ht="21" customHeight="1" x14ac:dyDescent="0.3">
      <c r="A296" s="35"/>
      <c r="B296" s="33" t="s">
        <v>2</v>
      </c>
      <c r="C296" s="36">
        <f>C298+C316</f>
        <v>0</v>
      </c>
      <c r="D296" s="36">
        <f t="shared" ref="D296:G296" si="124">D298+D316</f>
        <v>0</v>
      </c>
      <c r="E296" s="36">
        <f t="shared" si="124"/>
        <v>0</v>
      </c>
      <c r="F296" s="36">
        <f t="shared" si="124"/>
        <v>0</v>
      </c>
      <c r="G296" s="36">
        <f t="shared" si="124"/>
        <v>0</v>
      </c>
      <c r="H296" s="36">
        <f>SUM(D296:G296)</f>
        <v>0</v>
      </c>
      <c r="I296" s="36">
        <f t="shared" ref="I296:L296" si="125">I298+I316</f>
        <v>0</v>
      </c>
      <c r="J296" s="36">
        <f t="shared" si="125"/>
        <v>0</v>
      </c>
      <c r="K296" s="36">
        <f t="shared" si="125"/>
        <v>0</v>
      </c>
      <c r="L296" s="36">
        <f t="shared" si="125"/>
        <v>0</v>
      </c>
      <c r="M296" s="36">
        <f>SUM(I296:L296)</f>
        <v>0</v>
      </c>
      <c r="N296" s="36">
        <f t="shared" ref="N296:Q296" si="126">N298+N316</f>
        <v>0</v>
      </c>
      <c r="O296" s="36">
        <f t="shared" si="126"/>
        <v>0</v>
      </c>
      <c r="P296" s="36">
        <f t="shared" si="126"/>
        <v>0</v>
      </c>
      <c r="Q296" s="36">
        <f t="shared" si="126"/>
        <v>0</v>
      </c>
      <c r="R296" s="36">
        <f>SUM(N296:Q296)</f>
        <v>0</v>
      </c>
      <c r="T296" s="72">
        <f t="shared" si="114"/>
        <v>0</v>
      </c>
    </row>
    <row r="297" spans="1:20" ht="21" customHeight="1" x14ac:dyDescent="0.3">
      <c r="A297" s="32" t="s">
        <v>72</v>
      </c>
      <c r="B297" s="33" t="s">
        <v>1</v>
      </c>
      <c r="C297" s="36">
        <f>C299+C301+C303+C305+C307+C309+C311+C313</f>
        <v>1870600</v>
      </c>
      <c r="D297" s="36">
        <f>D299+D301+D303+D305+D307+D309+D311+D313</f>
        <v>70750</v>
      </c>
      <c r="E297" s="36">
        <f t="shared" ref="E297:G297" si="127">E299+E301+E303+E305+E307+E309+E311+E313</f>
        <v>70750</v>
      </c>
      <c r="F297" s="36">
        <f t="shared" si="127"/>
        <v>207850</v>
      </c>
      <c r="G297" s="36">
        <f t="shared" si="127"/>
        <v>541445</v>
      </c>
      <c r="H297" s="36">
        <f>SUM(D297:G297)</f>
        <v>890795</v>
      </c>
      <c r="I297" s="36">
        <f t="shared" ref="I297:L297" si="128">I299+I301+I303+I305+I307+I309+I311+I313</f>
        <v>241050</v>
      </c>
      <c r="J297" s="36">
        <f t="shared" si="128"/>
        <v>118750</v>
      </c>
      <c r="K297" s="36">
        <f t="shared" si="128"/>
        <v>70750</v>
      </c>
      <c r="L297" s="36">
        <f t="shared" si="128"/>
        <v>266255</v>
      </c>
      <c r="M297" s="36">
        <f>SUM(I297:L297)</f>
        <v>696805</v>
      </c>
      <c r="N297" s="36">
        <f t="shared" ref="N297:Q297" si="129">N299+N301+N303+N305+N307+N309+N311+N313</f>
        <v>70750</v>
      </c>
      <c r="O297" s="36">
        <f t="shared" si="129"/>
        <v>70750</v>
      </c>
      <c r="P297" s="36">
        <f t="shared" si="129"/>
        <v>70750</v>
      </c>
      <c r="Q297" s="36">
        <f t="shared" si="129"/>
        <v>70750</v>
      </c>
      <c r="R297" s="36">
        <f>SUM(N297:Q297)</f>
        <v>283000</v>
      </c>
      <c r="T297" s="72">
        <f t="shared" si="114"/>
        <v>1870600</v>
      </c>
    </row>
    <row r="298" spans="1:20" ht="21" customHeight="1" x14ac:dyDescent="0.3">
      <c r="A298" s="35"/>
      <c r="B298" s="33" t="s">
        <v>2</v>
      </c>
      <c r="C298" s="36">
        <f>C300+C302+C304+C306+C308+C310+C312+C314</f>
        <v>0</v>
      </c>
      <c r="D298" s="36">
        <f t="shared" ref="D298:G298" si="130">D300+D302+D304+D306+D308+D310+D312+D314</f>
        <v>0</v>
      </c>
      <c r="E298" s="36">
        <f t="shared" si="130"/>
        <v>0</v>
      </c>
      <c r="F298" s="36">
        <f t="shared" si="130"/>
        <v>0</v>
      </c>
      <c r="G298" s="36">
        <f t="shared" si="130"/>
        <v>0</v>
      </c>
      <c r="H298" s="36">
        <f>SUM(D298:G298)</f>
        <v>0</v>
      </c>
      <c r="I298" s="36">
        <f t="shared" ref="I298:L298" si="131">I300+I302+I304+I306+I308+I310+I312+I314</f>
        <v>0</v>
      </c>
      <c r="J298" s="36">
        <f t="shared" si="131"/>
        <v>0</v>
      </c>
      <c r="K298" s="36">
        <f t="shared" si="131"/>
        <v>0</v>
      </c>
      <c r="L298" s="36">
        <f t="shared" si="131"/>
        <v>0</v>
      </c>
      <c r="M298" s="36">
        <f>SUM(I298:L298)</f>
        <v>0</v>
      </c>
      <c r="N298" s="36">
        <f t="shared" ref="N298:Q298" si="132">N300+N302+N304+N306+N308+N310+N312+N314</f>
        <v>0</v>
      </c>
      <c r="O298" s="36">
        <f t="shared" si="132"/>
        <v>0</v>
      </c>
      <c r="P298" s="36">
        <f t="shared" si="132"/>
        <v>0</v>
      </c>
      <c r="Q298" s="36">
        <f t="shared" si="132"/>
        <v>0</v>
      </c>
      <c r="R298" s="36">
        <f>SUM(N298:Q298)</f>
        <v>0</v>
      </c>
      <c r="T298" s="72">
        <f t="shared" si="114"/>
        <v>0</v>
      </c>
    </row>
    <row r="299" spans="1:20" ht="21" customHeight="1" x14ac:dyDescent="0.3">
      <c r="A299" s="37" t="s">
        <v>27</v>
      </c>
      <c r="B299" s="38" t="s">
        <v>1</v>
      </c>
      <c r="C299" s="39">
        <v>849000</v>
      </c>
      <c r="D299" s="120">
        <v>70750</v>
      </c>
      <c r="E299" s="120">
        <v>70750</v>
      </c>
      <c r="F299" s="120">
        <v>70750</v>
      </c>
      <c r="G299" s="120">
        <v>70750</v>
      </c>
      <c r="H299" s="40">
        <f>SUM(D299:G299)</f>
        <v>283000</v>
      </c>
      <c r="I299" s="120">
        <v>70750</v>
      </c>
      <c r="J299" s="120">
        <v>70750</v>
      </c>
      <c r="K299" s="120">
        <v>70750</v>
      </c>
      <c r="L299" s="120">
        <v>70750</v>
      </c>
      <c r="M299" s="40">
        <f>SUM(I299:L299)</f>
        <v>283000</v>
      </c>
      <c r="N299" s="120">
        <v>70750</v>
      </c>
      <c r="O299" s="120">
        <v>70750</v>
      </c>
      <c r="P299" s="120">
        <v>70750</v>
      </c>
      <c r="Q299" s="120">
        <v>70750</v>
      </c>
      <c r="R299" s="40">
        <f>SUM(N299:Q299)</f>
        <v>283000</v>
      </c>
      <c r="T299" s="72">
        <f t="shared" si="114"/>
        <v>849000</v>
      </c>
    </row>
    <row r="300" spans="1:20" ht="21" customHeight="1" x14ac:dyDescent="0.3">
      <c r="A300" s="45"/>
      <c r="B300" s="38" t="s">
        <v>2</v>
      </c>
      <c r="C300" s="39"/>
      <c r="D300" s="121"/>
      <c r="E300" s="121"/>
      <c r="F300" s="121"/>
      <c r="G300" s="121"/>
      <c r="H300" s="39"/>
      <c r="I300" s="121"/>
      <c r="J300" s="121"/>
      <c r="K300" s="121"/>
      <c r="L300" s="121"/>
      <c r="M300" s="39"/>
      <c r="N300" s="121"/>
      <c r="O300" s="121"/>
      <c r="P300" s="121"/>
      <c r="Q300" s="121"/>
      <c r="R300" s="64"/>
      <c r="T300" s="72">
        <f t="shared" si="114"/>
        <v>0</v>
      </c>
    </row>
    <row r="301" spans="1:20" ht="21" customHeight="1" x14ac:dyDescent="0.3">
      <c r="A301" s="37" t="s">
        <v>49</v>
      </c>
      <c r="B301" s="38" t="s">
        <v>1</v>
      </c>
      <c r="C301" s="39">
        <v>274200</v>
      </c>
      <c r="D301" s="121"/>
      <c r="E301" s="121"/>
      <c r="F301" s="121">
        <v>137100</v>
      </c>
      <c r="G301" s="39"/>
      <c r="H301" s="40">
        <f>SUM(D301:G301)</f>
        <v>137100</v>
      </c>
      <c r="I301" s="121">
        <v>137100</v>
      </c>
      <c r="J301" s="121"/>
      <c r="K301" s="121"/>
      <c r="L301" s="122"/>
      <c r="M301" s="40">
        <f>SUM(I301:L301)</f>
        <v>137100</v>
      </c>
      <c r="N301" s="122"/>
      <c r="O301" s="121"/>
      <c r="P301" s="121"/>
      <c r="Q301" s="121"/>
      <c r="R301" s="40">
        <f>SUM(N301:Q301)</f>
        <v>0</v>
      </c>
      <c r="T301" s="72">
        <f t="shared" si="114"/>
        <v>274200</v>
      </c>
    </row>
    <row r="302" spans="1:20" ht="21" customHeight="1" x14ac:dyDescent="0.3">
      <c r="A302" s="45"/>
      <c r="B302" s="38" t="s">
        <v>2</v>
      </c>
      <c r="C302" s="39"/>
      <c r="D302" s="121"/>
      <c r="E302" s="121"/>
      <c r="F302" s="121"/>
      <c r="G302" s="121"/>
      <c r="H302" s="39"/>
      <c r="I302" s="121"/>
      <c r="J302" s="121"/>
      <c r="K302" s="121"/>
      <c r="L302" s="121"/>
      <c r="M302" s="39"/>
      <c r="N302" s="121"/>
      <c r="O302" s="121"/>
      <c r="P302" s="121"/>
      <c r="Q302" s="121"/>
      <c r="R302" s="64"/>
      <c r="T302" s="72">
        <f t="shared" si="114"/>
        <v>0</v>
      </c>
    </row>
    <row r="303" spans="1:20" ht="21" customHeight="1" x14ac:dyDescent="0.3">
      <c r="A303" s="37" t="s">
        <v>61</v>
      </c>
      <c r="B303" s="38" t="s">
        <v>1</v>
      </c>
      <c r="C303" s="39">
        <v>30000</v>
      </c>
      <c r="D303" s="121"/>
      <c r="E303" s="121"/>
      <c r="F303" s="121"/>
      <c r="G303" s="121"/>
      <c r="H303" s="40">
        <f>SUM(D303:G303)</f>
        <v>0</v>
      </c>
      <c r="I303" s="39"/>
      <c r="J303" s="121">
        <v>30000</v>
      </c>
      <c r="K303" s="121"/>
      <c r="L303" s="121"/>
      <c r="M303" s="40">
        <f>SUM(I303:L303)</f>
        <v>30000</v>
      </c>
      <c r="N303" s="121"/>
      <c r="O303" s="121"/>
      <c r="P303" s="121"/>
      <c r="Q303" s="121"/>
      <c r="R303" s="40">
        <f>SUM(N303:Q303)</f>
        <v>0</v>
      </c>
      <c r="T303" s="72">
        <f t="shared" si="114"/>
        <v>30000</v>
      </c>
    </row>
    <row r="304" spans="1:20" ht="21" customHeight="1" x14ac:dyDescent="0.3">
      <c r="A304" s="45"/>
      <c r="B304" s="38" t="s">
        <v>2</v>
      </c>
      <c r="C304" s="39"/>
      <c r="D304" s="121"/>
      <c r="E304" s="121"/>
      <c r="F304" s="121"/>
      <c r="G304" s="121"/>
      <c r="H304" s="39"/>
      <c r="I304" s="121"/>
      <c r="J304" s="121"/>
      <c r="K304" s="121"/>
      <c r="L304" s="121"/>
      <c r="M304" s="39"/>
      <c r="N304" s="121"/>
      <c r="O304" s="121"/>
      <c r="P304" s="121"/>
      <c r="Q304" s="121"/>
      <c r="R304" s="64"/>
      <c r="T304" s="72">
        <f t="shared" si="114"/>
        <v>0</v>
      </c>
    </row>
    <row r="305" spans="1:20" ht="21" customHeight="1" x14ac:dyDescent="0.3">
      <c r="A305" s="37" t="s">
        <v>218</v>
      </c>
      <c r="B305" s="38" t="s">
        <v>1</v>
      </c>
      <c r="C305" s="39">
        <v>18000</v>
      </c>
      <c r="D305" s="121"/>
      <c r="E305" s="121"/>
      <c r="F305" s="121"/>
      <c r="G305" s="121"/>
      <c r="H305" s="40">
        <f t="shared" ref="H305" si="133">SUM(D305:G305)</f>
        <v>0</v>
      </c>
      <c r="I305" s="39"/>
      <c r="J305" s="121">
        <v>18000</v>
      </c>
      <c r="K305" s="121"/>
      <c r="L305" s="121"/>
      <c r="M305" s="40">
        <f t="shared" ref="M305" si="134">SUM(I305:L305)</f>
        <v>18000</v>
      </c>
      <c r="N305" s="121"/>
      <c r="O305" s="121"/>
      <c r="P305" s="121"/>
      <c r="Q305" s="121"/>
      <c r="R305" s="40">
        <f t="shared" ref="R305" si="135">SUM(N305:Q305)</f>
        <v>0</v>
      </c>
      <c r="T305" s="72">
        <f t="shared" ref="T305:T310" si="136">SUM(H305,M305,R305)</f>
        <v>18000</v>
      </c>
    </row>
    <row r="306" spans="1:20" ht="21" customHeight="1" x14ac:dyDescent="0.3">
      <c r="A306" s="45"/>
      <c r="B306" s="38" t="s">
        <v>2</v>
      </c>
      <c r="C306" s="39"/>
      <c r="D306" s="121"/>
      <c r="E306" s="121"/>
      <c r="F306" s="121"/>
      <c r="G306" s="121"/>
      <c r="H306" s="39"/>
      <c r="I306" s="121"/>
      <c r="J306" s="121"/>
      <c r="K306" s="121"/>
      <c r="L306" s="121"/>
      <c r="M306" s="39"/>
      <c r="N306" s="121"/>
      <c r="O306" s="121"/>
      <c r="P306" s="121"/>
      <c r="Q306" s="121"/>
      <c r="R306" s="64"/>
      <c r="T306" s="72">
        <f t="shared" si="136"/>
        <v>0</v>
      </c>
    </row>
    <row r="307" spans="1:20" ht="21" customHeight="1" x14ac:dyDescent="0.3">
      <c r="A307" s="37" t="s">
        <v>65</v>
      </c>
      <c r="B307" s="38" t="s">
        <v>1</v>
      </c>
      <c r="C307" s="39">
        <v>569700</v>
      </c>
      <c r="D307" s="121"/>
      <c r="E307" s="121"/>
      <c r="F307" s="121"/>
      <c r="G307" s="121">
        <v>374195</v>
      </c>
      <c r="H307" s="40">
        <f t="shared" ref="H307" si="137">SUM(D307:G307)</f>
        <v>374195</v>
      </c>
      <c r="I307" s="39"/>
      <c r="J307" s="121"/>
      <c r="K307" s="121"/>
      <c r="L307" s="121">
        <v>195505</v>
      </c>
      <c r="M307" s="40">
        <f>SUM(I307:L307)</f>
        <v>195505</v>
      </c>
      <c r="N307" s="121"/>
      <c r="O307" s="121"/>
      <c r="P307" s="121"/>
      <c r="Q307" s="121"/>
      <c r="R307" s="40">
        <f t="shared" ref="R307" si="138">SUM(N307:Q307)</f>
        <v>0</v>
      </c>
      <c r="T307" s="72">
        <f t="shared" si="136"/>
        <v>569700</v>
      </c>
    </row>
    <row r="308" spans="1:20" ht="21" customHeight="1" x14ac:dyDescent="0.3">
      <c r="A308" s="45"/>
      <c r="B308" s="38" t="s">
        <v>2</v>
      </c>
      <c r="C308" s="39"/>
      <c r="D308" s="121"/>
      <c r="E308" s="121"/>
      <c r="F308" s="121"/>
      <c r="G308" s="121"/>
      <c r="H308" s="39"/>
      <c r="I308" s="121"/>
      <c r="J308" s="121"/>
      <c r="K308" s="121"/>
      <c r="L308" s="121"/>
      <c r="M308" s="39"/>
      <c r="N308" s="121"/>
      <c r="O308" s="121"/>
      <c r="P308" s="121"/>
      <c r="Q308" s="121"/>
      <c r="R308" s="64"/>
      <c r="T308" s="72">
        <f t="shared" si="136"/>
        <v>0</v>
      </c>
    </row>
    <row r="309" spans="1:20" ht="21" customHeight="1" x14ac:dyDescent="0.3">
      <c r="A309" s="37" t="s">
        <v>23</v>
      </c>
      <c r="B309" s="38" t="s">
        <v>1</v>
      </c>
      <c r="C309" s="39">
        <v>16900</v>
      </c>
      <c r="D309" s="121"/>
      <c r="E309" s="121"/>
      <c r="F309" s="121"/>
      <c r="G309" s="121">
        <v>16900</v>
      </c>
      <c r="H309" s="40">
        <f t="shared" ref="H309" si="139">SUM(D309:G309)</f>
        <v>16900</v>
      </c>
      <c r="I309" s="39"/>
      <c r="J309" s="121"/>
      <c r="K309" s="121"/>
      <c r="L309" s="121"/>
      <c r="M309" s="40">
        <f t="shared" ref="M309" si="140">SUM(I309:L309)</f>
        <v>0</v>
      </c>
      <c r="N309" s="121"/>
      <c r="O309" s="121"/>
      <c r="P309" s="121"/>
      <c r="Q309" s="121"/>
      <c r="R309" s="40">
        <f t="shared" ref="R309" si="141">SUM(N309:Q309)</f>
        <v>0</v>
      </c>
      <c r="T309" s="72">
        <f t="shared" si="136"/>
        <v>16900</v>
      </c>
    </row>
    <row r="310" spans="1:20" ht="21" customHeight="1" x14ac:dyDescent="0.3">
      <c r="A310" s="45"/>
      <c r="B310" s="38" t="s">
        <v>2</v>
      </c>
      <c r="C310" s="39"/>
      <c r="D310" s="121"/>
      <c r="E310" s="121"/>
      <c r="F310" s="121"/>
      <c r="G310" s="121"/>
      <c r="H310" s="39"/>
      <c r="I310" s="121"/>
      <c r="J310" s="121"/>
      <c r="K310" s="121"/>
      <c r="L310" s="121"/>
      <c r="M310" s="39"/>
      <c r="N310" s="121"/>
      <c r="O310" s="121"/>
      <c r="P310" s="121"/>
      <c r="Q310" s="121"/>
      <c r="R310" s="64"/>
      <c r="T310" s="72">
        <f t="shared" si="136"/>
        <v>0</v>
      </c>
    </row>
    <row r="311" spans="1:20" ht="21" customHeight="1" x14ac:dyDescent="0.3">
      <c r="A311" s="37" t="s">
        <v>56</v>
      </c>
      <c r="B311" s="38" t="s">
        <v>1</v>
      </c>
      <c r="C311" s="39">
        <v>33200</v>
      </c>
      <c r="D311" s="121"/>
      <c r="E311" s="121"/>
      <c r="F311" s="121"/>
      <c r="G311" s="121"/>
      <c r="H311" s="40">
        <f>SUM(D311:G311)</f>
        <v>0</v>
      </c>
      <c r="I311" s="39">
        <v>33200</v>
      </c>
      <c r="J311" s="121"/>
      <c r="K311" s="121"/>
      <c r="L311" s="121"/>
      <c r="M311" s="40">
        <f>SUM(I311:L311)</f>
        <v>33200</v>
      </c>
      <c r="N311" s="121"/>
      <c r="O311" s="121"/>
      <c r="P311" s="121"/>
      <c r="Q311" s="121"/>
      <c r="R311" s="40">
        <f>SUM(N311:Q311)</f>
        <v>0</v>
      </c>
      <c r="T311" s="72">
        <f t="shared" si="114"/>
        <v>33200</v>
      </c>
    </row>
    <row r="312" spans="1:20" ht="21" customHeight="1" x14ac:dyDescent="0.3">
      <c r="A312" s="45"/>
      <c r="B312" s="38" t="s">
        <v>2</v>
      </c>
      <c r="C312" s="39"/>
      <c r="D312" s="121"/>
      <c r="E312" s="121"/>
      <c r="F312" s="121"/>
      <c r="G312" s="121"/>
      <c r="H312" s="39"/>
      <c r="I312" s="121"/>
      <c r="J312" s="121"/>
      <c r="K312" s="121"/>
      <c r="L312" s="121"/>
      <c r="M312" s="39"/>
      <c r="N312" s="121"/>
      <c r="O312" s="121"/>
      <c r="P312" s="121"/>
      <c r="Q312" s="121"/>
      <c r="R312" s="64"/>
      <c r="T312" s="72">
        <f t="shared" si="114"/>
        <v>0</v>
      </c>
    </row>
    <row r="313" spans="1:20" ht="21" customHeight="1" x14ac:dyDescent="0.3">
      <c r="A313" s="37" t="s">
        <v>57</v>
      </c>
      <c r="B313" s="38" t="s">
        <v>1</v>
      </c>
      <c r="C313" s="39">
        <v>79600</v>
      </c>
      <c r="D313" s="121"/>
      <c r="E313" s="121"/>
      <c r="F313" s="121"/>
      <c r="G313" s="121">
        <v>79600</v>
      </c>
      <c r="H313" s="40">
        <f>SUM(D313:G313)</f>
        <v>79600</v>
      </c>
      <c r="I313" s="121"/>
      <c r="J313" s="121"/>
      <c r="K313" s="121"/>
      <c r="L313" s="39"/>
      <c r="M313" s="40">
        <f>SUM(I313:L313)</f>
        <v>0</v>
      </c>
      <c r="N313" s="121"/>
      <c r="O313" s="121"/>
      <c r="P313" s="121"/>
      <c r="Q313" s="121"/>
      <c r="R313" s="40">
        <f>SUM(N313:Q313)</f>
        <v>0</v>
      </c>
      <c r="T313" s="72">
        <f t="shared" si="114"/>
        <v>79600</v>
      </c>
    </row>
    <row r="314" spans="1:20" ht="21" customHeight="1" x14ac:dyDescent="0.3">
      <c r="A314" s="45"/>
      <c r="B314" s="38" t="s">
        <v>2</v>
      </c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64"/>
      <c r="T314" s="72">
        <f t="shared" si="114"/>
        <v>0</v>
      </c>
    </row>
    <row r="315" spans="1:20" ht="21" customHeight="1" x14ac:dyDescent="0.3">
      <c r="A315" s="32" t="s">
        <v>41</v>
      </c>
      <c r="B315" s="33" t="s">
        <v>1</v>
      </c>
      <c r="C315" s="36">
        <f>SUM(C317)</f>
        <v>99900</v>
      </c>
      <c r="D315" s="36">
        <f t="shared" ref="D315:R315" si="142">SUM(D317)</f>
        <v>0</v>
      </c>
      <c r="E315" s="36">
        <f t="shared" si="142"/>
        <v>0</v>
      </c>
      <c r="F315" s="36">
        <f t="shared" si="142"/>
        <v>0</v>
      </c>
      <c r="G315" s="36">
        <f t="shared" si="142"/>
        <v>0</v>
      </c>
      <c r="H315" s="36">
        <f t="shared" si="142"/>
        <v>0</v>
      </c>
      <c r="I315" s="36">
        <f t="shared" si="142"/>
        <v>99900</v>
      </c>
      <c r="J315" s="36">
        <f t="shared" si="142"/>
        <v>0</v>
      </c>
      <c r="K315" s="36">
        <f t="shared" si="142"/>
        <v>0</v>
      </c>
      <c r="L315" s="36">
        <f t="shared" si="142"/>
        <v>0</v>
      </c>
      <c r="M315" s="36">
        <f t="shared" si="142"/>
        <v>99900</v>
      </c>
      <c r="N315" s="36">
        <f t="shared" si="142"/>
        <v>0</v>
      </c>
      <c r="O315" s="36">
        <f t="shared" si="142"/>
        <v>0</v>
      </c>
      <c r="P315" s="36">
        <f t="shared" si="142"/>
        <v>0</v>
      </c>
      <c r="Q315" s="36">
        <f t="shared" si="142"/>
        <v>0</v>
      </c>
      <c r="R315" s="36">
        <f t="shared" si="142"/>
        <v>0</v>
      </c>
      <c r="T315" s="72">
        <f t="shared" si="114"/>
        <v>99900</v>
      </c>
    </row>
    <row r="316" spans="1:20" ht="21" customHeight="1" x14ac:dyDescent="0.3">
      <c r="A316" s="35"/>
      <c r="B316" s="33" t="s">
        <v>2</v>
      </c>
      <c r="C316" s="36">
        <f>SUM(C318)</f>
        <v>0</v>
      </c>
      <c r="D316" s="36">
        <f t="shared" ref="D316:R316" si="143">SUM(D318)</f>
        <v>0</v>
      </c>
      <c r="E316" s="36">
        <f t="shared" si="143"/>
        <v>0</v>
      </c>
      <c r="F316" s="36">
        <f t="shared" si="143"/>
        <v>0</v>
      </c>
      <c r="G316" s="36">
        <f t="shared" si="143"/>
        <v>0</v>
      </c>
      <c r="H316" s="36">
        <f t="shared" si="143"/>
        <v>0</v>
      </c>
      <c r="I316" s="36">
        <f t="shared" si="143"/>
        <v>0</v>
      </c>
      <c r="J316" s="36">
        <f t="shared" si="143"/>
        <v>0</v>
      </c>
      <c r="K316" s="36">
        <f t="shared" si="143"/>
        <v>0</v>
      </c>
      <c r="L316" s="36">
        <f t="shared" si="143"/>
        <v>0</v>
      </c>
      <c r="M316" s="36">
        <f t="shared" si="143"/>
        <v>0</v>
      </c>
      <c r="N316" s="36">
        <f t="shared" si="143"/>
        <v>0</v>
      </c>
      <c r="O316" s="36">
        <f t="shared" si="143"/>
        <v>0</v>
      </c>
      <c r="P316" s="36">
        <f t="shared" si="143"/>
        <v>0</v>
      </c>
      <c r="Q316" s="36">
        <f t="shared" si="143"/>
        <v>0</v>
      </c>
      <c r="R316" s="36">
        <f t="shared" si="143"/>
        <v>0</v>
      </c>
      <c r="T316" s="72">
        <f t="shared" si="114"/>
        <v>0</v>
      </c>
    </row>
    <row r="317" spans="1:20" ht="21" customHeight="1" x14ac:dyDescent="0.3">
      <c r="A317" s="50" t="s">
        <v>66</v>
      </c>
      <c r="B317" s="38" t="s">
        <v>1</v>
      </c>
      <c r="C317" s="39">
        <v>99900</v>
      </c>
      <c r="D317" s="39"/>
      <c r="E317" s="39"/>
      <c r="F317" s="39"/>
      <c r="G317" s="39"/>
      <c r="H317" s="40">
        <f>SUM(D317:G317)</f>
        <v>0</v>
      </c>
      <c r="I317" s="39">
        <v>99900</v>
      </c>
      <c r="J317" s="39"/>
      <c r="K317" s="39"/>
      <c r="L317" s="39"/>
      <c r="M317" s="40">
        <f>SUM(I317:L317)</f>
        <v>99900</v>
      </c>
      <c r="N317" s="39"/>
      <c r="O317" s="39"/>
      <c r="P317" s="39"/>
      <c r="Q317" s="39"/>
      <c r="R317" s="40">
        <f>SUM(N317:Q317)</f>
        <v>0</v>
      </c>
      <c r="T317" s="72">
        <f t="shared" si="114"/>
        <v>99900</v>
      </c>
    </row>
    <row r="318" spans="1:20" ht="21" customHeight="1" x14ac:dyDescent="0.3">
      <c r="A318" s="45"/>
      <c r="B318" s="38" t="s">
        <v>2</v>
      </c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64"/>
      <c r="T318" s="72">
        <f t="shared" ref="T318:T349" si="144">SUM(H318,M318,R318)</f>
        <v>0</v>
      </c>
    </row>
    <row r="319" spans="1:20" ht="21" customHeight="1" x14ac:dyDescent="0.3">
      <c r="A319" s="166" t="s">
        <v>4</v>
      </c>
      <c r="B319" s="54" t="s">
        <v>1</v>
      </c>
      <c r="C319" s="55">
        <f t="shared" ref="C319:G320" si="145">C225+C239+C259+C295</f>
        <v>22295700</v>
      </c>
      <c r="D319" s="55">
        <f t="shared" si="145"/>
        <v>1781560</v>
      </c>
      <c r="E319" s="55">
        <f t="shared" si="145"/>
        <v>1699870</v>
      </c>
      <c r="F319" s="55">
        <f t="shared" si="145"/>
        <v>2297790</v>
      </c>
      <c r="G319" s="55">
        <f t="shared" si="145"/>
        <v>2887345</v>
      </c>
      <c r="H319" s="55">
        <f>SUM(D319:G319)</f>
        <v>8666565</v>
      </c>
      <c r="I319" s="55">
        <f t="shared" ref="I319:L320" si="146">I225+I239+I259+I295</f>
        <v>2744610</v>
      </c>
      <c r="J319" s="55">
        <f t="shared" si="146"/>
        <v>1481130</v>
      </c>
      <c r="K319" s="55">
        <f t="shared" si="146"/>
        <v>1893210</v>
      </c>
      <c r="L319" s="55">
        <f t="shared" si="146"/>
        <v>1581635</v>
      </c>
      <c r="M319" s="55">
        <f>SUM(I319:L319)</f>
        <v>7700585</v>
      </c>
      <c r="N319" s="55">
        <f t="shared" ref="N319:Q320" si="147">N225+N239+N259+N295</f>
        <v>1379830</v>
      </c>
      <c r="O319" s="55">
        <f t="shared" si="147"/>
        <v>1544470</v>
      </c>
      <c r="P319" s="55">
        <f t="shared" si="147"/>
        <v>1706170</v>
      </c>
      <c r="Q319" s="55">
        <f t="shared" si="147"/>
        <v>1298080</v>
      </c>
      <c r="R319" s="55">
        <f>SUM(N319:Q319)</f>
        <v>5928550</v>
      </c>
      <c r="T319" s="72">
        <f t="shared" si="144"/>
        <v>22295700</v>
      </c>
    </row>
    <row r="320" spans="1:20" ht="21" customHeight="1" x14ac:dyDescent="0.3">
      <c r="A320" s="167"/>
      <c r="B320" s="54" t="s">
        <v>2</v>
      </c>
      <c r="C320" s="55">
        <f t="shared" si="145"/>
        <v>0</v>
      </c>
      <c r="D320" s="55">
        <f t="shared" si="145"/>
        <v>0</v>
      </c>
      <c r="E320" s="55">
        <f t="shared" si="145"/>
        <v>0</v>
      </c>
      <c r="F320" s="55">
        <f t="shared" si="145"/>
        <v>0</v>
      </c>
      <c r="G320" s="55">
        <f t="shared" si="145"/>
        <v>0</v>
      </c>
      <c r="H320" s="55">
        <f>SUM(D320:G320)</f>
        <v>0</v>
      </c>
      <c r="I320" s="55">
        <f t="shared" si="146"/>
        <v>0</v>
      </c>
      <c r="J320" s="55">
        <f t="shared" si="146"/>
        <v>0</v>
      </c>
      <c r="K320" s="55">
        <f t="shared" si="146"/>
        <v>0</v>
      </c>
      <c r="L320" s="55">
        <f t="shared" si="146"/>
        <v>0</v>
      </c>
      <c r="M320" s="55">
        <f>SUM(I320:L320)</f>
        <v>0</v>
      </c>
      <c r="N320" s="55">
        <f t="shared" si="147"/>
        <v>0</v>
      </c>
      <c r="O320" s="55">
        <f t="shared" si="147"/>
        <v>0</v>
      </c>
      <c r="P320" s="55">
        <f t="shared" si="147"/>
        <v>0</v>
      </c>
      <c r="Q320" s="55">
        <f t="shared" si="147"/>
        <v>0</v>
      </c>
      <c r="R320" s="55">
        <f>SUM(N320:Q320)</f>
        <v>0</v>
      </c>
      <c r="T320" s="72">
        <f t="shared" si="144"/>
        <v>0</v>
      </c>
    </row>
    <row r="321" spans="1:20" ht="21" customHeight="1" x14ac:dyDescent="0.3">
      <c r="A321" s="49"/>
      <c r="B321" s="49"/>
      <c r="C321" s="56"/>
      <c r="D321" s="47"/>
      <c r="T321" s="72">
        <f t="shared" si="144"/>
        <v>0</v>
      </c>
    </row>
    <row r="322" spans="1:20" ht="21" customHeight="1" x14ac:dyDescent="0.3">
      <c r="A322" s="49"/>
      <c r="B322" s="49"/>
      <c r="C322" s="56"/>
      <c r="D322" s="47"/>
      <c r="T322" s="72"/>
    </row>
    <row r="323" spans="1:20" ht="21" customHeight="1" x14ac:dyDescent="0.3">
      <c r="A323" s="49"/>
      <c r="B323" s="49"/>
      <c r="C323" s="56"/>
      <c r="D323" s="47"/>
      <c r="T323" s="72"/>
    </row>
    <row r="324" spans="1:20" ht="21" customHeight="1" x14ac:dyDescent="0.3">
      <c r="A324" s="22" t="s">
        <v>5</v>
      </c>
      <c r="B324" s="49"/>
      <c r="C324" s="56"/>
      <c r="D324" s="47"/>
      <c r="T324" s="72">
        <f t="shared" si="144"/>
        <v>0</v>
      </c>
    </row>
    <row r="325" spans="1:20" ht="21" customHeight="1" x14ac:dyDescent="0.3">
      <c r="A325" s="22"/>
      <c r="B325" s="49"/>
      <c r="C325" s="56"/>
      <c r="D325" s="47"/>
      <c r="T325" s="72"/>
    </row>
    <row r="326" spans="1:20" ht="21" customHeight="1" x14ac:dyDescent="0.3">
      <c r="A326" s="22"/>
      <c r="B326" s="49"/>
      <c r="C326" s="56"/>
      <c r="D326" s="47"/>
      <c r="T326" s="72"/>
    </row>
    <row r="327" spans="1:20" ht="21" customHeight="1" x14ac:dyDescent="0.3">
      <c r="A327" s="165" t="s">
        <v>243</v>
      </c>
      <c r="B327" s="165"/>
      <c r="C327" s="165"/>
      <c r="D327" s="165"/>
      <c r="E327" s="165"/>
      <c r="F327" s="165"/>
      <c r="G327" s="165"/>
      <c r="H327" s="165"/>
      <c r="I327" s="165"/>
      <c r="J327" s="165"/>
      <c r="K327" s="165"/>
      <c r="L327" s="165"/>
      <c r="M327" s="165"/>
      <c r="N327" s="165"/>
      <c r="O327" s="165"/>
      <c r="P327" s="165"/>
      <c r="Q327" s="165"/>
      <c r="T327" s="72">
        <f t="shared" si="144"/>
        <v>0</v>
      </c>
    </row>
    <row r="328" spans="1:20" ht="21" customHeight="1" x14ac:dyDescent="0.3">
      <c r="A328" s="20" t="s">
        <v>20</v>
      </c>
      <c r="B328" s="20"/>
      <c r="C328" s="21"/>
      <c r="D328" s="20"/>
      <c r="T328" s="72">
        <f t="shared" si="144"/>
        <v>0</v>
      </c>
    </row>
    <row r="329" spans="1:20" ht="21" customHeight="1" x14ac:dyDescent="0.3">
      <c r="A329" s="22" t="s">
        <v>69</v>
      </c>
      <c r="B329" s="22"/>
      <c r="C329" s="23"/>
      <c r="D329" s="24"/>
      <c r="Q329" s="24" t="s">
        <v>18</v>
      </c>
      <c r="T329" s="72">
        <f t="shared" si="144"/>
        <v>0</v>
      </c>
    </row>
    <row r="330" spans="1:20" ht="21" customHeight="1" x14ac:dyDescent="0.3">
      <c r="A330" s="22"/>
      <c r="B330" s="22"/>
      <c r="C330" s="23"/>
      <c r="D330" s="24"/>
      <c r="T330" s="72">
        <f t="shared" si="144"/>
        <v>0</v>
      </c>
    </row>
    <row r="331" spans="1:20" ht="21" customHeight="1" x14ac:dyDescent="0.3">
      <c r="A331" s="163" t="s">
        <v>17</v>
      </c>
      <c r="B331" s="25" t="s">
        <v>3</v>
      </c>
      <c r="C331" s="26" t="s">
        <v>25</v>
      </c>
      <c r="D331" s="168" t="s">
        <v>42</v>
      </c>
      <c r="E331" s="169"/>
      <c r="F331" s="169"/>
      <c r="G331" s="170"/>
      <c r="H331" s="27"/>
      <c r="I331" s="168" t="s">
        <v>146</v>
      </c>
      <c r="J331" s="169"/>
      <c r="K331" s="169"/>
      <c r="L331" s="170"/>
      <c r="M331" s="27"/>
      <c r="N331" s="168" t="s">
        <v>147</v>
      </c>
      <c r="O331" s="169"/>
      <c r="P331" s="169"/>
      <c r="Q331" s="170"/>
      <c r="R331" s="41"/>
      <c r="T331" s="72">
        <f t="shared" si="144"/>
        <v>0</v>
      </c>
    </row>
    <row r="332" spans="1:20" ht="21" customHeight="1" x14ac:dyDescent="0.3">
      <c r="A332" s="164"/>
      <c r="B332" s="28" t="s">
        <v>2</v>
      </c>
      <c r="C332" s="29"/>
      <c r="D332" s="30" t="s">
        <v>205</v>
      </c>
      <c r="E332" s="30" t="s">
        <v>206</v>
      </c>
      <c r="F332" s="30" t="s">
        <v>207</v>
      </c>
      <c r="G332" s="30" t="s">
        <v>208</v>
      </c>
      <c r="H332" s="30" t="s">
        <v>148</v>
      </c>
      <c r="I332" s="30" t="s">
        <v>209</v>
      </c>
      <c r="J332" s="30" t="s">
        <v>210</v>
      </c>
      <c r="K332" s="30" t="s">
        <v>211</v>
      </c>
      <c r="L332" s="30" t="s">
        <v>212</v>
      </c>
      <c r="M332" s="30" t="s">
        <v>149</v>
      </c>
      <c r="N332" s="30" t="s">
        <v>213</v>
      </c>
      <c r="O332" s="30" t="s">
        <v>214</v>
      </c>
      <c r="P332" s="30" t="s">
        <v>215</v>
      </c>
      <c r="Q332" s="30" t="s">
        <v>216</v>
      </c>
      <c r="R332" s="30" t="s">
        <v>150</v>
      </c>
      <c r="T332" s="72">
        <f t="shared" si="144"/>
        <v>0</v>
      </c>
    </row>
    <row r="333" spans="1:20" ht="21" customHeight="1" x14ac:dyDescent="0.3">
      <c r="A333" s="32" t="s">
        <v>70</v>
      </c>
      <c r="B333" s="33" t="s">
        <v>1</v>
      </c>
      <c r="C333" s="36">
        <f>C335</f>
        <v>5055500</v>
      </c>
      <c r="D333" s="36">
        <f t="shared" ref="D333:G333" si="148">D335</f>
        <v>385400</v>
      </c>
      <c r="E333" s="36">
        <f t="shared" si="148"/>
        <v>509500</v>
      </c>
      <c r="F333" s="36">
        <f t="shared" si="148"/>
        <v>408700</v>
      </c>
      <c r="G333" s="36">
        <f t="shared" si="148"/>
        <v>431200</v>
      </c>
      <c r="H333" s="36">
        <f>SUM(D333:G333)</f>
        <v>1734800</v>
      </c>
      <c r="I333" s="36">
        <f t="shared" ref="I333:L333" si="149">I335</f>
        <v>417500</v>
      </c>
      <c r="J333" s="36">
        <f t="shared" si="149"/>
        <v>414700</v>
      </c>
      <c r="K333" s="36">
        <f t="shared" si="149"/>
        <v>418600</v>
      </c>
      <c r="L333" s="36">
        <f t="shared" si="149"/>
        <v>392000</v>
      </c>
      <c r="M333" s="36">
        <f>SUM(I333:L333)</f>
        <v>1642800</v>
      </c>
      <c r="N333" s="36">
        <f t="shared" ref="N333:Q333" si="150">N335</f>
        <v>425050</v>
      </c>
      <c r="O333" s="36">
        <f t="shared" si="150"/>
        <v>472750</v>
      </c>
      <c r="P333" s="36">
        <f t="shared" si="150"/>
        <v>394450</v>
      </c>
      <c r="Q333" s="36">
        <f t="shared" si="150"/>
        <v>385650</v>
      </c>
      <c r="R333" s="36">
        <f>SUM(N333:Q333)</f>
        <v>1677900</v>
      </c>
      <c r="T333" s="72">
        <f t="shared" si="144"/>
        <v>5055500</v>
      </c>
    </row>
    <row r="334" spans="1:20" ht="21" customHeight="1" x14ac:dyDescent="0.3">
      <c r="A334" s="35"/>
      <c r="B334" s="33" t="s">
        <v>2</v>
      </c>
      <c r="C334" s="36">
        <f>C336</f>
        <v>0</v>
      </c>
      <c r="D334" s="36">
        <f t="shared" ref="D334:G334" si="151">D336</f>
        <v>0</v>
      </c>
      <c r="E334" s="36">
        <f t="shared" si="151"/>
        <v>0</v>
      </c>
      <c r="F334" s="36">
        <f t="shared" si="151"/>
        <v>0</v>
      </c>
      <c r="G334" s="36">
        <f t="shared" si="151"/>
        <v>0</v>
      </c>
      <c r="H334" s="36">
        <f>SUM(D334:G334)</f>
        <v>0</v>
      </c>
      <c r="I334" s="36">
        <f t="shared" ref="I334:L334" si="152">I336</f>
        <v>0</v>
      </c>
      <c r="J334" s="36">
        <f t="shared" si="152"/>
        <v>0</v>
      </c>
      <c r="K334" s="36">
        <f t="shared" si="152"/>
        <v>0</v>
      </c>
      <c r="L334" s="36">
        <f t="shared" si="152"/>
        <v>0</v>
      </c>
      <c r="M334" s="36">
        <f>SUM(I334:L334)</f>
        <v>0</v>
      </c>
      <c r="N334" s="36">
        <f t="shared" ref="N334:Q334" si="153">N336</f>
        <v>0</v>
      </c>
      <c r="O334" s="36">
        <f t="shared" si="153"/>
        <v>0</v>
      </c>
      <c r="P334" s="36">
        <f t="shared" si="153"/>
        <v>0</v>
      </c>
      <c r="Q334" s="36">
        <f t="shared" si="153"/>
        <v>0</v>
      </c>
      <c r="R334" s="36">
        <f>SUM(N334:Q334)</f>
        <v>0</v>
      </c>
      <c r="T334" s="72">
        <f t="shared" si="144"/>
        <v>0</v>
      </c>
    </row>
    <row r="335" spans="1:20" ht="21" customHeight="1" x14ac:dyDescent="0.3">
      <c r="A335" s="32" t="s">
        <v>72</v>
      </c>
      <c r="B335" s="33" t="s">
        <v>1</v>
      </c>
      <c r="C335" s="36">
        <f>C337+C339+C341+C343+C345+C347+C349+C351+C353</f>
        <v>5055500</v>
      </c>
      <c r="D335" s="36">
        <f>SUM(D337,D339,D341,D343,D347,D349,D351,D345,D353)</f>
        <v>385400</v>
      </c>
      <c r="E335" s="36">
        <f t="shared" ref="E335:H335" si="154">SUM(E337,E339,E341,E343,E347,E349,E351,E345,E353)</f>
        <v>509500</v>
      </c>
      <c r="F335" s="36">
        <f t="shared" si="154"/>
        <v>408700</v>
      </c>
      <c r="G335" s="36">
        <f t="shared" si="154"/>
        <v>431200</v>
      </c>
      <c r="H335" s="36">
        <f t="shared" si="154"/>
        <v>1734800</v>
      </c>
      <c r="I335" s="36">
        <f t="shared" ref="I335:M335" si="155">SUM(I337,I339,I341,I343,I347,I349,I351,I345,I353)</f>
        <v>417500</v>
      </c>
      <c r="J335" s="36">
        <f t="shared" si="155"/>
        <v>414700</v>
      </c>
      <c r="K335" s="36">
        <f t="shared" si="155"/>
        <v>418600</v>
      </c>
      <c r="L335" s="36">
        <f t="shared" si="155"/>
        <v>392000</v>
      </c>
      <c r="M335" s="36">
        <f t="shared" si="155"/>
        <v>1642800</v>
      </c>
      <c r="N335" s="36">
        <f>SUM(N337,N339,N341,N343,N347,N349,N351,N345,N353)</f>
        <v>425050</v>
      </c>
      <c r="O335" s="36">
        <f t="shared" ref="O335:P335" si="156">SUM(O337,O339,O341,O343,O347,O349,O351,O345,O353)</f>
        <v>472750</v>
      </c>
      <c r="P335" s="36">
        <f t="shared" si="156"/>
        <v>394450</v>
      </c>
      <c r="Q335" s="36">
        <f>SUM(Q337,Q339,Q341,Q343,Q347,Q349,Q351,Q345,Q353)</f>
        <v>385650</v>
      </c>
      <c r="R335" s="36">
        <f t="shared" ref="R335" si="157">SUM(R337,R339,R341,R343,R347,R349,R351,R345,R353)</f>
        <v>1677900</v>
      </c>
      <c r="T335" s="72">
        <f>SUM(H335,M335,R335)</f>
        <v>5055500</v>
      </c>
    </row>
    <row r="336" spans="1:20" ht="21" customHeight="1" x14ac:dyDescent="0.3">
      <c r="A336" s="35"/>
      <c r="B336" s="33" t="s">
        <v>2</v>
      </c>
      <c r="C336" s="36">
        <f>SUM(C338,C340,C342,C344,C348,C350,C346,C354)</f>
        <v>0</v>
      </c>
      <c r="D336" s="36">
        <f t="shared" ref="D336:R336" si="158">SUM(D338,D340,D342,D344,D348,D350,D346,D354)</f>
        <v>0</v>
      </c>
      <c r="E336" s="36">
        <f t="shared" si="158"/>
        <v>0</v>
      </c>
      <c r="F336" s="36">
        <f t="shared" si="158"/>
        <v>0</v>
      </c>
      <c r="G336" s="36">
        <f t="shared" si="158"/>
        <v>0</v>
      </c>
      <c r="H336" s="36">
        <f t="shared" si="158"/>
        <v>0</v>
      </c>
      <c r="I336" s="36">
        <f t="shared" si="158"/>
        <v>0</v>
      </c>
      <c r="J336" s="36">
        <f t="shared" si="158"/>
        <v>0</v>
      </c>
      <c r="K336" s="36">
        <f t="shared" si="158"/>
        <v>0</v>
      </c>
      <c r="L336" s="36">
        <f t="shared" si="158"/>
        <v>0</v>
      </c>
      <c r="M336" s="36">
        <f t="shared" si="158"/>
        <v>0</v>
      </c>
      <c r="N336" s="36">
        <f t="shared" si="158"/>
        <v>0</v>
      </c>
      <c r="O336" s="36">
        <f t="shared" si="158"/>
        <v>0</v>
      </c>
      <c r="P336" s="36">
        <f t="shared" si="158"/>
        <v>0</v>
      </c>
      <c r="Q336" s="36">
        <f t="shared" si="158"/>
        <v>0</v>
      </c>
      <c r="R336" s="36">
        <f t="shared" si="158"/>
        <v>0</v>
      </c>
      <c r="T336" s="72">
        <f t="shared" si="144"/>
        <v>0</v>
      </c>
    </row>
    <row r="337" spans="1:20" ht="21" customHeight="1" x14ac:dyDescent="0.3">
      <c r="A337" s="37" t="s">
        <v>27</v>
      </c>
      <c r="B337" s="38" t="s">
        <v>1</v>
      </c>
      <c r="C337" s="39">
        <v>4625800</v>
      </c>
      <c r="D337" s="39">
        <v>385400</v>
      </c>
      <c r="E337" s="39">
        <v>385400</v>
      </c>
      <c r="F337" s="39">
        <v>385400</v>
      </c>
      <c r="G337" s="39">
        <v>385400</v>
      </c>
      <c r="H337" s="40">
        <f>SUM(D337:G337)</f>
        <v>1541600</v>
      </c>
      <c r="I337" s="39">
        <v>385400</v>
      </c>
      <c r="J337" s="39">
        <v>385400</v>
      </c>
      <c r="K337" s="39">
        <v>385400</v>
      </c>
      <c r="L337" s="39">
        <v>385400</v>
      </c>
      <c r="M337" s="40">
        <f>SUM(I337:L337)</f>
        <v>1541600</v>
      </c>
      <c r="N337" s="39">
        <v>385650</v>
      </c>
      <c r="O337" s="39">
        <v>385650</v>
      </c>
      <c r="P337" s="39">
        <v>385650</v>
      </c>
      <c r="Q337" s="39">
        <v>385650</v>
      </c>
      <c r="R337" s="40">
        <f>SUM(N337:Q337)</f>
        <v>1542600</v>
      </c>
      <c r="T337" s="72">
        <f t="shared" si="144"/>
        <v>4625800</v>
      </c>
    </row>
    <row r="338" spans="1:20" ht="21" customHeight="1" x14ac:dyDescent="0.3">
      <c r="A338" s="45"/>
      <c r="B338" s="38" t="s">
        <v>2</v>
      </c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64"/>
      <c r="T338" s="72">
        <f t="shared" si="144"/>
        <v>0</v>
      </c>
    </row>
    <row r="339" spans="1:20" ht="21" customHeight="1" x14ac:dyDescent="0.3">
      <c r="A339" s="43" t="s">
        <v>73</v>
      </c>
      <c r="B339" s="38" t="s">
        <v>1</v>
      </c>
      <c r="C339" s="39">
        <v>26700</v>
      </c>
      <c r="D339" s="39"/>
      <c r="E339" s="39"/>
      <c r="F339" s="39">
        <v>8000</v>
      </c>
      <c r="G339" s="39"/>
      <c r="H339" s="40">
        <f>SUM(D339:G339)</f>
        <v>8000</v>
      </c>
      <c r="I339" s="39"/>
      <c r="J339" s="39">
        <v>8000</v>
      </c>
      <c r="K339" s="39"/>
      <c r="L339" s="39"/>
      <c r="M339" s="40">
        <f>SUM(I339:L339)</f>
        <v>8000</v>
      </c>
      <c r="N339" s="39">
        <v>10700</v>
      </c>
      <c r="O339" s="39"/>
      <c r="P339" s="39"/>
      <c r="Q339" s="39"/>
      <c r="R339" s="40">
        <f>SUM(N339:Q339)</f>
        <v>10700</v>
      </c>
      <c r="T339" s="72">
        <f t="shared" si="144"/>
        <v>26700</v>
      </c>
    </row>
    <row r="340" spans="1:20" ht="21" customHeight="1" x14ac:dyDescent="0.3">
      <c r="A340" s="43"/>
      <c r="B340" s="38" t="s">
        <v>2</v>
      </c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64"/>
      <c r="T340" s="72">
        <f t="shared" si="144"/>
        <v>0</v>
      </c>
    </row>
    <row r="341" spans="1:20" ht="21" customHeight="1" x14ac:dyDescent="0.3">
      <c r="A341" s="37" t="s">
        <v>49</v>
      </c>
      <c r="B341" s="38" t="s">
        <v>1</v>
      </c>
      <c r="C341" s="39">
        <v>107000</v>
      </c>
      <c r="D341" s="39"/>
      <c r="E341" s="39">
        <v>32100</v>
      </c>
      <c r="F341" s="39"/>
      <c r="G341" s="39"/>
      <c r="H341" s="40">
        <f>SUM(D341:G341)</f>
        <v>32100</v>
      </c>
      <c r="I341" s="39">
        <v>32100</v>
      </c>
      <c r="J341" s="39"/>
      <c r="K341" s="39"/>
      <c r="L341" s="39"/>
      <c r="M341" s="40">
        <f>SUM(I341:L341)</f>
        <v>32100</v>
      </c>
      <c r="N341" s="39"/>
      <c r="O341" s="39">
        <v>42800</v>
      </c>
      <c r="P341" s="39"/>
      <c r="Q341" s="39"/>
      <c r="R341" s="40">
        <f>SUM(N341:Q341)</f>
        <v>42800</v>
      </c>
      <c r="T341" s="72">
        <f t="shared" si="144"/>
        <v>107000</v>
      </c>
    </row>
    <row r="342" spans="1:20" ht="21" customHeight="1" x14ac:dyDescent="0.3">
      <c r="A342" s="45"/>
      <c r="B342" s="38" t="s">
        <v>2</v>
      </c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64"/>
      <c r="T342" s="72">
        <f t="shared" si="144"/>
        <v>0</v>
      </c>
    </row>
    <row r="343" spans="1:20" ht="21" customHeight="1" x14ac:dyDescent="0.3">
      <c r="A343" s="43" t="s">
        <v>28</v>
      </c>
      <c r="B343" s="38" t="s">
        <v>1</v>
      </c>
      <c r="C343" s="39">
        <v>22000</v>
      </c>
      <c r="D343" s="39"/>
      <c r="E343" s="39"/>
      <c r="F343" s="39">
        <v>6600</v>
      </c>
      <c r="G343" s="39"/>
      <c r="H343" s="40">
        <f>SUM(D343:G343)</f>
        <v>6600</v>
      </c>
      <c r="I343" s="39"/>
      <c r="J343" s="39"/>
      <c r="K343" s="39"/>
      <c r="L343" s="39">
        <v>6600</v>
      </c>
      <c r="M343" s="40">
        <f>SUM(I343:L343)</f>
        <v>6600</v>
      </c>
      <c r="N343" s="39"/>
      <c r="O343" s="39"/>
      <c r="P343" s="39">
        <v>8800</v>
      </c>
      <c r="Q343" s="39"/>
      <c r="R343" s="40">
        <f>SUM(N343:Q343)</f>
        <v>8800</v>
      </c>
      <c r="T343" s="72">
        <f t="shared" si="144"/>
        <v>22000</v>
      </c>
    </row>
    <row r="344" spans="1:20" ht="21" customHeight="1" x14ac:dyDescent="0.3">
      <c r="A344" s="45"/>
      <c r="B344" s="38" t="s">
        <v>2</v>
      </c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64"/>
      <c r="T344" s="72">
        <f t="shared" si="144"/>
        <v>0</v>
      </c>
    </row>
    <row r="345" spans="1:20" ht="21" customHeight="1" x14ac:dyDescent="0.3">
      <c r="A345" s="37" t="s">
        <v>38</v>
      </c>
      <c r="B345" s="38" t="s">
        <v>1</v>
      </c>
      <c r="C345" s="39">
        <v>81700</v>
      </c>
      <c r="D345" s="39"/>
      <c r="E345" s="39"/>
      <c r="F345" s="39"/>
      <c r="G345" s="39">
        <v>24500</v>
      </c>
      <c r="H345" s="40">
        <f>SUM(D345:G345)</f>
        <v>24500</v>
      </c>
      <c r="I345" s="39"/>
      <c r="J345" s="39"/>
      <c r="K345" s="39">
        <v>24500</v>
      </c>
      <c r="L345" s="39"/>
      <c r="M345" s="40">
        <f>SUM(I345:L345)</f>
        <v>24500</v>
      </c>
      <c r="N345" s="39"/>
      <c r="O345" s="39">
        <v>32700</v>
      </c>
      <c r="P345" s="39"/>
      <c r="Q345" s="39"/>
      <c r="R345" s="40">
        <f>SUM(N345:Q345)</f>
        <v>32700</v>
      </c>
      <c r="T345" s="72">
        <f>SUM(H345,M345,R345)</f>
        <v>81700</v>
      </c>
    </row>
    <row r="346" spans="1:20" ht="21" customHeight="1" x14ac:dyDescent="0.3">
      <c r="A346" s="45"/>
      <c r="B346" s="38" t="s">
        <v>2</v>
      </c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64"/>
      <c r="T346" s="72">
        <f>SUM(H346,M346,R346)</f>
        <v>0</v>
      </c>
    </row>
    <row r="347" spans="1:20" ht="21" customHeight="1" x14ac:dyDescent="0.3">
      <c r="A347" s="37" t="s">
        <v>34</v>
      </c>
      <c r="B347" s="38" t="s">
        <v>1</v>
      </c>
      <c r="C347" s="39">
        <v>29000</v>
      </c>
      <c r="D347" s="39"/>
      <c r="E347" s="39"/>
      <c r="F347" s="39">
        <v>8700</v>
      </c>
      <c r="G347" s="39"/>
      <c r="H347" s="40">
        <f>SUM(D347:G347)</f>
        <v>8700</v>
      </c>
      <c r="I347" s="39"/>
      <c r="J347" s="39"/>
      <c r="K347" s="39">
        <v>8700</v>
      </c>
      <c r="L347" s="39"/>
      <c r="M347" s="40">
        <f>SUM(I347:L347)</f>
        <v>8700</v>
      </c>
      <c r="N347" s="39"/>
      <c r="O347" s="39">
        <v>11600</v>
      </c>
      <c r="P347" s="39"/>
      <c r="Q347" s="39"/>
      <c r="R347" s="40">
        <f>SUM(N347:Q347)</f>
        <v>11600</v>
      </c>
      <c r="T347" s="72">
        <f t="shared" si="144"/>
        <v>29000</v>
      </c>
    </row>
    <row r="348" spans="1:20" ht="21" customHeight="1" x14ac:dyDescent="0.3">
      <c r="A348" s="45"/>
      <c r="B348" s="38" t="s">
        <v>2</v>
      </c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64"/>
      <c r="T348" s="72">
        <f t="shared" si="144"/>
        <v>0</v>
      </c>
    </row>
    <row r="349" spans="1:20" ht="21" customHeight="1" x14ac:dyDescent="0.3">
      <c r="A349" s="37" t="s">
        <v>35</v>
      </c>
      <c r="B349" s="38" t="s">
        <v>1</v>
      </c>
      <c r="C349" s="39">
        <v>71300</v>
      </c>
      <c r="D349" s="39"/>
      <c r="E349" s="39"/>
      <c r="F349" s="39"/>
      <c r="G349" s="39">
        <v>21300</v>
      </c>
      <c r="H349" s="40">
        <f>SUM(D349:G349)</f>
        <v>21300</v>
      </c>
      <c r="I349" s="39"/>
      <c r="J349" s="39">
        <v>21300</v>
      </c>
      <c r="K349" s="39"/>
      <c r="L349" s="39"/>
      <c r="M349" s="40">
        <f>SUM(I349:L349)</f>
        <v>21300</v>
      </c>
      <c r="N349" s="39">
        <v>28700</v>
      </c>
      <c r="O349" s="39"/>
      <c r="P349" s="39"/>
      <c r="Q349" s="39"/>
      <c r="R349" s="40">
        <f>SUM(N349:Q349)</f>
        <v>28700</v>
      </c>
      <c r="T349" s="72">
        <f t="shared" si="144"/>
        <v>71300</v>
      </c>
    </row>
    <row r="350" spans="1:20" ht="21" customHeight="1" x14ac:dyDescent="0.3">
      <c r="A350" s="45"/>
      <c r="B350" s="38" t="s">
        <v>2</v>
      </c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64"/>
      <c r="T350" s="72">
        <f t="shared" ref="T350:T407" si="159">SUM(H350,M350,R350)</f>
        <v>0</v>
      </c>
    </row>
    <row r="351" spans="1:20" ht="21" customHeight="1" x14ac:dyDescent="0.3">
      <c r="A351" s="43" t="s">
        <v>23</v>
      </c>
      <c r="B351" s="38" t="s">
        <v>1</v>
      </c>
      <c r="C351" s="39">
        <v>2600</v>
      </c>
      <c r="D351" s="39"/>
      <c r="E351" s="39">
        <v>2600</v>
      </c>
      <c r="F351" s="39"/>
      <c r="G351" s="39"/>
      <c r="H351" s="40">
        <f>SUM(D351:G351)</f>
        <v>2600</v>
      </c>
      <c r="I351" s="39"/>
      <c r="J351" s="39"/>
      <c r="K351" s="39"/>
      <c r="L351" s="39"/>
      <c r="M351" s="40">
        <f>SUM(I351:L351)</f>
        <v>0</v>
      </c>
      <c r="N351" s="39"/>
      <c r="O351" s="39"/>
      <c r="P351" s="39"/>
      <c r="Q351" s="39"/>
      <c r="R351" s="40">
        <f>SUM(N351:Q351)</f>
        <v>0</v>
      </c>
      <c r="S351" s="77"/>
      <c r="T351" s="72">
        <f>SUM(H351,M351,R351)</f>
        <v>2600</v>
      </c>
    </row>
    <row r="352" spans="1:20" ht="21" customHeight="1" x14ac:dyDescent="0.3">
      <c r="A352" s="44"/>
      <c r="B352" s="38" t="s">
        <v>2</v>
      </c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64"/>
      <c r="T352" s="72">
        <f>SUM(H352,M352,R352)</f>
        <v>0</v>
      </c>
    </row>
    <row r="353" spans="1:20" ht="21" customHeight="1" x14ac:dyDescent="0.3">
      <c r="A353" s="37" t="s">
        <v>57</v>
      </c>
      <c r="B353" s="38" t="s">
        <v>1</v>
      </c>
      <c r="C353" s="39">
        <v>89400</v>
      </c>
      <c r="D353" s="39"/>
      <c r="E353" s="39">
        <v>89400</v>
      </c>
      <c r="F353" s="39"/>
      <c r="G353" s="39"/>
      <c r="H353" s="40">
        <f>SUM(D353:G353)</f>
        <v>89400</v>
      </c>
      <c r="I353" s="39"/>
      <c r="J353" s="39"/>
      <c r="K353" s="39"/>
      <c r="L353" s="39"/>
      <c r="M353" s="40">
        <f>SUM(I353:L353)</f>
        <v>0</v>
      </c>
      <c r="N353" s="39"/>
      <c r="O353" s="39"/>
      <c r="P353" s="39"/>
      <c r="Q353" s="39"/>
      <c r="R353" s="40">
        <f>SUM(N353:Q353)</f>
        <v>0</v>
      </c>
      <c r="T353" s="72">
        <f t="shared" si="159"/>
        <v>89400</v>
      </c>
    </row>
    <row r="354" spans="1:20" ht="21" customHeight="1" x14ac:dyDescent="0.3">
      <c r="A354" s="42"/>
      <c r="B354" s="38" t="s">
        <v>2</v>
      </c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64"/>
      <c r="T354" s="72">
        <f t="shared" si="159"/>
        <v>0</v>
      </c>
    </row>
    <row r="355" spans="1:20" ht="21" customHeight="1" x14ac:dyDescent="0.3">
      <c r="A355" s="108"/>
      <c r="B355" s="107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6"/>
      <c r="T355" s="72"/>
    </row>
    <row r="356" spans="1:20" ht="21" customHeight="1" x14ac:dyDescent="0.3">
      <c r="A356" s="49"/>
      <c r="B356" s="47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97"/>
      <c r="T356" s="72"/>
    </row>
    <row r="357" spans="1:20" ht="21" customHeight="1" x14ac:dyDescent="0.3">
      <c r="A357" s="49"/>
      <c r="B357" s="47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97"/>
      <c r="T357" s="72"/>
    </row>
    <row r="358" spans="1:20" ht="21" customHeight="1" x14ac:dyDescent="0.3">
      <c r="A358" s="49"/>
      <c r="B358" s="47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97"/>
      <c r="T358" s="72"/>
    </row>
    <row r="359" spans="1:20" ht="21" customHeight="1" x14ac:dyDescent="0.3">
      <c r="A359" s="49"/>
      <c r="B359" s="47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97"/>
      <c r="T359" s="72"/>
    </row>
    <row r="360" spans="1:20" ht="21" customHeight="1" x14ac:dyDescent="0.3">
      <c r="A360" s="49"/>
      <c r="B360" s="47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97"/>
      <c r="T360" s="72"/>
    </row>
    <row r="361" spans="1:20" ht="21" customHeight="1" x14ac:dyDescent="0.3">
      <c r="A361" s="49"/>
      <c r="B361" s="47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97"/>
      <c r="T361" s="72"/>
    </row>
    <row r="362" spans="1:20" ht="21" customHeight="1" x14ac:dyDescent="0.3">
      <c r="A362" s="49"/>
      <c r="B362" s="47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97"/>
      <c r="T362" s="72"/>
    </row>
    <row r="363" spans="1:20" ht="21" customHeight="1" x14ac:dyDescent="0.3">
      <c r="A363" s="165" t="s">
        <v>40</v>
      </c>
      <c r="B363" s="165"/>
      <c r="C363" s="165"/>
      <c r="D363" s="165"/>
      <c r="E363" s="165"/>
      <c r="F363" s="165"/>
      <c r="G363" s="165"/>
      <c r="H363" s="165"/>
      <c r="I363" s="165"/>
      <c r="J363" s="165"/>
      <c r="K363" s="165"/>
      <c r="L363" s="165"/>
      <c r="M363" s="165"/>
      <c r="N363" s="165"/>
      <c r="O363" s="165"/>
      <c r="P363" s="165"/>
      <c r="Q363" s="24" t="s">
        <v>18</v>
      </c>
      <c r="T363" s="72">
        <f>SUM(H363,M363,R363)</f>
        <v>0</v>
      </c>
    </row>
    <row r="364" spans="1:20" ht="21" customHeight="1" x14ac:dyDescent="0.3">
      <c r="A364" s="22"/>
      <c r="B364" s="22"/>
      <c r="C364" s="23"/>
      <c r="D364" s="24"/>
      <c r="T364" s="72">
        <f>SUM(H364,M364,R364)</f>
        <v>0</v>
      </c>
    </row>
    <row r="365" spans="1:20" ht="21" customHeight="1" x14ac:dyDescent="0.3">
      <c r="A365" s="163" t="s">
        <v>17</v>
      </c>
      <c r="B365" s="25" t="s">
        <v>3</v>
      </c>
      <c r="C365" s="26" t="s">
        <v>25</v>
      </c>
      <c r="D365" s="168" t="s">
        <v>42</v>
      </c>
      <c r="E365" s="169"/>
      <c r="F365" s="169"/>
      <c r="G365" s="170"/>
      <c r="H365" s="27"/>
      <c r="I365" s="168" t="s">
        <v>146</v>
      </c>
      <c r="J365" s="169"/>
      <c r="K365" s="169"/>
      <c r="L365" s="170"/>
      <c r="M365" s="27"/>
      <c r="N365" s="168" t="s">
        <v>147</v>
      </c>
      <c r="O365" s="169"/>
      <c r="P365" s="169"/>
      <c r="Q365" s="170"/>
      <c r="R365" s="41"/>
      <c r="T365" s="72">
        <f>SUM(H365,M365,R365)</f>
        <v>0</v>
      </c>
    </row>
    <row r="366" spans="1:20" ht="21" customHeight="1" x14ac:dyDescent="0.3">
      <c r="A366" s="164"/>
      <c r="B366" s="28" t="s">
        <v>2</v>
      </c>
      <c r="C366" s="29"/>
      <c r="D366" s="30" t="s">
        <v>205</v>
      </c>
      <c r="E366" s="30" t="s">
        <v>206</v>
      </c>
      <c r="F366" s="30" t="s">
        <v>207</v>
      </c>
      <c r="G366" s="30" t="s">
        <v>208</v>
      </c>
      <c r="H366" s="30" t="s">
        <v>148</v>
      </c>
      <c r="I366" s="30" t="s">
        <v>209</v>
      </c>
      <c r="J366" s="30" t="s">
        <v>210</v>
      </c>
      <c r="K366" s="30" t="s">
        <v>211</v>
      </c>
      <c r="L366" s="30" t="s">
        <v>212</v>
      </c>
      <c r="M366" s="30" t="s">
        <v>149</v>
      </c>
      <c r="N366" s="30" t="s">
        <v>213</v>
      </c>
      <c r="O366" s="30" t="s">
        <v>214</v>
      </c>
      <c r="P366" s="30" t="s">
        <v>215</v>
      </c>
      <c r="Q366" s="30" t="s">
        <v>216</v>
      </c>
      <c r="R366" s="30" t="s">
        <v>150</v>
      </c>
      <c r="T366" s="72">
        <f>SUM(H366,M366,R366)</f>
        <v>0</v>
      </c>
    </row>
    <row r="367" spans="1:20" ht="21" customHeight="1" x14ac:dyDescent="0.3">
      <c r="A367" s="32" t="s">
        <v>74</v>
      </c>
      <c r="B367" s="33" t="s">
        <v>1</v>
      </c>
      <c r="C367" s="36">
        <f>C369</f>
        <v>147300</v>
      </c>
      <c r="D367" s="36">
        <f t="shared" ref="D367:G368" si="160">D369</f>
        <v>0</v>
      </c>
      <c r="E367" s="36">
        <f t="shared" si="160"/>
        <v>147300</v>
      </c>
      <c r="F367" s="36">
        <f t="shared" si="160"/>
        <v>0</v>
      </c>
      <c r="G367" s="36">
        <f t="shared" si="160"/>
        <v>0</v>
      </c>
      <c r="H367" s="36">
        <f>SUM(D367:G367)</f>
        <v>147300</v>
      </c>
      <c r="I367" s="36">
        <f t="shared" ref="I367:L367" si="161">I369</f>
        <v>0</v>
      </c>
      <c r="J367" s="36">
        <f t="shared" si="161"/>
        <v>0</v>
      </c>
      <c r="K367" s="36">
        <f t="shared" si="161"/>
        <v>0</v>
      </c>
      <c r="L367" s="36">
        <f t="shared" si="161"/>
        <v>0</v>
      </c>
      <c r="M367" s="36">
        <f>SUM(I367:L367)</f>
        <v>0</v>
      </c>
      <c r="N367" s="36">
        <f t="shared" ref="N367:Q367" si="162">N369</f>
        <v>0</v>
      </c>
      <c r="O367" s="36">
        <f t="shared" si="162"/>
        <v>0</v>
      </c>
      <c r="P367" s="36">
        <f t="shared" si="162"/>
        <v>0</v>
      </c>
      <c r="Q367" s="36">
        <f t="shared" si="162"/>
        <v>0</v>
      </c>
      <c r="R367" s="36">
        <f>SUM(N367:Q367)</f>
        <v>0</v>
      </c>
      <c r="T367" s="72">
        <f t="shared" si="159"/>
        <v>147300</v>
      </c>
    </row>
    <row r="368" spans="1:20" ht="21" customHeight="1" x14ac:dyDescent="0.3">
      <c r="A368" s="35"/>
      <c r="B368" s="33" t="s">
        <v>2</v>
      </c>
      <c r="C368" s="36">
        <f>C370</f>
        <v>0</v>
      </c>
      <c r="D368" s="36">
        <f t="shared" si="160"/>
        <v>0</v>
      </c>
      <c r="E368" s="36">
        <f t="shared" si="160"/>
        <v>0</v>
      </c>
      <c r="F368" s="36">
        <f t="shared" si="160"/>
        <v>0</v>
      </c>
      <c r="G368" s="36">
        <f t="shared" si="160"/>
        <v>0</v>
      </c>
      <c r="H368" s="36">
        <f>SUM(D368:G368)</f>
        <v>0</v>
      </c>
      <c r="I368" s="36">
        <f t="shared" ref="I368:L368" si="163">I370</f>
        <v>0</v>
      </c>
      <c r="J368" s="36">
        <f t="shared" si="163"/>
        <v>0</v>
      </c>
      <c r="K368" s="36">
        <f t="shared" si="163"/>
        <v>0</v>
      </c>
      <c r="L368" s="36">
        <f t="shared" si="163"/>
        <v>0</v>
      </c>
      <c r="M368" s="36">
        <f>SUM(I368:L368)</f>
        <v>0</v>
      </c>
      <c r="N368" s="36">
        <f t="shared" ref="N368:Q368" si="164">N370</f>
        <v>0</v>
      </c>
      <c r="O368" s="36">
        <f t="shared" si="164"/>
        <v>0</v>
      </c>
      <c r="P368" s="36">
        <f t="shared" si="164"/>
        <v>0</v>
      </c>
      <c r="Q368" s="36">
        <f t="shared" si="164"/>
        <v>0</v>
      </c>
      <c r="R368" s="36">
        <f>SUM(N368:Q368)</f>
        <v>0</v>
      </c>
      <c r="T368" s="72">
        <f t="shared" si="159"/>
        <v>0</v>
      </c>
    </row>
    <row r="369" spans="1:20" ht="21" customHeight="1" x14ac:dyDescent="0.3">
      <c r="A369" s="32" t="s">
        <v>72</v>
      </c>
      <c r="B369" s="33" t="s">
        <v>1</v>
      </c>
      <c r="C369" s="36">
        <f>C371+C373</f>
        <v>147300</v>
      </c>
      <c r="D369" s="36">
        <f t="shared" ref="D369:G369" si="165">D371+D373</f>
        <v>0</v>
      </c>
      <c r="E369" s="36">
        <f t="shared" si="165"/>
        <v>147300</v>
      </c>
      <c r="F369" s="36">
        <f t="shared" si="165"/>
        <v>0</v>
      </c>
      <c r="G369" s="36">
        <f t="shared" si="165"/>
        <v>0</v>
      </c>
      <c r="H369" s="36">
        <f>SUM(D369:G369)</f>
        <v>147300</v>
      </c>
      <c r="I369" s="36">
        <f t="shared" ref="I369:L369" si="166">I371+I373</f>
        <v>0</v>
      </c>
      <c r="J369" s="36">
        <f t="shared" si="166"/>
        <v>0</v>
      </c>
      <c r="K369" s="36">
        <f t="shared" si="166"/>
        <v>0</v>
      </c>
      <c r="L369" s="36">
        <f t="shared" si="166"/>
        <v>0</v>
      </c>
      <c r="M369" s="36">
        <f>SUM(I369:L369)</f>
        <v>0</v>
      </c>
      <c r="N369" s="36">
        <f t="shared" ref="N369:Q369" si="167">N371+N373</f>
        <v>0</v>
      </c>
      <c r="O369" s="36">
        <f t="shared" si="167"/>
        <v>0</v>
      </c>
      <c r="P369" s="36">
        <f t="shared" si="167"/>
        <v>0</v>
      </c>
      <c r="Q369" s="36">
        <f t="shared" si="167"/>
        <v>0</v>
      </c>
      <c r="R369" s="36">
        <f>SUM(N369:Q369)</f>
        <v>0</v>
      </c>
      <c r="T369" s="72">
        <f t="shared" si="159"/>
        <v>147300</v>
      </c>
    </row>
    <row r="370" spans="1:20" ht="21" customHeight="1" x14ac:dyDescent="0.3">
      <c r="A370" s="35"/>
      <c r="B370" s="33" t="s">
        <v>2</v>
      </c>
      <c r="C370" s="36">
        <f>C372+C374</f>
        <v>0</v>
      </c>
      <c r="D370" s="36">
        <f t="shared" ref="D370:G370" si="168">D372+D374</f>
        <v>0</v>
      </c>
      <c r="E370" s="36">
        <f t="shared" si="168"/>
        <v>0</v>
      </c>
      <c r="F370" s="36">
        <f t="shared" si="168"/>
        <v>0</v>
      </c>
      <c r="G370" s="36">
        <f t="shared" si="168"/>
        <v>0</v>
      </c>
      <c r="H370" s="36">
        <f>SUM(D370:G370)</f>
        <v>0</v>
      </c>
      <c r="I370" s="36">
        <f t="shared" ref="I370:L370" si="169">I372+I374</f>
        <v>0</v>
      </c>
      <c r="J370" s="36">
        <f t="shared" si="169"/>
        <v>0</v>
      </c>
      <c r="K370" s="36">
        <f t="shared" si="169"/>
        <v>0</v>
      </c>
      <c r="L370" s="36">
        <f t="shared" si="169"/>
        <v>0</v>
      </c>
      <c r="M370" s="36">
        <f>SUM(I370:L370)</f>
        <v>0</v>
      </c>
      <c r="N370" s="36">
        <f t="shared" ref="N370:Q370" si="170">N372+N374</f>
        <v>0</v>
      </c>
      <c r="O370" s="36">
        <f t="shared" si="170"/>
        <v>0</v>
      </c>
      <c r="P370" s="36">
        <f t="shared" si="170"/>
        <v>0</v>
      </c>
      <c r="Q370" s="36">
        <f t="shared" si="170"/>
        <v>0</v>
      </c>
      <c r="R370" s="36">
        <f>SUM(N370:Q370)</f>
        <v>0</v>
      </c>
      <c r="T370" s="72">
        <f t="shared" si="159"/>
        <v>0</v>
      </c>
    </row>
    <row r="371" spans="1:20" ht="21" customHeight="1" x14ac:dyDescent="0.3">
      <c r="A371" s="43" t="s">
        <v>23</v>
      </c>
      <c r="B371" s="38" t="s">
        <v>1</v>
      </c>
      <c r="C371" s="39">
        <v>6500</v>
      </c>
      <c r="D371" s="39"/>
      <c r="E371" s="39">
        <v>6500</v>
      </c>
      <c r="F371" s="39"/>
      <c r="G371" s="39"/>
      <c r="H371" s="40">
        <f>SUM(D371:G371)</f>
        <v>6500</v>
      </c>
      <c r="I371" s="39"/>
      <c r="J371" s="39"/>
      <c r="K371" s="39"/>
      <c r="L371" s="39"/>
      <c r="M371" s="40">
        <f>SUM(I371:L371)</f>
        <v>0</v>
      </c>
      <c r="N371" s="39"/>
      <c r="O371" s="39"/>
      <c r="P371" s="39"/>
      <c r="Q371" s="39"/>
      <c r="R371" s="40">
        <f>SUM(N371:Q371)</f>
        <v>0</v>
      </c>
      <c r="T371" s="72">
        <f t="shared" si="159"/>
        <v>6500</v>
      </c>
    </row>
    <row r="372" spans="1:20" ht="21" customHeight="1" x14ac:dyDescent="0.3">
      <c r="A372" s="44"/>
      <c r="B372" s="38" t="s">
        <v>2</v>
      </c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64"/>
      <c r="T372" s="72">
        <f t="shared" si="159"/>
        <v>0</v>
      </c>
    </row>
    <row r="373" spans="1:20" ht="21" customHeight="1" x14ac:dyDescent="0.3">
      <c r="A373" s="37" t="s">
        <v>57</v>
      </c>
      <c r="B373" s="38" t="s">
        <v>1</v>
      </c>
      <c r="C373" s="39">
        <v>140800</v>
      </c>
      <c r="D373" s="39"/>
      <c r="E373" s="39">
        <v>140800</v>
      </c>
      <c r="F373" s="39"/>
      <c r="G373" s="39"/>
      <c r="H373" s="40">
        <f>SUM(D373:G373)</f>
        <v>140800</v>
      </c>
      <c r="I373" s="39"/>
      <c r="J373" s="39"/>
      <c r="K373" s="39"/>
      <c r="L373" s="39"/>
      <c r="M373" s="40">
        <f>SUM(I373:L373)</f>
        <v>0</v>
      </c>
      <c r="N373" s="39"/>
      <c r="O373" s="39"/>
      <c r="P373" s="39"/>
      <c r="Q373" s="39"/>
      <c r="R373" s="40">
        <f>SUM(N373:Q373)</f>
        <v>0</v>
      </c>
      <c r="T373" s="72">
        <f t="shared" si="159"/>
        <v>140800</v>
      </c>
    </row>
    <row r="374" spans="1:20" ht="21" customHeight="1" x14ac:dyDescent="0.3">
      <c r="A374" s="43"/>
      <c r="B374" s="38" t="s">
        <v>2</v>
      </c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64"/>
      <c r="T374" s="72">
        <f t="shared" si="159"/>
        <v>0</v>
      </c>
    </row>
    <row r="375" spans="1:20" ht="21" customHeight="1" x14ac:dyDescent="0.3">
      <c r="A375" s="166" t="s">
        <v>4</v>
      </c>
      <c r="B375" s="54" t="s">
        <v>1</v>
      </c>
      <c r="C375" s="55">
        <f t="shared" ref="C375:G376" si="171">C333+C367</f>
        <v>5202800</v>
      </c>
      <c r="D375" s="55">
        <f t="shared" si="171"/>
        <v>385400</v>
      </c>
      <c r="E375" s="55">
        <f t="shared" si="171"/>
        <v>656800</v>
      </c>
      <c r="F375" s="55">
        <f t="shared" si="171"/>
        <v>408700</v>
      </c>
      <c r="G375" s="55">
        <f t="shared" si="171"/>
        <v>431200</v>
      </c>
      <c r="H375" s="55">
        <f>SUM(D375:G375)</f>
        <v>1882100</v>
      </c>
      <c r="I375" s="55">
        <f t="shared" ref="I375:L376" si="172">I333+I367</f>
        <v>417500</v>
      </c>
      <c r="J375" s="55">
        <f t="shared" si="172"/>
        <v>414700</v>
      </c>
      <c r="K375" s="55">
        <f t="shared" si="172"/>
        <v>418600</v>
      </c>
      <c r="L375" s="55">
        <f t="shared" si="172"/>
        <v>392000</v>
      </c>
      <c r="M375" s="55">
        <f>SUM(I375:L375)</f>
        <v>1642800</v>
      </c>
      <c r="N375" s="55">
        <f t="shared" ref="N375:Q376" si="173">N333+N367</f>
        <v>425050</v>
      </c>
      <c r="O375" s="55">
        <f t="shared" si="173"/>
        <v>472750</v>
      </c>
      <c r="P375" s="55">
        <f t="shared" si="173"/>
        <v>394450</v>
      </c>
      <c r="Q375" s="55">
        <f t="shared" si="173"/>
        <v>385650</v>
      </c>
      <c r="R375" s="55">
        <f>SUM(N375:Q375)</f>
        <v>1677900</v>
      </c>
      <c r="T375" s="72">
        <f t="shared" si="159"/>
        <v>5202800</v>
      </c>
    </row>
    <row r="376" spans="1:20" ht="21" customHeight="1" x14ac:dyDescent="0.3">
      <c r="A376" s="167"/>
      <c r="B376" s="54" t="s">
        <v>2</v>
      </c>
      <c r="C376" s="55">
        <f t="shared" si="171"/>
        <v>0</v>
      </c>
      <c r="D376" s="55">
        <f t="shared" si="171"/>
        <v>0</v>
      </c>
      <c r="E376" s="55">
        <f t="shared" si="171"/>
        <v>0</v>
      </c>
      <c r="F376" s="55">
        <f t="shared" si="171"/>
        <v>0</v>
      </c>
      <c r="G376" s="55">
        <f t="shared" si="171"/>
        <v>0</v>
      </c>
      <c r="H376" s="55">
        <f>SUM(D376:G376)</f>
        <v>0</v>
      </c>
      <c r="I376" s="55">
        <f t="shared" si="172"/>
        <v>0</v>
      </c>
      <c r="J376" s="55">
        <f t="shared" si="172"/>
        <v>0</v>
      </c>
      <c r="K376" s="55">
        <f t="shared" si="172"/>
        <v>0</v>
      </c>
      <c r="L376" s="55">
        <f t="shared" si="172"/>
        <v>0</v>
      </c>
      <c r="M376" s="55">
        <f>SUM(I376:L376)</f>
        <v>0</v>
      </c>
      <c r="N376" s="55">
        <f t="shared" si="173"/>
        <v>0</v>
      </c>
      <c r="O376" s="55">
        <f t="shared" si="173"/>
        <v>0</v>
      </c>
      <c r="P376" s="55">
        <f t="shared" si="173"/>
        <v>0</v>
      </c>
      <c r="Q376" s="55">
        <f t="shared" si="173"/>
        <v>0</v>
      </c>
      <c r="R376" s="55">
        <f>SUM(N376:Q376)</f>
        <v>0</v>
      </c>
      <c r="T376" s="72">
        <f t="shared" si="159"/>
        <v>0</v>
      </c>
    </row>
    <row r="377" spans="1:20" ht="21" customHeight="1" x14ac:dyDescent="0.3">
      <c r="A377" s="49"/>
      <c r="B377" s="49"/>
      <c r="C377" s="56"/>
      <c r="D377" s="47"/>
      <c r="T377" s="72">
        <f t="shared" si="159"/>
        <v>0</v>
      </c>
    </row>
    <row r="378" spans="1:20" x14ac:dyDescent="0.3">
      <c r="A378" s="22" t="s">
        <v>5</v>
      </c>
      <c r="B378" s="49"/>
      <c r="C378" s="56"/>
      <c r="D378" s="47"/>
      <c r="T378" s="72">
        <f t="shared" si="159"/>
        <v>0</v>
      </c>
    </row>
    <row r="379" spans="1:20" x14ac:dyDescent="0.3">
      <c r="T379" s="72">
        <f t="shared" si="159"/>
        <v>0</v>
      </c>
    </row>
    <row r="380" spans="1:20" x14ac:dyDescent="0.3">
      <c r="T380" s="72">
        <f t="shared" si="159"/>
        <v>0</v>
      </c>
    </row>
    <row r="381" spans="1:20" x14ac:dyDescent="0.3">
      <c r="T381" s="72">
        <f t="shared" si="159"/>
        <v>0</v>
      </c>
    </row>
    <row r="382" spans="1:20" x14ac:dyDescent="0.3">
      <c r="T382" s="72">
        <f t="shared" si="159"/>
        <v>0</v>
      </c>
    </row>
    <row r="383" spans="1:20" x14ac:dyDescent="0.3">
      <c r="T383" s="72">
        <f t="shared" si="159"/>
        <v>0</v>
      </c>
    </row>
    <row r="384" spans="1:20" x14ac:dyDescent="0.3">
      <c r="T384" s="72">
        <f t="shared" si="159"/>
        <v>0</v>
      </c>
    </row>
    <row r="385" spans="20:20" x14ac:dyDescent="0.3">
      <c r="T385" s="72">
        <f t="shared" si="159"/>
        <v>0</v>
      </c>
    </row>
    <row r="386" spans="20:20" x14ac:dyDescent="0.3">
      <c r="T386" s="72"/>
    </row>
    <row r="387" spans="20:20" x14ac:dyDescent="0.3">
      <c r="T387" s="72"/>
    </row>
    <row r="388" spans="20:20" x14ac:dyDescent="0.3">
      <c r="T388" s="72"/>
    </row>
    <row r="389" spans="20:20" x14ac:dyDescent="0.3">
      <c r="T389" s="72"/>
    </row>
    <row r="390" spans="20:20" x14ac:dyDescent="0.3">
      <c r="T390" s="72">
        <f t="shared" si="159"/>
        <v>0</v>
      </c>
    </row>
    <row r="391" spans="20:20" x14ac:dyDescent="0.3">
      <c r="T391" s="72">
        <f t="shared" si="159"/>
        <v>0</v>
      </c>
    </row>
    <row r="392" spans="20:20" x14ac:dyDescent="0.3">
      <c r="T392" s="72">
        <f t="shared" si="159"/>
        <v>0</v>
      </c>
    </row>
    <row r="393" spans="20:20" x14ac:dyDescent="0.3">
      <c r="T393" s="72"/>
    </row>
    <row r="394" spans="20:20" x14ac:dyDescent="0.3">
      <c r="T394" s="72"/>
    </row>
    <row r="395" spans="20:20" x14ac:dyDescent="0.3">
      <c r="T395" s="72"/>
    </row>
    <row r="396" spans="20:20" x14ac:dyDescent="0.3">
      <c r="T396" s="72"/>
    </row>
    <row r="397" spans="20:20" x14ac:dyDescent="0.3">
      <c r="T397" s="72"/>
    </row>
    <row r="398" spans="20:20" x14ac:dyDescent="0.3">
      <c r="T398" s="72"/>
    </row>
    <row r="399" spans="20:20" x14ac:dyDescent="0.3">
      <c r="T399" s="72"/>
    </row>
    <row r="400" spans="20:20" x14ac:dyDescent="0.3">
      <c r="T400" s="72"/>
    </row>
    <row r="401" spans="1:22" x14ac:dyDescent="0.3">
      <c r="T401" s="72"/>
    </row>
    <row r="402" spans="1:22" x14ac:dyDescent="0.3">
      <c r="T402" s="72">
        <f t="shared" si="159"/>
        <v>0</v>
      </c>
    </row>
    <row r="403" spans="1:22" ht="21" customHeight="1" x14ac:dyDescent="0.3">
      <c r="A403" s="165" t="s">
        <v>243</v>
      </c>
      <c r="B403" s="165"/>
      <c r="C403" s="165"/>
      <c r="D403" s="165"/>
      <c r="E403" s="165"/>
      <c r="F403" s="165"/>
      <c r="G403" s="165"/>
      <c r="H403" s="165"/>
      <c r="I403" s="165"/>
      <c r="J403" s="165"/>
      <c r="K403" s="165"/>
      <c r="L403" s="165"/>
      <c r="M403" s="165"/>
      <c r="N403" s="165"/>
      <c r="O403" s="165"/>
      <c r="P403" s="165"/>
      <c r="Q403" s="165"/>
      <c r="T403" s="72">
        <f t="shared" si="159"/>
        <v>0</v>
      </c>
    </row>
    <row r="404" spans="1:22" ht="21" customHeight="1" x14ac:dyDescent="0.3">
      <c r="A404" s="20" t="s">
        <v>20</v>
      </c>
      <c r="B404" s="20"/>
      <c r="C404" s="21"/>
      <c r="D404" s="20"/>
      <c r="T404" s="72">
        <f t="shared" si="159"/>
        <v>0</v>
      </c>
    </row>
    <row r="405" spans="1:22" ht="21" customHeight="1" x14ac:dyDescent="0.3">
      <c r="A405" s="22" t="s">
        <v>75</v>
      </c>
      <c r="B405" s="22"/>
      <c r="C405" s="23"/>
      <c r="D405" s="24"/>
      <c r="Q405" s="24" t="s">
        <v>18</v>
      </c>
      <c r="T405" s="72">
        <f t="shared" si="159"/>
        <v>0</v>
      </c>
    </row>
    <row r="406" spans="1:22" ht="21" customHeight="1" x14ac:dyDescent="0.3">
      <c r="A406" s="22"/>
      <c r="B406" s="22"/>
      <c r="C406" s="23"/>
      <c r="D406" s="24"/>
      <c r="T406" s="72">
        <f t="shared" si="159"/>
        <v>0</v>
      </c>
    </row>
    <row r="407" spans="1:22" ht="21" customHeight="1" x14ac:dyDescent="0.3">
      <c r="A407" s="163" t="s">
        <v>17</v>
      </c>
      <c r="B407" s="25" t="s">
        <v>3</v>
      </c>
      <c r="C407" s="26" t="s">
        <v>25</v>
      </c>
      <c r="D407" s="168" t="s">
        <v>42</v>
      </c>
      <c r="E407" s="169"/>
      <c r="F407" s="169"/>
      <c r="G407" s="170"/>
      <c r="H407" s="27"/>
      <c r="I407" s="168" t="s">
        <v>146</v>
      </c>
      <c r="J407" s="169"/>
      <c r="K407" s="169"/>
      <c r="L407" s="170"/>
      <c r="M407" s="27"/>
      <c r="N407" s="168" t="s">
        <v>147</v>
      </c>
      <c r="O407" s="169"/>
      <c r="P407" s="169"/>
      <c r="Q407" s="170"/>
      <c r="R407" s="41"/>
      <c r="T407" s="72">
        <f t="shared" si="159"/>
        <v>0</v>
      </c>
    </row>
    <row r="408" spans="1:22" ht="21" customHeight="1" x14ac:dyDescent="0.3">
      <c r="A408" s="164"/>
      <c r="B408" s="28" t="s">
        <v>2</v>
      </c>
      <c r="C408" s="29"/>
      <c r="D408" s="30" t="s">
        <v>205</v>
      </c>
      <c r="E408" s="30" t="s">
        <v>206</v>
      </c>
      <c r="F408" s="30" t="s">
        <v>207</v>
      </c>
      <c r="G408" s="30" t="s">
        <v>208</v>
      </c>
      <c r="H408" s="30" t="s">
        <v>148</v>
      </c>
      <c r="I408" s="30" t="s">
        <v>209</v>
      </c>
      <c r="J408" s="30" t="s">
        <v>210</v>
      </c>
      <c r="K408" s="30" t="s">
        <v>211</v>
      </c>
      <c r="L408" s="30" t="s">
        <v>212</v>
      </c>
      <c r="M408" s="30" t="s">
        <v>149</v>
      </c>
      <c r="N408" s="30" t="s">
        <v>213</v>
      </c>
      <c r="O408" s="30" t="s">
        <v>214</v>
      </c>
      <c r="P408" s="30" t="s">
        <v>215</v>
      </c>
      <c r="Q408" s="30" t="s">
        <v>216</v>
      </c>
      <c r="R408" s="30" t="s">
        <v>150</v>
      </c>
      <c r="T408" s="72">
        <f t="shared" ref="T408:T450" si="174">SUM(H408,M408,R408)</f>
        <v>0</v>
      </c>
    </row>
    <row r="409" spans="1:22" ht="21" customHeight="1" x14ac:dyDescent="0.3">
      <c r="A409" s="32" t="s">
        <v>76</v>
      </c>
      <c r="B409" s="33" t="s">
        <v>1</v>
      </c>
      <c r="C409" s="36">
        <f>C411+C431</f>
        <v>5123900</v>
      </c>
      <c r="D409" s="36">
        <f t="shared" ref="D409:G409" si="175">D411+D431</f>
        <v>82900</v>
      </c>
      <c r="E409" s="36">
        <f t="shared" si="175"/>
        <v>585300</v>
      </c>
      <c r="F409" s="36">
        <f t="shared" si="175"/>
        <v>1182900</v>
      </c>
      <c r="G409" s="36">
        <f t="shared" si="175"/>
        <v>582900</v>
      </c>
      <c r="H409" s="36">
        <f>SUM(D409:G409)</f>
        <v>2434000</v>
      </c>
      <c r="I409" s="36">
        <f t="shared" ref="I409:L409" si="176">I411+I431</f>
        <v>760000</v>
      </c>
      <c r="J409" s="36">
        <f t="shared" si="176"/>
        <v>932900</v>
      </c>
      <c r="K409" s="36">
        <f t="shared" si="176"/>
        <v>582900</v>
      </c>
      <c r="L409" s="36">
        <f t="shared" si="176"/>
        <v>82900</v>
      </c>
      <c r="M409" s="36">
        <f>SUM(I409:L409)</f>
        <v>2358700</v>
      </c>
      <c r="N409" s="36">
        <f t="shared" ref="N409:Q409" si="177">N411+N431</f>
        <v>82900</v>
      </c>
      <c r="O409" s="36">
        <f t="shared" si="177"/>
        <v>82900</v>
      </c>
      <c r="P409" s="36">
        <f t="shared" si="177"/>
        <v>82900</v>
      </c>
      <c r="Q409" s="36">
        <f t="shared" si="177"/>
        <v>82500</v>
      </c>
      <c r="R409" s="36">
        <f>SUM(N409:Q409)</f>
        <v>331200</v>
      </c>
      <c r="T409" s="72">
        <f t="shared" si="174"/>
        <v>5123900</v>
      </c>
      <c r="V409" s="103">
        <v>5123900</v>
      </c>
    </row>
    <row r="410" spans="1:22" ht="21" customHeight="1" x14ac:dyDescent="0.3">
      <c r="A410" s="35"/>
      <c r="B410" s="33" t="s">
        <v>2</v>
      </c>
      <c r="C410" s="36">
        <f>C412+C432</f>
        <v>0</v>
      </c>
      <c r="D410" s="36">
        <f t="shared" ref="D410:G410" si="178">D412+D432</f>
        <v>0</v>
      </c>
      <c r="E410" s="36">
        <f t="shared" si="178"/>
        <v>0</v>
      </c>
      <c r="F410" s="36">
        <f t="shared" si="178"/>
        <v>0</v>
      </c>
      <c r="G410" s="36">
        <f t="shared" si="178"/>
        <v>0</v>
      </c>
      <c r="H410" s="36">
        <f>SUM(D410:G410)</f>
        <v>0</v>
      </c>
      <c r="I410" s="36">
        <f t="shared" ref="I410:L410" si="179">I412+I432</f>
        <v>0</v>
      </c>
      <c r="J410" s="36">
        <f t="shared" si="179"/>
        <v>0</v>
      </c>
      <c r="K410" s="36">
        <f t="shared" si="179"/>
        <v>0</v>
      </c>
      <c r="L410" s="36">
        <f t="shared" si="179"/>
        <v>0</v>
      </c>
      <c r="M410" s="36">
        <f>SUM(I410:L410)</f>
        <v>0</v>
      </c>
      <c r="N410" s="36">
        <f t="shared" ref="N410:Q410" si="180">N412+N432</f>
        <v>0</v>
      </c>
      <c r="O410" s="36">
        <f t="shared" si="180"/>
        <v>0</v>
      </c>
      <c r="P410" s="36">
        <f t="shared" si="180"/>
        <v>0</v>
      </c>
      <c r="Q410" s="36">
        <f t="shared" si="180"/>
        <v>0</v>
      </c>
      <c r="R410" s="36">
        <f>SUM(N410:Q410)</f>
        <v>0</v>
      </c>
      <c r="T410" s="72">
        <f t="shared" si="174"/>
        <v>0</v>
      </c>
      <c r="V410" s="103"/>
    </row>
    <row r="411" spans="1:22" ht="21" customHeight="1" x14ac:dyDescent="0.3">
      <c r="A411" s="32" t="s">
        <v>72</v>
      </c>
      <c r="B411" s="33" t="s">
        <v>1</v>
      </c>
      <c r="C411" s="36">
        <f>C413+C415+C417+C419+C421+C423+C425+C427+C429</f>
        <v>2123900</v>
      </c>
      <c r="D411" s="36">
        <f>D413+D415+D417+D419+D421+D423+D425+D427+D429</f>
        <v>82900</v>
      </c>
      <c r="E411" s="36">
        <f t="shared" ref="E411:G411" si="181">E413+E415+E417+E419+E421+E423+E425+E427+E429</f>
        <v>85300</v>
      </c>
      <c r="F411" s="36">
        <f t="shared" si="181"/>
        <v>682900</v>
      </c>
      <c r="G411" s="36">
        <f t="shared" si="181"/>
        <v>82900</v>
      </c>
      <c r="H411" s="36">
        <f>SUM(D411:G411)</f>
        <v>934000</v>
      </c>
      <c r="I411" s="36">
        <f t="shared" ref="I411:L411" si="182">I413+I415+I417+I419+I421+I423+I425+I427+I429</f>
        <v>260000</v>
      </c>
      <c r="J411" s="36">
        <f t="shared" si="182"/>
        <v>432900</v>
      </c>
      <c r="K411" s="36">
        <f t="shared" si="182"/>
        <v>82900</v>
      </c>
      <c r="L411" s="36">
        <f t="shared" si="182"/>
        <v>82900</v>
      </c>
      <c r="M411" s="36">
        <f>SUM(I411:L411)</f>
        <v>858700</v>
      </c>
      <c r="N411" s="36">
        <f t="shared" ref="N411:Q411" si="183">N413+N415+N417+N419+N421+N423+N425+N427+N429</f>
        <v>82900</v>
      </c>
      <c r="O411" s="36">
        <f t="shared" si="183"/>
        <v>82900</v>
      </c>
      <c r="P411" s="36">
        <f t="shared" si="183"/>
        <v>82900</v>
      </c>
      <c r="Q411" s="36">
        <f t="shared" si="183"/>
        <v>82500</v>
      </c>
      <c r="R411" s="36">
        <f>SUM(N411:Q411)</f>
        <v>331200</v>
      </c>
      <c r="T411" s="72">
        <f t="shared" si="174"/>
        <v>2123900</v>
      </c>
      <c r="V411" s="103"/>
    </row>
    <row r="412" spans="1:22" ht="21" customHeight="1" x14ac:dyDescent="0.3">
      <c r="A412" s="35"/>
      <c r="B412" s="33" t="s">
        <v>2</v>
      </c>
      <c r="C412" s="36">
        <f>C414+C416+C418+C420+C422+C424+C426+C428+C430</f>
        <v>0</v>
      </c>
      <c r="D412" s="36">
        <f t="shared" ref="D412:G412" si="184">D414+D416+D418+D420+D422+D424+D426+D428+D430</f>
        <v>0</v>
      </c>
      <c r="E412" s="36">
        <f t="shared" si="184"/>
        <v>0</v>
      </c>
      <c r="F412" s="36">
        <f t="shared" si="184"/>
        <v>0</v>
      </c>
      <c r="G412" s="36">
        <f t="shared" si="184"/>
        <v>0</v>
      </c>
      <c r="H412" s="36">
        <f>SUM(D412:G412)</f>
        <v>0</v>
      </c>
      <c r="I412" s="36">
        <f t="shared" ref="I412:L412" si="185">I414+I416+I418+I420+I422+I424+I426+I428+I430</f>
        <v>0</v>
      </c>
      <c r="J412" s="36">
        <f t="shared" si="185"/>
        <v>0</v>
      </c>
      <c r="K412" s="36">
        <f t="shared" si="185"/>
        <v>0</v>
      </c>
      <c r="L412" s="36">
        <f t="shared" si="185"/>
        <v>0</v>
      </c>
      <c r="M412" s="36">
        <f>SUM(I412:L412)</f>
        <v>0</v>
      </c>
      <c r="N412" s="36">
        <f t="shared" ref="N412:Q412" si="186">N414+N416+N418+N420+N422+N424+N426+N428+N430</f>
        <v>0</v>
      </c>
      <c r="O412" s="36">
        <f t="shared" si="186"/>
        <v>0</v>
      </c>
      <c r="P412" s="36">
        <f t="shared" si="186"/>
        <v>0</v>
      </c>
      <c r="Q412" s="36">
        <f t="shared" si="186"/>
        <v>0</v>
      </c>
      <c r="R412" s="36">
        <f>SUM(N412:Q412)</f>
        <v>0</v>
      </c>
      <c r="T412" s="72">
        <f t="shared" si="174"/>
        <v>0</v>
      </c>
    </row>
    <row r="413" spans="1:22" ht="21" customHeight="1" x14ac:dyDescent="0.3">
      <c r="A413" s="37" t="s">
        <v>27</v>
      </c>
      <c r="B413" s="38" t="s">
        <v>1</v>
      </c>
      <c r="C413" s="39">
        <v>994400</v>
      </c>
      <c r="D413" s="39">
        <v>82900</v>
      </c>
      <c r="E413" s="39">
        <v>82900</v>
      </c>
      <c r="F413" s="39">
        <v>82900</v>
      </c>
      <c r="G413" s="39">
        <v>82900</v>
      </c>
      <c r="H413" s="40">
        <f>SUM(D413:G413)</f>
        <v>331600</v>
      </c>
      <c r="I413" s="39">
        <v>82900</v>
      </c>
      <c r="J413" s="39">
        <v>82900</v>
      </c>
      <c r="K413" s="39">
        <v>82900</v>
      </c>
      <c r="L413" s="39">
        <v>82900</v>
      </c>
      <c r="M413" s="40">
        <f>SUM(I413:L413)</f>
        <v>331600</v>
      </c>
      <c r="N413" s="39">
        <v>82900</v>
      </c>
      <c r="O413" s="39">
        <v>82900</v>
      </c>
      <c r="P413" s="39">
        <v>82900</v>
      </c>
      <c r="Q413" s="39">
        <v>82500</v>
      </c>
      <c r="R413" s="40">
        <f>SUM(N413:Q413)</f>
        <v>331200</v>
      </c>
      <c r="T413" s="72">
        <f t="shared" si="174"/>
        <v>994400</v>
      </c>
    </row>
    <row r="414" spans="1:22" ht="21" customHeight="1" x14ac:dyDescent="0.3">
      <c r="A414" s="45"/>
      <c r="B414" s="38" t="s">
        <v>2</v>
      </c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64"/>
      <c r="T414" s="72">
        <f t="shared" si="174"/>
        <v>0</v>
      </c>
    </row>
    <row r="415" spans="1:22" ht="21" customHeight="1" x14ac:dyDescent="0.3">
      <c r="A415" s="37" t="s">
        <v>49</v>
      </c>
      <c r="B415" s="38" t="s">
        <v>1</v>
      </c>
      <c r="C415" s="39">
        <v>32600</v>
      </c>
      <c r="D415" s="39"/>
      <c r="E415" s="39"/>
      <c r="F415" s="39"/>
      <c r="G415" s="39"/>
      <c r="H415" s="40">
        <f>SUM(D415:G415)</f>
        <v>0</v>
      </c>
      <c r="I415" s="39">
        <v>32600</v>
      </c>
      <c r="J415" s="39"/>
      <c r="K415" s="39"/>
      <c r="L415" s="39"/>
      <c r="M415" s="40">
        <f>SUM(I415:L415)</f>
        <v>32600</v>
      </c>
      <c r="N415" s="39"/>
      <c r="O415" s="39"/>
      <c r="P415" s="39"/>
      <c r="Q415" s="39"/>
      <c r="R415" s="40">
        <f>SUM(N415:Q415)</f>
        <v>0</v>
      </c>
      <c r="T415" s="72">
        <f t="shared" si="174"/>
        <v>32600</v>
      </c>
    </row>
    <row r="416" spans="1:22" ht="21" customHeight="1" x14ac:dyDescent="0.3">
      <c r="A416" s="45"/>
      <c r="B416" s="38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64"/>
      <c r="T416" s="72">
        <f t="shared" si="174"/>
        <v>0</v>
      </c>
    </row>
    <row r="417" spans="1:20" ht="21" customHeight="1" x14ac:dyDescent="0.3">
      <c r="A417" s="43" t="s">
        <v>28</v>
      </c>
      <c r="B417" s="38" t="s">
        <v>1</v>
      </c>
      <c r="C417" s="39">
        <v>36800</v>
      </c>
      <c r="D417" s="39"/>
      <c r="E417" s="39"/>
      <c r="F417" s="39"/>
      <c r="G417" s="39"/>
      <c r="H417" s="40">
        <f>SUM(D417:G417)</f>
        <v>0</v>
      </c>
      <c r="I417" s="39">
        <v>36800</v>
      </c>
      <c r="J417" s="39"/>
      <c r="K417" s="39"/>
      <c r="L417" s="39"/>
      <c r="M417" s="40">
        <f>SUM(I417:L417)</f>
        <v>36800</v>
      </c>
      <c r="N417" s="39"/>
      <c r="O417" s="39"/>
      <c r="P417" s="39"/>
      <c r="Q417" s="39"/>
      <c r="R417" s="40">
        <f>SUM(N417:Q417)</f>
        <v>0</v>
      </c>
      <c r="T417" s="72">
        <f t="shared" si="174"/>
        <v>36800</v>
      </c>
    </row>
    <row r="418" spans="1:20" ht="21" customHeight="1" x14ac:dyDescent="0.3">
      <c r="A418" s="45"/>
      <c r="B418" s="38" t="s">
        <v>2</v>
      </c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64"/>
      <c r="T418" s="72">
        <f t="shared" si="174"/>
        <v>0</v>
      </c>
    </row>
    <row r="419" spans="1:20" ht="21" customHeight="1" x14ac:dyDescent="0.3">
      <c r="A419" s="37" t="s">
        <v>38</v>
      </c>
      <c r="B419" s="38" t="s">
        <v>1</v>
      </c>
      <c r="C419" s="39">
        <v>30000</v>
      </c>
      <c r="D419" s="39"/>
      <c r="E419" s="39"/>
      <c r="F419" s="39"/>
      <c r="G419" s="39"/>
      <c r="H419" s="39">
        <f>SUM(D419:G419)</f>
        <v>0</v>
      </c>
      <c r="I419" s="39">
        <v>30000</v>
      </c>
      <c r="J419" s="39"/>
      <c r="K419" s="39"/>
      <c r="L419" s="39"/>
      <c r="M419" s="39">
        <f>SUM(I419:L419)</f>
        <v>30000</v>
      </c>
      <c r="N419" s="39"/>
      <c r="O419" s="39"/>
      <c r="P419" s="39"/>
      <c r="Q419" s="39"/>
      <c r="R419" s="39">
        <f>SUM(N419:Q419)</f>
        <v>0</v>
      </c>
      <c r="T419" s="72">
        <f>SUM(H419,M419,R419)</f>
        <v>30000</v>
      </c>
    </row>
    <row r="420" spans="1:20" ht="21" customHeight="1" x14ac:dyDescent="0.3">
      <c r="A420" s="45"/>
      <c r="B420" s="38" t="s">
        <v>2</v>
      </c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64"/>
      <c r="T420" s="72">
        <f>SUM(H420,M420,R420)</f>
        <v>0</v>
      </c>
    </row>
    <row r="421" spans="1:20" ht="21" customHeight="1" x14ac:dyDescent="0.3">
      <c r="A421" s="37" t="s">
        <v>34</v>
      </c>
      <c r="B421" s="38" t="s">
        <v>1</v>
      </c>
      <c r="C421" s="39">
        <v>56000</v>
      </c>
      <c r="D421" s="39"/>
      <c r="E421" s="39"/>
      <c r="F421" s="39"/>
      <c r="G421" s="39"/>
      <c r="H421" s="40">
        <f>SUM(D421:G421)</f>
        <v>0</v>
      </c>
      <c r="I421" s="39">
        <v>56000</v>
      </c>
      <c r="J421" s="39"/>
      <c r="K421" s="39"/>
      <c r="L421" s="39"/>
      <c r="M421" s="40">
        <f>SUM(I421:L421)</f>
        <v>56000</v>
      </c>
      <c r="N421" s="39"/>
      <c r="O421" s="39"/>
      <c r="P421" s="39"/>
      <c r="Q421" s="39"/>
      <c r="R421" s="40">
        <f>SUM(N421:Q421)</f>
        <v>0</v>
      </c>
      <c r="T421" s="72">
        <f t="shared" si="174"/>
        <v>56000</v>
      </c>
    </row>
    <row r="422" spans="1:20" ht="21" customHeight="1" x14ac:dyDescent="0.3">
      <c r="A422" s="45"/>
      <c r="B422" s="38" t="s">
        <v>2</v>
      </c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64"/>
      <c r="T422" s="72">
        <f t="shared" si="174"/>
        <v>0</v>
      </c>
    </row>
    <row r="423" spans="1:20" ht="21" customHeight="1" x14ac:dyDescent="0.3">
      <c r="A423" s="37" t="s">
        <v>35</v>
      </c>
      <c r="B423" s="38" t="s">
        <v>1</v>
      </c>
      <c r="C423" s="39">
        <v>21700</v>
      </c>
      <c r="D423" s="39"/>
      <c r="E423" s="39"/>
      <c r="F423" s="39"/>
      <c r="G423" s="39"/>
      <c r="H423" s="39">
        <f>SUM(D423:G423)</f>
        <v>0</v>
      </c>
      <c r="I423" s="39">
        <v>21700</v>
      </c>
      <c r="J423" s="39"/>
      <c r="K423" s="39"/>
      <c r="L423" s="39"/>
      <c r="M423" s="39">
        <f>SUM(I423:L423)</f>
        <v>21700</v>
      </c>
      <c r="N423" s="39"/>
      <c r="O423" s="39"/>
      <c r="P423" s="39"/>
      <c r="Q423" s="39"/>
      <c r="R423" s="39">
        <f>SUM(N423:Q423)</f>
        <v>0</v>
      </c>
      <c r="T423" s="72">
        <f t="shared" si="174"/>
        <v>21700</v>
      </c>
    </row>
    <row r="424" spans="1:20" ht="21" customHeight="1" x14ac:dyDescent="0.3">
      <c r="A424" s="45"/>
      <c r="B424" s="38" t="s">
        <v>2</v>
      </c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64"/>
      <c r="T424" s="72">
        <f t="shared" si="174"/>
        <v>0</v>
      </c>
    </row>
    <row r="425" spans="1:20" ht="21" customHeight="1" x14ac:dyDescent="0.3">
      <c r="A425" s="37" t="s">
        <v>84</v>
      </c>
      <c r="B425" s="38" t="s">
        <v>1</v>
      </c>
      <c r="C425" s="39">
        <v>250000</v>
      </c>
      <c r="D425" s="39"/>
      <c r="E425" s="39"/>
      <c r="F425" s="39">
        <v>250000</v>
      </c>
      <c r="G425" s="39"/>
      <c r="H425" s="39">
        <f>SUM(D425:G425)</f>
        <v>250000</v>
      </c>
      <c r="I425" s="39"/>
      <c r="J425" s="39"/>
      <c r="K425" s="39"/>
      <c r="L425" s="39"/>
      <c r="M425" s="39">
        <f>SUM(I425:L425)</f>
        <v>0</v>
      </c>
      <c r="N425" s="39"/>
      <c r="O425" s="39"/>
      <c r="P425" s="39"/>
      <c r="Q425" s="39"/>
      <c r="R425" s="39">
        <f>SUM(N425:Q425)</f>
        <v>0</v>
      </c>
      <c r="T425" s="72">
        <f t="shared" ref="T425:T426" si="187">SUM(H425,M425,R425)</f>
        <v>250000</v>
      </c>
    </row>
    <row r="426" spans="1:20" ht="21" customHeight="1" x14ac:dyDescent="0.3">
      <c r="A426" s="45"/>
      <c r="B426" s="38" t="s">
        <v>2</v>
      </c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64"/>
      <c r="T426" s="72">
        <f t="shared" si="187"/>
        <v>0</v>
      </c>
    </row>
    <row r="427" spans="1:20" ht="21" customHeight="1" x14ac:dyDescent="0.3">
      <c r="A427" s="43" t="s">
        <v>23</v>
      </c>
      <c r="B427" s="38" t="s">
        <v>1</v>
      </c>
      <c r="C427" s="39">
        <v>2400</v>
      </c>
      <c r="D427" s="39"/>
      <c r="E427" s="39">
        <v>2400</v>
      </c>
      <c r="F427" s="39"/>
      <c r="G427" s="39"/>
      <c r="H427" s="40">
        <f>SUM(D427:G427)</f>
        <v>2400</v>
      </c>
      <c r="I427" s="39"/>
      <c r="J427" s="39"/>
      <c r="K427" s="39"/>
      <c r="L427" s="39"/>
      <c r="M427" s="40">
        <f>SUM(I427:L427)</f>
        <v>0</v>
      </c>
      <c r="N427" s="39"/>
      <c r="O427" s="39"/>
      <c r="P427" s="39"/>
      <c r="Q427" s="39"/>
      <c r="R427" s="40">
        <f>SUM(N427:Q427)</f>
        <v>0</v>
      </c>
      <c r="T427" s="72">
        <f>SUM(H427,M427,R427)</f>
        <v>2400</v>
      </c>
    </row>
    <row r="428" spans="1:20" ht="21" customHeight="1" x14ac:dyDescent="0.3">
      <c r="A428" s="42"/>
      <c r="B428" s="38" t="s">
        <v>2</v>
      </c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64"/>
      <c r="T428" s="72">
        <f>SUM(H428,M428,R428)</f>
        <v>0</v>
      </c>
    </row>
    <row r="429" spans="1:20" ht="21" customHeight="1" x14ac:dyDescent="0.3">
      <c r="A429" s="37" t="s">
        <v>78</v>
      </c>
      <c r="B429" s="38" t="s">
        <v>1</v>
      </c>
      <c r="C429" s="39">
        <v>700000</v>
      </c>
      <c r="D429" s="39"/>
      <c r="E429" s="39"/>
      <c r="F429" s="39">
        <v>350000</v>
      </c>
      <c r="G429" s="39"/>
      <c r="H429" s="39">
        <f>SUM(D429:G429)</f>
        <v>350000</v>
      </c>
      <c r="I429" s="39"/>
      <c r="J429" s="39">
        <v>350000</v>
      </c>
      <c r="K429" s="39"/>
      <c r="L429" s="39"/>
      <c r="M429" s="39">
        <f>SUM(I429:L429)</f>
        <v>350000</v>
      </c>
      <c r="N429" s="39"/>
      <c r="O429" s="39"/>
      <c r="P429" s="39"/>
      <c r="Q429" s="39"/>
      <c r="R429" s="39">
        <f>SUM(N429:Q429)</f>
        <v>0</v>
      </c>
      <c r="T429" s="72">
        <f t="shared" si="174"/>
        <v>700000</v>
      </c>
    </row>
    <row r="430" spans="1:20" ht="21" customHeight="1" x14ac:dyDescent="0.3">
      <c r="A430" s="45"/>
      <c r="B430" s="38" t="s">
        <v>2</v>
      </c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64"/>
      <c r="T430" s="72">
        <f t="shared" si="174"/>
        <v>0</v>
      </c>
    </row>
    <row r="431" spans="1:20" ht="21" customHeight="1" x14ac:dyDescent="0.3">
      <c r="A431" s="32" t="s">
        <v>41</v>
      </c>
      <c r="B431" s="33" t="s">
        <v>1</v>
      </c>
      <c r="C431" s="36">
        <f>SUM(C433)</f>
        <v>3000000</v>
      </c>
      <c r="D431" s="36">
        <f t="shared" ref="D431:R431" si="188">SUM(D433)</f>
        <v>0</v>
      </c>
      <c r="E431" s="36">
        <f t="shared" si="188"/>
        <v>500000</v>
      </c>
      <c r="F431" s="36">
        <f t="shared" si="188"/>
        <v>500000</v>
      </c>
      <c r="G431" s="36">
        <f t="shared" si="188"/>
        <v>500000</v>
      </c>
      <c r="H431" s="36">
        <f t="shared" si="188"/>
        <v>1500000</v>
      </c>
      <c r="I431" s="36">
        <f t="shared" si="188"/>
        <v>500000</v>
      </c>
      <c r="J431" s="36">
        <f t="shared" si="188"/>
        <v>500000</v>
      </c>
      <c r="K431" s="36">
        <f t="shared" si="188"/>
        <v>500000</v>
      </c>
      <c r="L431" s="36">
        <f t="shared" si="188"/>
        <v>0</v>
      </c>
      <c r="M431" s="36">
        <f t="shared" si="188"/>
        <v>1500000</v>
      </c>
      <c r="N431" s="36">
        <f t="shared" si="188"/>
        <v>0</v>
      </c>
      <c r="O431" s="36">
        <f t="shared" si="188"/>
        <v>0</v>
      </c>
      <c r="P431" s="36">
        <f t="shared" si="188"/>
        <v>0</v>
      </c>
      <c r="Q431" s="36">
        <f t="shared" si="188"/>
        <v>0</v>
      </c>
      <c r="R431" s="36">
        <f t="shared" si="188"/>
        <v>0</v>
      </c>
      <c r="T431" s="72">
        <f t="shared" si="174"/>
        <v>3000000</v>
      </c>
    </row>
    <row r="432" spans="1:20" ht="21" customHeight="1" x14ac:dyDescent="0.3">
      <c r="A432" s="35"/>
      <c r="B432" s="33" t="s">
        <v>2</v>
      </c>
      <c r="C432" s="36">
        <f>SUM(C434)</f>
        <v>0</v>
      </c>
      <c r="D432" s="36">
        <f t="shared" ref="D432:R432" si="189">SUM(D434)</f>
        <v>0</v>
      </c>
      <c r="E432" s="36">
        <f t="shared" si="189"/>
        <v>0</v>
      </c>
      <c r="F432" s="36">
        <f t="shared" si="189"/>
        <v>0</v>
      </c>
      <c r="G432" s="36">
        <f t="shared" si="189"/>
        <v>0</v>
      </c>
      <c r="H432" s="36">
        <f t="shared" si="189"/>
        <v>0</v>
      </c>
      <c r="I432" s="36">
        <f t="shared" si="189"/>
        <v>0</v>
      </c>
      <c r="J432" s="36">
        <f t="shared" si="189"/>
        <v>0</v>
      </c>
      <c r="K432" s="36">
        <f t="shared" si="189"/>
        <v>0</v>
      </c>
      <c r="L432" s="36">
        <f t="shared" si="189"/>
        <v>0</v>
      </c>
      <c r="M432" s="36">
        <f t="shared" si="189"/>
        <v>0</v>
      </c>
      <c r="N432" s="36">
        <f t="shared" si="189"/>
        <v>0</v>
      </c>
      <c r="O432" s="36">
        <f t="shared" si="189"/>
        <v>0</v>
      </c>
      <c r="P432" s="36">
        <f t="shared" si="189"/>
        <v>0</v>
      </c>
      <c r="Q432" s="36">
        <f t="shared" si="189"/>
        <v>0</v>
      </c>
      <c r="R432" s="36">
        <f t="shared" si="189"/>
        <v>0</v>
      </c>
      <c r="T432" s="72">
        <f t="shared" si="174"/>
        <v>0</v>
      </c>
    </row>
    <row r="433" spans="1:20" ht="21" customHeight="1" x14ac:dyDescent="0.3">
      <c r="A433" s="63" t="s">
        <v>246</v>
      </c>
      <c r="B433" s="38" t="s">
        <v>1</v>
      </c>
      <c r="C433" s="39">
        <v>3000000</v>
      </c>
      <c r="D433" s="39"/>
      <c r="E433" s="39">
        <v>500000</v>
      </c>
      <c r="F433" s="39">
        <v>500000</v>
      </c>
      <c r="G433" s="39">
        <v>500000</v>
      </c>
      <c r="H433" s="39">
        <f>SUM(D433:G433)</f>
        <v>1500000</v>
      </c>
      <c r="I433" s="39">
        <v>500000</v>
      </c>
      <c r="J433" s="39">
        <v>500000</v>
      </c>
      <c r="K433" s="39">
        <v>500000</v>
      </c>
      <c r="L433" s="39"/>
      <c r="M433" s="39">
        <f>SUM(I433:L433)</f>
        <v>1500000</v>
      </c>
      <c r="N433" s="39"/>
      <c r="O433" s="39"/>
      <c r="P433" s="39"/>
      <c r="Q433" s="39"/>
      <c r="R433" s="39">
        <f>SUM(N433:Q433)</f>
        <v>0</v>
      </c>
      <c r="T433" s="72">
        <f t="shared" si="174"/>
        <v>3000000</v>
      </c>
    </row>
    <row r="434" spans="1:20" ht="21" customHeight="1" x14ac:dyDescent="0.3">
      <c r="A434" s="45" t="s">
        <v>247</v>
      </c>
      <c r="B434" s="38" t="s">
        <v>2</v>
      </c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64"/>
      <c r="T434" s="72">
        <f t="shared" si="174"/>
        <v>0</v>
      </c>
    </row>
    <row r="435" spans="1:20" ht="21" customHeight="1" x14ac:dyDescent="0.3">
      <c r="A435" s="104"/>
      <c r="B435" s="107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6"/>
      <c r="T435" s="72"/>
    </row>
    <row r="436" spans="1:20" ht="21" customHeight="1" x14ac:dyDescent="0.3">
      <c r="A436" s="46"/>
      <c r="B436" s="47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97"/>
      <c r="T436" s="72"/>
    </row>
    <row r="437" spans="1:20" ht="21" customHeight="1" x14ac:dyDescent="0.3">
      <c r="A437" s="46"/>
      <c r="B437" s="47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97"/>
      <c r="T437" s="72"/>
    </row>
    <row r="438" spans="1:20" ht="21" customHeight="1" x14ac:dyDescent="0.3">
      <c r="A438" s="46"/>
      <c r="B438" s="47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97"/>
      <c r="T438" s="72"/>
    </row>
    <row r="439" spans="1:20" ht="21" customHeight="1" x14ac:dyDescent="0.3">
      <c r="A439" s="165" t="s">
        <v>40</v>
      </c>
      <c r="B439" s="165"/>
      <c r="C439" s="165"/>
      <c r="D439" s="165"/>
      <c r="E439" s="165"/>
      <c r="F439" s="165"/>
      <c r="G439" s="165"/>
      <c r="H439" s="165"/>
      <c r="I439" s="165"/>
      <c r="J439" s="165"/>
      <c r="K439" s="165"/>
      <c r="L439" s="165"/>
      <c r="M439" s="165"/>
      <c r="N439" s="165"/>
      <c r="O439" s="165"/>
      <c r="P439" s="165"/>
      <c r="Q439" s="24" t="s">
        <v>18</v>
      </c>
      <c r="T439" s="72">
        <f>SUM(H439,M439,R439)</f>
        <v>0</v>
      </c>
    </row>
    <row r="440" spans="1:20" ht="21" customHeight="1" x14ac:dyDescent="0.3">
      <c r="A440" s="22"/>
      <c r="B440" s="22"/>
      <c r="C440" s="23"/>
      <c r="D440" s="24"/>
      <c r="T440" s="72">
        <f>SUM(H440,M440,R440)</f>
        <v>0</v>
      </c>
    </row>
    <row r="441" spans="1:20" ht="21" customHeight="1" x14ac:dyDescent="0.3">
      <c r="A441" s="163" t="s">
        <v>17</v>
      </c>
      <c r="B441" s="25" t="s">
        <v>3</v>
      </c>
      <c r="C441" s="26" t="s">
        <v>25</v>
      </c>
      <c r="D441" s="168" t="s">
        <v>42</v>
      </c>
      <c r="E441" s="169"/>
      <c r="F441" s="169"/>
      <c r="G441" s="170"/>
      <c r="H441" s="27"/>
      <c r="I441" s="168" t="s">
        <v>146</v>
      </c>
      <c r="J441" s="169"/>
      <c r="K441" s="169"/>
      <c r="L441" s="170"/>
      <c r="M441" s="27"/>
      <c r="N441" s="168" t="s">
        <v>147</v>
      </c>
      <c r="O441" s="169"/>
      <c r="P441" s="169"/>
      <c r="Q441" s="170"/>
      <c r="R441" s="41"/>
      <c r="T441" s="72">
        <f>SUM(H441,M441,R441)</f>
        <v>0</v>
      </c>
    </row>
    <row r="442" spans="1:20" ht="21" customHeight="1" x14ac:dyDescent="0.3">
      <c r="A442" s="164"/>
      <c r="B442" s="28" t="s">
        <v>2</v>
      </c>
      <c r="C442" s="29"/>
      <c r="D442" s="30" t="s">
        <v>205</v>
      </c>
      <c r="E442" s="30" t="s">
        <v>206</v>
      </c>
      <c r="F442" s="30" t="s">
        <v>207</v>
      </c>
      <c r="G442" s="30" t="s">
        <v>208</v>
      </c>
      <c r="H442" s="30" t="s">
        <v>148</v>
      </c>
      <c r="I442" s="30" t="s">
        <v>209</v>
      </c>
      <c r="J442" s="30" t="s">
        <v>210</v>
      </c>
      <c r="K442" s="30" t="s">
        <v>211</v>
      </c>
      <c r="L442" s="30" t="s">
        <v>212</v>
      </c>
      <c r="M442" s="30" t="s">
        <v>149</v>
      </c>
      <c r="N442" s="30" t="s">
        <v>213</v>
      </c>
      <c r="O442" s="30" t="s">
        <v>214</v>
      </c>
      <c r="P442" s="30" t="s">
        <v>215</v>
      </c>
      <c r="Q442" s="30" t="s">
        <v>216</v>
      </c>
      <c r="R442" s="30" t="s">
        <v>150</v>
      </c>
      <c r="T442" s="72">
        <f>SUM(H442,M442,R442)</f>
        <v>0</v>
      </c>
    </row>
    <row r="443" spans="1:20" ht="21" customHeight="1" x14ac:dyDescent="0.3">
      <c r="A443" s="32" t="s">
        <v>79</v>
      </c>
      <c r="B443" s="33" t="s">
        <v>1</v>
      </c>
      <c r="C443" s="36">
        <f>C445</f>
        <v>30000</v>
      </c>
      <c r="D443" s="36">
        <f t="shared" ref="D443:G443" si="190">D445</f>
        <v>0</v>
      </c>
      <c r="E443" s="36">
        <f t="shared" si="190"/>
        <v>0</v>
      </c>
      <c r="F443" s="36">
        <f t="shared" si="190"/>
        <v>0</v>
      </c>
      <c r="G443" s="36">
        <f t="shared" si="190"/>
        <v>0</v>
      </c>
      <c r="H443" s="36">
        <f>SUM(D443:G443)</f>
        <v>0</v>
      </c>
      <c r="I443" s="36">
        <f t="shared" ref="I443:L443" si="191">I445</f>
        <v>0</v>
      </c>
      <c r="J443" s="36">
        <f t="shared" si="191"/>
        <v>30000</v>
      </c>
      <c r="K443" s="36">
        <f t="shared" si="191"/>
        <v>0</v>
      </c>
      <c r="L443" s="36">
        <f t="shared" si="191"/>
        <v>0</v>
      </c>
      <c r="M443" s="36">
        <f>SUM(I443:L443)</f>
        <v>30000</v>
      </c>
      <c r="N443" s="36">
        <f t="shared" ref="N443:Q443" si="192">N445</f>
        <v>0</v>
      </c>
      <c r="O443" s="36">
        <f t="shared" si="192"/>
        <v>0</v>
      </c>
      <c r="P443" s="36">
        <f t="shared" si="192"/>
        <v>0</v>
      </c>
      <c r="Q443" s="36">
        <f t="shared" si="192"/>
        <v>0</v>
      </c>
      <c r="R443" s="36">
        <f>SUM(N443:Q443)</f>
        <v>0</v>
      </c>
      <c r="T443" s="72">
        <f t="shared" si="174"/>
        <v>30000</v>
      </c>
    </row>
    <row r="444" spans="1:20" ht="21" customHeight="1" x14ac:dyDescent="0.3">
      <c r="A444" s="35"/>
      <c r="B444" s="33" t="s">
        <v>2</v>
      </c>
      <c r="C444" s="36">
        <f>C446</f>
        <v>0</v>
      </c>
      <c r="D444" s="36">
        <f t="shared" ref="D444:G444" si="193">D446</f>
        <v>0</v>
      </c>
      <c r="E444" s="36">
        <f t="shared" si="193"/>
        <v>0</v>
      </c>
      <c r="F444" s="36">
        <f t="shared" si="193"/>
        <v>0</v>
      </c>
      <c r="G444" s="36">
        <f t="shared" si="193"/>
        <v>0</v>
      </c>
      <c r="H444" s="36">
        <f>SUM(D444:G444)</f>
        <v>0</v>
      </c>
      <c r="I444" s="36">
        <f t="shared" ref="I444:L444" si="194">I446</f>
        <v>0</v>
      </c>
      <c r="J444" s="36">
        <f t="shared" si="194"/>
        <v>0</v>
      </c>
      <c r="K444" s="36">
        <f t="shared" si="194"/>
        <v>0</v>
      </c>
      <c r="L444" s="36">
        <f t="shared" si="194"/>
        <v>0</v>
      </c>
      <c r="M444" s="36">
        <f>SUM(I444:L444)</f>
        <v>0</v>
      </c>
      <c r="N444" s="36">
        <f t="shared" ref="N444:Q444" si="195">N446</f>
        <v>0</v>
      </c>
      <c r="O444" s="36">
        <f t="shared" si="195"/>
        <v>0</v>
      </c>
      <c r="P444" s="36">
        <f t="shared" si="195"/>
        <v>0</v>
      </c>
      <c r="Q444" s="36">
        <f t="shared" si="195"/>
        <v>0</v>
      </c>
      <c r="R444" s="36">
        <f>SUM(N444:Q444)</f>
        <v>0</v>
      </c>
      <c r="T444" s="72">
        <f t="shared" si="174"/>
        <v>0</v>
      </c>
    </row>
    <row r="445" spans="1:20" ht="21" customHeight="1" x14ac:dyDescent="0.3">
      <c r="A445" s="32" t="s">
        <v>72</v>
      </c>
      <c r="B445" s="33" t="s">
        <v>1</v>
      </c>
      <c r="C445" s="36">
        <f>C447+C449</f>
        <v>30000</v>
      </c>
      <c r="D445" s="36">
        <f t="shared" ref="D445:G445" si="196">D447+D449</f>
        <v>0</v>
      </c>
      <c r="E445" s="36">
        <f t="shared" si="196"/>
        <v>0</v>
      </c>
      <c r="F445" s="36">
        <f t="shared" si="196"/>
        <v>0</v>
      </c>
      <c r="G445" s="36">
        <f t="shared" si="196"/>
        <v>0</v>
      </c>
      <c r="H445" s="36">
        <f t="shared" ref="H445:H446" si="197">SUM(D445:G445)</f>
        <v>0</v>
      </c>
      <c r="I445" s="36">
        <f t="shared" ref="I445:L445" si="198">I447+I449</f>
        <v>0</v>
      </c>
      <c r="J445" s="36">
        <f t="shared" si="198"/>
        <v>30000</v>
      </c>
      <c r="K445" s="36">
        <f t="shared" si="198"/>
        <v>0</v>
      </c>
      <c r="L445" s="36">
        <f t="shared" si="198"/>
        <v>0</v>
      </c>
      <c r="M445" s="36">
        <f t="shared" ref="M445:M446" si="199">SUM(I445:L445)</f>
        <v>30000</v>
      </c>
      <c r="N445" s="36">
        <f t="shared" ref="N445:Q445" si="200">N447+N449</f>
        <v>0</v>
      </c>
      <c r="O445" s="36">
        <f t="shared" si="200"/>
        <v>0</v>
      </c>
      <c r="P445" s="36">
        <f t="shared" si="200"/>
        <v>0</v>
      </c>
      <c r="Q445" s="36">
        <f t="shared" si="200"/>
        <v>0</v>
      </c>
      <c r="R445" s="36">
        <f t="shared" ref="R445:R446" si="201">SUM(N445:Q445)</f>
        <v>0</v>
      </c>
      <c r="T445" s="72">
        <f t="shared" si="174"/>
        <v>30000</v>
      </c>
    </row>
    <row r="446" spans="1:20" ht="21" customHeight="1" x14ac:dyDescent="0.3">
      <c r="A446" s="35"/>
      <c r="B446" s="33" t="s">
        <v>2</v>
      </c>
      <c r="C446" s="36">
        <f>C448+C450</f>
        <v>0</v>
      </c>
      <c r="D446" s="36">
        <f t="shared" ref="D446:G446" si="202">D448+D450</f>
        <v>0</v>
      </c>
      <c r="E446" s="36">
        <f t="shared" si="202"/>
        <v>0</v>
      </c>
      <c r="F446" s="36">
        <f t="shared" si="202"/>
        <v>0</v>
      </c>
      <c r="G446" s="36">
        <f t="shared" si="202"/>
        <v>0</v>
      </c>
      <c r="H446" s="36">
        <f t="shared" si="197"/>
        <v>0</v>
      </c>
      <c r="I446" s="36">
        <f t="shared" ref="I446:L446" si="203">I448+I450</f>
        <v>0</v>
      </c>
      <c r="J446" s="36">
        <f t="shared" si="203"/>
        <v>0</v>
      </c>
      <c r="K446" s="36">
        <f t="shared" si="203"/>
        <v>0</v>
      </c>
      <c r="L446" s="36">
        <f t="shared" si="203"/>
        <v>0</v>
      </c>
      <c r="M446" s="36">
        <f t="shared" si="199"/>
        <v>0</v>
      </c>
      <c r="N446" s="36">
        <f t="shared" ref="N446:Q446" si="204">N448+N450</f>
        <v>0</v>
      </c>
      <c r="O446" s="36">
        <f t="shared" si="204"/>
        <v>0</v>
      </c>
      <c r="P446" s="36">
        <f t="shared" si="204"/>
        <v>0</v>
      </c>
      <c r="Q446" s="36">
        <f t="shared" si="204"/>
        <v>0</v>
      </c>
      <c r="R446" s="36">
        <f t="shared" si="201"/>
        <v>0</v>
      </c>
      <c r="T446" s="72">
        <f t="shared" si="174"/>
        <v>0</v>
      </c>
    </row>
    <row r="447" spans="1:20" ht="21" customHeight="1" x14ac:dyDescent="0.3">
      <c r="A447" s="43" t="s">
        <v>38</v>
      </c>
      <c r="B447" s="38" t="s">
        <v>1</v>
      </c>
      <c r="C447" s="39">
        <v>10000</v>
      </c>
      <c r="D447" s="39"/>
      <c r="E447" s="39"/>
      <c r="F447" s="39"/>
      <c r="G447" s="39"/>
      <c r="H447" s="39">
        <f>SUM(D447:G447)</f>
        <v>0</v>
      </c>
      <c r="I447" s="39"/>
      <c r="J447" s="39">
        <v>10000</v>
      </c>
      <c r="K447" s="39"/>
      <c r="L447" s="39"/>
      <c r="M447" s="39">
        <f>SUM(I447:L447)</f>
        <v>10000</v>
      </c>
      <c r="N447" s="39"/>
      <c r="O447" s="39"/>
      <c r="P447" s="39"/>
      <c r="Q447" s="39"/>
      <c r="R447" s="39">
        <f>SUM(N447:Q447)</f>
        <v>0</v>
      </c>
      <c r="T447" s="72">
        <f t="shared" si="174"/>
        <v>10000</v>
      </c>
    </row>
    <row r="448" spans="1:20" ht="21" customHeight="1" x14ac:dyDescent="0.3">
      <c r="A448" s="45"/>
      <c r="B448" s="38" t="s">
        <v>2</v>
      </c>
      <c r="C448" s="39"/>
      <c r="D448" s="39"/>
      <c r="E448" s="39"/>
      <c r="F448" s="39"/>
      <c r="G448" s="39"/>
      <c r="H448" s="39">
        <f t="shared" ref="H448:H449" si="205">SUM(D448:G448)</f>
        <v>0</v>
      </c>
      <c r="I448" s="39"/>
      <c r="J448" s="39"/>
      <c r="K448" s="39"/>
      <c r="L448" s="39"/>
      <c r="M448" s="39"/>
      <c r="N448" s="39"/>
      <c r="O448" s="39"/>
      <c r="P448" s="39"/>
      <c r="Q448" s="39"/>
      <c r="R448" s="64"/>
      <c r="T448" s="72">
        <f t="shared" si="174"/>
        <v>0</v>
      </c>
    </row>
    <row r="449" spans="1:22" ht="21" customHeight="1" x14ac:dyDescent="0.3">
      <c r="A449" s="37" t="s">
        <v>34</v>
      </c>
      <c r="B449" s="38" t="s">
        <v>1</v>
      </c>
      <c r="C449" s="39">
        <v>20000</v>
      </c>
      <c r="D449" s="39"/>
      <c r="E449" s="39"/>
      <c r="F449" s="39"/>
      <c r="G449" s="39"/>
      <c r="H449" s="39">
        <f t="shared" si="205"/>
        <v>0</v>
      </c>
      <c r="I449" s="39"/>
      <c r="J449" s="39">
        <v>20000</v>
      </c>
      <c r="K449" s="39"/>
      <c r="L449" s="39"/>
      <c r="M449" s="39">
        <f>SUM(I449:L449)</f>
        <v>20000</v>
      </c>
      <c r="N449" s="39"/>
      <c r="O449" s="39"/>
      <c r="P449" s="39"/>
      <c r="Q449" s="39"/>
      <c r="R449" s="39">
        <f>SUM(N449:Q449)</f>
        <v>0</v>
      </c>
      <c r="T449" s="72">
        <f t="shared" si="174"/>
        <v>20000</v>
      </c>
    </row>
    <row r="450" spans="1:22" ht="21" customHeight="1" x14ac:dyDescent="0.3">
      <c r="A450" s="45"/>
      <c r="B450" s="38" t="s">
        <v>2</v>
      </c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64"/>
      <c r="T450" s="72">
        <f t="shared" si="174"/>
        <v>0</v>
      </c>
    </row>
    <row r="451" spans="1:22" ht="21" customHeight="1" x14ac:dyDescent="0.3">
      <c r="A451" s="32" t="s">
        <v>80</v>
      </c>
      <c r="B451" s="33" t="s">
        <v>1</v>
      </c>
      <c r="C451" s="36">
        <f>C453</f>
        <v>514510</v>
      </c>
      <c r="D451" s="36">
        <f t="shared" ref="D451:G451" si="206">D453</f>
        <v>26200</v>
      </c>
      <c r="E451" s="36">
        <f t="shared" si="206"/>
        <v>26200</v>
      </c>
      <c r="F451" s="36">
        <f t="shared" si="206"/>
        <v>26200</v>
      </c>
      <c r="G451" s="36">
        <f t="shared" si="206"/>
        <v>226200</v>
      </c>
      <c r="H451" s="36">
        <f>SUM(D451:G451)</f>
        <v>304800</v>
      </c>
      <c r="I451" s="36">
        <f t="shared" ref="I451:L451" si="207">I453</f>
        <v>26200</v>
      </c>
      <c r="J451" s="36">
        <f t="shared" si="207"/>
        <v>26200</v>
      </c>
      <c r="K451" s="36">
        <f t="shared" si="207"/>
        <v>26200</v>
      </c>
      <c r="L451" s="36">
        <f t="shared" si="207"/>
        <v>26200</v>
      </c>
      <c r="M451" s="36">
        <f>SUM(I451:L451)</f>
        <v>104800</v>
      </c>
      <c r="N451" s="36">
        <f t="shared" ref="N451:Q451" si="208">N453</f>
        <v>26200</v>
      </c>
      <c r="O451" s="36">
        <f t="shared" si="208"/>
        <v>26200</v>
      </c>
      <c r="P451" s="36">
        <f t="shared" si="208"/>
        <v>26200</v>
      </c>
      <c r="Q451" s="36">
        <f t="shared" si="208"/>
        <v>26310</v>
      </c>
      <c r="R451" s="36">
        <f>SUM(N451:Q451)</f>
        <v>104910</v>
      </c>
      <c r="T451" s="72">
        <f t="shared" ref="T451:T479" si="209">SUM(H451,M451,R451)</f>
        <v>514510</v>
      </c>
    </row>
    <row r="452" spans="1:22" ht="21" customHeight="1" x14ac:dyDescent="0.3">
      <c r="A452" s="35"/>
      <c r="B452" s="33" t="s">
        <v>2</v>
      </c>
      <c r="C452" s="36">
        <f>C454</f>
        <v>0</v>
      </c>
      <c r="D452" s="36">
        <f t="shared" ref="D452:G452" si="210">D454</f>
        <v>0</v>
      </c>
      <c r="E452" s="36">
        <f t="shared" si="210"/>
        <v>0</v>
      </c>
      <c r="F452" s="36">
        <f t="shared" si="210"/>
        <v>0</v>
      </c>
      <c r="G452" s="36">
        <f t="shared" si="210"/>
        <v>0</v>
      </c>
      <c r="H452" s="36">
        <f t="shared" ref="H452:H454" si="211">SUM(D452:G452)</f>
        <v>0</v>
      </c>
      <c r="I452" s="36">
        <f t="shared" ref="I452:L452" si="212">I454</f>
        <v>0</v>
      </c>
      <c r="J452" s="36">
        <f t="shared" si="212"/>
        <v>0</v>
      </c>
      <c r="K452" s="36">
        <f t="shared" si="212"/>
        <v>0</v>
      </c>
      <c r="L452" s="36">
        <f t="shared" si="212"/>
        <v>0</v>
      </c>
      <c r="M452" s="36">
        <f t="shared" ref="M452:M454" si="213">SUM(I452:L452)</f>
        <v>0</v>
      </c>
      <c r="N452" s="36">
        <f t="shared" ref="N452:Q452" si="214">N454</f>
        <v>0</v>
      </c>
      <c r="O452" s="36">
        <f t="shared" si="214"/>
        <v>0</v>
      </c>
      <c r="P452" s="36">
        <f t="shared" si="214"/>
        <v>0</v>
      </c>
      <c r="Q452" s="36">
        <f t="shared" si="214"/>
        <v>0</v>
      </c>
      <c r="R452" s="36">
        <f t="shared" ref="R452:R454" si="215">SUM(N452:Q452)</f>
        <v>0</v>
      </c>
      <c r="T452" s="72">
        <f t="shared" si="209"/>
        <v>0</v>
      </c>
    </row>
    <row r="453" spans="1:22" ht="21" customHeight="1" x14ac:dyDescent="0.3">
      <c r="A453" s="32" t="s">
        <v>72</v>
      </c>
      <c r="B453" s="33" t="s">
        <v>1</v>
      </c>
      <c r="C453" s="36">
        <f>C455+C457</f>
        <v>514510</v>
      </c>
      <c r="D453" s="36">
        <f t="shared" ref="D453:G453" si="216">D455+D457</f>
        <v>26200</v>
      </c>
      <c r="E453" s="36">
        <f t="shared" si="216"/>
        <v>26200</v>
      </c>
      <c r="F453" s="36">
        <f t="shared" si="216"/>
        <v>26200</v>
      </c>
      <c r="G453" s="36">
        <f t="shared" si="216"/>
        <v>226200</v>
      </c>
      <c r="H453" s="36">
        <f t="shared" si="211"/>
        <v>304800</v>
      </c>
      <c r="I453" s="36">
        <f t="shared" ref="I453:L453" si="217">I455+I457</f>
        <v>26200</v>
      </c>
      <c r="J453" s="36">
        <f t="shared" si="217"/>
        <v>26200</v>
      </c>
      <c r="K453" s="36">
        <f t="shared" si="217"/>
        <v>26200</v>
      </c>
      <c r="L453" s="36">
        <f t="shared" si="217"/>
        <v>26200</v>
      </c>
      <c r="M453" s="36">
        <f t="shared" si="213"/>
        <v>104800</v>
      </c>
      <c r="N453" s="36">
        <f t="shared" ref="N453:Q453" si="218">N455+N457</f>
        <v>26200</v>
      </c>
      <c r="O453" s="36">
        <f t="shared" si="218"/>
        <v>26200</v>
      </c>
      <c r="P453" s="36">
        <f t="shared" si="218"/>
        <v>26200</v>
      </c>
      <c r="Q453" s="36">
        <f t="shared" si="218"/>
        <v>26310</v>
      </c>
      <c r="R453" s="36">
        <f t="shared" si="215"/>
        <v>104910</v>
      </c>
      <c r="T453" s="72">
        <f t="shared" si="209"/>
        <v>514510</v>
      </c>
    </row>
    <row r="454" spans="1:22" ht="21" customHeight="1" x14ac:dyDescent="0.3">
      <c r="A454" s="35"/>
      <c r="B454" s="33" t="s">
        <v>2</v>
      </c>
      <c r="C454" s="36">
        <f>C456+C458</f>
        <v>0</v>
      </c>
      <c r="D454" s="36">
        <f t="shared" ref="D454:G454" si="219">D456+D458</f>
        <v>0</v>
      </c>
      <c r="E454" s="36">
        <f t="shared" si="219"/>
        <v>0</v>
      </c>
      <c r="F454" s="36">
        <f t="shared" si="219"/>
        <v>0</v>
      </c>
      <c r="G454" s="36">
        <f t="shared" si="219"/>
        <v>0</v>
      </c>
      <c r="H454" s="36">
        <f t="shared" si="211"/>
        <v>0</v>
      </c>
      <c r="I454" s="36">
        <f t="shared" ref="I454:L454" si="220">I456+I458</f>
        <v>0</v>
      </c>
      <c r="J454" s="36">
        <f t="shared" si="220"/>
        <v>0</v>
      </c>
      <c r="K454" s="36">
        <f t="shared" si="220"/>
        <v>0</v>
      </c>
      <c r="L454" s="36">
        <f t="shared" si="220"/>
        <v>0</v>
      </c>
      <c r="M454" s="36">
        <f t="shared" si="213"/>
        <v>0</v>
      </c>
      <c r="N454" s="36">
        <f t="shared" ref="N454:Q454" si="221">N456+N458</f>
        <v>0</v>
      </c>
      <c r="O454" s="36">
        <f t="shared" si="221"/>
        <v>0</v>
      </c>
      <c r="P454" s="36">
        <f t="shared" si="221"/>
        <v>0</v>
      </c>
      <c r="Q454" s="36">
        <f t="shared" si="221"/>
        <v>0</v>
      </c>
      <c r="R454" s="36">
        <f t="shared" si="215"/>
        <v>0</v>
      </c>
      <c r="T454" s="72">
        <f t="shared" si="209"/>
        <v>0</v>
      </c>
    </row>
    <row r="455" spans="1:22" ht="21" customHeight="1" x14ac:dyDescent="0.3">
      <c r="A455" s="43" t="s">
        <v>81</v>
      </c>
      <c r="B455" s="38" t="s">
        <v>1</v>
      </c>
      <c r="C455" s="39">
        <v>200000</v>
      </c>
      <c r="D455" s="39"/>
      <c r="E455" s="39"/>
      <c r="F455" s="39"/>
      <c r="G455" s="39">
        <v>200000</v>
      </c>
      <c r="H455" s="39">
        <f>SUM(D455:G455)</f>
        <v>200000</v>
      </c>
      <c r="I455" s="39"/>
      <c r="J455" s="39"/>
      <c r="K455" s="39"/>
      <c r="L455" s="39"/>
      <c r="M455" s="39">
        <f>SUM(I455:L455)</f>
        <v>0</v>
      </c>
      <c r="N455" s="39"/>
      <c r="O455" s="39"/>
      <c r="P455" s="39"/>
      <c r="Q455" s="39"/>
      <c r="R455" s="39">
        <f>SUM(N455:Q455)</f>
        <v>0</v>
      </c>
      <c r="T455" s="72">
        <f t="shared" si="209"/>
        <v>200000</v>
      </c>
    </row>
    <row r="456" spans="1:22" ht="21" customHeight="1" x14ac:dyDescent="0.3">
      <c r="A456" s="45"/>
      <c r="B456" s="38" t="s">
        <v>2</v>
      </c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64"/>
      <c r="T456" s="72">
        <f t="shared" si="209"/>
        <v>0</v>
      </c>
    </row>
    <row r="457" spans="1:22" ht="21" customHeight="1" x14ac:dyDescent="0.3">
      <c r="A457" s="37" t="s">
        <v>82</v>
      </c>
      <c r="B457" s="38" t="s">
        <v>1</v>
      </c>
      <c r="C457" s="59">
        <v>314510</v>
      </c>
      <c r="D457" s="59">
        <v>26200</v>
      </c>
      <c r="E457" s="59">
        <v>26200</v>
      </c>
      <c r="F457" s="59">
        <v>26200</v>
      </c>
      <c r="G457" s="59">
        <v>26200</v>
      </c>
      <c r="H457" s="39">
        <f>SUM(D457:G457)</f>
        <v>104800</v>
      </c>
      <c r="I457" s="59">
        <v>26200</v>
      </c>
      <c r="J457" s="59">
        <v>26200</v>
      </c>
      <c r="K457" s="59">
        <v>26200</v>
      </c>
      <c r="L457" s="59">
        <v>26200</v>
      </c>
      <c r="M457" s="39">
        <f>SUM(I457:L457)</f>
        <v>104800</v>
      </c>
      <c r="N457" s="59">
        <v>26200</v>
      </c>
      <c r="O457" s="59">
        <v>26200</v>
      </c>
      <c r="P457" s="59">
        <v>26200</v>
      </c>
      <c r="Q457" s="59">
        <v>26310</v>
      </c>
      <c r="R457" s="39">
        <f>SUM(N457:Q457)</f>
        <v>104910</v>
      </c>
      <c r="T457" s="72">
        <f t="shared" si="209"/>
        <v>314510</v>
      </c>
    </row>
    <row r="458" spans="1:22" ht="21" customHeight="1" x14ac:dyDescent="0.3">
      <c r="A458" s="45"/>
      <c r="B458" s="38" t="s">
        <v>2</v>
      </c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64"/>
      <c r="T458" s="72">
        <f t="shared" si="209"/>
        <v>0</v>
      </c>
    </row>
    <row r="459" spans="1:22" ht="21" customHeight="1" x14ac:dyDescent="0.3">
      <c r="A459" s="32" t="s">
        <v>85</v>
      </c>
      <c r="B459" s="33" t="s">
        <v>1</v>
      </c>
      <c r="C459" s="36">
        <f>(C461)</f>
        <v>2890400</v>
      </c>
      <c r="D459" s="36">
        <f t="shared" ref="D459:G459" si="222">(D461)</f>
        <v>118300</v>
      </c>
      <c r="E459" s="36">
        <f t="shared" si="222"/>
        <v>171100</v>
      </c>
      <c r="F459" s="36">
        <f t="shared" si="222"/>
        <v>1834000</v>
      </c>
      <c r="G459" s="36">
        <f t="shared" si="222"/>
        <v>0</v>
      </c>
      <c r="H459" s="36">
        <f>SUM(D459:G459)</f>
        <v>2123400</v>
      </c>
      <c r="I459" s="36">
        <f t="shared" ref="I459:L459" si="223">(I461)</f>
        <v>145600</v>
      </c>
      <c r="J459" s="36">
        <f t="shared" si="223"/>
        <v>28100</v>
      </c>
      <c r="K459" s="36">
        <f t="shared" si="223"/>
        <v>1800</v>
      </c>
      <c r="L459" s="36">
        <f t="shared" si="223"/>
        <v>118300</v>
      </c>
      <c r="M459" s="36">
        <f>SUM(I459:L459)</f>
        <v>293800</v>
      </c>
      <c r="N459" s="36">
        <f t="shared" ref="N459:Q459" si="224">(N461)</f>
        <v>118300</v>
      </c>
      <c r="O459" s="36">
        <f t="shared" si="224"/>
        <v>118300</v>
      </c>
      <c r="P459" s="36">
        <f t="shared" si="224"/>
        <v>118300</v>
      </c>
      <c r="Q459" s="36">
        <f t="shared" si="224"/>
        <v>118300</v>
      </c>
      <c r="R459" s="36">
        <f>SUM(N459:Q459)</f>
        <v>473200</v>
      </c>
      <c r="T459" s="72">
        <f t="shared" si="209"/>
        <v>2890400</v>
      </c>
      <c r="V459" s="103"/>
    </row>
    <row r="460" spans="1:22" ht="21" customHeight="1" x14ac:dyDescent="0.3">
      <c r="A460" s="35"/>
      <c r="B460" s="33" t="s">
        <v>2</v>
      </c>
      <c r="C460" s="36">
        <f>(C462)</f>
        <v>0</v>
      </c>
      <c r="D460" s="36">
        <f t="shared" ref="D460:G460" si="225">(D462)</f>
        <v>0</v>
      </c>
      <c r="E460" s="36">
        <f t="shared" si="225"/>
        <v>0</v>
      </c>
      <c r="F460" s="36">
        <f t="shared" si="225"/>
        <v>0</v>
      </c>
      <c r="G460" s="36">
        <f t="shared" si="225"/>
        <v>0</v>
      </c>
      <c r="H460" s="36">
        <f>SUM(D460:G460)</f>
        <v>0</v>
      </c>
      <c r="I460" s="36">
        <f t="shared" ref="I460:L460" si="226">(I462)</f>
        <v>0</v>
      </c>
      <c r="J460" s="36">
        <f t="shared" si="226"/>
        <v>0</v>
      </c>
      <c r="K460" s="36">
        <f t="shared" si="226"/>
        <v>0</v>
      </c>
      <c r="L460" s="36">
        <f t="shared" si="226"/>
        <v>0</v>
      </c>
      <c r="M460" s="36">
        <f>SUM(I460:L460)</f>
        <v>0</v>
      </c>
      <c r="N460" s="36">
        <f t="shared" ref="N460:Q460" si="227">(N462)</f>
        <v>0</v>
      </c>
      <c r="O460" s="36">
        <f t="shared" si="227"/>
        <v>0</v>
      </c>
      <c r="P460" s="36">
        <f t="shared" si="227"/>
        <v>0</v>
      </c>
      <c r="Q460" s="36">
        <f t="shared" si="227"/>
        <v>0</v>
      </c>
      <c r="R460" s="36">
        <f>SUM(N460:Q460)</f>
        <v>0</v>
      </c>
      <c r="T460" s="72">
        <f t="shared" si="209"/>
        <v>0</v>
      </c>
      <c r="V460" s="103"/>
    </row>
    <row r="461" spans="1:22" ht="21" customHeight="1" x14ac:dyDescent="0.3">
      <c r="A461" s="32" t="s">
        <v>72</v>
      </c>
      <c r="B461" s="33" t="s">
        <v>1</v>
      </c>
      <c r="C461" s="36">
        <f>C463+C465+C467+C469+C479+C481+C483+C485+C487</f>
        <v>2890400</v>
      </c>
      <c r="D461" s="36">
        <f>D463+D465+D467+D469+D471+D479+D481+D483+D485+D487</f>
        <v>118300</v>
      </c>
      <c r="E461" s="36">
        <f>E463+E465+E467+E469+E471+E479+E481+E483+E485+E487</f>
        <v>171100</v>
      </c>
      <c r="F461" s="36">
        <f>F463+F465+F467+F469+F471+F479+F481+F483+F485+F487</f>
        <v>1834000</v>
      </c>
      <c r="G461" s="36">
        <f>G463+G465+G467+G469+G471+G479+G481+G483+G485+G487</f>
        <v>0</v>
      </c>
      <c r="H461" s="36">
        <f>SUM(H463,H465,H467,H469,H479,H487,H481,H483)</f>
        <v>2070600</v>
      </c>
      <c r="I461" s="36">
        <f>I463+I465+I467+I469+I471+I479+I481+I483+I485+I487</f>
        <v>145600</v>
      </c>
      <c r="J461" s="36">
        <f>J463+J465+J467+J469+J471+J479+J481+J483+J485+J487</f>
        <v>28100</v>
      </c>
      <c r="K461" s="36">
        <f>K463+K465+K467+K469+K471+K479+K481+K483+K485+K487</f>
        <v>1800</v>
      </c>
      <c r="L461" s="36">
        <f>L463+L465+L467+L469+L471+L479+L481+L483+L485+L487</f>
        <v>118300</v>
      </c>
      <c r="M461" s="36">
        <f>SUM(M463,M465,M467,M469,M479,M487,M481,M483)</f>
        <v>293800</v>
      </c>
      <c r="N461" s="36">
        <f>N463+N465+N467+N469+N471+N479+N481+N483+N485+N487</f>
        <v>118300</v>
      </c>
      <c r="O461" s="36">
        <f>O463+O465+O467+O469+O471+O479+O481+O483+O485+O487</f>
        <v>118300</v>
      </c>
      <c r="P461" s="36">
        <f>P463+P465+P467+P469+P471+P479+P481+P483+P485+P487</f>
        <v>118300</v>
      </c>
      <c r="Q461" s="36">
        <f>Q463+Q465+Q467+Q469+Q471+Q479+Q481+Q483+Q485+Q487</f>
        <v>118300</v>
      </c>
      <c r="R461" s="36">
        <f>SUM(R463,R465,R467,R469,R479,R487,R481,R483)</f>
        <v>473200</v>
      </c>
      <c r="T461" s="72">
        <f t="shared" si="209"/>
        <v>2837600</v>
      </c>
      <c r="V461" s="103"/>
    </row>
    <row r="462" spans="1:22" ht="21" customHeight="1" x14ac:dyDescent="0.3">
      <c r="A462" s="35"/>
      <c r="B462" s="33" t="s">
        <v>2</v>
      </c>
      <c r="C462" s="36">
        <f t="shared" ref="C462:R462" si="228">SUM(C464,C466,C470,C488,C482,C484)</f>
        <v>0</v>
      </c>
      <c r="D462" s="36">
        <f t="shared" si="228"/>
        <v>0</v>
      </c>
      <c r="E462" s="36">
        <f t="shared" si="228"/>
        <v>0</v>
      </c>
      <c r="F462" s="36">
        <f t="shared" si="228"/>
        <v>0</v>
      </c>
      <c r="G462" s="36">
        <f t="shared" si="228"/>
        <v>0</v>
      </c>
      <c r="H462" s="36">
        <f t="shared" si="228"/>
        <v>0</v>
      </c>
      <c r="I462" s="36">
        <f t="shared" si="228"/>
        <v>0</v>
      </c>
      <c r="J462" s="36">
        <f t="shared" si="228"/>
        <v>0</v>
      </c>
      <c r="K462" s="36">
        <f t="shared" si="228"/>
        <v>0</v>
      </c>
      <c r="L462" s="36">
        <f t="shared" si="228"/>
        <v>0</v>
      </c>
      <c r="M462" s="36">
        <f t="shared" si="228"/>
        <v>0</v>
      </c>
      <c r="N462" s="36">
        <f t="shared" si="228"/>
        <v>0</v>
      </c>
      <c r="O462" s="36">
        <f t="shared" si="228"/>
        <v>0</v>
      </c>
      <c r="P462" s="36">
        <f t="shared" si="228"/>
        <v>0</v>
      </c>
      <c r="Q462" s="36">
        <f t="shared" si="228"/>
        <v>0</v>
      </c>
      <c r="R462" s="36">
        <f t="shared" si="228"/>
        <v>0</v>
      </c>
      <c r="T462" s="72">
        <f t="shared" si="209"/>
        <v>0</v>
      </c>
      <c r="V462" s="103"/>
    </row>
    <row r="463" spans="1:22" ht="21" customHeight="1" x14ac:dyDescent="0.3">
      <c r="A463" s="37" t="s">
        <v>27</v>
      </c>
      <c r="B463" s="38" t="s">
        <v>1</v>
      </c>
      <c r="C463" s="39">
        <v>828100</v>
      </c>
      <c r="D463" s="39">
        <v>118300</v>
      </c>
      <c r="E463" s="39">
        <v>118300</v>
      </c>
      <c r="F463" s="39"/>
      <c r="G463" s="39"/>
      <c r="H463" s="59">
        <f>SUM(D463:G463)</f>
        <v>236600</v>
      </c>
      <c r="I463" s="39"/>
      <c r="J463" s="39"/>
      <c r="K463" s="39"/>
      <c r="L463" s="39">
        <v>118300</v>
      </c>
      <c r="M463" s="59">
        <f>SUM(I463:L463)</f>
        <v>118300</v>
      </c>
      <c r="N463" s="39">
        <v>118300</v>
      </c>
      <c r="O463" s="39">
        <v>118300</v>
      </c>
      <c r="P463" s="39">
        <v>118300</v>
      </c>
      <c r="Q463" s="39">
        <v>118300</v>
      </c>
      <c r="R463" s="59">
        <f>SUM(N463:Q463)</f>
        <v>473200</v>
      </c>
      <c r="T463" s="72">
        <f t="shared" si="209"/>
        <v>828100</v>
      </c>
    </row>
    <row r="464" spans="1:22" ht="21" customHeight="1" x14ac:dyDescent="0.3">
      <c r="A464" s="45"/>
      <c r="B464" s="38" t="s">
        <v>2</v>
      </c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64"/>
      <c r="T464" s="72">
        <f t="shared" si="209"/>
        <v>0</v>
      </c>
    </row>
    <row r="465" spans="1:20" ht="21" customHeight="1" x14ac:dyDescent="0.3">
      <c r="A465" s="37" t="s">
        <v>49</v>
      </c>
      <c r="B465" s="38" t="s">
        <v>1</v>
      </c>
      <c r="C465" s="39">
        <v>145600</v>
      </c>
      <c r="D465" s="39"/>
      <c r="E465" s="39"/>
      <c r="F465" s="39"/>
      <c r="G465" s="39"/>
      <c r="H465" s="59">
        <f>SUM(D465:G465)</f>
        <v>0</v>
      </c>
      <c r="I465" s="39">
        <v>145600</v>
      </c>
      <c r="J465" s="39"/>
      <c r="K465" s="39"/>
      <c r="L465" s="39"/>
      <c r="M465" s="59">
        <f>SUM(I465:L465)</f>
        <v>145600</v>
      </c>
      <c r="N465" s="39"/>
      <c r="O465" s="39"/>
      <c r="P465" s="39"/>
      <c r="Q465" s="39"/>
      <c r="R465" s="59">
        <f>SUM(N465:Q465)</f>
        <v>0</v>
      </c>
      <c r="T465" s="72">
        <f t="shared" si="209"/>
        <v>145600</v>
      </c>
    </row>
    <row r="466" spans="1:20" ht="21" customHeight="1" x14ac:dyDescent="0.3">
      <c r="A466" s="45"/>
      <c r="B466" s="38" t="s">
        <v>2</v>
      </c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64"/>
      <c r="T466" s="72">
        <f t="shared" si="209"/>
        <v>0</v>
      </c>
    </row>
    <row r="467" spans="1:20" ht="21" customHeight="1" x14ac:dyDescent="0.3">
      <c r="A467" s="43" t="s">
        <v>61</v>
      </c>
      <c r="B467" s="38" t="s">
        <v>1</v>
      </c>
      <c r="C467" s="39">
        <v>3000</v>
      </c>
      <c r="D467" s="39"/>
      <c r="E467" s="39"/>
      <c r="F467" s="39"/>
      <c r="G467" s="39"/>
      <c r="H467" s="39">
        <f>SUM(D467:G467)</f>
        <v>0</v>
      </c>
      <c r="I467" s="39"/>
      <c r="J467" s="39">
        <v>3000</v>
      </c>
      <c r="K467" s="39"/>
      <c r="L467" s="39"/>
      <c r="M467" s="39">
        <f>SUM(I467:L467)</f>
        <v>3000</v>
      </c>
      <c r="N467" s="39"/>
      <c r="O467" s="39"/>
      <c r="P467" s="39"/>
      <c r="Q467" s="39"/>
      <c r="R467" s="39">
        <f>SUM(N467:Q467)</f>
        <v>0</v>
      </c>
      <c r="T467" s="72">
        <f t="shared" si="209"/>
        <v>3000</v>
      </c>
    </row>
    <row r="468" spans="1:20" ht="21" customHeight="1" x14ac:dyDescent="0.3">
      <c r="A468" s="43"/>
      <c r="B468" s="38" t="s">
        <v>2</v>
      </c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64"/>
      <c r="T468" s="72">
        <f t="shared" si="209"/>
        <v>0</v>
      </c>
    </row>
    <row r="469" spans="1:20" ht="21" customHeight="1" x14ac:dyDescent="0.3">
      <c r="A469" s="37" t="s">
        <v>86</v>
      </c>
      <c r="B469" s="38" t="s">
        <v>1</v>
      </c>
      <c r="C469" s="39">
        <v>1712000</v>
      </c>
      <c r="D469" s="39"/>
      <c r="E469" s="39"/>
      <c r="F469" s="39">
        <v>1712000</v>
      </c>
      <c r="G469" s="39"/>
      <c r="H469" s="39">
        <f>SUM(D469:G469)</f>
        <v>1712000</v>
      </c>
      <c r="I469" s="39"/>
      <c r="J469" s="39"/>
      <c r="K469" s="39"/>
      <c r="L469" s="39"/>
      <c r="M469" s="39">
        <f>SUM(I469:L469)</f>
        <v>0</v>
      </c>
      <c r="N469" s="39"/>
      <c r="O469" s="39"/>
      <c r="P469" s="39"/>
      <c r="Q469" s="39"/>
      <c r="R469" s="39">
        <f>SUM(N469:Q469)</f>
        <v>0</v>
      </c>
      <c r="T469" s="72">
        <f t="shared" si="209"/>
        <v>1712000</v>
      </c>
    </row>
    <row r="470" spans="1:20" ht="21" customHeight="1" x14ac:dyDescent="0.3">
      <c r="A470" s="45"/>
      <c r="B470" s="38" t="s">
        <v>2</v>
      </c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64"/>
      <c r="T470" s="72">
        <f t="shared" si="209"/>
        <v>0</v>
      </c>
    </row>
    <row r="471" spans="1:20" ht="21" customHeight="1" x14ac:dyDescent="0.3">
      <c r="A471" s="104"/>
      <c r="B471" s="107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T471" s="72"/>
    </row>
    <row r="472" spans="1:20" ht="21" customHeight="1" x14ac:dyDescent="0.3">
      <c r="A472" s="46"/>
      <c r="B472" s="47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97"/>
      <c r="T472" s="72"/>
    </row>
    <row r="473" spans="1:20" ht="21" customHeight="1" x14ac:dyDescent="0.3">
      <c r="A473" s="46"/>
      <c r="B473" s="47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97"/>
      <c r="T473" s="72"/>
    </row>
    <row r="474" spans="1:20" ht="21" customHeight="1" x14ac:dyDescent="0.3">
      <c r="A474" s="46"/>
      <c r="B474" s="47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97"/>
      <c r="T474" s="72"/>
    </row>
    <row r="475" spans="1:20" ht="21" customHeight="1" x14ac:dyDescent="0.3">
      <c r="A475" s="165" t="s">
        <v>67</v>
      </c>
      <c r="B475" s="165"/>
      <c r="C475" s="165"/>
      <c r="D475" s="165"/>
      <c r="E475" s="165"/>
      <c r="F475" s="165"/>
      <c r="G475" s="165"/>
      <c r="H475" s="165"/>
      <c r="I475" s="165"/>
      <c r="J475" s="165"/>
      <c r="K475" s="165"/>
      <c r="L475" s="165"/>
      <c r="M475" s="165"/>
      <c r="N475" s="165"/>
      <c r="O475" s="165"/>
      <c r="P475" s="165"/>
      <c r="Q475" s="24" t="s">
        <v>18</v>
      </c>
      <c r="T475" s="72">
        <f>SUM(H475,M475,R475)</f>
        <v>0</v>
      </c>
    </row>
    <row r="476" spans="1:20" ht="21" customHeight="1" x14ac:dyDescent="0.3">
      <c r="A476" s="22"/>
      <c r="B476" s="22"/>
      <c r="C476" s="23"/>
      <c r="D476" s="24"/>
      <c r="T476" s="72">
        <f>SUM(H476,M476,R476)</f>
        <v>0</v>
      </c>
    </row>
    <row r="477" spans="1:20" ht="21" customHeight="1" x14ac:dyDescent="0.3">
      <c r="A477" s="163" t="s">
        <v>17</v>
      </c>
      <c r="B477" s="25" t="s">
        <v>3</v>
      </c>
      <c r="C477" s="26" t="s">
        <v>25</v>
      </c>
      <c r="D477" s="168" t="s">
        <v>42</v>
      </c>
      <c r="E477" s="169"/>
      <c r="F477" s="169"/>
      <c r="G477" s="170"/>
      <c r="H477" s="27"/>
      <c r="I477" s="168" t="s">
        <v>146</v>
      </c>
      <c r="J477" s="169"/>
      <c r="K477" s="169"/>
      <c r="L477" s="170"/>
      <c r="M477" s="27"/>
      <c r="N477" s="168" t="s">
        <v>147</v>
      </c>
      <c r="O477" s="169"/>
      <c r="P477" s="169"/>
      <c r="Q477" s="170"/>
      <c r="R477" s="41"/>
      <c r="T477" s="72">
        <f>SUM(H477,M477,R477)</f>
        <v>0</v>
      </c>
    </row>
    <row r="478" spans="1:20" ht="21" customHeight="1" x14ac:dyDescent="0.3">
      <c r="A478" s="164"/>
      <c r="B478" s="28" t="s">
        <v>2</v>
      </c>
      <c r="C478" s="29"/>
      <c r="D478" s="30" t="s">
        <v>205</v>
      </c>
      <c r="E478" s="30" t="s">
        <v>206</v>
      </c>
      <c r="F478" s="30" t="s">
        <v>207</v>
      </c>
      <c r="G478" s="30" t="s">
        <v>208</v>
      </c>
      <c r="H478" s="30" t="s">
        <v>148</v>
      </c>
      <c r="I478" s="30" t="s">
        <v>209</v>
      </c>
      <c r="J478" s="30" t="s">
        <v>210</v>
      </c>
      <c r="K478" s="30" t="s">
        <v>211</v>
      </c>
      <c r="L478" s="30" t="s">
        <v>212</v>
      </c>
      <c r="M478" s="30" t="s">
        <v>149</v>
      </c>
      <c r="N478" s="30" t="s">
        <v>213</v>
      </c>
      <c r="O478" s="30" t="s">
        <v>214</v>
      </c>
      <c r="P478" s="30" t="s">
        <v>215</v>
      </c>
      <c r="Q478" s="30" t="s">
        <v>216</v>
      </c>
      <c r="R478" s="30" t="s">
        <v>150</v>
      </c>
      <c r="T478" s="72">
        <f>SUM(H478,M478,R478)</f>
        <v>0</v>
      </c>
    </row>
    <row r="479" spans="1:20" ht="21" customHeight="1" x14ac:dyDescent="0.3">
      <c r="A479" s="37" t="s">
        <v>219</v>
      </c>
      <c r="B479" s="38" t="s">
        <v>1</v>
      </c>
      <c r="C479" s="39">
        <v>1800</v>
      </c>
      <c r="D479" s="39"/>
      <c r="E479" s="39"/>
      <c r="F479" s="39"/>
      <c r="G479" s="39"/>
      <c r="H479" s="39">
        <f>SUM(D479:G479)</f>
        <v>0</v>
      </c>
      <c r="I479" s="39"/>
      <c r="J479" s="39"/>
      <c r="K479" s="39">
        <v>1800</v>
      </c>
      <c r="L479" s="39"/>
      <c r="M479" s="39">
        <f>SUM(I479:L479)</f>
        <v>1800</v>
      </c>
      <c r="N479" s="39"/>
      <c r="O479" s="39"/>
      <c r="P479" s="39"/>
      <c r="Q479" s="39"/>
      <c r="R479" s="39">
        <f>SUM(N479:Q479)</f>
        <v>0</v>
      </c>
      <c r="T479" s="72">
        <f t="shared" si="209"/>
        <v>1800</v>
      </c>
    </row>
    <row r="480" spans="1:20" ht="21" customHeight="1" x14ac:dyDescent="0.3">
      <c r="A480" s="45"/>
      <c r="B480" s="38" t="s">
        <v>2</v>
      </c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64"/>
      <c r="T480" s="72">
        <f t="shared" ref="T480:T542" si="229">SUM(H480,M480,R480)</f>
        <v>0</v>
      </c>
    </row>
    <row r="481" spans="1:20" ht="21" customHeight="1" x14ac:dyDescent="0.3">
      <c r="A481" s="43" t="s">
        <v>87</v>
      </c>
      <c r="B481" s="38" t="s">
        <v>1</v>
      </c>
      <c r="C481" s="39">
        <v>72000</v>
      </c>
      <c r="D481" s="39"/>
      <c r="E481" s="39"/>
      <c r="F481" s="39">
        <v>72000</v>
      </c>
      <c r="G481" s="39"/>
      <c r="H481" s="39">
        <f>SUM(D481:G481)</f>
        <v>72000</v>
      </c>
      <c r="I481" s="39"/>
      <c r="J481" s="39"/>
      <c r="K481" s="39"/>
      <c r="L481" s="39"/>
      <c r="M481" s="39">
        <f>SUM(I481:L481)</f>
        <v>0</v>
      </c>
      <c r="N481" s="39"/>
      <c r="O481" s="39"/>
      <c r="P481" s="39"/>
      <c r="Q481" s="39"/>
      <c r="R481" s="39">
        <f>SUM(N481:Q481)</f>
        <v>0</v>
      </c>
      <c r="T481" s="72">
        <f t="shared" si="229"/>
        <v>72000</v>
      </c>
    </row>
    <row r="482" spans="1:20" ht="21" customHeight="1" x14ac:dyDescent="0.3">
      <c r="A482" s="43"/>
      <c r="B482" s="38" t="s">
        <v>2</v>
      </c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64"/>
      <c r="T482" s="72">
        <f t="shared" si="229"/>
        <v>0</v>
      </c>
    </row>
    <row r="483" spans="1:20" ht="21" customHeight="1" x14ac:dyDescent="0.3">
      <c r="A483" s="37" t="s">
        <v>88</v>
      </c>
      <c r="B483" s="38" t="s">
        <v>1</v>
      </c>
      <c r="C483" s="39">
        <v>50000</v>
      </c>
      <c r="D483" s="39"/>
      <c r="E483" s="39"/>
      <c r="F483" s="39">
        <v>50000</v>
      </c>
      <c r="G483" s="39"/>
      <c r="H483" s="39">
        <f>SUM(D483:G483)</f>
        <v>50000</v>
      </c>
      <c r="I483" s="39"/>
      <c r="J483" s="39"/>
      <c r="K483" s="39"/>
      <c r="L483" s="39"/>
      <c r="M483" s="39">
        <f>SUM(I483:L483)</f>
        <v>0</v>
      </c>
      <c r="N483" s="39"/>
      <c r="O483" s="39"/>
      <c r="P483" s="39"/>
      <c r="Q483" s="39"/>
      <c r="R483" s="39">
        <f>SUM(N483:Q483)</f>
        <v>0</v>
      </c>
      <c r="T483" s="72">
        <f t="shared" si="229"/>
        <v>50000</v>
      </c>
    </row>
    <row r="484" spans="1:20" ht="21" customHeight="1" x14ac:dyDescent="0.3">
      <c r="A484" s="42"/>
      <c r="B484" s="38" t="s">
        <v>2</v>
      </c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64"/>
      <c r="T484" s="72">
        <f t="shared" si="229"/>
        <v>0</v>
      </c>
    </row>
    <row r="485" spans="1:20" ht="21" customHeight="1" x14ac:dyDescent="0.3">
      <c r="A485" s="37" t="s">
        <v>23</v>
      </c>
      <c r="B485" s="38" t="s">
        <v>1</v>
      </c>
      <c r="C485" s="39">
        <v>52800</v>
      </c>
      <c r="D485" s="39"/>
      <c r="E485" s="39">
        <v>52800</v>
      </c>
      <c r="F485" s="39"/>
      <c r="G485" s="39"/>
      <c r="H485" s="39">
        <f>SUM(D485:G485)</f>
        <v>52800</v>
      </c>
      <c r="I485" s="39"/>
      <c r="J485" s="39"/>
      <c r="K485" s="39"/>
      <c r="L485" s="39"/>
      <c r="M485" s="39">
        <f>SUM(I485:L485)</f>
        <v>0</v>
      </c>
      <c r="N485" s="39"/>
      <c r="O485" s="39"/>
      <c r="P485" s="39"/>
      <c r="Q485" s="39"/>
      <c r="R485" s="39">
        <f>SUM(N485:Q485)</f>
        <v>0</v>
      </c>
      <c r="T485" s="72">
        <f t="shared" ref="T485:T486" si="230">SUM(H485,M485,R485)</f>
        <v>52800</v>
      </c>
    </row>
    <row r="486" spans="1:20" ht="21" customHeight="1" x14ac:dyDescent="0.3">
      <c r="A486" s="45"/>
      <c r="B486" s="38" t="s">
        <v>2</v>
      </c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64"/>
      <c r="T486" s="72">
        <f t="shared" si="230"/>
        <v>0</v>
      </c>
    </row>
    <row r="487" spans="1:20" ht="21" customHeight="1" x14ac:dyDescent="0.3">
      <c r="A487" s="37" t="s">
        <v>56</v>
      </c>
      <c r="B487" s="38" t="s">
        <v>1</v>
      </c>
      <c r="C487" s="39">
        <v>25100</v>
      </c>
      <c r="D487" s="39"/>
      <c r="E487" s="39"/>
      <c r="F487" s="39"/>
      <c r="G487" s="39"/>
      <c r="H487" s="39">
        <f>SUM(D487:G487)</f>
        <v>0</v>
      </c>
      <c r="I487" s="39"/>
      <c r="J487" s="39">
        <v>25100</v>
      </c>
      <c r="K487" s="39"/>
      <c r="L487" s="39"/>
      <c r="M487" s="39">
        <f>SUM(I487:L487)</f>
        <v>25100</v>
      </c>
      <c r="N487" s="39"/>
      <c r="O487" s="39"/>
      <c r="P487" s="39"/>
      <c r="Q487" s="39"/>
      <c r="R487" s="39">
        <f>SUM(N487:Q487)</f>
        <v>0</v>
      </c>
      <c r="T487" s="72">
        <f>SUM(H487,M487,R487)</f>
        <v>25100</v>
      </c>
    </row>
    <row r="488" spans="1:20" ht="21" customHeight="1" x14ac:dyDescent="0.3">
      <c r="A488" s="45"/>
      <c r="B488" s="38" t="s">
        <v>2</v>
      </c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64"/>
      <c r="T488" s="72">
        <f>SUM(H488,M488,R488)</f>
        <v>0</v>
      </c>
    </row>
    <row r="489" spans="1:20" ht="21" customHeight="1" x14ac:dyDescent="0.3">
      <c r="A489" s="166" t="s">
        <v>4</v>
      </c>
      <c r="B489" s="54" t="s">
        <v>1</v>
      </c>
      <c r="C489" s="55">
        <f>C409+C443+C451+C459</f>
        <v>8558810</v>
      </c>
      <c r="D489" s="55">
        <f>D409+D443+D451+D459</f>
        <v>227400</v>
      </c>
      <c r="E489" s="55">
        <f>E409+E443+E451+E459</f>
        <v>782600</v>
      </c>
      <c r="F489" s="55">
        <f>F409+F443+F451+F459</f>
        <v>3043100</v>
      </c>
      <c r="G489" s="55">
        <f>G409+G443+G451+G459</f>
        <v>809100</v>
      </c>
      <c r="H489" s="55">
        <f>SUM(D489:G489)</f>
        <v>4862200</v>
      </c>
      <c r="I489" s="55">
        <f>I409+I443+I451+I459</f>
        <v>931800</v>
      </c>
      <c r="J489" s="55">
        <f t="shared" ref="J489:L489" si="231">J409+J443+J451+J459</f>
        <v>1017200</v>
      </c>
      <c r="K489" s="55">
        <f t="shared" si="231"/>
        <v>610900</v>
      </c>
      <c r="L489" s="55">
        <f t="shared" si="231"/>
        <v>227400</v>
      </c>
      <c r="M489" s="55">
        <f>SUM(I489:L489)</f>
        <v>2787300</v>
      </c>
      <c r="N489" s="55">
        <f>N409+N443+N451+N459</f>
        <v>227400</v>
      </c>
      <c r="O489" s="55">
        <f t="shared" ref="O489:Q489" si="232">O409+O443+O451+O459</f>
        <v>227400</v>
      </c>
      <c r="P489" s="55">
        <f t="shared" si="232"/>
        <v>227400</v>
      </c>
      <c r="Q489" s="55">
        <f t="shared" si="232"/>
        <v>227110</v>
      </c>
      <c r="R489" s="55">
        <f>SUM(N489:Q489)</f>
        <v>909310</v>
      </c>
      <c r="T489" s="72">
        <f t="shared" si="229"/>
        <v>8558810</v>
      </c>
    </row>
    <row r="490" spans="1:20" ht="21" customHeight="1" x14ac:dyDescent="0.3">
      <c r="A490" s="167"/>
      <c r="B490" s="54" t="s">
        <v>2</v>
      </c>
      <c r="C490" s="55">
        <f>C410+C444+C452+C460</f>
        <v>0</v>
      </c>
      <c r="D490" s="55">
        <f t="shared" ref="D490:G490" si="233">D410+D444+D452+D460</f>
        <v>0</v>
      </c>
      <c r="E490" s="55">
        <f t="shared" si="233"/>
        <v>0</v>
      </c>
      <c r="F490" s="55">
        <f t="shared" si="233"/>
        <v>0</v>
      </c>
      <c r="G490" s="55">
        <f t="shared" si="233"/>
        <v>0</v>
      </c>
      <c r="H490" s="55">
        <f>SUM(D490:G490)</f>
        <v>0</v>
      </c>
      <c r="I490" s="55">
        <f t="shared" ref="I490:L490" si="234">I410+I444+I452+I460</f>
        <v>0</v>
      </c>
      <c r="J490" s="55">
        <f t="shared" si="234"/>
        <v>0</v>
      </c>
      <c r="K490" s="55">
        <f t="shared" si="234"/>
        <v>0</v>
      </c>
      <c r="L490" s="55">
        <f t="shared" si="234"/>
        <v>0</v>
      </c>
      <c r="M490" s="55">
        <f>SUM(I490:L490)</f>
        <v>0</v>
      </c>
      <c r="N490" s="55">
        <f t="shared" ref="N490:Q490" si="235">N410+N444+N452+N460</f>
        <v>0</v>
      </c>
      <c r="O490" s="55">
        <f t="shared" si="235"/>
        <v>0</v>
      </c>
      <c r="P490" s="55">
        <f t="shared" si="235"/>
        <v>0</v>
      </c>
      <c r="Q490" s="55">
        <f t="shared" si="235"/>
        <v>0</v>
      </c>
      <c r="R490" s="55">
        <f>SUM(N490:Q490)</f>
        <v>0</v>
      </c>
      <c r="T490" s="72">
        <f t="shared" si="229"/>
        <v>0</v>
      </c>
    </row>
    <row r="491" spans="1:20" x14ac:dyDescent="0.3">
      <c r="A491" s="49"/>
      <c r="B491" s="49"/>
      <c r="C491" s="56"/>
      <c r="D491" s="47"/>
      <c r="T491" s="72">
        <f t="shared" si="229"/>
        <v>0</v>
      </c>
    </row>
    <row r="492" spans="1:20" x14ac:dyDescent="0.3">
      <c r="A492" s="22" t="s">
        <v>5</v>
      </c>
      <c r="B492" s="49"/>
      <c r="C492" s="56"/>
      <c r="D492" s="47"/>
      <c r="T492" s="72">
        <f t="shared" si="229"/>
        <v>0</v>
      </c>
    </row>
    <row r="493" spans="1:20" x14ac:dyDescent="0.3">
      <c r="T493" s="72">
        <f t="shared" si="229"/>
        <v>0</v>
      </c>
    </row>
    <row r="494" spans="1:20" x14ac:dyDescent="0.3">
      <c r="T494" s="72">
        <f t="shared" si="229"/>
        <v>0</v>
      </c>
    </row>
    <row r="495" spans="1:20" x14ac:dyDescent="0.3">
      <c r="T495" s="72">
        <f t="shared" si="229"/>
        <v>0</v>
      </c>
    </row>
    <row r="496" spans="1:20" x14ac:dyDescent="0.3">
      <c r="T496" s="72">
        <f t="shared" si="229"/>
        <v>0</v>
      </c>
    </row>
    <row r="497" spans="20:20" x14ac:dyDescent="0.3">
      <c r="T497" s="72">
        <f t="shared" si="229"/>
        <v>0</v>
      </c>
    </row>
    <row r="498" spans="20:20" x14ac:dyDescent="0.3">
      <c r="T498" s="72">
        <f t="shared" si="229"/>
        <v>0</v>
      </c>
    </row>
    <row r="499" spans="20:20" x14ac:dyDescent="0.3">
      <c r="T499" s="72">
        <f t="shared" si="229"/>
        <v>0</v>
      </c>
    </row>
    <row r="500" spans="20:20" x14ac:dyDescent="0.3">
      <c r="T500" s="72">
        <f t="shared" si="229"/>
        <v>0</v>
      </c>
    </row>
    <row r="501" spans="20:20" x14ac:dyDescent="0.3">
      <c r="T501" s="72">
        <f t="shared" si="229"/>
        <v>0</v>
      </c>
    </row>
    <row r="502" spans="20:20" x14ac:dyDescent="0.3">
      <c r="T502" s="72"/>
    </row>
    <row r="503" spans="20:20" x14ac:dyDescent="0.3">
      <c r="T503" s="72">
        <f t="shared" si="229"/>
        <v>0</v>
      </c>
    </row>
    <row r="504" spans="20:20" x14ac:dyDescent="0.3">
      <c r="T504" s="72">
        <f t="shared" si="229"/>
        <v>0</v>
      </c>
    </row>
    <row r="505" spans="20:20" x14ac:dyDescent="0.3">
      <c r="T505" s="72"/>
    </row>
    <row r="506" spans="20:20" x14ac:dyDescent="0.3">
      <c r="T506" s="72"/>
    </row>
    <row r="507" spans="20:20" x14ac:dyDescent="0.3">
      <c r="T507" s="72"/>
    </row>
    <row r="508" spans="20:20" x14ac:dyDescent="0.3">
      <c r="T508" s="72"/>
    </row>
    <row r="509" spans="20:20" x14ac:dyDescent="0.3">
      <c r="T509" s="72"/>
    </row>
    <row r="510" spans="20:20" x14ac:dyDescent="0.3">
      <c r="T510" s="72"/>
    </row>
    <row r="511" spans="20:20" x14ac:dyDescent="0.3">
      <c r="T511" s="72"/>
    </row>
    <row r="512" spans="20:20" x14ac:dyDescent="0.3">
      <c r="T512" s="72">
        <f t="shared" si="229"/>
        <v>0</v>
      </c>
    </row>
    <row r="513" spans="1:20" x14ac:dyDescent="0.3">
      <c r="T513" s="72">
        <f t="shared" si="229"/>
        <v>0</v>
      </c>
    </row>
    <row r="514" spans="1:20" x14ac:dyDescent="0.3">
      <c r="T514" s="72">
        <f t="shared" si="229"/>
        <v>0</v>
      </c>
    </row>
    <row r="515" spans="1:20" ht="21" customHeight="1" x14ac:dyDescent="0.3">
      <c r="A515" s="165" t="s">
        <v>243</v>
      </c>
      <c r="B515" s="165"/>
      <c r="C515" s="165"/>
      <c r="D515" s="165"/>
      <c r="E515" s="165"/>
      <c r="F515" s="165"/>
      <c r="G515" s="165"/>
      <c r="H515" s="165"/>
      <c r="I515" s="165"/>
      <c r="J515" s="165"/>
      <c r="K515" s="165"/>
      <c r="L515" s="165"/>
      <c r="M515" s="165"/>
      <c r="N515" s="165"/>
      <c r="O515" s="165"/>
      <c r="P515" s="165"/>
      <c r="Q515" s="165"/>
      <c r="T515" s="72">
        <f t="shared" si="229"/>
        <v>0</v>
      </c>
    </row>
    <row r="516" spans="1:20" ht="21" customHeight="1" x14ac:dyDescent="0.3">
      <c r="A516" s="20" t="s">
        <v>20</v>
      </c>
      <c r="B516" s="20"/>
      <c r="C516" s="21"/>
      <c r="D516" s="20"/>
      <c r="T516" s="72">
        <f t="shared" si="229"/>
        <v>0</v>
      </c>
    </row>
    <row r="517" spans="1:20" ht="21" customHeight="1" x14ac:dyDescent="0.3">
      <c r="A517" s="22" t="s">
        <v>107</v>
      </c>
      <c r="B517" s="22"/>
      <c r="C517" s="23"/>
      <c r="Q517" s="24" t="s">
        <v>18</v>
      </c>
      <c r="T517" s="72">
        <f t="shared" si="229"/>
        <v>0</v>
      </c>
    </row>
    <row r="518" spans="1:20" ht="21" customHeight="1" x14ac:dyDescent="0.3">
      <c r="A518" s="22"/>
      <c r="B518" s="22"/>
      <c r="C518" s="23"/>
      <c r="D518" s="24"/>
      <c r="T518" s="72">
        <f t="shared" si="229"/>
        <v>0</v>
      </c>
    </row>
    <row r="519" spans="1:20" ht="21" customHeight="1" x14ac:dyDescent="0.3">
      <c r="A519" s="163" t="s">
        <v>17</v>
      </c>
      <c r="B519" s="25" t="s">
        <v>3</v>
      </c>
      <c r="C519" s="26" t="s">
        <v>25</v>
      </c>
      <c r="D519" s="168" t="s">
        <v>42</v>
      </c>
      <c r="E519" s="169"/>
      <c r="F519" s="169"/>
      <c r="G519" s="170"/>
      <c r="H519" s="27"/>
      <c r="I519" s="168" t="s">
        <v>146</v>
      </c>
      <c r="J519" s="169"/>
      <c r="K519" s="169"/>
      <c r="L519" s="170"/>
      <c r="M519" s="27"/>
      <c r="N519" s="168" t="s">
        <v>147</v>
      </c>
      <c r="O519" s="169"/>
      <c r="P519" s="169"/>
      <c r="Q519" s="170"/>
      <c r="R519" s="41"/>
      <c r="T519" s="72">
        <f t="shared" si="229"/>
        <v>0</v>
      </c>
    </row>
    <row r="520" spans="1:20" ht="21" customHeight="1" x14ac:dyDescent="0.3">
      <c r="A520" s="164"/>
      <c r="B520" s="28" t="s">
        <v>2</v>
      </c>
      <c r="C520" s="29"/>
      <c r="D520" s="30" t="s">
        <v>205</v>
      </c>
      <c r="E520" s="30" t="s">
        <v>206</v>
      </c>
      <c r="F520" s="30" t="s">
        <v>207</v>
      </c>
      <c r="G520" s="30" t="s">
        <v>208</v>
      </c>
      <c r="H520" s="30" t="s">
        <v>148</v>
      </c>
      <c r="I520" s="30" t="s">
        <v>209</v>
      </c>
      <c r="J520" s="30" t="s">
        <v>210</v>
      </c>
      <c r="K520" s="30" t="s">
        <v>211</v>
      </c>
      <c r="L520" s="30" t="s">
        <v>212</v>
      </c>
      <c r="M520" s="30" t="s">
        <v>149</v>
      </c>
      <c r="N520" s="30" t="s">
        <v>213</v>
      </c>
      <c r="O520" s="30" t="s">
        <v>214</v>
      </c>
      <c r="P520" s="30" t="s">
        <v>215</v>
      </c>
      <c r="Q520" s="30" t="s">
        <v>216</v>
      </c>
      <c r="R520" s="30" t="s">
        <v>150</v>
      </c>
      <c r="T520" s="72">
        <f t="shared" si="229"/>
        <v>0</v>
      </c>
    </row>
    <row r="521" spans="1:20" ht="21" customHeight="1" x14ac:dyDescent="0.3">
      <c r="A521" s="32" t="s">
        <v>89</v>
      </c>
      <c r="B521" s="33" t="s">
        <v>1</v>
      </c>
      <c r="C521" s="36">
        <f>C523+C555</f>
        <v>6339100</v>
      </c>
      <c r="D521" s="36">
        <f t="shared" ref="D521:G521" si="236">D523+D555</f>
        <v>1249088</v>
      </c>
      <c r="E521" s="36">
        <f t="shared" si="236"/>
        <v>443968</v>
      </c>
      <c r="F521" s="36">
        <f t="shared" si="236"/>
        <v>393934</v>
      </c>
      <c r="G521" s="36">
        <f t="shared" si="236"/>
        <v>298968</v>
      </c>
      <c r="H521" s="36">
        <f>SUM(D521:G521)</f>
        <v>2385958</v>
      </c>
      <c r="I521" s="36">
        <f t="shared" ref="I521:L521" si="237">I523+I555</f>
        <v>516260</v>
      </c>
      <c r="J521" s="36">
        <f t="shared" si="237"/>
        <v>411984</v>
      </c>
      <c r="K521" s="36">
        <f t="shared" si="237"/>
        <v>493186</v>
      </c>
      <c r="L521" s="36">
        <f t="shared" si="237"/>
        <v>400968</v>
      </c>
      <c r="M521" s="36">
        <f>SUM(I521:L521)</f>
        <v>1822398</v>
      </c>
      <c r="N521" s="36">
        <f t="shared" ref="N521:Q521" si="238">N523+N555</f>
        <v>507386</v>
      </c>
      <c r="O521" s="36">
        <f t="shared" si="238"/>
        <v>401976</v>
      </c>
      <c r="P521" s="36">
        <f t="shared" si="238"/>
        <v>661406</v>
      </c>
      <c r="Q521" s="36">
        <f t="shared" si="238"/>
        <v>559976</v>
      </c>
      <c r="R521" s="36">
        <f>SUM(N521:Q521)</f>
        <v>2130744</v>
      </c>
      <c r="T521" s="72">
        <f t="shared" si="229"/>
        <v>6339100</v>
      </c>
    </row>
    <row r="522" spans="1:20" ht="21" customHeight="1" x14ac:dyDescent="0.3">
      <c r="A522" s="35"/>
      <c r="B522" s="33" t="s">
        <v>2</v>
      </c>
      <c r="C522" s="36">
        <f>C524+C556</f>
        <v>0</v>
      </c>
      <c r="D522" s="36">
        <f t="shared" ref="D522:G522" si="239">D524+D556</f>
        <v>0</v>
      </c>
      <c r="E522" s="36">
        <f t="shared" si="239"/>
        <v>0</v>
      </c>
      <c r="F522" s="36">
        <f t="shared" si="239"/>
        <v>0</v>
      </c>
      <c r="G522" s="36">
        <f t="shared" si="239"/>
        <v>0</v>
      </c>
      <c r="H522" s="36">
        <f>SUM(D522:G522)</f>
        <v>0</v>
      </c>
      <c r="I522" s="36">
        <f t="shared" ref="I522:L522" si="240">I524+I556</f>
        <v>0</v>
      </c>
      <c r="J522" s="36">
        <f t="shared" si="240"/>
        <v>0</v>
      </c>
      <c r="K522" s="36">
        <f t="shared" si="240"/>
        <v>0</v>
      </c>
      <c r="L522" s="36">
        <f t="shared" si="240"/>
        <v>0</v>
      </c>
      <c r="M522" s="36">
        <f>SUM(I522:L522)</f>
        <v>0</v>
      </c>
      <c r="N522" s="36">
        <f t="shared" ref="N522:Q522" si="241">N524+N556</f>
        <v>0</v>
      </c>
      <c r="O522" s="36">
        <f t="shared" si="241"/>
        <v>0</v>
      </c>
      <c r="P522" s="36">
        <f t="shared" si="241"/>
        <v>0</v>
      </c>
      <c r="Q522" s="36">
        <f t="shared" si="241"/>
        <v>0</v>
      </c>
      <c r="R522" s="36">
        <f>SUM(N522:Q522)</f>
        <v>0</v>
      </c>
      <c r="T522" s="72">
        <f t="shared" si="229"/>
        <v>0</v>
      </c>
    </row>
    <row r="523" spans="1:20" ht="21" customHeight="1" x14ac:dyDescent="0.3">
      <c r="A523" s="32" t="s">
        <v>72</v>
      </c>
      <c r="B523" s="33" t="s">
        <v>1</v>
      </c>
      <c r="C523" s="36">
        <f>C525+C527+C529+C531+C533+C535+C537+C539+C541</f>
        <v>1593700</v>
      </c>
      <c r="D523" s="36">
        <f>D525+D527+D529+D531+D533+D535+D537+D539+D541</f>
        <v>637100</v>
      </c>
      <c r="E523" s="36">
        <f t="shared" ref="E523:G523" si="242">E525+E527+E529+E531+E533+E535+E537+E539+E541</f>
        <v>75300</v>
      </c>
      <c r="F523" s="36">
        <f t="shared" si="242"/>
        <v>77300</v>
      </c>
      <c r="G523" s="36">
        <f t="shared" si="242"/>
        <v>75300</v>
      </c>
      <c r="H523" s="36">
        <f>SUM(D523:G523)</f>
        <v>865000</v>
      </c>
      <c r="I523" s="36">
        <f>I525+I527+I529+I531+I533+I535+I537+I539+I541</f>
        <v>193600</v>
      </c>
      <c r="J523" s="36">
        <f t="shared" ref="J523:L523" si="243">J525+J527+J529+J531+J533+J535+J537+J539+J541</f>
        <v>76300</v>
      </c>
      <c r="K523" s="36">
        <f t="shared" si="243"/>
        <v>76300</v>
      </c>
      <c r="L523" s="36">
        <f t="shared" si="243"/>
        <v>77300</v>
      </c>
      <c r="M523" s="36">
        <f>SUM(I523:L523)</f>
        <v>423500</v>
      </c>
      <c r="N523" s="36">
        <f t="shared" ref="N523:Q523" si="244">N525+N527+N529+N531+N533+N535+N537+N539+N541</f>
        <v>75300</v>
      </c>
      <c r="O523" s="36">
        <f t="shared" si="244"/>
        <v>77300</v>
      </c>
      <c r="P523" s="36">
        <f t="shared" si="244"/>
        <v>77300</v>
      </c>
      <c r="Q523" s="36">
        <f t="shared" si="244"/>
        <v>75300</v>
      </c>
      <c r="R523" s="36">
        <f>SUM(N523:Q523)</f>
        <v>305200</v>
      </c>
      <c r="T523" s="72">
        <f t="shared" si="229"/>
        <v>1593700</v>
      </c>
    </row>
    <row r="524" spans="1:20" ht="21" customHeight="1" x14ac:dyDescent="0.3">
      <c r="A524" s="35"/>
      <c r="B524" s="33" t="s">
        <v>2</v>
      </c>
      <c r="C524" s="36">
        <f>C526+C528+C530+C532+C534+C536+C538+C540+C542</f>
        <v>0</v>
      </c>
      <c r="D524" s="36">
        <f t="shared" ref="D524:G524" si="245">D526+D528+D530+D532+D534+D536+D538+D540+D542</f>
        <v>0</v>
      </c>
      <c r="E524" s="36">
        <f t="shared" si="245"/>
        <v>0</v>
      </c>
      <c r="F524" s="36">
        <f t="shared" si="245"/>
        <v>0</v>
      </c>
      <c r="G524" s="36">
        <f t="shared" si="245"/>
        <v>0</v>
      </c>
      <c r="H524" s="36">
        <f>SUM(D524:G524)</f>
        <v>0</v>
      </c>
      <c r="I524" s="36">
        <f t="shared" ref="I524:L524" si="246">I526+I528+I530+I532+I534+I536+I538+I540+I542</f>
        <v>0</v>
      </c>
      <c r="J524" s="36">
        <f t="shared" si="246"/>
        <v>0</v>
      </c>
      <c r="K524" s="36">
        <f t="shared" si="246"/>
        <v>0</v>
      </c>
      <c r="L524" s="36">
        <f t="shared" si="246"/>
        <v>0</v>
      </c>
      <c r="M524" s="36">
        <f>SUM(I524:L524)</f>
        <v>0</v>
      </c>
      <c r="N524" s="36">
        <f t="shared" ref="N524:Q524" si="247">N526+N528+N530+N532+N534+N536+N538+N540+N542</f>
        <v>0</v>
      </c>
      <c r="O524" s="36">
        <f t="shared" si="247"/>
        <v>0</v>
      </c>
      <c r="P524" s="36">
        <f t="shared" si="247"/>
        <v>0</v>
      </c>
      <c r="Q524" s="36">
        <f t="shared" si="247"/>
        <v>0</v>
      </c>
      <c r="R524" s="36">
        <f>SUM(N524:Q524)</f>
        <v>0</v>
      </c>
      <c r="T524" s="72">
        <f t="shared" si="229"/>
        <v>0</v>
      </c>
    </row>
    <row r="525" spans="1:20" ht="21" customHeight="1" x14ac:dyDescent="0.3">
      <c r="A525" s="37" t="s">
        <v>27</v>
      </c>
      <c r="B525" s="38" t="s">
        <v>1</v>
      </c>
      <c r="C525" s="39">
        <v>895000</v>
      </c>
      <c r="D525" s="39">
        <v>75000</v>
      </c>
      <c r="E525" s="39">
        <v>74000</v>
      </c>
      <c r="F525" s="39">
        <v>76000</v>
      </c>
      <c r="G525" s="39">
        <v>74000</v>
      </c>
      <c r="H525" s="39">
        <f>SUM(D525:G525)</f>
        <v>299000</v>
      </c>
      <c r="I525" s="39">
        <v>70000</v>
      </c>
      <c r="J525" s="39">
        <v>75000</v>
      </c>
      <c r="K525" s="39">
        <v>75000</v>
      </c>
      <c r="L525" s="39">
        <v>76000</v>
      </c>
      <c r="M525" s="39">
        <f>SUM(I525:L525)</f>
        <v>296000</v>
      </c>
      <c r="N525" s="39">
        <v>74000</v>
      </c>
      <c r="O525" s="39">
        <v>76000</v>
      </c>
      <c r="P525" s="39">
        <v>76000</v>
      </c>
      <c r="Q525" s="39">
        <v>74000</v>
      </c>
      <c r="R525" s="39">
        <f>SUM(N525:Q525)</f>
        <v>300000</v>
      </c>
      <c r="T525" s="72">
        <f t="shared" si="229"/>
        <v>895000</v>
      </c>
    </row>
    <row r="526" spans="1:20" ht="21" customHeight="1" x14ac:dyDescent="0.3">
      <c r="A526" s="45"/>
      <c r="B526" s="38" t="s">
        <v>2</v>
      </c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64"/>
      <c r="T526" s="72">
        <f t="shared" si="229"/>
        <v>0</v>
      </c>
    </row>
    <row r="527" spans="1:20" ht="21" customHeight="1" x14ac:dyDescent="0.3">
      <c r="A527" s="37" t="s">
        <v>49</v>
      </c>
      <c r="B527" s="38" t="s">
        <v>1</v>
      </c>
      <c r="C527" s="39">
        <v>52900</v>
      </c>
      <c r="D527" s="39">
        <v>26450</v>
      </c>
      <c r="E527" s="39"/>
      <c r="F527" s="39"/>
      <c r="G527" s="39"/>
      <c r="H527" s="39">
        <f>SUM(D527:G527)</f>
        <v>26450</v>
      </c>
      <c r="I527" s="39">
        <v>26450</v>
      </c>
      <c r="J527" s="39"/>
      <c r="K527" s="39"/>
      <c r="L527" s="39"/>
      <c r="M527" s="39">
        <f>SUM(I527:L527)</f>
        <v>26450</v>
      </c>
      <c r="N527" s="39"/>
      <c r="O527" s="39"/>
      <c r="P527" s="39"/>
      <c r="Q527" s="39"/>
      <c r="R527" s="39">
        <f>SUM(N527:Q527)</f>
        <v>0</v>
      </c>
      <c r="T527" s="72">
        <f t="shared" si="229"/>
        <v>52900</v>
      </c>
    </row>
    <row r="528" spans="1:20" ht="21" customHeight="1" x14ac:dyDescent="0.3">
      <c r="A528" s="45"/>
      <c r="B528" s="38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64"/>
      <c r="T528" s="72">
        <f t="shared" si="229"/>
        <v>0</v>
      </c>
    </row>
    <row r="529" spans="1:20" ht="21" customHeight="1" x14ac:dyDescent="0.3">
      <c r="A529" s="43" t="s">
        <v>90</v>
      </c>
      <c r="B529" s="38" t="s">
        <v>1</v>
      </c>
      <c r="C529" s="39">
        <v>15600</v>
      </c>
      <c r="D529" s="39">
        <v>1300</v>
      </c>
      <c r="E529" s="39">
        <v>1300</v>
      </c>
      <c r="F529" s="39">
        <v>1300</v>
      </c>
      <c r="G529" s="39">
        <v>1300</v>
      </c>
      <c r="H529" s="39">
        <f>SUM(D529:G529)</f>
        <v>5200</v>
      </c>
      <c r="I529" s="39">
        <v>1300</v>
      </c>
      <c r="J529" s="39">
        <v>1300</v>
      </c>
      <c r="K529" s="39">
        <v>1300</v>
      </c>
      <c r="L529" s="39">
        <v>1300</v>
      </c>
      <c r="M529" s="39">
        <f>SUM(I529:L529)</f>
        <v>5200</v>
      </c>
      <c r="N529" s="39">
        <v>1300</v>
      </c>
      <c r="O529" s="39">
        <v>1300</v>
      </c>
      <c r="P529" s="39">
        <v>1300</v>
      </c>
      <c r="Q529" s="39">
        <v>1300</v>
      </c>
      <c r="R529" s="39">
        <f>SUM(N529:Q529)</f>
        <v>5200</v>
      </c>
      <c r="T529" s="72">
        <f t="shared" si="229"/>
        <v>15600</v>
      </c>
    </row>
    <row r="530" spans="1:20" ht="21" customHeight="1" x14ac:dyDescent="0.3">
      <c r="A530" s="45"/>
      <c r="B530" s="38" t="s">
        <v>2</v>
      </c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64"/>
      <c r="T530" s="72">
        <f t="shared" si="229"/>
        <v>0</v>
      </c>
    </row>
    <row r="531" spans="1:20" ht="21" customHeight="1" x14ac:dyDescent="0.3">
      <c r="A531" s="43" t="s">
        <v>28</v>
      </c>
      <c r="B531" s="38" t="s">
        <v>1</v>
      </c>
      <c r="C531" s="39">
        <v>32500</v>
      </c>
      <c r="D531" s="39">
        <v>16250</v>
      </c>
      <c r="E531" s="39"/>
      <c r="F531" s="39"/>
      <c r="G531" s="39"/>
      <c r="H531" s="39">
        <f>SUM(D531:G531)</f>
        <v>16250</v>
      </c>
      <c r="I531" s="39">
        <v>16250</v>
      </c>
      <c r="J531" s="39"/>
      <c r="K531" s="39"/>
      <c r="L531" s="39"/>
      <c r="M531" s="39">
        <f>SUM(I531:L531)</f>
        <v>16250</v>
      </c>
      <c r="N531" s="39"/>
      <c r="O531" s="39"/>
      <c r="P531" s="39"/>
      <c r="Q531" s="39"/>
      <c r="R531" s="39">
        <f>SUM(N531:Q531)</f>
        <v>0</v>
      </c>
      <c r="T531" s="72">
        <f t="shared" si="229"/>
        <v>32500</v>
      </c>
    </row>
    <row r="532" spans="1:20" ht="21" customHeight="1" x14ac:dyDescent="0.3">
      <c r="A532" s="45"/>
      <c r="B532" s="38" t="s">
        <v>2</v>
      </c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64"/>
      <c r="T532" s="72">
        <f t="shared" si="229"/>
        <v>0</v>
      </c>
    </row>
    <row r="533" spans="1:20" ht="21" customHeight="1" x14ac:dyDescent="0.3">
      <c r="A533" s="43" t="s">
        <v>33</v>
      </c>
      <c r="B533" s="38" t="s">
        <v>1</v>
      </c>
      <c r="C533" s="39">
        <v>432000</v>
      </c>
      <c r="D533" s="39">
        <v>432000</v>
      </c>
      <c r="E533" s="39"/>
      <c r="F533" s="39"/>
      <c r="G533" s="39"/>
      <c r="H533" s="39">
        <f>SUM(D533:G533)</f>
        <v>432000</v>
      </c>
      <c r="I533" s="39"/>
      <c r="J533" s="39"/>
      <c r="K533" s="39"/>
      <c r="L533" s="39"/>
      <c r="M533" s="39">
        <f>SUM(I533:L533)</f>
        <v>0</v>
      </c>
      <c r="N533" s="39"/>
      <c r="O533" s="39"/>
      <c r="P533" s="39"/>
      <c r="Q533" s="39"/>
      <c r="R533" s="39">
        <f>SUM(N533:Q533)</f>
        <v>0</v>
      </c>
      <c r="T533" s="72">
        <f t="shared" si="229"/>
        <v>432000</v>
      </c>
    </row>
    <row r="534" spans="1:20" ht="21" customHeight="1" x14ac:dyDescent="0.3">
      <c r="A534" s="45"/>
      <c r="B534" s="38" t="s">
        <v>2</v>
      </c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64"/>
      <c r="T534" s="72">
        <f t="shared" si="229"/>
        <v>0</v>
      </c>
    </row>
    <row r="535" spans="1:20" ht="21" customHeight="1" x14ac:dyDescent="0.3">
      <c r="A535" s="37" t="s">
        <v>38</v>
      </c>
      <c r="B535" s="38" t="s">
        <v>1</v>
      </c>
      <c r="C535" s="39">
        <v>72600</v>
      </c>
      <c r="D535" s="39">
        <v>36300</v>
      </c>
      <c r="E535" s="39"/>
      <c r="F535" s="39"/>
      <c r="G535" s="39"/>
      <c r="H535" s="39">
        <f>SUM(D535:G535)</f>
        <v>36300</v>
      </c>
      <c r="I535" s="39">
        <v>36300</v>
      </c>
      <c r="J535" s="39"/>
      <c r="K535" s="39"/>
      <c r="L535" s="39"/>
      <c r="M535" s="39">
        <f>SUM(I535:L535)</f>
        <v>36300</v>
      </c>
      <c r="N535" s="39"/>
      <c r="O535" s="39"/>
      <c r="P535" s="39"/>
      <c r="Q535" s="39"/>
      <c r="R535" s="39">
        <f>SUM(N535:Q535)</f>
        <v>0</v>
      </c>
      <c r="T535" s="72">
        <f t="shared" si="229"/>
        <v>72600</v>
      </c>
    </row>
    <row r="536" spans="1:20" ht="21" customHeight="1" x14ac:dyDescent="0.3">
      <c r="A536" s="45"/>
      <c r="B536" s="38" t="s">
        <v>2</v>
      </c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64"/>
      <c r="T536" s="72">
        <f t="shared" si="229"/>
        <v>0</v>
      </c>
    </row>
    <row r="537" spans="1:20" ht="21" customHeight="1" x14ac:dyDescent="0.3">
      <c r="A537" s="37" t="s">
        <v>83</v>
      </c>
      <c r="B537" s="38" t="s">
        <v>1</v>
      </c>
      <c r="C537" s="39">
        <v>51300</v>
      </c>
      <c r="D537" s="39">
        <v>25650</v>
      </c>
      <c r="E537" s="39"/>
      <c r="F537" s="39"/>
      <c r="G537" s="39"/>
      <c r="H537" s="39">
        <f>SUM(D537:G537)</f>
        <v>25650</v>
      </c>
      <c r="I537" s="39">
        <v>25650</v>
      </c>
      <c r="J537" s="39"/>
      <c r="K537" s="39"/>
      <c r="L537" s="39"/>
      <c r="M537" s="39">
        <f>SUM(I537:L537)</f>
        <v>25650</v>
      </c>
      <c r="N537" s="39"/>
      <c r="O537" s="39"/>
      <c r="P537" s="39"/>
      <c r="Q537" s="39"/>
      <c r="R537" s="39">
        <f>SUM(N537:Q537)</f>
        <v>0</v>
      </c>
      <c r="T537" s="72">
        <f>SUM(H537,M537,R537)</f>
        <v>51300</v>
      </c>
    </row>
    <row r="538" spans="1:20" ht="21" customHeight="1" x14ac:dyDescent="0.3">
      <c r="A538" s="45"/>
      <c r="B538" s="38" t="s">
        <v>2</v>
      </c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64"/>
      <c r="T538" s="72">
        <f>SUM(H538,M538,R538)</f>
        <v>0</v>
      </c>
    </row>
    <row r="539" spans="1:20" ht="21" customHeight="1" x14ac:dyDescent="0.3">
      <c r="A539" s="37" t="s">
        <v>35</v>
      </c>
      <c r="B539" s="38" t="s">
        <v>1</v>
      </c>
      <c r="C539" s="39">
        <v>35300</v>
      </c>
      <c r="D539" s="39">
        <v>17650</v>
      </c>
      <c r="E539" s="39"/>
      <c r="F539" s="39"/>
      <c r="G539" s="39"/>
      <c r="H539" s="39">
        <f>SUM(D539:G539)</f>
        <v>17650</v>
      </c>
      <c r="I539" s="39">
        <v>17650</v>
      </c>
      <c r="J539" s="39"/>
      <c r="K539" s="39"/>
      <c r="L539" s="39"/>
      <c r="M539" s="39">
        <f>SUM(I539:L539)</f>
        <v>17650</v>
      </c>
      <c r="N539" s="39"/>
      <c r="O539" s="39"/>
      <c r="P539" s="39"/>
      <c r="Q539" s="39"/>
      <c r="R539" s="39">
        <f>SUM(N539:Q539)</f>
        <v>0</v>
      </c>
      <c r="T539" s="72">
        <f>SUM(H539,M539,R539)</f>
        <v>35300</v>
      </c>
    </row>
    <row r="540" spans="1:20" ht="21" customHeight="1" x14ac:dyDescent="0.3">
      <c r="A540" s="45"/>
      <c r="B540" s="38" t="s">
        <v>2</v>
      </c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64"/>
      <c r="T540" s="72">
        <f>SUM(H540,M540,R540)</f>
        <v>0</v>
      </c>
    </row>
    <row r="541" spans="1:20" ht="21" customHeight="1" x14ac:dyDescent="0.3">
      <c r="A541" s="43" t="s">
        <v>23</v>
      </c>
      <c r="B541" s="38" t="s">
        <v>1</v>
      </c>
      <c r="C541" s="39">
        <v>6500</v>
      </c>
      <c r="D541" s="39">
        <v>6500</v>
      </c>
      <c r="E541" s="39"/>
      <c r="F541" s="39"/>
      <c r="G541" s="39"/>
      <c r="H541" s="39">
        <f>SUM(D541:G541)</f>
        <v>6500</v>
      </c>
      <c r="I541" s="39"/>
      <c r="J541" s="39"/>
      <c r="K541" s="39"/>
      <c r="L541" s="39"/>
      <c r="M541" s="39">
        <f>SUM(I541:L541)</f>
        <v>0</v>
      </c>
      <c r="N541" s="39"/>
      <c r="O541" s="39"/>
      <c r="P541" s="39"/>
      <c r="Q541" s="39"/>
      <c r="R541" s="39">
        <f>SUM(N541:Q541)</f>
        <v>0</v>
      </c>
      <c r="T541" s="72">
        <f t="shared" si="229"/>
        <v>6500</v>
      </c>
    </row>
    <row r="542" spans="1:20" ht="21" customHeight="1" x14ac:dyDescent="0.3">
      <c r="A542" s="42"/>
      <c r="B542" s="38" t="s">
        <v>2</v>
      </c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64"/>
      <c r="T542" s="72">
        <f t="shared" si="229"/>
        <v>0</v>
      </c>
    </row>
    <row r="543" spans="1:20" ht="21" customHeight="1" x14ac:dyDescent="0.3">
      <c r="B543" s="47"/>
      <c r="C543" s="97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T543" s="72"/>
    </row>
    <row r="544" spans="1:20" ht="21" customHeight="1" x14ac:dyDescent="0.3">
      <c r="A544" s="49"/>
      <c r="B544" s="47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97"/>
      <c r="T544" s="72"/>
    </row>
    <row r="545" spans="1:20" ht="21" customHeight="1" x14ac:dyDescent="0.3">
      <c r="B545" s="47"/>
      <c r="C545" s="97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T545" s="72"/>
    </row>
    <row r="546" spans="1:20" ht="21" customHeight="1" x14ac:dyDescent="0.3">
      <c r="A546" s="49"/>
      <c r="B546" s="47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97"/>
      <c r="T546" s="72"/>
    </row>
    <row r="547" spans="1:20" ht="21" customHeight="1" x14ac:dyDescent="0.3">
      <c r="B547" s="47"/>
      <c r="C547" s="97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T547" s="72"/>
    </row>
    <row r="548" spans="1:20" ht="21" customHeight="1" x14ac:dyDescent="0.3">
      <c r="A548" s="49"/>
      <c r="B548" s="47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97"/>
      <c r="T548" s="72"/>
    </row>
    <row r="549" spans="1:20" ht="21" customHeight="1" x14ac:dyDescent="0.3">
      <c r="A549" s="46"/>
      <c r="B549" s="47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T549" s="72"/>
    </row>
    <row r="550" spans="1:20" ht="21" customHeight="1" x14ac:dyDescent="0.3">
      <c r="A550" s="49"/>
      <c r="B550" s="47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97"/>
      <c r="T550" s="72"/>
    </row>
    <row r="551" spans="1:20" ht="21" customHeight="1" x14ac:dyDescent="0.3">
      <c r="A551" s="165" t="s">
        <v>40</v>
      </c>
      <c r="B551" s="165"/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5"/>
      <c r="P551" s="165"/>
      <c r="Q551" s="24" t="s">
        <v>18</v>
      </c>
      <c r="T551" s="72">
        <f>SUM(H551,M551,R551)</f>
        <v>0</v>
      </c>
    </row>
    <row r="552" spans="1:20" ht="21" customHeight="1" x14ac:dyDescent="0.3">
      <c r="A552" s="22"/>
      <c r="B552" s="22"/>
      <c r="C552" s="23"/>
      <c r="D552" s="24"/>
      <c r="T552" s="72">
        <f>SUM(H552,M552,R552)</f>
        <v>0</v>
      </c>
    </row>
    <row r="553" spans="1:20" ht="21" customHeight="1" x14ac:dyDescent="0.3">
      <c r="A553" s="163" t="s">
        <v>17</v>
      </c>
      <c r="B553" s="25" t="s">
        <v>3</v>
      </c>
      <c r="C553" s="26" t="s">
        <v>25</v>
      </c>
      <c r="D553" s="168" t="s">
        <v>42</v>
      </c>
      <c r="E553" s="169"/>
      <c r="F553" s="169"/>
      <c r="G553" s="170"/>
      <c r="H553" s="27"/>
      <c r="I553" s="168" t="s">
        <v>146</v>
      </c>
      <c r="J553" s="169"/>
      <c r="K553" s="169"/>
      <c r="L553" s="170"/>
      <c r="M553" s="27"/>
      <c r="N553" s="168" t="s">
        <v>147</v>
      </c>
      <c r="O553" s="169"/>
      <c r="P553" s="169"/>
      <c r="Q553" s="170"/>
      <c r="R553" s="41"/>
      <c r="T553" s="72">
        <f>SUM(H553,M553,R553)</f>
        <v>0</v>
      </c>
    </row>
    <row r="554" spans="1:20" ht="21" customHeight="1" x14ac:dyDescent="0.3">
      <c r="A554" s="164"/>
      <c r="B554" s="28" t="s">
        <v>2</v>
      </c>
      <c r="C554" s="29"/>
      <c r="D554" s="30" t="s">
        <v>205</v>
      </c>
      <c r="E554" s="30" t="s">
        <v>206</v>
      </c>
      <c r="F554" s="30" t="s">
        <v>207</v>
      </c>
      <c r="G554" s="30" t="s">
        <v>208</v>
      </c>
      <c r="H554" s="30" t="s">
        <v>148</v>
      </c>
      <c r="I554" s="30" t="s">
        <v>209</v>
      </c>
      <c r="J554" s="30" t="s">
        <v>210</v>
      </c>
      <c r="K554" s="30" t="s">
        <v>211</v>
      </c>
      <c r="L554" s="30" t="s">
        <v>212</v>
      </c>
      <c r="M554" s="30" t="s">
        <v>149</v>
      </c>
      <c r="N554" s="30" t="s">
        <v>213</v>
      </c>
      <c r="O554" s="30" t="s">
        <v>214</v>
      </c>
      <c r="P554" s="30" t="s">
        <v>215</v>
      </c>
      <c r="Q554" s="30" t="s">
        <v>216</v>
      </c>
      <c r="R554" s="30" t="s">
        <v>150</v>
      </c>
      <c r="T554" s="72">
        <f>SUM(H554,M554,R554)</f>
        <v>0</v>
      </c>
    </row>
    <row r="555" spans="1:20" ht="21" customHeight="1" x14ac:dyDescent="0.3">
      <c r="A555" s="32" t="s">
        <v>41</v>
      </c>
      <c r="B555" s="33" t="s">
        <v>1</v>
      </c>
      <c r="C555" s="36">
        <f>C557+C559+C561+C563+C565+C567</f>
        <v>4745400</v>
      </c>
      <c r="D555" s="36">
        <f t="shared" ref="D555:Q555" si="248">D557+D559+D561+D563+D565+D567</f>
        <v>611988</v>
      </c>
      <c r="E555" s="36">
        <f t="shared" si="248"/>
        <v>368668</v>
      </c>
      <c r="F555" s="36">
        <f t="shared" si="248"/>
        <v>316634</v>
      </c>
      <c r="G555" s="36">
        <f t="shared" si="248"/>
        <v>223668</v>
      </c>
      <c r="H555" s="36">
        <f t="shared" ref="H555:M555" si="249">SUM(H559,H563,H557,H561,H567)</f>
        <v>1500958</v>
      </c>
      <c r="I555" s="36">
        <f t="shared" si="248"/>
        <v>322660</v>
      </c>
      <c r="J555" s="36">
        <f t="shared" si="248"/>
        <v>335684</v>
      </c>
      <c r="K555" s="36">
        <f t="shared" si="248"/>
        <v>416886</v>
      </c>
      <c r="L555" s="36">
        <f t="shared" si="248"/>
        <v>323668</v>
      </c>
      <c r="M555" s="36">
        <f t="shared" si="249"/>
        <v>1398898</v>
      </c>
      <c r="N555" s="36">
        <f t="shared" si="248"/>
        <v>432086</v>
      </c>
      <c r="O555" s="36">
        <f t="shared" si="248"/>
        <v>324676</v>
      </c>
      <c r="P555" s="36">
        <f t="shared" si="248"/>
        <v>584106</v>
      </c>
      <c r="Q555" s="36">
        <f t="shared" si="248"/>
        <v>484676</v>
      </c>
      <c r="R555" s="36">
        <f>SUM(R559,R563,R557,R561,R567)</f>
        <v>1825544</v>
      </c>
      <c r="T555" s="72">
        <f t="shared" ref="T555:T608" si="250">SUM(H555,M555,R555)</f>
        <v>4725400</v>
      </c>
    </row>
    <row r="556" spans="1:20" ht="21" customHeight="1" x14ac:dyDescent="0.3">
      <c r="A556" s="35"/>
      <c r="B556" s="33" t="s">
        <v>2</v>
      </c>
      <c r="C556" s="36">
        <f>SUM(C560,C564,C558,C562,C568)</f>
        <v>0</v>
      </c>
      <c r="D556" s="36">
        <f t="shared" ref="D556:R556" si="251">SUM(D560)</f>
        <v>0</v>
      </c>
      <c r="E556" s="36">
        <f t="shared" si="251"/>
        <v>0</v>
      </c>
      <c r="F556" s="36">
        <f t="shared" si="251"/>
        <v>0</v>
      </c>
      <c r="G556" s="36">
        <f t="shared" si="251"/>
        <v>0</v>
      </c>
      <c r="H556" s="36">
        <f t="shared" si="251"/>
        <v>0</v>
      </c>
      <c r="I556" s="36">
        <f t="shared" si="251"/>
        <v>0</v>
      </c>
      <c r="J556" s="36">
        <f t="shared" si="251"/>
        <v>0</v>
      </c>
      <c r="K556" s="36">
        <f t="shared" si="251"/>
        <v>0</v>
      </c>
      <c r="L556" s="36">
        <f t="shared" si="251"/>
        <v>0</v>
      </c>
      <c r="M556" s="36">
        <f t="shared" si="251"/>
        <v>0</v>
      </c>
      <c r="N556" s="36">
        <f t="shared" si="251"/>
        <v>0</v>
      </c>
      <c r="O556" s="36">
        <f t="shared" si="251"/>
        <v>0</v>
      </c>
      <c r="P556" s="36">
        <f t="shared" si="251"/>
        <v>0</v>
      </c>
      <c r="Q556" s="36">
        <f t="shared" si="251"/>
        <v>0</v>
      </c>
      <c r="R556" s="36">
        <f t="shared" si="251"/>
        <v>0</v>
      </c>
      <c r="T556" s="72">
        <f t="shared" si="250"/>
        <v>0</v>
      </c>
    </row>
    <row r="557" spans="1:20" ht="21" customHeight="1" x14ac:dyDescent="0.3">
      <c r="A557" s="50" t="s">
        <v>220</v>
      </c>
      <c r="B557" s="38" t="s">
        <v>1</v>
      </c>
      <c r="C557" s="39">
        <v>3360000</v>
      </c>
      <c r="D557" s="39">
        <v>200000</v>
      </c>
      <c r="E557" s="39">
        <v>200000</v>
      </c>
      <c r="F557" s="39">
        <v>200000</v>
      </c>
      <c r="G557" s="39">
        <v>200000</v>
      </c>
      <c r="H557" s="39">
        <f>SUM(D557:G557)</f>
        <v>800000</v>
      </c>
      <c r="I557" s="39">
        <v>300000</v>
      </c>
      <c r="J557" s="39">
        <v>300000</v>
      </c>
      <c r="K557" s="39">
        <v>300000</v>
      </c>
      <c r="L557" s="39">
        <v>300000</v>
      </c>
      <c r="M557" s="39">
        <f t="shared" ref="M557" si="252">SUM(I557:L557)</f>
        <v>1200000</v>
      </c>
      <c r="N557" s="39">
        <v>300000</v>
      </c>
      <c r="O557" s="39">
        <v>300000</v>
      </c>
      <c r="P557" s="39">
        <v>300000</v>
      </c>
      <c r="Q557" s="39">
        <v>460000</v>
      </c>
      <c r="R557" s="39">
        <f>SUM(N557:Q557)</f>
        <v>1360000</v>
      </c>
      <c r="T557" s="72">
        <f>SUM(H557,M557,R557)</f>
        <v>3360000</v>
      </c>
    </row>
    <row r="558" spans="1:20" ht="21" customHeight="1" x14ac:dyDescent="0.3">
      <c r="A558" s="65" t="s">
        <v>221</v>
      </c>
      <c r="B558" s="38" t="s">
        <v>2</v>
      </c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64"/>
      <c r="T558" s="72">
        <f>SUM(H558,M558,R558)</f>
        <v>0</v>
      </c>
    </row>
    <row r="559" spans="1:20" ht="21" customHeight="1" x14ac:dyDescent="0.3">
      <c r="A559" s="63" t="s">
        <v>91</v>
      </c>
      <c r="B559" s="38" t="s">
        <v>1</v>
      </c>
      <c r="C559" s="39">
        <v>10000</v>
      </c>
      <c r="D559" s="39"/>
      <c r="E559" s="39"/>
      <c r="F559" s="39"/>
      <c r="G559" s="39"/>
      <c r="H559" s="39">
        <f>SUM(D559:G559)</f>
        <v>0</v>
      </c>
      <c r="I559" s="39"/>
      <c r="J559" s="39">
        <v>10000</v>
      </c>
      <c r="K559" s="39"/>
      <c r="L559" s="39"/>
      <c r="M559" s="39">
        <f>SUM(I559:L559)</f>
        <v>10000</v>
      </c>
      <c r="N559" s="39"/>
      <c r="O559" s="39"/>
      <c r="P559" s="39"/>
      <c r="Q559" s="39"/>
      <c r="R559" s="39">
        <f>SUM(N559:Q559)</f>
        <v>0</v>
      </c>
      <c r="T559" s="72">
        <f t="shared" si="250"/>
        <v>10000</v>
      </c>
    </row>
    <row r="560" spans="1:20" ht="21" customHeight="1" x14ac:dyDescent="0.3">
      <c r="A560" s="65"/>
      <c r="B560" s="38" t="s">
        <v>2</v>
      </c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64"/>
      <c r="T560" s="72">
        <f t="shared" si="250"/>
        <v>0</v>
      </c>
    </row>
    <row r="561" spans="1:20" ht="21" customHeight="1" x14ac:dyDescent="0.3">
      <c r="A561" s="63" t="s">
        <v>93</v>
      </c>
      <c r="B561" s="38" t="s">
        <v>1</v>
      </c>
      <c r="C561" s="39">
        <v>125000</v>
      </c>
      <c r="D561" s="39"/>
      <c r="E561" s="39">
        <v>125000</v>
      </c>
      <c r="F561" s="39"/>
      <c r="G561" s="39"/>
      <c r="H561" s="39">
        <f>SUM(D561:G561)</f>
        <v>125000</v>
      </c>
      <c r="I561" s="39"/>
      <c r="J561" s="39"/>
      <c r="K561" s="39"/>
      <c r="L561" s="39"/>
      <c r="M561" s="39">
        <f>SUM(I561:L561)</f>
        <v>0</v>
      </c>
      <c r="N561" s="39"/>
      <c r="O561" s="39"/>
      <c r="P561" s="39"/>
      <c r="Q561" s="39"/>
      <c r="R561" s="39">
        <f>SUM(N561:Q561)</f>
        <v>0</v>
      </c>
      <c r="T561" s="72">
        <f>SUM(H561,M561,R561)</f>
        <v>125000</v>
      </c>
    </row>
    <row r="562" spans="1:20" ht="21" customHeight="1" x14ac:dyDescent="0.3">
      <c r="A562" s="45"/>
      <c r="B562" s="38" t="s">
        <v>2</v>
      </c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64"/>
      <c r="T562" s="72">
        <f>SUM(H562,M562,R562)</f>
        <v>0</v>
      </c>
    </row>
    <row r="563" spans="1:20" ht="21" customHeight="1" x14ac:dyDescent="0.3">
      <c r="A563" s="63" t="s">
        <v>92</v>
      </c>
      <c r="B563" s="38" t="s">
        <v>1</v>
      </c>
      <c r="C563" s="39">
        <v>500000</v>
      </c>
      <c r="D563" s="39"/>
      <c r="E563" s="39"/>
      <c r="F563" s="39">
        <v>90950</v>
      </c>
      <c r="G563" s="39"/>
      <c r="H563" s="39">
        <f>SUM(D563:G563)</f>
        <v>90950</v>
      </c>
      <c r="I563" s="39"/>
      <c r="J563" s="39"/>
      <c r="K563" s="39">
        <v>92210</v>
      </c>
      <c r="L563" s="39"/>
      <c r="M563" s="39">
        <f>SUM(I563:L563)</f>
        <v>92210</v>
      </c>
      <c r="N563" s="39">
        <v>107410</v>
      </c>
      <c r="O563" s="39"/>
      <c r="P563" s="39">
        <v>209430</v>
      </c>
      <c r="Q563" s="39"/>
      <c r="R563" s="39">
        <f>SUM(N563:Q563)</f>
        <v>316840</v>
      </c>
      <c r="T563" s="72">
        <f t="shared" si="250"/>
        <v>500000</v>
      </c>
    </row>
    <row r="564" spans="1:20" ht="21" customHeight="1" x14ac:dyDescent="0.3">
      <c r="A564" s="65"/>
      <c r="B564" s="38" t="s">
        <v>2</v>
      </c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64"/>
      <c r="T564" s="72">
        <f t="shared" si="250"/>
        <v>0</v>
      </c>
    </row>
    <row r="565" spans="1:20" ht="21" customHeight="1" x14ac:dyDescent="0.3">
      <c r="A565" s="50" t="s">
        <v>94</v>
      </c>
      <c r="B565" s="38" t="s">
        <v>1</v>
      </c>
      <c r="C565" s="39">
        <v>20000</v>
      </c>
      <c r="D565" s="39"/>
      <c r="E565" s="39">
        <v>20000</v>
      </c>
      <c r="F565" s="39"/>
      <c r="G565" s="39"/>
      <c r="H565" s="39">
        <f>SUM(D565:G565)</f>
        <v>20000</v>
      </c>
      <c r="I565" s="39"/>
      <c r="J565" s="39"/>
      <c r="K565" s="39"/>
      <c r="L565" s="39"/>
      <c r="M565" s="39">
        <f>SUM(I565:L565)</f>
        <v>0</v>
      </c>
      <c r="N565" s="39"/>
      <c r="O565" s="39"/>
      <c r="P565" s="39"/>
      <c r="Q565" s="39"/>
      <c r="R565" s="39">
        <f>SUM(N565:Q565)</f>
        <v>0</v>
      </c>
      <c r="T565" s="72">
        <f>SUM(H565+M565+R565)</f>
        <v>20000</v>
      </c>
    </row>
    <row r="566" spans="1:20" ht="21" customHeight="1" x14ac:dyDescent="0.3">
      <c r="A566" s="45"/>
      <c r="B566" s="38" t="s">
        <v>2</v>
      </c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64"/>
    </row>
    <row r="567" spans="1:20" ht="21" customHeight="1" x14ac:dyDescent="0.3">
      <c r="A567" s="63" t="s">
        <v>95</v>
      </c>
      <c r="B567" s="38" t="s">
        <v>1</v>
      </c>
      <c r="C567" s="39">
        <v>730400</v>
      </c>
      <c r="D567" s="39">
        <v>411988</v>
      </c>
      <c r="E567" s="39">
        <v>23668</v>
      </c>
      <c r="F567" s="39">
        <v>25684</v>
      </c>
      <c r="G567" s="39">
        <v>23668</v>
      </c>
      <c r="H567" s="39">
        <f>SUM(D567:G567)</f>
        <v>485008</v>
      </c>
      <c r="I567" s="39">
        <v>22660</v>
      </c>
      <c r="J567" s="39">
        <v>25684</v>
      </c>
      <c r="K567" s="39">
        <v>24676</v>
      </c>
      <c r="L567" s="39">
        <v>23668</v>
      </c>
      <c r="M567" s="39">
        <f>SUM(I567:L567)</f>
        <v>96688</v>
      </c>
      <c r="N567" s="39">
        <v>24676</v>
      </c>
      <c r="O567" s="39">
        <v>24676</v>
      </c>
      <c r="P567" s="39">
        <v>74676</v>
      </c>
      <c r="Q567" s="39">
        <v>24676</v>
      </c>
      <c r="R567" s="39">
        <f>SUM(N567:Q567)</f>
        <v>148704</v>
      </c>
      <c r="T567" s="72">
        <f t="shared" si="250"/>
        <v>730400</v>
      </c>
    </row>
    <row r="568" spans="1:20" ht="21" customHeight="1" x14ac:dyDescent="0.3">
      <c r="A568" s="45"/>
      <c r="B568" s="38" t="s">
        <v>2</v>
      </c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64"/>
      <c r="T568" s="72">
        <f t="shared" si="250"/>
        <v>0</v>
      </c>
    </row>
    <row r="569" spans="1:20" ht="21" customHeight="1" x14ac:dyDescent="0.3">
      <c r="A569" s="104"/>
      <c r="B569" s="107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6"/>
      <c r="T569" s="72"/>
    </row>
    <row r="570" spans="1:20" ht="21" customHeight="1" x14ac:dyDescent="0.3">
      <c r="A570" s="46"/>
      <c r="B570" s="47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97"/>
      <c r="T570" s="72"/>
    </row>
    <row r="571" spans="1:20" ht="21" customHeight="1" x14ac:dyDescent="0.3">
      <c r="A571" s="46"/>
      <c r="B571" s="47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97"/>
      <c r="T571" s="72"/>
    </row>
    <row r="572" spans="1:20" ht="21" customHeight="1" x14ac:dyDescent="0.3">
      <c r="A572" s="46"/>
      <c r="B572" s="47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97"/>
      <c r="T572" s="72"/>
    </row>
    <row r="573" spans="1:20" ht="21" customHeight="1" x14ac:dyDescent="0.3">
      <c r="A573" s="46"/>
      <c r="B573" s="47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97"/>
      <c r="T573" s="72"/>
    </row>
    <row r="574" spans="1:20" ht="21" customHeight="1" x14ac:dyDescent="0.3">
      <c r="A574" s="46"/>
      <c r="B574" s="47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97"/>
      <c r="T574" s="72"/>
    </row>
    <row r="575" spans="1:20" ht="21" customHeight="1" x14ac:dyDescent="0.3">
      <c r="A575" s="46"/>
      <c r="B575" s="47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97"/>
      <c r="T575" s="72"/>
    </row>
    <row r="576" spans="1:20" ht="21" customHeight="1" x14ac:dyDescent="0.3">
      <c r="A576" s="46"/>
      <c r="B576" s="47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97"/>
      <c r="T576" s="72"/>
    </row>
    <row r="577" spans="1:20" ht="21" customHeight="1" x14ac:dyDescent="0.3">
      <c r="A577" s="46"/>
      <c r="B577" s="47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97"/>
      <c r="T577" s="72"/>
    </row>
    <row r="578" spans="1:20" ht="21" customHeight="1" x14ac:dyDescent="0.3">
      <c r="A578" s="46"/>
      <c r="B578" s="47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97"/>
      <c r="T578" s="72"/>
    </row>
    <row r="579" spans="1:20" ht="21" customHeight="1" x14ac:dyDescent="0.3">
      <c r="A579" s="46"/>
      <c r="B579" s="47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97"/>
      <c r="T579" s="72"/>
    </row>
    <row r="580" spans="1:20" ht="21" customHeight="1" x14ac:dyDescent="0.3">
      <c r="A580" s="46"/>
      <c r="B580" s="47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97"/>
      <c r="T580" s="72"/>
    </row>
    <row r="581" spans="1:20" ht="21" customHeight="1" x14ac:dyDescent="0.3">
      <c r="A581" s="46"/>
      <c r="B581" s="47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97"/>
      <c r="T581" s="72"/>
    </row>
    <row r="582" spans="1:20" ht="21" customHeight="1" x14ac:dyDescent="0.3">
      <c r="A582" s="46"/>
      <c r="B582" s="47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97"/>
      <c r="T582" s="72"/>
    </row>
    <row r="583" spans="1:20" ht="21" customHeight="1" x14ac:dyDescent="0.3">
      <c r="A583" s="46"/>
      <c r="B583" s="47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97"/>
      <c r="T583" s="72"/>
    </row>
    <row r="584" spans="1:20" ht="21" customHeight="1" x14ac:dyDescent="0.3">
      <c r="A584" s="46"/>
      <c r="B584" s="47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97"/>
      <c r="T584" s="72"/>
    </row>
    <row r="585" spans="1:20" ht="21" customHeight="1" x14ac:dyDescent="0.3">
      <c r="A585" s="46"/>
      <c r="B585" s="47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97"/>
      <c r="T585" s="72"/>
    </row>
    <row r="586" spans="1:20" ht="21" customHeight="1" x14ac:dyDescent="0.3">
      <c r="A586" s="46"/>
      <c r="B586" s="47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97"/>
      <c r="T586" s="72"/>
    </row>
    <row r="587" spans="1:20" ht="21" customHeight="1" x14ac:dyDescent="0.3">
      <c r="A587" s="165" t="s">
        <v>67</v>
      </c>
      <c r="B587" s="165"/>
      <c r="C587" s="165"/>
      <c r="D587" s="165"/>
      <c r="E587" s="165"/>
      <c r="F587" s="165"/>
      <c r="G587" s="165"/>
      <c r="H587" s="165"/>
      <c r="I587" s="165"/>
      <c r="J587" s="165"/>
      <c r="K587" s="165"/>
      <c r="L587" s="165"/>
      <c r="M587" s="165"/>
      <c r="N587" s="165"/>
      <c r="O587" s="165"/>
      <c r="P587" s="165"/>
      <c r="Q587" s="24" t="s">
        <v>18</v>
      </c>
      <c r="T587" s="72">
        <f>SUM(H587,M587,R587)</f>
        <v>0</v>
      </c>
    </row>
    <row r="588" spans="1:20" ht="21" customHeight="1" x14ac:dyDescent="0.3">
      <c r="A588" s="22"/>
      <c r="B588" s="22"/>
      <c r="C588" s="23"/>
      <c r="D588" s="24"/>
      <c r="T588" s="72">
        <f>SUM(H588,M588,R588)</f>
        <v>0</v>
      </c>
    </row>
    <row r="589" spans="1:20" ht="21" customHeight="1" x14ac:dyDescent="0.3">
      <c r="A589" s="163" t="s">
        <v>17</v>
      </c>
      <c r="B589" s="25" t="s">
        <v>3</v>
      </c>
      <c r="C589" s="26" t="s">
        <v>25</v>
      </c>
      <c r="D589" s="168" t="s">
        <v>42</v>
      </c>
      <c r="E589" s="169"/>
      <c r="F589" s="169"/>
      <c r="G589" s="170"/>
      <c r="H589" s="27"/>
      <c r="I589" s="168" t="s">
        <v>146</v>
      </c>
      <c r="J589" s="169"/>
      <c r="K589" s="169"/>
      <c r="L589" s="170"/>
      <c r="M589" s="27"/>
      <c r="N589" s="168" t="s">
        <v>147</v>
      </c>
      <c r="O589" s="169"/>
      <c r="P589" s="169"/>
      <c r="Q589" s="170"/>
      <c r="R589" s="41"/>
      <c r="T589" s="72">
        <f>SUM(H589,M589,R589)</f>
        <v>0</v>
      </c>
    </row>
    <row r="590" spans="1:20" ht="21" customHeight="1" x14ac:dyDescent="0.3">
      <c r="A590" s="164"/>
      <c r="B590" s="28" t="s">
        <v>2</v>
      </c>
      <c r="C590" s="29"/>
      <c r="D590" s="30" t="s">
        <v>205</v>
      </c>
      <c r="E590" s="30" t="s">
        <v>206</v>
      </c>
      <c r="F590" s="30" t="s">
        <v>207</v>
      </c>
      <c r="G590" s="30" t="s">
        <v>208</v>
      </c>
      <c r="H590" s="30" t="s">
        <v>148</v>
      </c>
      <c r="I590" s="30" t="s">
        <v>209</v>
      </c>
      <c r="J590" s="30" t="s">
        <v>210</v>
      </c>
      <c r="K590" s="30" t="s">
        <v>211</v>
      </c>
      <c r="L590" s="30" t="s">
        <v>212</v>
      </c>
      <c r="M590" s="30" t="s">
        <v>149</v>
      </c>
      <c r="N590" s="30" t="s">
        <v>213</v>
      </c>
      <c r="O590" s="30" t="s">
        <v>214</v>
      </c>
      <c r="P590" s="30" t="s">
        <v>215</v>
      </c>
      <c r="Q590" s="30" t="s">
        <v>216</v>
      </c>
      <c r="R590" s="30" t="s">
        <v>150</v>
      </c>
      <c r="T590" s="72">
        <f>SUM(H590,M590,R590)</f>
        <v>0</v>
      </c>
    </row>
    <row r="591" spans="1:20" ht="21" customHeight="1" x14ac:dyDescent="0.3">
      <c r="A591" s="32" t="s">
        <v>96</v>
      </c>
      <c r="B591" s="33" t="s">
        <v>1</v>
      </c>
      <c r="C591" s="36">
        <f t="shared" ref="C591:G592" si="253">C593+C609</f>
        <v>17042600</v>
      </c>
      <c r="D591" s="36">
        <f t="shared" si="253"/>
        <v>949576</v>
      </c>
      <c r="E591" s="36">
        <f t="shared" si="253"/>
        <v>1036444</v>
      </c>
      <c r="F591" s="36">
        <f t="shared" si="253"/>
        <v>1032576</v>
      </c>
      <c r="G591" s="36">
        <f t="shared" si="253"/>
        <v>1247856</v>
      </c>
      <c r="H591" s="36">
        <f>SUM(D591:G591)</f>
        <v>4266452</v>
      </c>
      <c r="I591" s="36">
        <f t="shared" ref="I591:L592" si="254">I593+I609</f>
        <v>5816764</v>
      </c>
      <c r="J591" s="36">
        <f t="shared" si="254"/>
        <v>1042244</v>
      </c>
      <c r="K591" s="36">
        <f t="shared" si="254"/>
        <v>1015396</v>
      </c>
      <c r="L591" s="36">
        <f t="shared" si="254"/>
        <v>1027744</v>
      </c>
      <c r="M591" s="36">
        <f>SUM(I591:L591)</f>
        <v>8902148</v>
      </c>
      <c r="N591" s="36">
        <f t="shared" ref="N591:Q592" si="255">N593+N609</f>
        <v>952064</v>
      </c>
      <c r="O591" s="36">
        <f t="shared" si="255"/>
        <v>956856</v>
      </c>
      <c r="P591" s="36">
        <f t="shared" si="255"/>
        <v>959076</v>
      </c>
      <c r="Q591" s="36">
        <f t="shared" si="255"/>
        <v>1006004</v>
      </c>
      <c r="R591" s="36">
        <f>SUM(N591:Q591)</f>
        <v>3874000</v>
      </c>
      <c r="T591" s="72">
        <f t="shared" si="250"/>
        <v>17042600</v>
      </c>
    </row>
    <row r="592" spans="1:20" ht="21" customHeight="1" x14ac:dyDescent="0.3">
      <c r="A592" s="35"/>
      <c r="B592" s="33" t="s">
        <v>2</v>
      </c>
      <c r="C592" s="36">
        <f t="shared" si="253"/>
        <v>0</v>
      </c>
      <c r="D592" s="36">
        <f t="shared" si="253"/>
        <v>0</v>
      </c>
      <c r="E592" s="36">
        <f t="shared" si="253"/>
        <v>0</v>
      </c>
      <c r="F592" s="36">
        <f t="shared" si="253"/>
        <v>0</v>
      </c>
      <c r="G592" s="36">
        <f t="shared" si="253"/>
        <v>0</v>
      </c>
      <c r="H592" s="36">
        <f>SUM(D592:G592)</f>
        <v>0</v>
      </c>
      <c r="I592" s="36">
        <f t="shared" si="254"/>
        <v>0</v>
      </c>
      <c r="J592" s="36">
        <f t="shared" si="254"/>
        <v>0</v>
      </c>
      <c r="K592" s="36">
        <f t="shared" si="254"/>
        <v>0</v>
      </c>
      <c r="L592" s="36">
        <f t="shared" si="254"/>
        <v>0</v>
      </c>
      <c r="M592" s="36">
        <f>SUM(I592:L592)</f>
        <v>0</v>
      </c>
      <c r="N592" s="36">
        <f t="shared" si="255"/>
        <v>0</v>
      </c>
      <c r="O592" s="36">
        <f t="shared" si="255"/>
        <v>0</v>
      </c>
      <c r="P592" s="36">
        <f t="shared" si="255"/>
        <v>0</v>
      </c>
      <c r="Q592" s="36">
        <f t="shared" si="255"/>
        <v>0</v>
      </c>
      <c r="R592" s="36">
        <f>SUM(N592:Q592)</f>
        <v>0</v>
      </c>
      <c r="T592" s="72">
        <f t="shared" si="250"/>
        <v>0</v>
      </c>
    </row>
    <row r="593" spans="1:20" ht="21" customHeight="1" x14ac:dyDescent="0.3">
      <c r="A593" s="32" t="s">
        <v>72</v>
      </c>
      <c r="B593" s="33" t="s">
        <v>1</v>
      </c>
      <c r="C593" s="36">
        <f>C595+C597+C599+C601+C603+C605+C607</f>
        <v>9207500</v>
      </c>
      <c r="D593" s="36">
        <f>D595+D597+D599+D601+D603+D605+D607</f>
        <v>695500</v>
      </c>
      <c r="E593" s="36">
        <f t="shared" ref="E593:G593" si="256">E595+E597+E599+E601+E603+E605+E607</f>
        <v>695500</v>
      </c>
      <c r="F593" s="36">
        <f t="shared" si="256"/>
        <v>695500</v>
      </c>
      <c r="G593" s="36">
        <f t="shared" si="256"/>
        <v>695500</v>
      </c>
      <c r="H593" s="36">
        <f>SUM(D593:G593)</f>
        <v>2782000</v>
      </c>
      <c r="I593" s="36">
        <f t="shared" ref="I593:K593" si="257">I595+I597+I599+I601+I603+I605+I607</f>
        <v>1557000</v>
      </c>
      <c r="J593" s="36">
        <f t="shared" si="257"/>
        <v>695500</v>
      </c>
      <c r="K593" s="36">
        <f t="shared" si="257"/>
        <v>695500</v>
      </c>
      <c r="L593" s="36">
        <f>L595+L597+L599+L601+L603+L605+L607</f>
        <v>695500</v>
      </c>
      <c r="M593" s="36">
        <f>SUM(I593:L593)</f>
        <v>3643500</v>
      </c>
      <c r="N593" s="36">
        <f t="shared" ref="N593:Q593" si="258">N595+N597+N599+N601+N603+N605+N607</f>
        <v>695500</v>
      </c>
      <c r="O593" s="36">
        <f t="shared" si="258"/>
        <v>695500</v>
      </c>
      <c r="P593" s="36">
        <f t="shared" si="258"/>
        <v>695500</v>
      </c>
      <c r="Q593" s="36">
        <f t="shared" si="258"/>
        <v>695500</v>
      </c>
      <c r="R593" s="36">
        <f>SUM(N593:Q593)</f>
        <v>2782000</v>
      </c>
      <c r="T593" s="72">
        <f t="shared" si="250"/>
        <v>9207500</v>
      </c>
    </row>
    <row r="594" spans="1:20" ht="21" customHeight="1" x14ac:dyDescent="0.3">
      <c r="A594" s="35"/>
      <c r="B594" s="33" t="s">
        <v>2</v>
      </c>
      <c r="C594" s="36">
        <f>C596+C598+C600+C602</f>
        <v>0</v>
      </c>
      <c r="D594" s="36">
        <f t="shared" ref="D594:G594" si="259">D596+D598+D600+D602</f>
        <v>0</v>
      </c>
      <c r="E594" s="36">
        <f t="shared" si="259"/>
        <v>0</v>
      </c>
      <c r="F594" s="36">
        <f t="shared" si="259"/>
        <v>0</v>
      </c>
      <c r="G594" s="36">
        <f t="shared" si="259"/>
        <v>0</v>
      </c>
      <c r="H594" s="36">
        <f>SUM(D594:G594)</f>
        <v>0</v>
      </c>
      <c r="I594" s="36">
        <f t="shared" ref="I594:L594" si="260">I596+I598+I600+I602</f>
        <v>0</v>
      </c>
      <c r="J594" s="36">
        <f t="shared" si="260"/>
        <v>0</v>
      </c>
      <c r="K594" s="36">
        <f t="shared" si="260"/>
        <v>0</v>
      </c>
      <c r="L594" s="36">
        <f t="shared" si="260"/>
        <v>0</v>
      </c>
      <c r="M594" s="36">
        <f>SUM(I594:L594)</f>
        <v>0</v>
      </c>
      <c r="N594" s="36">
        <f t="shared" ref="N594:Q594" si="261">N596+N598+N600+N602</f>
        <v>0</v>
      </c>
      <c r="O594" s="36">
        <f t="shared" si="261"/>
        <v>0</v>
      </c>
      <c r="P594" s="36">
        <f t="shared" si="261"/>
        <v>0</v>
      </c>
      <c r="Q594" s="36">
        <f t="shared" si="261"/>
        <v>0</v>
      </c>
      <c r="R594" s="36">
        <f>SUM(N594:Q594)</f>
        <v>0</v>
      </c>
      <c r="T594" s="72">
        <f t="shared" si="250"/>
        <v>0</v>
      </c>
    </row>
    <row r="595" spans="1:20" ht="21" customHeight="1" x14ac:dyDescent="0.3">
      <c r="A595" s="37" t="s">
        <v>97</v>
      </c>
      <c r="B595" s="38" t="s">
        <v>1</v>
      </c>
      <c r="C595" s="39">
        <v>5670000</v>
      </c>
      <c r="D595" s="39">
        <v>472500</v>
      </c>
      <c r="E595" s="39">
        <v>472500</v>
      </c>
      <c r="F595" s="39">
        <v>472500</v>
      </c>
      <c r="G595" s="39">
        <v>472500</v>
      </c>
      <c r="H595" s="39">
        <f>SUM(D595:G595)</f>
        <v>1890000</v>
      </c>
      <c r="I595" s="39">
        <v>472500</v>
      </c>
      <c r="J595" s="39">
        <v>472500</v>
      </c>
      <c r="K595" s="39">
        <v>472500</v>
      </c>
      <c r="L595" s="39">
        <v>472500</v>
      </c>
      <c r="M595" s="39">
        <f>SUM(I595:L595)</f>
        <v>1890000</v>
      </c>
      <c r="N595" s="39">
        <v>472500</v>
      </c>
      <c r="O595" s="39">
        <v>472500</v>
      </c>
      <c r="P595" s="39">
        <v>472500</v>
      </c>
      <c r="Q595" s="39">
        <v>472500</v>
      </c>
      <c r="R595" s="39">
        <f>SUM(N595:Q595)</f>
        <v>1890000</v>
      </c>
      <c r="T595" s="72">
        <f t="shared" si="250"/>
        <v>5670000</v>
      </c>
    </row>
    <row r="596" spans="1:20" ht="21" customHeight="1" x14ac:dyDescent="0.3">
      <c r="A596" s="45"/>
      <c r="B596" s="38" t="s">
        <v>2</v>
      </c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64"/>
      <c r="T596" s="72">
        <f t="shared" si="250"/>
        <v>0</v>
      </c>
    </row>
    <row r="597" spans="1:20" ht="21" customHeight="1" x14ac:dyDescent="0.3">
      <c r="A597" s="37" t="s">
        <v>249</v>
      </c>
      <c r="B597" s="38"/>
      <c r="C597" s="39">
        <v>1200000</v>
      </c>
      <c r="D597" s="39">
        <v>100000</v>
      </c>
      <c r="E597" s="39">
        <v>100000</v>
      </c>
      <c r="F597" s="39">
        <v>100000</v>
      </c>
      <c r="G597" s="39">
        <v>100000</v>
      </c>
      <c r="H597" s="39">
        <f>SUM(D597:G597)</f>
        <v>400000</v>
      </c>
      <c r="I597" s="39">
        <v>100000</v>
      </c>
      <c r="J597" s="39">
        <v>100000</v>
      </c>
      <c r="K597" s="39">
        <v>100000</v>
      </c>
      <c r="L597" s="39">
        <v>100000</v>
      </c>
      <c r="M597" s="39">
        <f>SUM(I597:L597)</f>
        <v>400000</v>
      </c>
      <c r="N597" s="39">
        <v>100000</v>
      </c>
      <c r="O597" s="39">
        <v>100000</v>
      </c>
      <c r="P597" s="39">
        <v>100000</v>
      </c>
      <c r="Q597" s="39">
        <v>100000</v>
      </c>
      <c r="R597" s="39">
        <f>SUM(N597:Q597)</f>
        <v>400000</v>
      </c>
      <c r="T597" s="72">
        <f t="shared" si="250"/>
        <v>1200000</v>
      </c>
    </row>
    <row r="598" spans="1:20" ht="21" customHeight="1" x14ac:dyDescent="0.3">
      <c r="A598" s="45"/>
      <c r="B598" s="38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64"/>
      <c r="T598" s="72">
        <f t="shared" si="250"/>
        <v>0</v>
      </c>
    </row>
    <row r="599" spans="1:20" ht="21" customHeight="1" x14ac:dyDescent="0.3">
      <c r="A599" s="37" t="s">
        <v>98</v>
      </c>
      <c r="B599" s="38" t="s">
        <v>1</v>
      </c>
      <c r="C599" s="39">
        <v>30000</v>
      </c>
      <c r="D599" s="39"/>
      <c r="E599" s="39"/>
      <c r="F599" s="39"/>
      <c r="G599" s="39"/>
      <c r="H599" s="39">
        <f>SUM(D599:G599)</f>
        <v>0</v>
      </c>
      <c r="I599" s="39">
        <v>30000</v>
      </c>
      <c r="J599" s="39"/>
      <c r="K599" s="39"/>
      <c r="L599" s="39"/>
      <c r="M599" s="39">
        <f>SUM(I599:L599)</f>
        <v>30000</v>
      </c>
      <c r="N599" s="39"/>
      <c r="O599" s="39"/>
      <c r="P599" s="39"/>
      <c r="Q599" s="39"/>
      <c r="R599" s="39">
        <f>SUM(N599:Q599)</f>
        <v>0</v>
      </c>
      <c r="T599" s="72">
        <f t="shared" si="250"/>
        <v>30000</v>
      </c>
    </row>
    <row r="600" spans="1:20" ht="21" customHeight="1" x14ac:dyDescent="0.3">
      <c r="A600" s="43"/>
      <c r="B600" s="38" t="s">
        <v>2</v>
      </c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T600" s="72">
        <f t="shared" si="250"/>
        <v>0</v>
      </c>
    </row>
    <row r="601" spans="1:20" ht="21" customHeight="1" x14ac:dyDescent="0.3">
      <c r="A601" s="37" t="s">
        <v>99</v>
      </c>
      <c r="B601" s="38" t="s">
        <v>1</v>
      </c>
      <c r="C601" s="39">
        <v>1476000</v>
      </c>
      <c r="D601" s="39">
        <v>123000</v>
      </c>
      <c r="E601" s="39">
        <v>123000</v>
      </c>
      <c r="F601" s="39">
        <v>123000</v>
      </c>
      <c r="G601" s="39">
        <v>123000</v>
      </c>
      <c r="H601" s="39">
        <f>SUM(D601:G601)</f>
        <v>492000</v>
      </c>
      <c r="I601" s="39">
        <v>123000</v>
      </c>
      <c r="J601" s="39">
        <v>123000</v>
      </c>
      <c r="K601" s="39">
        <v>123000</v>
      </c>
      <c r="L601" s="39">
        <v>123000</v>
      </c>
      <c r="M601" s="39">
        <f>SUM(I601:L601)</f>
        <v>492000</v>
      </c>
      <c r="N601" s="39">
        <v>123000</v>
      </c>
      <c r="O601" s="39">
        <v>123000</v>
      </c>
      <c r="P601" s="39">
        <v>123000</v>
      </c>
      <c r="Q601" s="39">
        <v>123000</v>
      </c>
      <c r="R601" s="39">
        <f>SUM(N601:Q601)</f>
        <v>492000</v>
      </c>
      <c r="T601" s="72">
        <f t="shared" si="250"/>
        <v>1476000</v>
      </c>
    </row>
    <row r="602" spans="1:20" ht="21" customHeight="1" x14ac:dyDescent="0.3">
      <c r="A602" s="45"/>
      <c r="B602" s="38" t="s">
        <v>2</v>
      </c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T602" s="72">
        <f t="shared" si="250"/>
        <v>0</v>
      </c>
    </row>
    <row r="603" spans="1:20" ht="21" customHeight="1" x14ac:dyDescent="0.3">
      <c r="A603" s="114" t="s">
        <v>232</v>
      </c>
      <c r="B603" s="38" t="s">
        <v>1</v>
      </c>
      <c r="C603" s="111">
        <v>361800</v>
      </c>
      <c r="D603" s="39"/>
      <c r="E603" s="39"/>
      <c r="F603" s="39"/>
      <c r="G603" s="39"/>
      <c r="H603" s="39">
        <f>SUM(D603:G603)</f>
        <v>0</v>
      </c>
      <c r="I603" s="39">
        <v>361800</v>
      </c>
      <c r="J603" s="39"/>
      <c r="K603" s="39"/>
      <c r="L603" s="39"/>
      <c r="M603" s="39">
        <f>SUM(I603:L603)</f>
        <v>361800</v>
      </c>
      <c r="N603" s="39"/>
      <c r="O603" s="39"/>
      <c r="P603" s="39"/>
      <c r="Q603" s="39"/>
      <c r="R603" s="39">
        <f>SUM(N603:Q603)</f>
        <v>0</v>
      </c>
      <c r="T603" s="72">
        <f t="shared" si="250"/>
        <v>361800</v>
      </c>
    </row>
    <row r="604" spans="1:20" ht="21" customHeight="1" x14ac:dyDescent="0.3">
      <c r="A604" s="42"/>
      <c r="B604" s="38" t="s">
        <v>2</v>
      </c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T604" s="72">
        <f t="shared" si="250"/>
        <v>0</v>
      </c>
    </row>
    <row r="605" spans="1:20" ht="21" customHeight="1" x14ac:dyDescent="0.3">
      <c r="A605" s="114" t="s">
        <v>233</v>
      </c>
      <c r="B605" s="38" t="s">
        <v>1</v>
      </c>
      <c r="C605" s="111">
        <v>393700</v>
      </c>
      <c r="D605" s="39"/>
      <c r="E605" s="39"/>
      <c r="F605" s="39"/>
      <c r="G605" s="39"/>
      <c r="H605" s="39">
        <f>SUM(D605:G605)</f>
        <v>0</v>
      </c>
      <c r="I605" s="39">
        <v>393700</v>
      </c>
      <c r="J605" s="39"/>
      <c r="K605" s="39"/>
      <c r="L605" s="39"/>
      <c r="M605" s="39">
        <f>SUM(I605:L605)</f>
        <v>393700</v>
      </c>
      <c r="N605" s="39"/>
      <c r="O605" s="39"/>
      <c r="P605" s="39"/>
      <c r="Q605" s="39"/>
      <c r="R605" s="39">
        <f>SUM(N605:Q605)</f>
        <v>0</v>
      </c>
      <c r="T605" s="72">
        <f t="shared" si="250"/>
        <v>393700</v>
      </c>
    </row>
    <row r="606" spans="1:20" ht="21" customHeight="1" x14ac:dyDescent="0.3">
      <c r="A606" s="42"/>
      <c r="B606" s="38" t="s">
        <v>2</v>
      </c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T606" s="72">
        <f t="shared" si="250"/>
        <v>0</v>
      </c>
    </row>
    <row r="607" spans="1:20" ht="21" customHeight="1" x14ac:dyDescent="0.3">
      <c r="A607" s="102" t="s">
        <v>234</v>
      </c>
      <c r="B607" s="38" t="s">
        <v>1</v>
      </c>
      <c r="C607" s="64">
        <v>76000</v>
      </c>
      <c r="D607" s="39"/>
      <c r="E607" s="39"/>
      <c r="F607" s="39"/>
      <c r="G607" s="39"/>
      <c r="H607" s="39">
        <f>SUM(D607:G607)</f>
        <v>0</v>
      </c>
      <c r="I607" s="39">
        <v>76000</v>
      </c>
      <c r="J607" s="39"/>
      <c r="K607" s="39"/>
      <c r="L607" s="39"/>
      <c r="M607" s="39">
        <f>SUM(I607:L607)</f>
        <v>76000</v>
      </c>
      <c r="N607" s="39"/>
      <c r="O607" s="39"/>
      <c r="P607" s="39"/>
      <c r="Q607" s="39"/>
      <c r="R607" s="39">
        <f>SUM(N607:Q607)</f>
        <v>0</v>
      </c>
      <c r="T607" s="72">
        <f t="shared" si="250"/>
        <v>76000</v>
      </c>
    </row>
    <row r="608" spans="1:20" ht="21" customHeight="1" x14ac:dyDescent="0.3">
      <c r="A608" s="115"/>
      <c r="B608" s="38" t="s">
        <v>2</v>
      </c>
      <c r="C608" s="112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64"/>
      <c r="T608" s="72">
        <f t="shared" si="250"/>
        <v>0</v>
      </c>
    </row>
    <row r="609" spans="1:20" ht="21" customHeight="1" x14ac:dyDescent="0.3">
      <c r="A609" s="32" t="s">
        <v>41</v>
      </c>
      <c r="B609" s="33" t="s">
        <v>1</v>
      </c>
      <c r="C609" s="36">
        <f>C611+C613+C615+C617+C619+C627+C629+C631</f>
        <v>7835100</v>
      </c>
      <c r="D609" s="36">
        <f>D611+D613+D615+D617+D619+D627+D629+D631</f>
        <v>254076</v>
      </c>
      <c r="E609" s="36">
        <f t="shared" ref="E609:Q609" si="262">E611+E613+E615+E617+E619+E627+E629+E631</f>
        <v>340944</v>
      </c>
      <c r="F609" s="36">
        <f t="shared" si="262"/>
        <v>337076</v>
      </c>
      <c r="G609" s="36">
        <f t="shared" si="262"/>
        <v>552356</v>
      </c>
      <c r="H609" s="36">
        <f t="shared" si="262"/>
        <v>1484452</v>
      </c>
      <c r="I609" s="36">
        <f t="shared" si="262"/>
        <v>4259764</v>
      </c>
      <c r="J609" s="36">
        <f t="shared" si="262"/>
        <v>346744</v>
      </c>
      <c r="K609" s="36">
        <f t="shared" si="262"/>
        <v>319896</v>
      </c>
      <c r="L609" s="36">
        <f t="shared" si="262"/>
        <v>332244</v>
      </c>
      <c r="M609" s="36">
        <f t="shared" si="262"/>
        <v>5258648</v>
      </c>
      <c r="N609" s="36">
        <f t="shared" si="262"/>
        <v>256564</v>
      </c>
      <c r="O609" s="36">
        <f t="shared" si="262"/>
        <v>261356</v>
      </c>
      <c r="P609" s="36">
        <f t="shared" si="262"/>
        <v>263576</v>
      </c>
      <c r="Q609" s="36">
        <f t="shared" si="262"/>
        <v>310504</v>
      </c>
      <c r="R609" s="36">
        <f>R611+R613+R615+R617+R619+R627+R629+R631</f>
        <v>1092000</v>
      </c>
      <c r="T609" s="72">
        <f t="shared" ref="T609:T620" si="263">SUM(H609,M609,R609)</f>
        <v>7835100</v>
      </c>
    </row>
    <row r="610" spans="1:20" ht="21" customHeight="1" x14ac:dyDescent="0.3">
      <c r="A610" s="35"/>
      <c r="B610" s="33" t="s">
        <v>2</v>
      </c>
      <c r="C610" s="36">
        <f>C612+C614+C616+C618+C620+C628+C630</f>
        <v>0</v>
      </c>
      <c r="D610" s="36">
        <f>D612+D614+D616+D618+D620+D628+D630+D632</f>
        <v>0</v>
      </c>
      <c r="E610" s="36">
        <f t="shared" ref="E610:G610" si="264">E612+E614+E616+E618+E620+E628+E630+E632</f>
        <v>0</v>
      </c>
      <c r="F610" s="36">
        <f t="shared" si="264"/>
        <v>0</v>
      </c>
      <c r="G610" s="36">
        <f t="shared" si="264"/>
        <v>0</v>
      </c>
      <c r="H610" s="36">
        <f>SUM(D610:G610)</f>
        <v>0</v>
      </c>
      <c r="I610" s="36">
        <f t="shared" ref="I610:L610" si="265">I612+I614+I616+I618+I620+I628+I630</f>
        <v>0</v>
      </c>
      <c r="J610" s="36">
        <f t="shared" si="265"/>
        <v>0</v>
      </c>
      <c r="K610" s="36">
        <f t="shared" si="265"/>
        <v>0</v>
      </c>
      <c r="L610" s="36">
        <f t="shared" si="265"/>
        <v>0</v>
      </c>
      <c r="M610" s="36">
        <f>SUM(I610:L610)</f>
        <v>0</v>
      </c>
      <c r="N610" s="36">
        <f t="shared" ref="N610:Q610" si="266">N612+N614+N616+N618+N620+N628+N630</f>
        <v>0</v>
      </c>
      <c r="O610" s="36">
        <f t="shared" si="266"/>
        <v>0</v>
      </c>
      <c r="P610" s="36">
        <f t="shared" si="266"/>
        <v>0</v>
      </c>
      <c r="Q610" s="36">
        <f t="shared" si="266"/>
        <v>0</v>
      </c>
      <c r="R610" s="36">
        <f>SUM(N610:Q610)</f>
        <v>0</v>
      </c>
      <c r="T610" s="72">
        <f t="shared" si="263"/>
        <v>0</v>
      </c>
    </row>
    <row r="611" spans="1:20" ht="21" customHeight="1" x14ac:dyDescent="0.3">
      <c r="A611" s="50" t="s">
        <v>198</v>
      </c>
      <c r="B611" s="38" t="s">
        <v>1</v>
      </c>
      <c r="C611" s="39">
        <v>585200</v>
      </c>
      <c r="D611" s="39">
        <v>47488</v>
      </c>
      <c r="E611" s="39">
        <v>49572</v>
      </c>
      <c r="F611" s="39">
        <v>47488</v>
      </c>
      <c r="G611" s="39">
        <v>48878</v>
      </c>
      <c r="H611" s="39">
        <f>SUM(D611:G611)</f>
        <v>193426</v>
      </c>
      <c r="I611" s="39">
        <v>48182</v>
      </c>
      <c r="J611" s="39">
        <v>49572</v>
      </c>
      <c r="K611" s="39">
        <v>46098</v>
      </c>
      <c r="L611" s="39">
        <v>49572</v>
      </c>
      <c r="M611" s="39">
        <f>SUM(I611:L611)</f>
        <v>193424</v>
      </c>
      <c r="N611" s="39">
        <v>48182</v>
      </c>
      <c r="O611" s="39">
        <v>48878</v>
      </c>
      <c r="P611" s="39">
        <v>47488</v>
      </c>
      <c r="Q611" s="39">
        <v>53802</v>
      </c>
      <c r="R611" s="39">
        <f>SUM(N611:Q611)</f>
        <v>198350</v>
      </c>
      <c r="T611" s="72">
        <f t="shared" si="263"/>
        <v>585200</v>
      </c>
    </row>
    <row r="612" spans="1:20" ht="21" customHeight="1" x14ac:dyDescent="0.3">
      <c r="A612" s="65" t="s">
        <v>199</v>
      </c>
      <c r="B612" s="38" t="s">
        <v>2</v>
      </c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64"/>
      <c r="T612" s="72">
        <f t="shared" si="263"/>
        <v>0</v>
      </c>
    </row>
    <row r="613" spans="1:20" ht="21" customHeight="1" x14ac:dyDescent="0.3">
      <c r="A613" s="50" t="s">
        <v>101</v>
      </c>
      <c r="B613" s="38" t="s">
        <v>1</v>
      </c>
      <c r="C613" s="39">
        <v>1043800</v>
      </c>
      <c r="D613" s="39">
        <v>74400</v>
      </c>
      <c r="E613" s="39">
        <v>72000</v>
      </c>
      <c r="F613" s="39">
        <v>74400</v>
      </c>
      <c r="G613" s="39">
        <v>198400</v>
      </c>
      <c r="H613" s="39">
        <f>SUM(D613:G613)</f>
        <v>419200</v>
      </c>
      <c r="I613" s="39">
        <v>67200</v>
      </c>
      <c r="J613" s="39">
        <v>74400</v>
      </c>
      <c r="K613" s="39">
        <v>72000</v>
      </c>
      <c r="L613" s="39">
        <v>74400</v>
      </c>
      <c r="M613" s="39">
        <f>SUM(I613:L613)</f>
        <v>288000</v>
      </c>
      <c r="N613" s="39">
        <v>72000</v>
      </c>
      <c r="O613" s="39">
        <v>74400</v>
      </c>
      <c r="P613" s="39">
        <v>74400</v>
      </c>
      <c r="Q613" s="39">
        <v>115800</v>
      </c>
      <c r="R613" s="39">
        <f>SUM(N613:Q613)</f>
        <v>336600</v>
      </c>
      <c r="T613" s="72">
        <f t="shared" si="263"/>
        <v>1043800</v>
      </c>
    </row>
    <row r="614" spans="1:20" ht="21" customHeight="1" x14ac:dyDescent="0.3">
      <c r="A614" s="45"/>
      <c r="B614" s="38" t="s">
        <v>2</v>
      </c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64"/>
      <c r="T614" s="72">
        <f t="shared" si="263"/>
        <v>0</v>
      </c>
    </row>
    <row r="615" spans="1:20" ht="21" customHeight="1" x14ac:dyDescent="0.3">
      <c r="A615" s="50" t="s">
        <v>222</v>
      </c>
      <c r="B615" s="38" t="s">
        <v>1</v>
      </c>
      <c r="C615" s="39">
        <v>567000</v>
      </c>
      <c r="D615" s="39">
        <v>80500</v>
      </c>
      <c r="E615" s="39">
        <v>80500</v>
      </c>
      <c r="F615" s="39">
        <v>80500</v>
      </c>
      <c r="G615" s="39">
        <v>80500</v>
      </c>
      <c r="H615" s="39">
        <f>SUM(D615:G615)</f>
        <v>322000</v>
      </c>
      <c r="I615" s="39">
        <v>80500</v>
      </c>
      <c r="J615" s="39">
        <v>80500</v>
      </c>
      <c r="K615" s="39">
        <v>84000</v>
      </c>
      <c r="L615" s="39"/>
      <c r="M615" s="39">
        <f>SUM(I615:L615)</f>
        <v>245000</v>
      </c>
      <c r="N615" s="39"/>
      <c r="O615" s="39"/>
      <c r="P615" s="39"/>
      <c r="Q615" s="39"/>
      <c r="R615" s="39">
        <f>SUM(N615:Q615)</f>
        <v>0</v>
      </c>
      <c r="T615" s="72">
        <f t="shared" si="263"/>
        <v>567000</v>
      </c>
    </row>
    <row r="616" spans="1:20" ht="21" customHeight="1" x14ac:dyDescent="0.3">
      <c r="A616" s="109"/>
      <c r="B616" s="38" t="s">
        <v>2</v>
      </c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64"/>
      <c r="T616" s="72">
        <f t="shared" si="263"/>
        <v>0</v>
      </c>
    </row>
    <row r="617" spans="1:20" ht="21" customHeight="1" x14ac:dyDescent="0.3">
      <c r="A617" s="50" t="s">
        <v>100</v>
      </c>
      <c r="B617" s="38" t="s">
        <v>1</v>
      </c>
      <c r="C617" s="39">
        <v>180000</v>
      </c>
      <c r="D617" s="39">
        <v>10080</v>
      </c>
      <c r="E617" s="39">
        <v>11580</v>
      </c>
      <c r="F617" s="39">
        <v>10080</v>
      </c>
      <c r="G617" s="39">
        <v>11580</v>
      </c>
      <c r="H617" s="39">
        <f>SUM(D617:G617)</f>
        <v>43320</v>
      </c>
      <c r="I617" s="39">
        <v>10080</v>
      </c>
      <c r="J617" s="39">
        <v>11580</v>
      </c>
      <c r="K617" s="39">
        <v>10080</v>
      </c>
      <c r="L617" s="39">
        <v>61580</v>
      </c>
      <c r="M617" s="39">
        <f>SUM(I617:L617)</f>
        <v>93320</v>
      </c>
      <c r="N617" s="39">
        <v>10080</v>
      </c>
      <c r="O617" s="39">
        <v>11580</v>
      </c>
      <c r="P617" s="39">
        <v>10080</v>
      </c>
      <c r="Q617" s="39">
        <v>11620</v>
      </c>
      <c r="R617" s="39">
        <f>SUM(N617:Q617)</f>
        <v>43360</v>
      </c>
      <c r="T617" s="72">
        <f t="shared" si="263"/>
        <v>180000</v>
      </c>
    </row>
    <row r="618" spans="1:20" ht="21" customHeight="1" x14ac:dyDescent="0.3">
      <c r="A618" s="65" t="s">
        <v>43</v>
      </c>
      <c r="B618" s="38" t="s">
        <v>2</v>
      </c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64"/>
      <c r="T618" s="72">
        <f t="shared" si="263"/>
        <v>0</v>
      </c>
    </row>
    <row r="619" spans="1:20" ht="21" customHeight="1" x14ac:dyDescent="0.3">
      <c r="A619" s="50" t="s">
        <v>102</v>
      </c>
      <c r="B619" s="38" t="s">
        <v>1</v>
      </c>
      <c r="C619" s="39">
        <v>100000</v>
      </c>
      <c r="D619" s="39"/>
      <c r="E619" s="39"/>
      <c r="F619" s="39"/>
      <c r="G619" s="39">
        <v>87500</v>
      </c>
      <c r="H619" s="39">
        <f>SUM(D619:G619)</f>
        <v>87500</v>
      </c>
      <c r="I619" s="39"/>
      <c r="J619" s="39"/>
      <c r="K619" s="39"/>
      <c r="L619" s="39">
        <v>12500</v>
      </c>
      <c r="M619" s="39">
        <f>SUM(I619:L619)</f>
        <v>12500</v>
      </c>
      <c r="N619" s="39"/>
      <c r="O619" s="39"/>
      <c r="P619" s="39"/>
      <c r="Q619" s="39"/>
      <c r="R619" s="39">
        <f>SUM(N619:Q619)</f>
        <v>0</v>
      </c>
      <c r="T619" s="72">
        <f t="shared" si="263"/>
        <v>100000</v>
      </c>
    </row>
    <row r="620" spans="1:20" ht="21" customHeight="1" x14ac:dyDescent="0.3">
      <c r="A620" s="45"/>
      <c r="B620" s="38" t="s">
        <v>2</v>
      </c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64"/>
      <c r="T620" s="72">
        <f t="shared" si="263"/>
        <v>0</v>
      </c>
    </row>
    <row r="621" spans="1:20" ht="21" customHeight="1" x14ac:dyDescent="0.3">
      <c r="A621" s="104"/>
      <c r="B621" s="107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6"/>
      <c r="T621" s="72"/>
    </row>
    <row r="622" spans="1:20" ht="21" customHeight="1" x14ac:dyDescent="0.3">
      <c r="A622" s="46"/>
      <c r="B622" s="47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97"/>
      <c r="T622" s="72"/>
    </row>
    <row r="623" spans="1:20" ht="21" customHeight="1" x14ac:dyDescent="0.3">
      <c r="A623" s="165" t="s">
        <v>68</v>
      </c>
      <c r="B623" s="165"/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5"/>
      <c r="P623" s="165"/>
      <c r="Q623" s="24" t="s">
        <v>18</v>
      </c>
      <c r="T623" s="72">
        <f t="shared" ref="T623:T628" si="267">SUM(H623,M623,R623)</f>
        <v>0</v>
      </c>
    </row>
    <row r="624" spans="1:20" ht="21" customHeight="1" x14ac:dyDescent="0.3">
      <c r="A624" s="22"/>
      <c r="B624" s="22"/>
      <c r="C624" s="23"/>
      <c r="D624" s="24"/>
      <c r="T624" s="72">
        <f t="shared" si="267"/>
        <v>0</v>
      </c>
    </row>
    <row r="625" spans="1:20" ht="21" customHeight="1" x14ac:dyDescent="0.3">
      <c r="A625" s="163" t="s">
        <v>17</v>
      </c>
      <c r="B625" s="25" t="s">
        <v>3</v>
      </c>
      <c r="C625" s="26" t="s">
        <v>25</v>
      </c>
      <c r="D625" s="168" t="s">
        <v>42</v>
      </c>
      <c r="E625" s="169"/>
      <c r="F625" s="169"/>
      <c r="G625" s="170"/>
      <c r="H625" s="27"/>
      <c r="I625" s="168" t="s">
        <v>146</v>
      </c>
      <c r="J625" s="169"/>
      <c r="K625" s="169"/>
      <c r="L625" s="170"/>
      <c r="M625" s="27"/>
      <c r="N625" s="168" t="s">
        <v>147</v>
      </c>
      <c r="O625" s="169"/>
      <c r="P625" s="169"/>
      <c r="Q625" s="170"/>
      <c r="R625" s="41"/>
      <c r="T625" s="72">
        <f t="shared" si="267"/>
        <v>0</v>
      </c>
    </row>
    <row r="626" spans="1:20" ht="21" customHeight="1" x14ac:dyDescent="0.3">
      <c r="A626" s="164"/>
      <c r="B626" s="28" t="s">
        <v>2</v>
      </c>
      <c r="C626" s="29"/>
      <c r="D626" s="30" t="s">
        <v>205</v>
      </c>
      <c r="E626" s="30" t="s">
        <v>206</v>
      </c>
      <c r="F626" s="30" t="s">
        <v>207</v>
      </c>
      <c r="G626" s="30" t="s">
        <v>208</v>
      </c>
      <c r="H626" s="30" t="s">
        <v>148</v>
      </c>
      <c r="I626" s="30" t="s">
        <v>209</v>
      </c>
      <c r="J626" s="30" t="s">
        <v>210</v>
      </c>
      <c r="K626" s="30" t="s">
        <v>211</v>
      </c>
      <c r="L626" s="30" t="s">
        <v>212</v>
      </c>
      <c r="M626" s="30" t="s">
        <v>149</v>
      </c>
      <c r="N626" s="30" t="s">
        <v>213</v>
      </c>
      <c r="O626" s="30" t="s">
        <v>214</v>
      </c>
      <c r="P626" s="30" t="s">
        <v>215</v>
      </c>
      <c r="Q626" s="30" t="s">
        <v>216</v>
      </c>
      <c r="R626" s="30" t="s">
        <v>150</v>
      </c>
      <c r="T626" s="72">
        <f t="shared" si="267"/>
        <v>0</v>
      </c>
    </row>
    <row r="627" spans="1:20" ht="21" customHeight="1" x14ac:dyDescent="0.3">
      <c r="A627" s="50" t="s">
        <v>103</v>
      </c>
      <c r="B627" s="38" t="s">
        <v>1</v>
      </c>
      <c r="C627" s="39">
        <v>910500</v>
      </c>
      <c r="D627" s="39"/>
      <c r="E627" s="39">
        <v>84000</v>
      </c>
      <c r="F627" s="39">
        <v>83000</v>
      </c>
      <c r="G627" s="39">
        <v>82500</v>
      </c>
      <c r="H627" s="39">
        <f>SUM(D627:G627)</f>
        <v>249500</v>
      </c>
      <c r="I627" s="39">
        <v>77500</v>
      </c>
      <c r="J627" s="39">
        <v>87000</v>
      </c>
      <c r="K627" s="39">
        <v>67500</v>
      </c>
      <c r="L627" s="39">
        <v>90500</v>
      </c>
      <c r="M627" s="39">
        <f>SUM(I627:L627)</f>
        <v>322500</v>
      </c>
      <c r="N627" s="39">
        <v>84000</v>
      </c>
      <c r="O627" s="39">
        <v>83500</v>
      </c>
      <c r="P627" s="39">
        <v>90000</v>
      </c>
      <c r="Q627" s="39">
        <v>81000</v>
      </c>
      <c r="R627" s="39">
        <f>SUM(N627:Q627)</f>
        <v>338500</v>
      </c>
      <c r="T627" s="72">
        <f t="shared" si="267"/>
        <v>910500</v>
      </c>
    </row>
    <row r="628" spans="1:20" ht="21" customHeight="1" x14ac:dyDescent="0.3">
      <c r="A628" s="45"/>
      <c r="B628" s="38" t="s">
        <v>2</v>
      </c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>
        <f t="shared" ref="M628:M631" si="268">SUM(I628:L628)</f>
        <v>0</v>
      </c>
      <c r="N628" s="39"/>
      <c r="O628" s="39"/>
      <c r="P628" s="39"/>
      <c r="Q628" s="39"/>
      <c r="R628" s="64"/>
      <c r="T628" s="72">
        <f t="shared" si="267"/>
        <v>0</v>
      </c>
    </row>
    <row r="629" spans="1:20" ht="21" customHeight="1" x14ac:dyDescent="0.3">
      <c r="A629" s="50" t="s">
        <v>104</v>
      </c>
      <c r="B629" s="38" t="s">
        <v>1</v>
      </c>
      <c r="C629" s="39">
        <v>514600</v>
      </c>
      <c r="D629" s="39">
        <v>41608</v>
      </c>
      <c r="E629" s="39">
        <v>43292</v>
      </c>
      <c r="F629" s="39">
        <v>41608</v>
      </c>
      <c r="G629" s="39">
        <v>42998</v>
      </c>
      <c r="H629" s="39">
        <f>SUM(D629:G629)</f>
        <v>169506</v>
      </c>
      <c r="I629" s="39">
        <v>42302</v>
      </c>
      <c r="J629" s="39">
        <v>43692</v>
      </c>
      <c r="K629" s="39">
        <v>40218</v>
      </c>
      <c r="L629" s="39">
        <v>43692</v>
      </c>
      <c r="M629" s="39">
        <f t="shared" si="268"/>
        <v>169904</v>
      </c>
      <c r="N629" s="39">
        <v>42302</v>
      </c>
      <c r="O629" s="39">
        <v>42998</v>
      </c>
      <c r="P629" s="39">
        <v>41608</v>
      </c>
      <c r="Q629" s="39">
        <v>48282</v>
      </c>
      <c r="R629" s="39">
        <f>SUM(N629:Q629)</f>
        <v>175190</v>
      </c>
      <c r="T629" s="72">
        <f t="shared" ref="T629:T686" si="269">SUM(H629,M629,R629)</f>
        <v>514600</v>
      </c>
    </row>
    <row r="630" spans="1:20" ht="21" customHeight="1" x14ac:dyDescent="0.3">
      <c r="A630" s="65" t="s">
        <v>105</v>
      </c>
      <c r="B630" s="38" t="s">
        <v>2</v>
      </c>
      <c r="C630" s="39"/>
      <c r="D630" s="39"/>
      <c r="E630" s="39"/>
      <c r="F630" s="39"/>
      <c r="G630" s="39"/>
      <c r="H630" s="39">
        <f t="shared" ref="H630:H632" si="270">SUM(D630:G630)</f>
        <v>0</v>
      </c>
      <c r="I630" s="39"/>
      <c r="J630" s="39"/>
      <c r="K630" s="39"/>
      <c r="L630" s="39"/>
      <c r="M630" s="39"/>
      <c r="N630" s="39"/>
      <c r="O630" s="39"/>
      <c r="P630" s="39"/>
      <c r="Q630" s="39"/>
      <c r="R630" s="39">
        <f t="shared" ref="R630:R631" si="271">SUM(N630:Q630)</f>
        <v>0</v>
      </c>
      <c r="T630" s="72">
        <f t="shared" si="269"/>
        <v>0</v>
      </c>
    </row>
    <row r="631" spans="1:20" ht="21" customHeight="1" x14ac:dyDescent="0.3">
      <c r="A631" s="50" t="s">
        <v>235</v>
      </c>
      <c r="B631" s="38" t="s">
        <v>1</v>
      </c>
      <c r="C631" s="39">
        <v>3934000</v>
      </c>
      <c r="D631" s="39"/>
      <c r="E631" s="39"/>
      <c r="F631" s="39"/>
      <c r="G631" s="39"/>
      <c r="H631" s="39">
        <f t="shared" si="270"/>
        <v>0</v>
      </c>
      <c r="I631" s="39">
        <v>3934000</v>
      </c>
      <c r="J631" s="39"/>
      <c r="K631" s="39"/>
      <c r="L631" s="39"/>
      <c r="M631" s="39">
        <f t="shared" si="268"/>
        <v>3934000</v>
      </c>
      <c r="N631" s="39"/>
      <c r="O631" s="39"/>
      <c r="P631" s="39"/>
      <c r="Q631" s="39"/>
      <c r="R631" s="39">
        <f t="shared" si="271"/>
        <v>0</v>
      </c>
      <c r="T631" s="72">
        <f t="shared" si="269"/>
        <v>3934000</v>
      </c>
    </row>
    <row r="632" spans="1:20" ht="21" customHeight="1" x14ac:dyDescent="0.3">
      <c r="A632" s="50" t="s">
        <v>236</v>
      </c>
      <c r="B632" s="38" t="s">
        <v>2</v>
      </c>
      <c r="C632" s="39"/>
      <c r="D632" s="39"/>
      <c r="E632" s="39"/>
      <c r="F632" s="39"/>
      <c r="G632" s="39"/>
      <c r="H632" s="39">
        <f t="shared" si="270"/>
        <v>0</v>
      </c>
      <c r="I632" s="39"/>
      <c r="J632" s="39"/>
      <c r="K632" s="39"/>
      <c r="L632" s="39"/>
      <c r="M632" s="39"/>
      <c r="N632" s="39"/>
      <c r="O632" s="39"/>
      <c r="P632" s="39"/>
      <c r="Q632" s="39"/>
      <c r="R632" s="64"/>
      <c r="T632" s="72">
        <f t="shared" si="269"/>
        <v>0</v>
      </c>
    </row>
    <row r="633" spans="1:20" ht="21" customHeight="1" x14ac:dyDescent="0.3">
      <c r="A633" s="32" t="s">
        <v>106</v>
      </c>
      <c r="B633" s="33" t="s">
        <v>1</v>
      </c>
      <c r="C633" s="36">
        <f>SUM(C635)</f>
        <v>22500</v>
      </c>
      <c r="D633" s="36">
        <f t="shared" ref="D633:G633" si="272">SUM(D635)</f>
        <v>22500</v>
      </c>
      <c r="E633" s="36">
        <f t="shared" si="272"/>
        <v>0</v>
      </c>
      <c r="F633" s="36">
        <f t="shared" si="272"/>
        <v>0</v>
      </c>
      <c r="G633" s="36">
        <f t="shared" si="272"/>
        <v>0</v>
      </c>
      <c r="H633" s="36">
        <f>SUM(D633:G633)</f>
        <v>22500</v>
      </c>
      <c r="I633" s="36">
        <f t="shared" ref="I633:L633" si="273">SUM(I635)</f>
        <v>0</v>
      </c>
      <c r="J633" s="36">
        <f t="shared" si="273"/>
        <v>0</v>
      </c>
      <c r="K633" s="36">
        <f t="shared" si="273"/>
        <v>0</v>
      </c>
      <c r="L633" s="36">
        <f t="shared" si="273"/>
        <v>0</v>
      </c>
      <c r="M633" s="36">
        <f>SUM(I633:L633)</f>
        <v>0</v>
      </c>
      <c r="N633" s="36">
        <f t="shared" ref="N633:Q633" si="274">SUM(N635)</f>
        <v>0</v>
      </c>
      <c r="O633" s="36">
        <f t="shared" si="274"/>
        <v>0</v>
      </c>
      <c r="P633" s="36">
        <f t="shared" si="274"/>
        <v>0</v>
      </c>
      <c r="Q633" s="36">
        <f t="shared" si="274"/>
        <v>0</v>
      </c>
      <c r="R633" s="36">
        <f>SUM(N633:Q633)</f>
        <v>0</v>
      </c>
      <c r="T633" s="72">
        <f>SUM(H633,M633,R633)</f>
        <v>22500</v>
      </c>
    </row>
    <row r="634" spans="1:20" ht="21" customHeight="1" x14ac:dyDescent="0.3">
      <c r="A634" s="35" t="s">
        <v>41</v>
      </c>
      <c r="B634" s="52" t="s">
        <v>2</v>
      </c>
      <c r="C634" s="53">
        <f>SUM(C636)</f>
        <v>0</v>
      </c>
      <c r="D634" s="53">
        <f t="shared" ref="D634:G634" si="275">SUM(D636)</f>
        <v>0</v>
      </c>
      <c r="E634" s="53">
        <f t="shared" si="275"/>
        <v>0</v>
      </c>
      <c r="F634" s="53">
        <f t="shared" si="275"/>
        <v>0</v>
      </c>
      <c r="G634" s="53">
        <f t="shared" si="275"/>
        <v>0</v>
      </c>
      <c r="H634" s="36">
        <f>SUM(D634:G634)</f>
        <v>0</v>
      </c>
      <c r="I634" s="53">
        <f t="shared" ref="I634:L634" si="276">SUM(I636)</f>
        <v>0</v>
      </c>
      <c r="J634" s="53">
        <f t="shared" si="276"/>
        <v>0</v>
      </c>
      <c r="K634" s="53">
        <f t="shared" si="276"/>
        <v>0</v>
      </c>
      <c r="L634" s="53">
        <f t="shared" si="276"/>
        <v>0</v>
      </c>
      <c r="M634" s="36">
        <f>SUM(I634:L634)</f>
        <v>0</v>
      </c>
      <c r="N634" s="53">
        <f t="shared" ref="N634:Q634" si="277">SUM(N636)</f>
        <v>0</v>
      </c>
      <c r="O634" s="53">
        <f t="shared" si="277"/>
        <v>0</v>
      </c>
      <c r="P634" s="53">
        <f t="shared" si="277"/>
        <v>0</v>
      </c>
      <c r="Q634" s="53">
        <f t="shared" si="277"/>
        <v>0</v>
      </c>
      <c r="R634" s="36">
        <f>SUM(N634:Q634)</f>
        <v>0</v>
      </c>
      <c r="T634" s="72">
        <f>SUM(H634,M634,R634)</f>
        <v>0</v>
      </c>
    </row>
    <row r="635" spans="1:20" ht="21" customHeight="1" x14ac:dyDescent="0.3">
      <c r="A635" s="50" t="s">
        <v>223</v>
      </c>
      <c r="B635" s="38" t="s">
        <v>1</v>
      </c>
      <c r="C635" s="39">
        <v>22500</v>
      </c>
      <c r="D635" s="39">
        <v>22500</v>
      </c>
      <c r="E635" s="39"/>
      <c r="F635" s="39"/>
      <c r="G635" s="39"/>
      <c r="H635" s="39">
        <f>SUM(D635:G635)</f>
        <v>22500</v>
      </c>
      <c r="I635" s="39"/>
      <c r="J635" s="39"/>
      <c r="K635" s="39"/>
      <c r="L635" s="39"/>
      <c r="M635" s="39">
        <f>SUM(I635:L635)</f>
        <v>0</v>
      </c>
      <c r="N635" s="39"/>
      <c r="O635" s="39"/>
      <c r="P635" s="39"/>
      <c r="Q635" s="39"/>
      <c r="R635" s="39">
        <f>SUM(N635:Q635)</f>
        <v>0</v>
      </c>
      <c r="T635" s="72">
        <f t="shared" ref="T635:T636" si="278">SUM(H635,M635,R635)</f>
        <v>22500</v>
      </c>
    </row>
    <row r="636" spans="1:20" ht="21" customHeight="1" x14ac:dyDescent="0.3">
      <c r="A636" s="45" t="s">
        <v>224</v>
      </c>
      <c r="B636" s="38" t="s">
        <v>2</v>
      </c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64"/>
      <c r="T636" s="72">
        <f t="shared" si="278"/>
        <v>0</v>
      </c>
    </row>
    <row r="637" spans="1:20" ht="21" customHeight="1" x14ac:dyDescent="0.3">
      <c r="A637" s="166" t="s">
        <v>4</v>
      </c>
      <c r="B637" s="54" t="s">
        <v>1</v>
      </c>
      <c r="C637" s="55">
        <f t="shared" ref="C637:G638" si="279">C521+C591+C633</f>
        <v>23404200</v>
      </c>
      <c r="D637" s="55">
        <f t="shared" si="279"/>
        <v>2221164</v>
      </c>
      <c r="E637" s="55">
        <f t="shared" si="279"/>
        <v>1480412</v>
      </c>
      <c r="F637" s="55">
        <f t="shared" si="279"/>
        <v>1426510</v>
      </c>
      <c r="G637" s="55">
        <f t="shared" si="279"/>
        <v>1546824</v>
      </c>
      <c r="H637" s="55">
        <f>SUM(D637:G637)</f>
        <v>6674910</v>
      </c>
      <c r="I637" s="55">
        <f t="shared" ref="I637:L638" si="280">I521+I591+I633</f>
        <v>6333024</v>
      </c>
      <c r="J637" s="55">
        <f t="shared" si="280"/>
        <v>1454228</v>
      </c>
      <c r="K637" s="55">
        <f t="shared" si="280"/>
        <v>1508582</v>
      </c>
      <c r="L637" s="55">
        <f t="shared" si="280"/>
        <v>1428712</v>
      </c>
      <c r="M637" s="55">
        <f>SUM(I637:L637)</f>
        <v>10724546</v>
      </c>
      <c r="N637" s="55">
        <f t="shared" ref="N637:Q638" si="281">N521+N591+N633</f>
        <v>1459450</v>
      </c>
      <c r="O637" s="55">
        <f t="shared" si="281"/>
        <v>1358832</v>
      </c>
      <c r="P637" s="55">
        <f t="shared" si="281"/>
        <v>1620482</v>
      </c>
      <c r="Q637" s="55">
        <f t="shared" si="281"/>
        <v>1565980</v>
      </c>
      <c r="R637" s="55">
        <f>SUM(N637:Q637)</f>
        <v>6004744</v>
      </c>
      <c r="T637" s="72">
        <f t="shared" si="269"/>
        <v>23404200</v>
      </c>
    </row>
    <row r="638" spans="1:20" ht="21" customHeight="1" x14ac:dyDescent="0.3">
      <c r="A638" s="167"/>
      <c r="B638" s="54" t="s">
        <v>2</v>
      </c>
      <c r="C638" s="55">
        <f t="shared" si="279"/>
        <v>0</v>
      </c>
      <c r="D638" s="55">
        <f t="shared" si="279"/>
        <v>0</v>
      </c>
      <c r="E638" s="55">
        <f t="shared" si="279"/>
        <v>0</v>
      </c>
      <c r="F638" s="55">
        <f t="shared" si="279"/>
        <v>0</v>
      </c>
      <c r="G638" s="55">
        <f t="shared" si="279"/>
        <v>0</v>
      </c>
      <c r="H638" s="55">
        <f>SUM(D638:G638)</f>
        <v>0</v>
      </c>
      <c r="I638" s="55">
        <f t="shared" si="280"/>
        <v>0</v>
      </c>
      <c r="J638" s="55">
        <f t="shared" si="280"/>
        <v>0</v>
      </c>
      <c r="K638" s="55">
        <f t="shared" si="280"/>
        <v>0</v>
      </c>
      <c r="L638" s="55">
        <f t="shared" si="280"/>
        <v>0</v>
      </c>
      <c r="M638" s="55">
        <f>SUM(I638:L638)</f>
        <v>0</v>
      </c>
      <c r="N638" s="55">
        <f t="shared" si="281"/>
        <v>0</v>
      </c>
      <c r="O638" s="55">
        <f t="shared" si="281"/>
        <v>0</v>
      </c>
      <c r="P638" s="55">
        <f t="shared" si="281"/>
        <v>0</v>
      </c>
      <c r="Q638" s="55">
        <f t="shared" si="281"/>
        <v>0</v>
      </c>
      <c r="R638" s="55">
        <f>SUM(N638:Q638)</f>
        <v>0</v>
      </c>
      <c r="T638" s="72">
        <f t="shared" si="269"/>
        <v>0</v>
      </c>
    </row>
    <row r="639" spans="1:20" x14ac:dyDescent="0.3">
      <c r="A639" s="49"/>
      <c r="B639" s="49"/>
      <c r="C639" s="56"/>
      <c r="D639" s="47"/>
      <c r="T639" s="72">
        <f t="shared" si="269"/>
        <v>0</v>
      </c>
    </row>
    <row r="640" spans="1:20" x14ac:dyDescent="0.3">
      <c r="A640" s="22" t="s">
        <v>5</v>
      </c>
      <c r="B640" s="49"/>
      <c r="C640" s="56"/>
      <c r="D640" s="47"/>
      <c r="T640" s="72">
        <f t="shared" si="269"/>
        <v>0</v>
      </c>
    </row>
    <row r="641" spans="20:20" x14ac:dyDescent="0.3">
      <c r="T641" s="72">
        <f t="shared" si="269"/>
        <v>0</v>
      </c>
    </row>
    <row r="642" spans="20:20" x14ac:dyDescent="0.3">
      <c r="T642" s="72">
        <f t="shared" si="269"/>
        <v>0</v>
      </c>
    </row>
    <row r="643" spans="20:20" x14ac:dyDescent="0.3">
      <c r="T643" s="72">
        <f t="shared" si="269"/>
        <v>0</v>
      </c>
    </row>
    <row r="644" spans="20:20" x14ac:dyDescent="0.3">
      <c r="T644" s="72">
        <f t="shared" si="269"/>
        <v>0</v>
      </c>
    </row>
    <row r="645" spans="20:20" x14ac:dyDescent="0.3">
      <c r="T645" s="72">
        <f t="shared" si="269"/>
        <v>0</v>
      </c>
    </row>
    <row r="646" spans="20:20" x14ac:dyDescent="0.3">
      <c r="T646" s="72">
        <f t="shared" si="269"/>
        <v>0</v>
      </c>
    </row>
    <row r="647" spans="20:20" x14ac:dyDescent="0.3">
      <c r="T647" s="72"/>
    </row>
    <row r="648" spans="20:20" x14ac:dyDescent="0.3">
      <c r="T648" s="72"/>
    </row>
    <row r="649" spans="20:20" x14ac:dyDescent="0.3">
      <c r="T649" s="72"/>
    </row>
    <row r="650" spans="20:20" x14ac:dyDescent="0.3">
      <c r="T650" s="72"/>
    </row>
    <row r="651" spans="20:20" x14ac:dyDescent="0.3">
      <c r="T651" s="72">
        <f t="shared" si="269"/>
        <v>0</v>
      </c>
    </row>
    <row r="652" spans="20:20" x14ac:dyDescent="0.3">
      <c r="T652" s="72">
        <f t="shared" si="269"/>
        <v>0</v>
      </c>
    </row>
    <row r="653" spans="20:20" x14ac:dyDescent="0.3">
      <c r="T653" s="72">
        <f t="shared" si="269"/>
        <v>0</v>
      </c>
    </row>
    <row r="654" spans="20:20" x14ac:dyDescent="0.3">
      <c r="T654" s="72"/>
    </row>
    <row r="655" spans="20:20" x14ac:dyDescent="0.3">
      <c r="T655" s="72"/>
    </row>
    <row r="656" spans="20:20" x14ac:dyDescent="0.3">
      <c r="T656" s="72"/>
    </row>
    <row r="657" spans="1:20" x14ac:dyDescent="0.3">
      <c r="T657" s="72"/>
    </row>
    <row r="658" spans="1:20" x14ac:dyDescent="0.3">
      <c r="T658" s="72"/>
    </row>
    <row r="659" spans="1:20" x14ac:dyDescent="0.3">
      <c r="T659" s="72"/>
    </row>
    <row r="660" spans="1:20" x14ac:dyDescent="0.3">
      <c r="T660" s="72"/>
    </row>
    <row r="661" spans="1:20" x14ac:dyDescent="0.3">
      <c r="T661" s="72"/>
    </row>
    <row r="662" spans="1:20" x14ac:dyDescent="0.3">
      <c r="T662" s="72"/>
    </row>
    <row r="663" spans="1:20" ht="21" customHeight="1" x14ac:dyDescent="0.3">
      <c r="A663" s="165" t="s">
        <v>243</v>
      </c>
      <c r="B663" s="165"/>
      <c r="C663" s="165"/>
      <c r="D663" s="165"/>
      <c r="E663" s="165"/>
      <c r="F663" s="165"/>
      <c r="G663" s="165"/>
      <c r="H663" s="165"/>
      <c r="I663" s="165"/>
      <c r="J663" s="165"/>
      <c r="K663" s="165"/>
      <c r="L663" s="165"/>
      <c r="M663" s="165"/>
      <c r="N663" s="165"/>
      <c r="O663" s="165"/>
      <c r="P663" s="165"/>
      <c r="Q663" s="165"/>
      <c r="T663" s="72">
        <f t="shared" si="269"/>
        <v>0</v>
      </c>
    </row>
    <row r="664" spans="1:20" ht="21" customHeight="1" x14ac:dyDescent="0.3">
      <c r="A664" s="20" t="s">
        <v>20</v>
      </c>
      <c r="B664" s="20"/>
      <c r="C664" s="21"/>
      <c r="D664" s="20"/>
      <c r="T664" s="72">
        <f t="shared" si="269"/>
        <v>0</v>
      </c>
    </row>
    <row r="665" spans="1:20" ht="21" customHeight="1" x14ac:dyDescent="0.3">
      <c r="A665" s="22" t="s">
        <v>108</v>
      </c>
      <c r="B665" s="22"/>
      <c r="C665" s="23"/>
      <c r="Q665" s="24" t="s">
        <v>18</v>
      </c>
      <c r="T665" s="72">
        <f t="shared" si="269"/>
        <v>0</v>
      </c>
    </row>
    <row r="666" spans="1:20" ht="21" customHeight="1" x14ac:dyDescent="0.3">
      <c r="A666" s="22"/>
      <c r="B666" s="22"/>
      <c r="C666" s="23"/>
      <c r="D666" s="24"/>
      <c r="T666" s="72">
        <f t="shared" si="269"/>
        <v>0</v>
      </c>
    </row>
    <row r="667" spans="1:20" ht="21" customHeight="1" x14ac:dyDescent="0.3">
      <c r="A667" s="163" t="s">
        <v>17</v>
      </c>
      <c r="B667" s="25" t="s">
        <v>3</v>
      </c>
      <c r="C667" s="26" t="s">
        <v>25</v>
      </c>
      <c r="D667" s="168" t="s">
        <v>42</v>
      </c>
      <c r="E667" s="169"/>
      <c r="F667" s="169"/>
      <c r="G667" s="170"/>
      <c r="H667" s="27"/>
      <c r="I667" s="168" t="s">
        <v>146</v>
      </c>
      <c r="J667" s="169"/>
      <c r="K667" s="169"/>
      <c r="L667" s="170"/>
      <c r="M667" s="27"/>
      <c r="N667" s="168" t="s">
        <v>147</v>
      </c>
      <c r="O667" s="169"/>
      <c r="P667" s="169"/>
      <c r="Q667" s="170"/>
      <c r="R667" s="41"/>
      <c r="T667" s="72">
        <f t="shared" si="269"/>
        <v>0</v>
      </c>
    </row>
    <row r="668" spans="1:20" ht="21" customHeight="1" x14ac:dyDescent="0.3">
      <c r="A668" s="164"/>
      <c r="B668" s="28" t="s">
        <v>2</v>
      </c>
      <c r="C668" s="29"/>
      <c r="D668" s="30" t="s">
        <v>205</v>
      </c>
      <c r="E668" s="30" t="s">
        <v>206</v>
      </c>
      <c r="F668" s="30" t="s">
        <v>207</v>
      </c>
      <c r="G668" s="30" t="s">
        <v>208</v>
      </c>
      <c r="H668" s="30" t="s">
        <v>148</v>
      </c>
      <c r="I668" s="30" t="s">
        <v>209</v>
      </c>
      <c r="J668" s="30" t="s">
        <v>210</v>
      </c>
      <c r="K668" s="30" t="s">
        <v>211</v>
      </c>
      <c r="L668" s="30" t="s">
        <v>212</v>
      </c>
      <c r="M668" s="30" t="s">
        <v>149</v>
      </c>
      <c r="N668" s="30" t="s">
        <v>213</v>
      </c>
      <c r="O668" s="30" t="s">
        <v>214</v>
      </c>
      <c r="P668" s="30" t="s">
        <v>215</v>
      </c>
      <c r="Q668" s="30" t="s">
        <v>216</v>
      </c>
      <c r="R668" s="30" t="s">
        <v>150</v>
      </c>
      <c r="T668" s="72">
        <f t="shared" si="269"/>
        <v>0</v>
      </c>
    </row>
    <row r="669" spans="1:20" ht="21" customHeight="1" x14ac:dyDescent="0.3">
      <c r="A669" s="32" t="s">
        <v>109</v>
      </c>
      <c r="B669" s="33" t="s">
        <v>1</v>
      </c>
      <c r="C669" s="36">
        <f>C671</f>
        <v>216400</v>
      </c>
      <c r="D669" s="36">
        <f t="shared" ref="D669:G669" si="282">D671</f>
        <v>69800</v>
      </c>
      <c r="E669" s="36">
        <f t="shared" si="282"/>
        <v>0</v>
      </c>
      <c r="F669" s="36">
        <f t="shared" si="282"/>
        <v>0</v>
      </c>
      <c r="G669" s="36">
        <f t="shared" si="282"/>
        <v>0</v>
      </c>
      <c r="H669" s="36">
        <f>SUM(D669:G669)</f>
        <v>69800</v>
      </c>
      <c r="I669" s="36">
        <f t="shared" ref="I669:L669" si="283">I671</f>
        <v>38300</v>
      </c>
      <c r="J669" s="36">
        <f t="shared" si="283"/>
        <v>25800</v>
      </c>
      <c r="K669" s="36">
        <f t="shared" si="283"/>
        <v>20800</v>
      </c>
      <c r="L669" s="36">
        <f t="shared" si="283"/>
        <v>26000</v>
      </c>
      <c r="M669" s="36">
        <f>SUM(I669:L669)</f>
        <v>110900</v>
      </c>
      <c r="N669" s="36">
        <f t="shared" ref="N669:Q669" si="284">N671</f>
        <v>35700</v>
      </c>
      <c r="O669" s="36">
        <f t="shared" si="284"/>
        <v>0</v>
      </c>
      <c r="P669" s="36">
        <f t="shared" si="284"/>
        <v>0</v>
      </c>
      <c r="Q669" s="36">
        <f t="shared" si="284"/>
        <v>0</v>
      </c>
      <c r="R669" s="36">
        <f>SUM(N669:Q669)</f>
        <v>35700</v>
      </c>
      <c r="T669" s="72">
        <f>SUM(H669,M669,R669)</f>
        <v>216400</v>
      </c>
    </row>
    <row r="670" spans="1:20" ht="21" customHeight="1" x14ac:dyDescent="0.3">
      <c r="A670" s="35"/>
      <c r="B670" s="33" t="s">
        <v>2</v>
      </c>
      <c r="C670" s="36">
        <f>C672</f>
        <v>0</v>
      </c>
      <c r="D670" s="36">
        <f t="shared" ref="D670:G670" si="285">D672</f>
        <v>0</v>
      </c>
      <c r="E670" s="36">
        <f t="shared" si="285"/>
        <v>0</v>
      </c>
      <c r="F670" s="36">
        <f t="shared" si="285"/>
        <v>0</v>
      </c>
      <c r="G670" s="36">
        <f t="shared" si="285"/>
        <v>0</v>
      </c>
      <c r="H670" s="36">
        <f>SUM(D670:G670)</f>
        <v>0</v>
      </c>
      <c r="I670" s="36">
        <f t="shared" ref="I670:L670" si="286">I672</f>
        <v>0</v>
      </c>
      <c r="J670" s="36">
        <f t="shared" si="286"/>
        <v>0</v>
      </c>
      <c r="K670" s="36">
        <f t="shared" si="286"/>
        <v>0</v>
      </c>
      <c r="L670" s="36">
        <f t="shared" si="286"/>
        <v>0</v>
      </c>
      <c r="M670" s="36">
        <f>SUM(I670:L670)</f>
        <v>0</v>
      </c>
      <c r="N670" s="36">
        <f t="shared" ref="N670:Q670" si="287">N672</f>
        <v>0</v>
      </c>
      <c r="O670" s="36">
        <f t="shared" si="287"/>
        <v>0</v>
      </c>
      <c r="P670" s="36">
        <f t="shared" si="287"/>
        <v>0</v>
      </c>
      <c r="Q670" s="36">
        <f t="shared" si="287"/>
        <v>0</v>
      </c>
      <c r="R670" s="36">
        <f>SUM(N670:Q670)</f>
        <v>0</v>
      </c>
      <c r="T670" s="72">
        <f>SUM(H670,M670,R670)</f>
        <v>0</v>
      </c>
    </row>
    <row r="671" spans="1:20" ht="21" customHeight="1" x14ac:dyDescent="0.3">
      <c r="A671" s="32" t="s">
        <v>72</v>
      </c>
      <c r="B671" s="33" t="s">
        <v>1</v>
      </c>
      <c r="C671" s="36">
        <f>C673+C675+C677+C679+C681+C683</f>
        <v>216400</v>
      </c>
      <c r="D671" s="36">
        <f t="shared" ref="D671:G671" si="288">D673+D675+D677+D679+D681+D683</f>
        <v>69800</v>
      </c>
      <c r="E671" s="36">
        <f t="shared" si="288"/>
        <v>0</v>
      </c>
      <c r="F671" s="36">
        <f t="shared" si="288"/>
        <v>0</v>
      </c>
      <c r="G671" s="36">
        <f t="shared" si="288"/>
        <v>0</v>
      </c>
      <c r="H671" s="36">
        <f>SUM(D671:G671)</f>
        <v>69800</v>
      </c>
      <c r="I671" s="36">
        <f t="shared" ref="I671:L671" si="289">I673+I675+I677+I679+I681+I683</f>
        <v>38300</v>
      </c>
      <c r="J671" s="36">
        <f t="shared" si="289"/>
        <v>25800</v>
      </c>
      <c r="K671" s="36">
        <f t="shared" si="289"/>
        <v>20800</v>
      </c>
      <c r="L671" s="36">
        <f t="shared" si="289"/>
        <v>26000</v>
      </c>
      <c r="M671" s="36">
        <f>SUM(I671:L671)</f>
        <v>110900</v>
      </c>
      <c r="N671" s="36">
        <f t="shared" ref="N671:Q671" si="290">N673+N675+N677+N679+N681+N683</f>
        <v>35700</v>
      </c>
      <c r="O671" s="36">
        <f t="shared" si="290"/>
        <v>0</v>
      </c>
      <c r="P671" s="36">
        <f t="shared" si="290"/>
        <v>0</v>
      </c>
      <c r="Q671" s="36">
        <f t="shared" si="290"/>
        <v>0</v>
      </c>
      <c r="R671" s="36">
        <f>SUM(N671:Q671)</f>
        <v>35700</v>
      </c>
      <c r="T671" s="72">
        <f t="shared" si="269"/>
        <v>216400</v>
      </c>
    </row>
    <row r="672" spans="1:20" ht="21" customHeight="1" x14ac:dyDescent="0.3">
      <c r="A672" s="35"/>
      <c r="B672" s="33" t="s">
        <v>2</v>
      </c>
      <c r="C672" s="36">
        <f>C674+C676+C678+C680+C682+C684</f>
        <v>0</v>
      </c>
      <c r="D672" s="36">
        <f t="shared" ref="D672:G672" si="291">D674+D676+D678+D680+D682+D684</f>
        <v>0</v>
      </c>
      <c r="E672" s="36">
        <f t="shared" si="291"/>
        <v>0</v>
      </c>
      <c r="F672" s="36">
        <f t="shared" si="291"/>
        <v>0</v>
      </c>
      <c r="G672" s="36">
        <f t="shared" si="291"/>
        <v>0</v>
      </c>
      <c r="H672" s="36">
        <f>SUM(D672:G672)</f>
        <v>0</v>
      </c>
      <c r="I672" s="36">
        <f t="shared" ref="I672:L672" si="292">I674+I676+I678+I680+I682+I684</f>
        <v>0</v>
      </c>
      <c r="J672" s="36">
        <f t="shared" si="292"/>
        <v>0</v>
      </c>
      <c r="K672" s="36">
        <f t="shared" si="292"/>
        <v>0</v>
      </c>
      <c r="L672" s="36">
        <f t="shared" si="292"/>
        <v>0</v>
      </c>
      <c r="M672" s="36">
        <f>SUM(I672:L672)</f>
        <v>0</v>
      </c>
      <c r="N672" s="36">
        <f t="shared" ref="N672:Q672" si="293">N674+N676+N678+N680+N682+N684</f>
        <v>0</v>
      </c>
      <c r="O672" s="36">
        <f t="shared" si="293"/>
        <v>0</v>
      </c>
      <c r="P672" s="36">
        <f t="shared" si="293"/>
        <v>0</v>
      </c>
      <c r="Q672" s="36">
        <f t="shared" si="293"/>
        <v>0</v>
      </c>
      <c r="R672" s="36">
        <f>SUM(N672:Q672)</f>
        <v>0</v>
      </c>
      <c r="T672" s="72">
        <f t="shared" si="269"/>
        <v>0</v>
      </c>
    </row>
    <row r="673" spans="1:20" ht="21" customHeight="1" x14ac:dyDescent="0.3">
      <c r="A673" s="50" t="s">
        <v>49</v>
      </c>
      <c r="B673" s="38" t="s">
        <v>1</v>
      </c>
      <c r="C673" s="39">
        <v>54300</v>
      </c>
      <c r="D673" s="39">
        <v>16000</v>
      </c>
      <c r="E673" s="39"/>
      <c r="F673" s="39"/>
      <c r="G673" s="39"/>
      <c r="H673" s="39">
        <f>SUM(D673:G673)</f>
        <v>16000</v>
      </c>
      <c r="I673" s="39">
        <v>38300</v>
      </c>
      <c r="J673" s="39"/>
      <c r="K673" s="39"/>
      <c r="L673" s="39"/>
      <c r="M673" s="39">
        <f>SUM(I673:L673)</f>
        <v>38300</v>
      </c>
      <c r="N673" s="39"/>
      <c r="O673" s="39"/>
      <c r="P673" s="39"/>
      <c r="Q673" s="39"/>
      <c r="R673" s="39">
        <f>SUM(N673:Q673)</f>
        <v>0</v>
      </c>
      <c r="T673" s="72">
        <f t="shared" si="269"/>
        <v>54300</v>
      </c>
    </row>
    <row r="674" spans="1:20" ht="21" customHeight="1" x14ac:dyDescent="0.3">
      <c r="A674" s="50"/>
      <c r="B674" s="38" t="s">
        <v>2</v>
      </c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64"/>
      <c r="T674" s="72">
        <f t="shared" si="269"/>
        <v>0</v>
      </c>
    </row>
    <row r="675" spans="1:20" ht="21" customHeight="1" x14ac:dyDescent="0.3">
      <c r="A675" s="37" t="s">
        <v>28</v>
      </c>
      <c r="B675" s="38" t="s">
        <v>1</v>
      </c>
      <c r="C675" s="39">
        <v>30800</v>
      </c>
      <c r="D675" s="39">
        <v>10000</v>
      </c>
      <c r="E675" s="39"/>
      <c r="F675" s="39"/>
      <c r="G675" s="39"/>
      <c r="H675" s="39">
        <f>SUM(D675:G675)</f>
        <v>10000</v>
      </c>
      <c r="I675" s="39"/>
      <c r="J675" s="39"/>
      <c r="K675" s="39">
        <v>20800</v>
      </c>
      <c r="L675" s="39"/>
      <c r="M675" s="39">
        <f>SUM(I675:L675)</f>
        <v>20800</v>
      </c>
      <c r="N675" s="39"/>
      <c r="O675" s="39"/>
      <c r="P675" s="39"/>
      <c r="Q675" s="39"/>
      <c r="R675" s="39">
        <f>SUM(N675:Q675)</f>
        <v>0</v>
      </c>
      <c r="T675" s="72">
        <f t="shared" si="269"/>
        <v>30800</v>
      </c>
    </row>
    <row r="676" spans="1:20" ht="21" customHeight="1" x14ac:dyDescent="0.3">
      <c r="A676" s="45"/>
      <c r="B676" s="38" t="s">
        <v>2</v>
      </c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64"/>
      <c r="T676" s="72">
        <f t="shared" si="269"/>
        <v>0</v>
      </c>
    </row>
    <row r="677" spans="1:20" ht="21" customHeight="1" x14ac:dyDescent="0.3">
      <c r="A677" s="37" t="s">
        <v>38</v>
      </c>
      <c r="B677" s="38" t="s">
        <v>1</v>
      </c>
      <c r="C677" s="39">
        <v>50700</v>
      </c>
      <c r="D677" s="39">
        <v>15000</v>
      </c>
      <c r="E677" s="39"/>
      <c r="F677" s="39"/>
      <c r="G677" s="39"/>
      <c r="H677" s="39">
        <f>SUM(D677:G677)</f>
        <v>15000</v>
      </c>
      <c r="I677" s="39"/>
      <c r="J677" s="39"/>
      <c r="K677" s="39"/>
      <c r="L677" s="39"/>
      <c r="M677" s="39">
        <f>SUM(I677:L677)</f>
        <v>0</v>
      </c>
      <c r="N677" s="39">
        <v>35700</v>
      </c>
      <c r="O677" s="39"/>
      <c r="P677" s="39"/>
      <c r="Q677" s="39"/>
      <c r="R677" s="39">
        <f>SUM(N677:Q677)</f>
        <v>35700</v>
      </c>
      <c r="T677" s="72">
        <f t="shared" ref="T677:T678" si="294">SUM(H677,M677,R677)</f>
        <v>50700</v>
      </c>
    </row>
    <row r="678" spans="1:20" ht="21" customHeight="1" x14ac:dyDescent="0.3">
      <c r="A678" s="45"/>
      <c r="B678" s="38" t="s">
        <v>2</v>
      </c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64"/>
      <c r="T678" s="72">
        <f t="shared" si="294"/>
        <v>0</v>
      </c>
    </row>
    <row r="679" spans="1:20" ht="21" customHeight="1" x14ac:dyDescent="0.3">
      <c r="A679" s="63" t="s">
        <v>83</v>
      </c>
      <c r="B679" s="38" t="s">
        <v>1</v>
      </c>
      <c r="C679" s="39">
        <v>36800</v>
      </c>
      <c r="D679" s="39">
        <v>11000</v>
      </c>
      <c r="E679" s="39"/>
      <c r="F679" s="39"/>
      <c r="G679" s="39"/>
      <c r="H679" s="39">
        <f>SUM(D679:G679)</f>
        <v>11000</v>
      </c>
      <c r="I679" s="39"/>
      <c r="J679" s="39">
        <v>25800</v>
      </c>
      <c r="K679" s="39"/>
      <c r="L679" s="39"/>
      <c r="M679" s="39">
        <f>SUM(I679:L679)</f>
        <v>25800</v>
      </c>
      <c r="N679" s="39"/>
      <c r="O679" s="39"/>
      <c r="P679" s="39"/>
      <c r="Q679" s="39"/>
      <c r="R679" s="39">
        <f>SUM(N679:Q679)</f>
        <v>0</v>
      </c>
      <c r="T679" s="72">
        <f t="shared" si="269"/>
        <v>36800</v>
      </c>
    </row>
    <row r="680" spans="1:20" ht="21" customHeight="1" x14ac:dyDescent="0.3">
      <c r="A680" s="65"/>
      <c r="B680" s="38" t="s">
        <v>2</v>
      </c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64"/>
      <c r="T680" s="72">
        <f t="shared" si="269"/>
        <v>0</v>
      </c>
    </row>
    <row r="681" spans="1:20" ht="21" customHeight="1" x14ac:dyDescent="0.3">
      <c r="A681" s="50" t="s">
        <v>35</v>
      </c>
      <c r="B681" s="38" t="s">
        <v>1</v>
      </c>
      <c r="C681" s="39">
        <v>36000</v>
      </c>
      <c r="D681" s="39">
        <v>10000</v>
      </c>
      <c r="E681" s="39"/>
      <c r="F681" s="39"/>
      <c r="G681" s="39"/>
      <c r="H681" s="39">
        <f>SUM(D681:G681)</f>
        <v>10000</v>
      </c>
      <c r="I681" s="39"/>
      <c r="J681" s="39"/>
      <c r="K681" s="39"/>
      <c r="L681" s="39">
        <v>26000</v>
      </c>
      <c r="M681" s="39">
        <f>SUM(I681:L681)</f>
        <v>26000</v>
      </c>
      <c r="N681" s="39"/>
      <c r="O681" s="39"/>
      <c r="P681" s="39"/>
      <c r="Q681" s="39"/>
      <c r="R681" s="39">
        <f>SUM(N681:Q681)</f>
        <v>0</v>
      </c>
      <c r="T681" s="72">
        <f t="shared" si="269"/>
        <v>36000</v>
      </c>
    </row>
    <row r="682" spans="1:20" ht="21" customHeight="1" x14ac:dyDescent="0.3">
      <c r="A682" s="45"/>
      <c r="B682" s="38" t="s">
        <v>2</v>
      </c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64"/>
      <c r="T682" s="72">
        <f t="shared" si="269"/>
        <v>0</v>
      </c>
    </row>
    <row r="683" spans="1:20" ht="21" customHeight="1" x14ac:dyDescent="0.3">
      <c r="A683" s="37" t="s">
        <v>23</v>
      </c>
      <c r="B683" s="38" t="s">
        <v>1</v>
      </c>
      <c r="C683" s="39">
        <v>7800</v>
      </c>
      <c r="D683" s="39">
        <v>7800</v>
      </c>
      <c r="E683" s="39"/>
      <c r="F683" s="39"/>
      <c r="G683" s="39"/>
      <c r="H683" s="39">
        <f>SUM(D683:G683)</f>
        <v>7800</v>
      </c>
      <c r="I683" s="39"/>
      <c r="J683" s="39"/>
      <c r="K683" s="39"/>
      <c r="L683" s="39"/>
      <c r="M683" s="39">
        <f>SUM(I683:L683)</f>
        <v>0</v>
      </c>
      <c r="N683" s="39"/>
      <c r="O683" s="39"/>
      <c r="P683" s="39"/>
      <c r="Q683" s="39"/>
      <c r="R683" s="39">
        <f>SUM(N683:Q683)</f>
        <v>0</v>
      </c>
      <c r="T683" s="72">
        <f t="shared" ref="T683:T684" si="295">SUM(H683,M683,R683)</f>
        <v>7800</v>
      </c>
    </row>
    <row r="684" spans="1:20" ht="21" customHeight="1" x14ac:dyDescent="0.3">
      <c r="A684" s="42"/>
      <c r="B684" s="38" t="s">
        <v>2</v>
      </c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T684" s="72">
        <f t="shared" si="295"/>
        <v>0</v>
      </c>
    </row>
    <row r="685" spans="1:20" ht="21" customHeight="1" x14ac:dyDescent="0.3">
      <c r="A685" s="62" t="s">
        <v>110</v>
      </c>
      <c r="B685" s="52" t="s">
        <v>1</v>
      </c>
      <c r="C685" s="53">
        <f>C687+C695</f>
        <v>1019200</v>
      </c>
      <c r="D685" s="53">
        <f t="shared" ref="D685:G685" si="296">D687+D695</f>
        <v>807660</v>
      </c>
      <c r="E685" s="53">
        <f t="shared" si="296"/>
        <v>24785</v>
      </c>
      <c r="F685" s="53">
        <f t="shared" si="296"/>
        <v>25235</v>
      </c>
      <c r="G685" s="53">
        <f t="shared" si="296"/>
        <v>5310</v>
      </c>
      <c r="H685" s="53">
        <f>SUM(D685:G685)</f>
        <v>862990</v>
      </c>
      <c r="I685" s="53">
        <f t="shared" ref="I685:L685" si="297">I687+I695</f>
        <v>24785</v>
      </c>
      <c r="J685" s="53">
        <f t="shared" si="297"/>
        <v>24785</v>
      </c>
      <c r="K685" s="53">
        <f t="shared" si="297"/>
        <v>24785</v>
      </c>
      <c r="L685" s="53">
        <f t="shared" si="297"/>
        <v>24785</v>
      </c>
      <c r="M685" s="53">
        <f>SUM(I685:L685)</f>
        <v>99140</v>
      </c>
      <c r="N685" s="53">
        <f t="shared" ref="N685:Q685" si="298">N687+N695</f>
        <v>24810</v>
      </c>
      <c r="O685" s="53">
        <f t="shared" si="298"/>
        <v>17660</v>
      </c>
      <c r="P685" s="53">
        <f t="shared" si="298"/>
        <v>13700</v>
      </c>
      <c r="Q685" s="53">
        <f t="shared" si="298"/>
        <v>900</v>
      </c>
      <c r="R685" s="53">
        <f>SUM(N685:Q685)</f>
        <v>57070</v>
      </c>
      <c r="T685" s="72">
        <f t="shared" si="269"/>
        <v>1019200</v>
      </c>
    </row>
    <row r="686" spans="1:20" ht="21" customHeight="1" x14ac:dyDescent="0.3">
      <c r="A686" s="35"/>
      <c r="B686" s="33" t="s">
        <v>2</v>
      </c>
      <c r="C686" s="53">
        <f>C688+C696</f>
        <v>0</v>
      </c>
      <c r="D686" s="53">
        <f t="shared" ref="D686:G686" si="299">D688+D696</f>
        <v>0</v>
      </c>
      <c r="E686" s="53">
        <f t="shared" si="299"/>
        <v>0</v>
      </c>
      <c r="F686" s="53">
        <f t="shared" si="299"/>
        <v>0</v>
      </c>
      <c r="G686" s="53">
        <f t="shared" si="299"/>
        <v>0</v>
      </c>
      <c r="H686" s="53">
        <f>SUM(D686:G686)</f>
        <v>0</v>
      </c>
      <c r="I686" s="53">
        <f t="shared" ref="I686:L686" si="300">I688+I696</f>
        <v>0</v>
      </c>
      <c r="J686" s="53">
        <f t="shared" si="300"/>
        <v>0</v>
      </c>
      <c r="K686" s="53">
        <f t="shared" si="300"/>
        <v>0</v>
      </c>
      <c r="L686" s="53">
        <f t="shared" si="300"/>
        <v>0</v>
      </c>
      <c r="M686" s="53">
        <f>SUM(I686:L686)</f>
        <v>0</v>
      </c>
      <c r="N686" s="53">
        <f t="shared" ref="N686:Q686" si="301">N688+N696</f>
        <v>0</v>
      </c>
      <c r="O686" s="53">
        <f t="shared" si="301"/>
        <v>0</v>
      </c>
      <c r="P686" s="53">
        <f t="shared" si="301"/>
        <v>0</v>
      </c>
      <c r="Q686" s="53">
        <f t="shared" si="301"/>
        <v>0</v>
      </c>
      <c r="R686" s="53">
        <f>SUM(N686:Q686)</f>
        <v>0</v>
      </c>
      <c r="T686" s="72">
        <f t="shared" si="269"/>
        <v>0</v>
      </c>
    </row>
    <row r="687" spans="1:20" ht="21" customHeight="1" x14ac:dyDescent="0.3">
      <c r="A687" s="32" t="s">
        <v>72</v>
      </c>
      <c r="B687" s="33" t="s">
        <v>1</v>
      </c>
      <c r="C687" s="36">
        <f>SUM(C689,C691,C693)</f>
        <v>854100</v>
      </c>
      <c r="D687" s="36">
        <f>SUM(D689,D691,D693)</f>
        <v>807660</v>
      </c>
      <c r="E687" s="36">
        <f>SUM(E689,E691,E693)</f>
        <v>4860</v>
      </c>
      <c r="F687" s="36">
        <f t="shared" ref="F687:R687" si="302">SUM(F689,F691,F693)</f>
        <v>5310</v>
      </c>
      <c r="G687" s="36">
        <f t="shared" si="302"/>
        <v>5310</v>
      </c>
      <c r="H687" s="36">
        <f t="shared" si="302"/>
        <v>823140</v>
      </c>
      <c r="I687" s="36">
        <f t="shared" si="302"/>
        <v>4860</v>
      </c>
      <c r="J687" s="36">
        <f t="shared" si="302"/>
        <v>4860</v>
      </c>
      <c r="K687" s="36">
        <f t="shared" si="302"/>
        <v>4860</v>
      </c>
      <c r="L687" s="36">
        <f t="shared" si="302"/>
        <v>4860</v>
      </c>
      <c r="M687" s="36">
        <f t="shared" si="302"/>
        <v>19440</v>
      </c>
      <c r="N687" s="36">
        <f t="shared" si="302"/>
        <v>4860</v>
      </c>
      <c r="O687" s="36">
        <f t="shared" si="302"/>
        <v>4860</v>
      </c>
      <c r="P687" s="36">
        <f t="shared" si="302"/>
        <v>900</v>
      </c>
      <c r="Q687" s="36">
        <f t="shared" si="302"/>
        <v>900</v>
      </c>
      <c r="R687" s="36">
        <f t="shared" si="302"/>
        <v>11520</v>
      </c>
      <c r="T687" s="72">
        <f t="shared" ref="T687:T744" si="303">SUM(H687,M687,R687)</f>
        <v>854100</v>
      </c>
    </row>
    <row r="688" spans="1:20" ht="21" customHeight="1" x14ac:dyDescent="0.3">
      <c r="A688" s="35"/>
      <c r="B688" s="33" t="s">
        <v>2</v>
      </c>
      <c r="C688" s="36">
        <f>SUM(C690,C692,C694)</f>
        <v>0</v>
      </c>
      <c r="D688" s="36">
        <f t="shared" ref="D688:R688" si="304">SUM(D690,D692,D694)</f>
        <v>0</v>
      </c>
      <c r="E688" s="36">
        <f t="shared" si="304"/>
        <v>0</v>
      </c>
      <c r="F688" s="36">
        <f t="shared" si="304"/>
        <v>0</v>
      </c>
      <c r="G688" s="36">
        <f t="shared" si="304"/>
        <v>0</v>
      </c>
      <c r="H688" s="36">
        <f t="shared" si="304"/>
        <v>0</v>
      </c>
      <c r="I688" s="36">
        <f t="shared" si="304"/>
        <v>0</v>
      </c>
      <c r="J688" s="36">
        <f t="shared" si="304"/>
        <v>0</v>
      </c>
      <c r="K688" s="36">
        <f t="shared" si="304"/>
        <v>0</v>
      </c>
      <c r="L688" s="36">
        <f t="shared" si="304"/>
        <v>0</v>
      </c>
      <c r="M688" s="36">
        <f t="shared" si="304"/>
        <v>0</v>
      </c>
      <c r="N688" s="36">
        <f t="shared" si="304"/>
        <v>0</v>
      </c>
      <c r="O688" s="36">
        <f t="shared" si="304"/>
        <v>0</v>
      </c>
      <c r="P688" s="36">
        <f t="shared" si="304"/>
        <v>0</v>
      </c>
      <c r="Q688" s="36">
        <f t="shared" si="304"/>
        <v>0</v>
      </c>
      <c r="R688" s="36">
        <f t="shared" si="304"/>
        <v>0</v>
      </c>
      <c r="T688" s="72">
        <f t="shared" si="303"/>
        <v>0</v>
      </c>
    </row>
    <row r="689" spans="1:20" ht="21" customHeight="1" x14ac:dyDescent="0.3">
      <c r="A689" s="50" t="s">
        <v>27</v>
      </c>
      <c r="B689" s="38" t="s">
        <v>1</v>
      </c>
      <c r="C689" s="39">
        <v>11700</v>
      </c>
      <c r="D689" s="39">
        <v>900</v>
      </c>
      <c r="E689" s="39">
        <v>900</v>
      </c>
      <c r="F689" s="39">
        <v>1350</v>
      </c>
      <c r="G689" s="39">
        <v>1350</v>
      </c>
      <c r="H689" s="39">
        <f>SUM(D689:G689)</f>
        <v>4500</v>
      </c>
      <c r="I689" s="39">
        <v>900</v>
      </c>
      <c r="J689" s="39">
        <v>900</v>
      </c>
      <c r="K689" s="39">
        <v>900</v>
      </c>
      <c r="L689" s="39">
        <v>900</v>
      </c>
      <c r="M689" s="39">
        <f>SUM(I689:L689)</f>
        <v>3600</v>
      </c>
      <c r="N689" s="39">
        <v>900</v>
      </c>
      <c r="O689" s="39">
        <v>900</v>
      </c>
      <c r="P689" s="39">
        <v>900</v>
      </c>
      <c r="Q689" s="39">
        <v>900</v>
      </c>
      <c r="R689" s="39">
        <f>SUM(N689:Q689)</f>
        <v>3600</v>
      </c>
      <c r="T689" s="72">
        <f t="shared" si="303"/>
        <v>11700</v>
      </c>
    </row>
    <row r="690" spans="1:20" ht="21" customHeight="1" x14ac:dyDescent="0.3">
      <c r="A690" s="50"/>
      <c r="B690" s="38" t="s">
        <v>2</v>
      </c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64"/>
      <c r="T690" s="72">
        <f t="shared" si="303"/>
        <v>0</v>
      </c>
    </row>
    <row r="691" spans="1:20" ht="21" customHeight="1" x14ac:dyDescent="0.3">
      <c r="A691" s="37" t="s">
        <v>33</v>
      </c>
      <c r="B691" s="38" t="s">
        <v>1</v>
      </c>
      <c r="C691" s="39">
        <v>802800</v>
      </c>
      <c r="D691" s="39">
        <v>802800</v>
      </c>
      <c r="E691" s="39"/>
      <c r="F691" s="39"/>
      <c r="G691" s="39"/>
      <c r="H691" s="39">
        <f>SUM(D691:G691)</f>
        <v>802800</v>
      </c>
      <c r="I691" s="39"/>
      <c r="J691" s="39"/>
      <c r="K691" s="39"/>
      <c r="L691" s="39"/>
      <c r="M691" s="39">
        <f>SUM(I691:L691)</f>
        <v>0</v>
      </c>
      <c r="N691" s="39"/>
      <c r="O691" s="39"/>
      <c r="P691" s="39"/>
      <c r="Q691" s="39"/>
      <c r="R691" s="39">
        <f>SUM(N691:Q691)</f>
        <v>0</v>
      </c>
      <c r="T691" s="72">
        <f t="shared" si="303"/>
        <v>802800</v>
      </c>
    </row>
    <row r="692" spans="1:20" ht="21" customHeight="1" x14ac:dyDescent="0.3">
      <c r="A692" s="45"/>
      <c r="B692" s="38" t="s">
        <v>2</v>
      </c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64"/>
      <c r="T692" s="72">
        <f t="shared" si="303"/>
        <v>0</v>
      </c>
    </row>
    <row r="693" spans="1:20" ht="21" customHeight="1" x14ac:dyDescent="0.3">
      <c r="A693" s="63" t="s">
        <v>111</v>
      </c>
      <c r="B693" s="38" t="s">
        <v>1</v>
      </c>
      <c r="C693" s="39">
        <v>39600</v>
      </c>
      <c r="D693" s="39">
        <v>3960</v>
      </c>
      <c r="E693" s="39">
        <v>3960</v>
      </c>
      <c r="F693" s="39">
        <v>3960</v>
      </c>
      <c r="G693" s="39">
        <v>3960</v>
      </c>
      <c r="H693" s="39">
        <f>SUM(D693:G693)</f>
        <v>15840</v>
      </c>
      <c r="I693" s="39">
        <v>3960</v>
      </c>
      <c r="J693" s="39">
        <v>3960</v>
      </c>
      <c r="K693" s="39">
        <v>3960</v>
      </c>
      <c r="L693" s="39">
        <v>3960</v>
      </c>
      <c r="M693" s="39">
        <f>SUM(I693:L693)</f>
        <v>15840</v>
      </c>
      <c r="N693" s="39">
        <v>3960</v>
      </c>
      <c r="O693" s="39">
        <v>3960</v>
      </c>
      <c r="P693" s="39"/>
      <c r="Q693" s="39"/>
      <c r="R693" s="39">
        <f>SUM(N693:Q693)</f>
        <v>7920</v>
      </c>
      <c r="T693" s="72">
        <f t="shared" si="303"/>
        <v>39600</v>
      </c>
    </row>
    <row r="694" spans="1:20" ht="21" customHeight="1" x14ac:dyDescent="0.3">
      <c r="A694" s="65"/>
      <c r="B694" s="38" t="s">
        <v>2</v>
      </c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64"/>
      <c r="T694" s="72">
        <f t="shared" si="303"/>
        <v>0</v>
      </c>
    </row>
    <row r="695" spans="1:20" ht="21" customHeight="1" x14ac:dyDescent="0.3">
      <c r="A695" s="32" t="s">
        <v>41</v>
      </c>
      <c r="B695" s="33" t="s">
        <v>1</v>
      </c>
      <c r="C695" s="36">
        <f>SUM(C697)</f>
        <v>165100</v>
      </c>
      <c r="D695" s="36">
        <f t="shared" ref="D695:R695" si="305">SUM(D697)</f>
        <v>0</v>
      </c>
      <c r="E695" s="36">
        <f t="shared" si="305"/>
        <v>19925</v>
      </c>
      <c r="F695" s="36">
        <f t="shared" si="305"/>
        <v>19925</v>
      </c>
      <c r="G695" s="36">
        <f t="shared" si="305"/>
        <v>0</v>
      </c>
      <c r="H695" s="36">
        <f t="shared" si="305"/>
        <v>39850</v>
      </c>
      <c r="I695" s="36">
        <f t="shared" si="305"/>
        <v>19925</v>
      </c>
      <c r="J695" s="36">
        <f t="shared" si="305"/>
        <v>19925</v>
      </c>
      <c r="K695" s="36">
        <f t="shared" si="305"/>
        <v>19925</v>
      </c>
      <c r="L695" s="36">
        <f t="shared" si="305"/>
        <v>19925</v>
      </c>
      <c r="M695" s="36">
        <f t="shared" si="305"/>
        <v>79700</v>
      </c>
      <c r="N695" s="36">
        <f t="shared" si="305"/>
        <v>19950</v>
      </c>
      <c r="O695" s="36">
        <f t="shared" si="305"/>
        <v>12800</v>
      </c>
      <c r="P695" s="36">
        <f t="shared" si="305"/>
        <v>12800</v>
      </c>
      <c r="Q695" s="36">
        <f t="shared" si="305"/>
        <v>0</v>
      </c>
      <c r="R695" s="36">
        <f t="shared" si="305"/>
        <v>45550</v>
      </c>
      <c r="T695" s="72">
        <f t="shared" si="303"/>
        <v>165100</v>
      </c>
    </row>
    <row r="696" spans="1:20" ht="21" customHeight="1" x14ac:dyDescent="0.3">
      <c r="A696" s="35"/>
      <c r="B696" s="33" t="s">
        <v>2</v>
      </c>
      <c r="C696" s="36">
        <f>SUM(C698)</f>
        <v>0</v>
      </c>
      <c r="D696" s="36">
        <f t="shared" ref="D696:R696" si="306">SUM(D698)</f>
        <v>0</v>
      </c>
      <c r="E696" s="36">
        <f t="shared" si="306"/>
        <v>0</v>
      </c>
      <c r="F696" s="36">
        <f t="shared" si="306"/>
        <v>0</v>
      </c>
      <c r="G696" s="36">
        <f t="shared" si="306"/>
        <v>0</v>
      </c>
      <c r="H696" s="36">
        <f t="shared" si="306"/>
        <v>0</v>
      </c>
      <c r="I696" s="36">
        <f t="shared" si="306"/>
        <v>0</v>
      </c>
      <c r="J696" s="36">
        <f t="shared" si="306"/>
        <v>0</v>
      </c>
      <c r="K696" s="36">
        <f t="shared" si="306"/>
        <v>0</v>
      </c>
      <c r="L696" s="36">
        <f t="shared" si="306"/>
        <v>0</v>
      </c>
      <c r="M696" s="36">
        <f t="shared" si="306"/>
        <v>0</v>
      </c>
      <c r="N696" s="36">
        <f t="shared" si="306"/>
        <v>0</v>
      </c>
      <c r="O696" s="36">
        <f t="shared" si="306"/>
        <v>0</v>
      </c>
      <c r="P696" s="36">
        <f t="shared" si="306"/>
        <v>0</v>
      </c>
      <c r="Q696" s="36">
        <f t="shared" si="306"/>
        <v>0</v>
      </c>
      <c r="R696" s="36">
        <f t="shared" si="306"/>
        <v>0</v>
      </c>
      <c r="T696" s="72">
        <f t="shared" si="303"/>
        <v>0</v>
      </c>
    </row>
    <row r="697" spans="1:20" ht="21" customHeight="1" x14ac:dyDescent="0.3">
      <c r="A697" s="50" t="s">
        <v>225</v>
      </c>
      <c r="B697" s="38" t="s">
        <v>1</v>
      </c>
      <c r="C697" s="39">
        <v>165100</v>
      </c>
      <c r="D697" s="39"/>
      <c r="E697" s="39">
        <v>19925</v>
      </c>
      <c r="F697" s="39">
        <v>19925</v>
      </c>
      <c r="G697" s="39"/>
      <c r="H697" s="39">
        <f>SUM(D697:G697)</f>
        <v>39850</v>
      </c>
      <c r="I697" s="39">
        <v>19925</v>
      </c>
      <c r="J697" s="39">
        <v>19925</v>
      </c>
      <c r="K697" s="39">
        <v>19925</v>
      </c>
      <c r="L697" s="39">
        <v>19925</v>
      </c>
      <c r="M697" s="39">
        <f>SUM(I697:L697)</f>
        <v>79700</v>
      </c>
      <c r="N697" s="39">
        <v>19950</v>
      </c>
      <c r="O697" s="39">
        <v>12800</v>
      </c>
      <c r="P697" s="39">
        <v>12800</v>
      </c>
      <c r="Q697" s="39"/>
      <c r="R697" s="39">
        <f>SUM(N697:Q697)</f>
        <v>45550</v>
      </c>
      <c r="T697" s="72">
        <f t="shared" si="303"/>
        <v>165100</v>
      </c>
    </row>
    <row r="698" spans="1:20" ht="21" customHeight="1" x14ac:dyDescent="0.3">
      <c r="A698" s="45" t="s">
        <v>188</v>
      </c>
      <c r="B698" s="38" t="s">
        <v>2</v>
      </c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64"/>
      <c r="T698" s="72">
        <f t="shared" si="303"/>
        <v>0</v>
      </c>
    </row>
    <row r="699" spans="1:20" ht="21" customHeight="1" x14ac:dyDescent="0.3">
      <c r="A699" s="165" t="s">
        <v>40</v>
      </c>
      <c r="B699" s="165"/>
      <c r="C699" s="165"/>
      <c r="D699" s="165"/>
      <c r="E699" s="165"/>
      <c r="F699" s="165"/>
      <c r="G699" s="165"/>
      <c r="H699" s="165"/>
      <c r="I699" s="165"/>
      <c r="J699" s="165"/>
      <c r="K699" s="165"/>
      <c r="L699" s="165"/>
      <c r="M699" s="165"/>
      <c r="N699" s="165"/>
      <c r="O699" s="165"/>
      <c r="P699" s="165"/>
      <c r="Q699" s="24" t="s">
        <v>18</v>
      </c>
      <c r="T699" s="72">
        <f>SUM(H699,M699,R699)</f>
        <v>0</v>
      </c>
    </row>
    <row r="700" spans="1:20" ht="21" customHeight="1" x14ac:dyDescent="0.3">
      <c r="A700" s="22"/>
      <c r="B700" s="22"/>
      <c r="C700" s="23"/>
      <c r="D700" s="24"/>
      <c r="T700" s="72">
        <f>SUM(H700,M700,R700)</f>
        <v>0</v>
      </c>
    </row>
    <row r="701" spans="1:20" ht="21" customHeight="1" x14ac:dyDescent="0.3">
      <c r="A701" s="163" t="s">
        <v>17</v>
      </c>
      <c r="B701" s="25" t="s">
        <v>3</v>
      </c>
      <c r="C701" s="26" t="s">
        <v>25</v>
      </c>
      <c r="D701" s="168" t="s">
        <v>42</v>
      </c>
      <c r="E701" s="169"/>
      <c r="F701" s="169"/>
      <c r="G701" s="170"/>
      <c r="H701" s="27"/>
      <c r="I701" s="168" t="s">
        <v>146</v>
      </c>
      <c r="J701" s="169"/>
      <c r="K701" s="169"/>
      <c r="L701" s="170"/>
      <c r="M701" s="27"/>
      <c r="N701" s="168" t="s">
        <v>147</v>
      </c>
      <c r="O701" s="169"/>
      <c r="P701" s="169"/>
      <c r="Q701" s="170"/>
      <c r="R701" s="41"/>
      <c r="T701" s="72">
        <f>SUM(H701,M701,R701)</f>
        <v>0</v>
      </c>
    </row>
    <row r="702" spans="1:20" ht="21" customHeight="1" x14ac:dyDescent="0.3">
      <c r="A702" s="164"/>
      <c r="B702" s="28" t="s">
        <v>2</v>
      </c>
      <c r="C702" s="29"/>
      <c r="D702" s="30" t="s">
        <v>205</v>
      </c>
      <c r="E702" s="30" t="s">
        <v>206</v>
      </c>
      <c r="F702" s="30" t="s">
        <v>207</v>
      </c>
      <c r="G702" s="30" t="s">
        <v>208</v>
      </c>
      <c r="H702" s="30" t="s">
        <v>148</v>
      </c>
      <c r="I702" s="30" t="s">
        <v>209</v>
      </c>
      <c r="J702" s="30" t="s">
        <v>210</v>
      </c>
      <c r="K702" s="30" t="s">
        <v>211</v>
      </c>
      <c r="L702" s="30" t="s">
        <v>212</v>
      </c>
      <c r="M702" s="30" t="s">
        <v>149</v>
      </c>
      <c r="N702" s="30" t="s">
        <v>213</v>
      </c>
      <c r="O702" s="30" t="s">
        <v>214</v>
      </c>
      <c r="P702" s="30" t="s">
        <v>215</v>
      </c>
      <c r="Q702" s="30" t="s">
        <v>216</v>
      </c>
      <c r="R702" s="30" t="s">
        <v>150</v>
      </c>
      <c r="T702" s="72">
        <f>SUM(H702,M702,R702)</f>
        <v>0</v>
      </c>
    </row>
    <row r="703" spans="1:20" ht="21" customHeight="1" x14ac:dyDescent="0.3">
      <c r="A703" s="32" t="s">
        <v>106</v>
      </c>
      <c r="B703" s="33" t="s">
        <v>1</v>
      </c>
      <c r="C703" s="36">
        <f>C705</f>
        <v>80900</v>
      </c>
      <c r="D703" s="36">
        <f t="shared" ref="D703:G703" si="307">D705</f>
        <v>0</v>
      </c>
      <c r="E703" s="36">
        <f t="shared" si="307"/>
        <v>2500</v>
      </c>
      <c r="F703" s="36">
        <f t="shared" si="307"/>
        <v>8500</v>
      </c>
      <c r="G703" s="36">
        <f t="shared" si="307"/>
        <v>22920</v>
      </c>
      <c r="H703" s="36">
        <f>SUM(D703:G703)</f>
        <v>33920</v>
      </c>
      <c r="I703" s="36">
        <f t="shared" ref="I703:L703" si="308">I705</f>
        <v>18420</v>
      </c>
      <c r="J703" s="36">
        <f t="shared" si="308"/>
        <v>9000</v>
      </c>
      <c r="K703" s="36">
        <f t="shared" si="308"/>
        <v>2500</v>
      </c>
      <c r="L703" s="36">
        <f t="shared" si="308"/>
        <v>5000</v>
      </c>
      <c r="M703" s="36">
        <f>SUM(I703:L703)</f>
        <v>34920</v>
      </c>
      <c r="N703" s="36">
        <f t="shared" ref="N703:Q703" si="309">N705</f>
        <v>4500</v>
      </c>
      <c r="O703" s="36">
        <f t="shared" si="309"/>
        <v>5000</v>
      </c>
      <c r="P703" s="36">
        <f t="shared" si="309"/>
        <v>2560</v>
      </c>
      <c r="Q703" s="36">
        <f t="shared" si="309"/>
        <v>0</v>
      </c>
      <c r="R703" s="36">
        <f>SUM(N703:Q703)</f>
        <v>12060</v>
      </c>
      <c r="T703" s="72">
        <f t="shared" si="303"/>
        <v>80900</v>
      </c>
    </row>
    <row r="704" spans="1:20" ht="21" customHeight="1" x14ac:dyDescent="0.3">
      <c r="A704" s="35" t="s">
        <v>41</v>
      </c>
      <c r="B704" s="52" t="s">
        <v>2</v>
      </c>
      <c r="C704" s="36">
        <f>C706</f>
        <v>0</v>
      </c>
      <c r="D704" s="36">
        <f t="shared" ref="D704:G704" si="310">D706</f>
        <v>0</v>
      </c>
      <c r="E704" s="36">
        <f t="shared" si="310"/>
        <v>0</v>
      </c>
      <c r="F704" s="36">
        <f t="shared" si="310"/>
        <v>0</v>
      </c>
      <c r="G704" s="36">
        <f t="shared" si="310"/>
        <v>0</v>
      </c>
      <c r="H704" s="36">
        <f>SUM(D704:G704)</f>
        <v>0</v>
      </c>
      <c r="I704" s="36">
        <f t="shared" ref="I704:L704" si="311">I706</f>
        <v>0</v>
      </c>
      <c r="J704" s="36">
        <f t="shared" si="311"/>
        <v>0</v>
      </c>
      <c r="K704" s="36">
        <f t="shared" si="311"/>
        <v>0</v>
      </c>
      <c r="L704" s="36">
        <f t="shared" si="311"/>
        <v>0</v>
      </c>
      <c r="M704" s="36">
        <f>SUM(I704:L704)</f>
        <v>0</v>
      </c>
      <c r="N704" s="36">
        <f t="shared" ref="N704:Q704" si="312">N706</f>
        <v>0</v>
      </c>
      <c r="O704" s="36">
        <f t="shared" si="312"/>
        <v>0</v>
      </c>
      <c r="P704" s="36">
        <f t="shared" si="312"/>
        <v>0</v>
      </c>
      <c r="Q704" s="36">
        <f t="shared" si="312"/>
        <v>0</v>
      </c>
      <c r="R704" s="36">
        <f>SUM(N704:Q704)</f>
        <v>0</v>
      </c>
      <c r="T704" s="72">
        <f t="shared" si="303"/>
        <v>0</v>
      </c>
    </row>
    <row r="705" spans="1:20" ht="21" customHeight="1" x14ac:dyDescent="0.3">
      <c r="A705" s="50" t="s">
        <v>113</v>
      </c>
      <c r="B705" s="38" t="s">
        <v>1</v>
      </c>
      <c r="C705" s="39">
        <v>80900</v>
      </c>
      <c r="D705" s="39"/>
      <c r="E705" s="39">
        <v>2500</v>
      </c>
      <c r="F705" s="39">
        <v>8500</v>
      </c>
      <c r="G705" s="39">
        <v>22920</v>
      </c>
      <c r="H705" s="39">
        <f>SUM(D705:G705)</f>
        <v>33920</v>
      </c>
      <c r="I705" s="39">
        <v>18420</v>
      </c>
      <c r="J705" s="39">
        <v>9000</v>
      </c>
      <c r="K705" s="39">
        <v>2500</v>
      </c>
      <c r="L705" s="39">
        <v>5000</v>
      </c>
      <c r="M705" s="39">
        <f>SUM(I705:L705)</f>
        <v>34920</v>
      </c>
      <c r="N705" s="39">
        <v>4500</v>
      </c>
      <c r="O705" s="39">
        <v>5000</v>
      </c>
      <c r="P705" s="39">
        <v>2560</v>
      </c>
      <c r="Q705" s="39"/>
      <c r="R705" s="39">
        <f>SUM(N705:Q705)</f>
        <v>12060</v>
      </c>
      <c r="T705" s="72">
        <f t="shared" si="303"/>
        <v>80900</v>
      </c>
    </row>
    <row r="706" spans="1:20" ht="21" customHeight="1" x14ac:dyDescent="0.3">
      <c r="A706" s="45"/>
      <c r="B706" s="38" t="s">
        <v>2</v>
      </c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64"/>
      <c r="T706" s="72">
        <f t="shared" si="303"/>
        <v>0</v>
      </c>
    </row>
    <row r="707" spans="1:20" ht="21" customHeight="1" x14ac:dyDescent="0.3">
      <c r="A707" s="32" t="s">
        <v>114</v>
      </c>
      <c r="B707" s="33" t="s">
        <v>1</v>
      </c>
      <c r="C707" s="36">
        <f>C709+C715</f>
        <v>215700</v>
      </c>
      <c r="D707" s="36">
        <f t="shared" ref="D707:G707" si="313">D709+D715</f>
        <v>0</v>
      </c>
      <c r="E707" s="36">
        <f t="shared" si="313"/>
        <v>16000</v>
      </c>
      <c r="F707" s="36">
        <f t="shared" si="313"/>
        <v>16000</v>
      </c>
      <c r="G707" s="36">
        <f t="shared" si="313"/>
        <v>16000</v>
      </c>
      <c r="H707" s="36">
        <f>SUM(D707:G707)</f>
        <v>48000</v>
      </c>
      <c r="I707" s="36">
        <f t="shared" ref="I707:L707" si="314">I709+I715</f>
        <v>16000</v>
      </c>
      <c r="J707" s="36">
        <f t="shared" si="314"/>
        <v>16000</v>
      </c>
      <c r="K707" s="36">
        <f t="shared" si="314"/>
        <v>16700</v>
      </c>
      <c r="L707" s="36">
        <f t="shared" si="314"/>
        <v>66800</v>
      </c>
      <c r="M707" s="36">
        <f>SUM(I707:L707)</f>
        <v>115500</v>
      </c>
      <c r="N707" s="36">
        <f t="shared" ref="N707:Q707" si="315">N709+N715</f>
        <v>16000</v>
      </c>
      <c r="O707" s="36">
        <f t="shared" si="315"/>
        <v>16000</v>
      </c>
      <c r="P707" s="36">
        <f t="shared" si="315"/>
        <v>17200</v>
      </c>
      <c r="Q707" s="36">
        <f t="shared" si="315"/>
        <v>3000</v>
      </c>
      <c r="R707" s="36">
        <f>SUM(N707:Q707)</f>
        <v>52200</v>
      </c>
      <c r="T707" s="72">
        <f t="shared" si="303"/>
        <v>215700</v>
      </c>
    </row>
    <row r="708" spans="1:20" ht="21" customHeight="1" x14ac:dyDescent="0.3">
      <c r="A708" s="35"/>
      <c r="B708" s="33" t="s">
        <v>2</v>
      </c>
      <c r="C708" s="36">
        <f>C710+C716</f>
        <v>0</v>
      </c>
      <c r="D708" s="36">
        <f t="shared" ref="D708:G708" si="316">D710+D716</f>
        <v>0</v>
      </c>
      <c r="E708" s="36">
        <f t="shared" si="316"/>
        <v>0</v>
      </c>
      <c r="F708" s="36">
        <f t="shared" si="316"/>
        <v>0</v>
      </c>
      <c r="G708" s="36">
        <f t="shared" si="316"/>
        <v>0</v>
      </c>
      <c r="H708" s="36">
        <f>SUM(D708:G708)</f>
        <v>0</v>
      </c>
      <c r="I708" s="36">
        <f t="shared" ref="I708:L708" si="317">I710+I716</f>
        <v>0</v>
      </c>
      <c r="J708" s="36">
        <f t="shared" si="317"/>
        <v>0</v>
      </c>
      <c r="K708" s="36">
        <f t="shared" si="317"/>
        <v>0</v>
      </c>
      <c r="L708" s="36">
        <f t="shared" si="317"/>
        <v>0</v>
      </c>
      <c r="M708" s="36">
        <f>SUM(I708:L708)</f>
        <v>0</v>
      </c>
      <c r="N708" s="36">
        <f t="shared" ref="N708:Q708" si="318">N710+N716</f>
        <v>0</v>
      </c>
      <c r="O708" s="36">
        <f t="shared" si="318"/>
        <v>0</v>
      </c>
      <c r="P708" s="36">
        <f t="shared" si="318"/>
        <v>0</v>
      </c>
      <c r="Q708" s="36">
        <f t="shared" si="318"/>
        <v>0</v>
      </c>
      <c r="R708" s="36">
        <f>SUM(N708:Q708)</f>
        <v>0</v>
      </c>
      <c r="T708" s="72">
        <f t="shared" si="303"/>
        <v>0</v>
      </c>
    </row>
    <row r="709" spans="1:20" ht="21" customHeight="1" x14ac:dyDescent="0.3">
      <c r="A709" s="32" t="s">
        <v>72</v>
      </c>
      <c r="B709" s="33" t="s">
        <v>1</v>
      </c>
      <c r="C709" s="36">
        <f>SUM(C711,C713)</f>
        <v>51500</v>
      </c>
      <c r="D709" s="36">
        <f t="shared" ref="D709:R709" si="319">SUM(D711,D713)</f>
        <v>0</v>
      </c>
      <c r="E709" s="36">
        <f t="shared" si="319"/>
        <v>0</v>
      </c>
      <c r="F709" s="36">
        <f t="shared" si="319"/>
        <v>0</v>
      </c>
      <c r="G709" s="36">
        <f t="shared" si="319"/>
        <v>0</v>
      </c>
      <c r="H709" s="36">
        <f t="shared" si="319"/>
        <v>0</v>
      </c>
      <c r="I709" s="36">
        <f t="shared" si="319"/>
        <v>0</v>
      </c>
      <c r="J709" s="36">
        <f t="shared" si="319"/>
        <v>0</v>
      </c>
      <c r="K709" s="36">
        <f t="shared" si="319"/>
        <v>700</v>
      </c>
      <c r="L709" s="36">
        <f t="shared" si="319"/>
        <v>50800</v>
      </c>
      <c r="M709" s="36">
        <f t="shared" si="319"/>
        <v>51500</v>
      </c>
      <c r="N709" s="36">
        <f t="shared" si="319"/>
        <v>0</v>
      </c>
      <c r="O709" s="36">
        <f t="shared" si="319"/>
        <v>0</v>
      </c>
      <c r="P709" s="36">
        <f t="shared" si="319"/>
        <v>0</v>
      </c>
      <c r="Q709" s="36">
        <f t="shared" si="319"/>
        <v>0</v>
      </c>
      <c r="R709" s="36">
        <f t="shared" si="319"/>
        <v>0</v>
      </c>
      <c r="T709" s="72">
        <f t="shared" si="303"/>
        <v>51500</v>
      </c>
    </row>
    <row r="710" spans="1:20" ht="21" customHeight="1" x14ac:dyDescent="0.3">
      <c r="A710" s="35"/>
      <c r="B710" s="33" t="s">
        <v>2</v>
      </c>
      <c r="C710" s="36">
        <f>SUM(C712,C714)</f>
        <v>0</v>
      </c>
      <c r="D710" s="36">
        <f t="shared" ref="D710:R710" si="320">SUM(D712,D714)</f>
        <v>0</v>
      </c>
      <c r="E710" s="36">
        <f t="shared" si="320"/>
        <v>0</v>
      </c>
      <c r="F710" s="36">
        <f t="shared" si="320"/>
        <v>0</v>
      </c>
      <c r="G710" s="36">
        <f t="shared" si="320"/>
        <v>0</v>
      </c>
      <c r="H710" s="36">
        <f t="shared" si="320"/>
        <v>0</v>
      </c>
      <c r="I710" s="36">
        <f t="shared" si="320"/>
        <v>0</v>
      </c>
      <c r="J710" s="36">
        <f t="shared" si="320"/>
        <v>0</v>
      </c>
      <c r="K710" s="36">
        <f t="shared" si="320"/>
        <v>0</v>
      </c>
      <c r="L710" s="36">
        <f t="shared" si="320"/>
        <v>0</v>
      </c>
      <c r="M710" s="36">
        <f t="shared" si="320"/>
        <v>0</v>
      </c>
      <c r="N710" s="36">
        <f t="shared" si="320"/>
        <v>0</v>
      </c>
      <c r="O710" s="36">
        <f t="shared" si="320"/>
        <v>0</v>
      </c>
      <c r="P710" s="36">
        <f t="shared" si="320"/>
        <v>0</v>
      </c>
      <c r="Q710" s="36">
        <f t="shared" si="320"/>
        <v>0</v>
      </c>
      <c r="R710" s="36">
        <f t="shared" si="320"/>
        <v>0</v>
      </c>
      <c r="T710" s="72">
        <f t="shared" si="303"/>
        <v>0</v>
      </c>
    </row>
    <row r="711" spans="1:20" ht="21" customHeight="1" x14ac:dyDescent="0.3">
      <c r="A711" s="50" t="s">
        <v>73</v>
      </c>
      <c r="B711" s="38" t="s">
        <v>1</v>
      </c>
      <c r="C711" s="39">
        <v>50800</v>
      </c>
      <c r="D711" s="39"/>
      <c r="E711" s="39"/>
      <c r="F711" s="39"/>
      <c r="G711" s="39"/>
      <c r="H711" s="66">
        <f>SUM(D711:G711)</f>
        <v>0</v>
      </c>
      <c r="I711" s="39"/>
      <c r="J711" s="39"/>
      <c r="K711" s="39"/>
      <c r="L711" s="39">
        <v>50800</v>
      </c>
      <c r="M711" s="66">
        <f>SUM(I711:L711)</f>
        <v>50800</v>
      </c>
      <c r="N711" s="39"/>
      <c r="O711" s="39"/>
      <c r="P711" s="39"/>
      <c r="Q711" s="39"/>
      <c r="R711" s="66">
        <f>SUM(N711:Q711)</f>
        <v>0</v>
      </c>
      <c r="T711" s="72">
        <f t="shared" si="303"/>
        <v>50800</v>
      </c>
    </row>
    <row r="712" spans="1:20" ht="21" customHeight="1" x14ac:dyDescent="0.3">
      <c r="A712" s="50"/>
      <c r="B712" s="38" t="s">
        <v>2</v>
      </c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64"/>
      <c r="T712" s="72">
        <f t="shared" si="303"/>
        <v>0</v>
      </c>
    </row>
    <row r="713" spans="1:20" ht="21" customHeight="1" x14ac:dyDescent="0.3">
      <c r="A713" s="37" t="s">
        <v>90</v>
      </c>
      <c r="B713" s="38" t="s">
        <v>1</v>
      </c>
      <c r="C713" s="39">
        <v>700</v>
      </c>
      <c r="D713" s="39"/>
      <c r="E713" s="39"/>
      <c r="F713" s="39"/>
      <c r="G713" s="39"/>
      <c r="H713" s="66">
        <f>SUM(D713:G713)</f>
        <v>0</v>
      </c>
      <c r="I713" s="39"/>
      <c r="J713" s="39"/>
      <c r="K713" s="39">
        <v>700</v>
      </c>
      <c r="L713" s="39"/>
      <c r="M713" s="66">
        <f>SUM(I713:L713)</f>
        <v>700</v>
      </c>
      <c r="N713" s="39"/>
      <c r="O713" s="39"/>
      <c r="P713" s="39"/>
      <c r="Q713" s="39"/>
      <c r="R713" s="66">
        <f>SUM(N713:Q713)</f>
        <v>0</v>
      </c>
      <c r="T713" s="72">
        <f t="shared" si="303"/>
        <v>700</v>
      </c>
    </row>
    <row r="714" spans="1:20" ht="21" customHeight="1" x14ac:dyDescent="0.3">
      <c r="A714" s="45"/>
      <c r="B714" s="38" t="s">
        <v>2</v>
      </c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64"/>
      <c r="T714" s="72">
        <f t="shared" si="303"/>
        <v>0</v>
      </c>
    </row>
    <row r="715" spans="1:20" ht="21" customHeight="1" x14ac:dyDescent="0.3">
      <c r="A715" s="32" t="s">
        <v>41</v>
      </c>
      <c r="B715" s="33" t="s">
        <v>1</v>
      </c>
      <c r="C715" s="36">
        <f>SUM(C717)</f>
        <v>164200</v>
      </c>
      <c r="D715" s="36">
        <f t="shared" ref="D715:R715" si="321">SUM(D717)</f>
        <v>0</v>
      </c>
      <c r="E715" s="36">
        <f t="shared" si="321"/>
        <v>16000</v>
      </c>
      <c r="F715" s="36">
        <f t="shared" si="321"/>
        <v>16000</v>
      </c>
      <c r="G715" s="36">
        <f t="shared" si="321"/>
        <v>16000</v>
      </c>
      <c r="H715" s="36">
        <f t="shared" si="321"/>
        <v>48000</v>
      </c>
      <c r="I715" s="36">
        <f t="shared" si="321"/>
        <v>16000</v>
      </c>
      <c r="J715" s="36">
        <f t="shared" si="321"/>
        <v>16000</v>
      </c>
      <c r="K715" s="36">
        <f t="shared" si="321"/>
        <v>16000</v>
      </c>
      <c r="L715" s="36">
        <f t="shared" si="321"/>
        <v>16000</v>
      </c>
      <c r="M715" s="36">
        <f t="shared" si="321"/>
        <v>64000</v>
      </c>
      <c r="N715" s="36">
        <f t="shared" si="321"/>
        <v>16000</v>
      </c>
      <c r="O715" s="36">
        <f t="shared" si="321"/>
        <v>16000</v>
      </c>
      <c r="P715" s="36">
        <f t="shared" si="321"/>
        <v>17200</v>
      </c>
      <c r="Q715" s="36">
        <f t="shared" si="321"/>
        <v>3000</v>
      </c>
      <c r="R715" s="36">
        <f t="shared" si="321"/>
        <v>52200</v>
      </c>
      <c r="T715" s="72">
        <f t="shared" ref="T715:T718" si="322">SUM(H715,M715,R715)</f>
        <v>164200</v>
      </c>
    </row>
    <row r="716" spans="1:20" ht="21" customHeight="1" x14ac:dyDescent="0.3">
      <c r="A716" s="35"/>
      <c r="B716" s="33" t="s">
        <v>2</v>
      </c>
      <c r="C716" s="36">
        <f>SUM(C718)</f>
        <v>0</v>
      </c>
      <c r="D716" s="36">
        <f t="shared" ref="D716:R716" si="323">SUM(D718)</f>
        <v>0</v>
      </c>
      <c r="E716" s="36">
        <f t="shared" si="323"/>
        <v>0</v>
      </c>
      <c r="F716" s="36">
        <f t="shared" si="323"/>
        <v>0</v>
      </c>
      <c r="G716" s="36">
        <f t="shared" si="323"/>
        <v>0</v>
      </c>
      <c r="H716" s="36">
        <f t="shared" si="323"/>
        <v>0</v>
      </c>
      <c r="I716" s="36">
        <f t="shared" si="323"/>
        <v>0</v>
      </c>
      <c r="J716" s="36">
        <f t="shared" si="323"/>
        <v>0</v>
      </c>
      <c r="K716" s="36">
        <f t="shared" si="323"/>
        <v>0</v>
      </c>
      <c r="L716" s="36">
        <f t="shared" si="323"/>
        <v>0</v>
      </c>
      <c r="M716" s="36">
        <f t="shared" si="323"/>
        <v>0</v>
      </c>
      <c r="N716" s="36">
        <f t="shared" si="323"/>
        <v>0</v>
      </c>
      <c r="O716" s="36">
        <f t="shared" si="323"/>
        <v>0</v>
      </c>
      <c r="P716" s="36">
        <f t="shared" si="323"/>
        <v>0</v>
      </c>
      <c r="Q716" s="36">
        <f t="shared" si="323"/>
        <v>0</v>
      </c>
      <c r="R716" s="36">
        <f t="shared" si="323"/>
        <v>0</v>
      </c>
      <c r="T716" s="72">
        <f t="shared" si="322"/>
        <v>0</v>
      </c>
    </row>
    <row r="717" spans="1:20" ht="21" customHeight="1" x14ac:dyDescent="0.3">
      <c r="A717" s="50" t="s">
        <v>201</v>
      </c>
      <c r="B717" s="38" t="s">
        <v>1</v>
      </c>
      <c r="C717" s="39">
        <v>164200</v>
      </c>
      <c r="D717" s="39"/>
      <c r="E717" s="39">
        <v>16000</v>
      </c>
      <c r="F717" s="39">
        <v>16000</v>
      </c>
      <c r="G717" s="39">
        <v>16000</v>
      </c>
      <c r="H717" s="39">
        <f>SUM(D717:G717)</f>
        <v>48000</v>
      </c>
      <c r="I717" s="39">
        <v>16000</v>
      </c>
      <c r="J717" s="39">
        <v>16000</v>
      </c>
      <c r="K717" s="39">
        <v>16000</v>
      </c>
      <c r="L717" s="39">
        <v>16000</v>
      </c>
      <c r="M717" s="39">
        <f>SUM(I717:L717)</f>
        <v>64000</v>
      </c>
      <c r="N717" s="39">
        <v>16000</v>
      </c>
      <c r="O717" s="39">
        <v>16000</v>
      </c>
      <c r="P717" s="39">
        <v>17200</v>
      </c>
      <c r="Q717" s="39">
        <v>3000</v>
      </c>
      <c r="R717" s="39">
        <f>SUM(N717:Q717)</f>
        <v>52200</v>
      </c>
      <c r="T717" s="72">
        <f t="shared" si="322"/>
        <v>164200</v>
      </c>
    </row>
    <row r="718" spans="1:20" ht="21" customHeight="1" x14ac:dyDescent="0.3">
      <c r="A718" s="45" t="s">
        <v>200</v>
      </c>
      <c r="B718" s="38" t="s">
        <v>2</v>
      </c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64"/>
      <c r="T718" s="72">
        <f t="shared" si="322"/>
        <v>0</v>
      </c>
    </row>
    <row r="719" spans="1:20" ht="21" customHeight="1" x14ac:dyDescent="0.3">
      <c r="A719" s="32" t="s">
        <v>106</v>
      </c>
      <c r="B719" s="33" t="s">
        <v>1</v>
      </c>
      <c r="C719" s="36">
        <f>SUM(C721)</f>
        <v>100000</v>
      </c>
      <c r="D719" s="36">
        <f t="shared" ref="D719:R719" si="324">SUM(D721)</f>
        <v>0</v>
      </c>
      <c r="E719" s="36">
        <f t="shared" si="324"/>
        <v>0</v>
      </c>
      <c r="F719" s="36">
        <f t="shared" si="324"/>
        <v>0</v>
      </c>
      <c r="G719" s="36">
        <f t="shared" si="324"/>
        <v>0</v>
      </c>
      <c r="H719" s="36">
        <f t="shared" si="324"/>
        <v>0</v>
      </c>
      <c r="I719" s="36">
        <f t="shared" si="324"/>
        <v>0</v>
      </c>
      <c r="J719" s="36">
        <f t="shared" si="324"/>
        <v>0</v>
      </c>
      <c r="K719" s="36">
        <f t="shared" si="324"/>
        <v>0</v>
      </c>
      <c r="L719" s="36">
        <f t="shared" si="324"/>
        <v>100000</v>
      </c>
      <c r="M719" s="36">
        <f t="shared" si="324"/>
        <v>100000</v>
      </c>
      <c r="N719" s="36">
        <f t="shared" si="324"/>
        <v>0</v>
      </c>
      <c r="O719" s="36">
        <f t="shared" si="324"/>
        <v>0</v>
      </c>
      <c r="P719" s="36">
        <f t="shared" si="324"/>
        <v>0</v>
      </c>
      <c r="Q719" s="36">
        <f t="shared" si="324"/>
        <v>0</v>
      </c>
      <c r="R719" s="36">
        <f t="shared" si="324"/>
        <v>0</v>
      </c>
      <c r="T719" s="72">
        <f t="shared" si="303"/>
        <v>100000</v>
      </c>
    </row>
    <row r="720" spans="1:20" ht="21" customHeight="1" x14ac:dyDescent="0.3">
      <c r="A720" s="35" t="s">
        <v>41</v>
      </c>
      <c r="B720" s="52" t="s">
        <v>2</v>
      </c>
      <c r="C720" s="53">
        <f>SUM(C722)</f>
        <v>0</v>
      </c>
      <c r="D720" s="53">
        <f t="shared" ref="D720:R720" si="325">SUM(D722)</f>
        <v>0</v>
      </c>
      <c r="E720" s="53">
        <f t="shared" si="325"/>
        <v>0</v>
      </c>
      <c r="F720" s="53">
        <f t="shared" si="325"/>
        <v>0</v>
      </c>
      <c r="G720" s="53">
        <f t="shared" si="325"/>
        <v>0</v>
      </c>
      <c r="H720" s="53">
        <f t="shared" si="325"/>
        <v>0</v>
      </c>
      <c r="I720" s="53">
        <f t="shared" si="325"/>
        <v>0</v>
      </c>
      <c r="J720" s="53">
        <f t="shared" si="325"/>
        <v>0</v>
      </c>
      <c r="K720" s="53">
        <f t="shared" si="325"/>
        <v>0</v>
      </c>
      <c r="L720" s="53">
        <f t="shared" si="325"/>
        <v>0</v>
      </c>
      <c r="M720" s="53">
        <f t="shared" si="325"/>
        <v>0</v>
      </c>
      <c r="N720" s="53">
        <f t="shared" si="325"/>
        <v>0</v>
      </c>
      <c r="O720" s="53">
        <f t="shared" si="325"/>
        <v>0</v>
      </c>
      <c r="P720" s="53">
        <f t="shared" si="325"/>
        <v>0</v>
      </c>
      <c r="Q720" s="53">
        <f t="shared" si="325"/>
        <v>0</v>
      </c>
      <c r="R720" s="53">
        <f t="shared" si="325"/>
        <v>0</v>
      </c>
      <c r="T720" s="72">
        <f t="shared" si="303"/>
        <v>0</v>
      </c>
    </row>
    <row r="721" spans="1:20" ht="21" customHeight="1" x14ac:dyDescent="0.3">
      <c r="A721" s="50" t="s">
        <v>112</v>
      </c>
      <c r="B721" s="38" t="s">
        <v>1</v>
      </c>
      <c r="C721" s="39">
        <v>100000</v>
      </c>
      <c r="D721" s="39"/>
      <c r="E721" s="39"/>
      <c r="F721" s="39"/>
      <c r="G721" s="39"/>
      <c r="H721" s="66">
        <f>SUM(D721:G721)</f>
        <v>0</v>
      </c>
      <c r="I721" s="39"/>
      <c r="J721" s="39"/>
      <c r="K721" s="39"/>
      <c r="L721" s="39">
        <v>100000</v>
      </c>
      <c r="M721" s="66">
        <f>SUM(I721:L721)</f>
        <v>100000</v>
      </c>
      <c r="N721" s="39"/>
      <c r="O721" s="39"/>
      <c r="P721" s="39"/>
      <c r="Q721" s="39"/>
      <c r="R721" s="66">
        <f>SUM(N721:Q721)</f>
        <v>0</v>
      </c>
      <c r="T721" s="72">
        <f t="shared" si="303"/>
        <v>100000</v>
      </c>
    </row>
    <row r="722" spans="1:20" ht="21" customHeight="1" x14ac:dyDescent="0.3">
      <c r="A722" s="45"/>
      <c r="B722" s="38" t="s">
        <v>2</v>
      </c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64"/>
      <c r="T722" s="72">
        <f t="shared" si="303"/>
        <v>0</v>
      </c>
    </row>
    <row r="723" spans="1:20" ht="21" customHeight="1" x14ac:dyDescent="0.3">
      <c r="A723" s="166" t="s">
        <v>4</v>
      </c>
      <c r="B723" s="54" t="s">
        <v>1</v>
      </c>
      <c r="C723" s="55">
        <f>C669+C685+C703+C707+C719</f>
        <v>1632200</v>
      </c>
      <c r="D723" s="55">
        <f t="shared" ref="D723:G723" si="326">D669+D685+D703+D707+D719</f>
        <v>877460</v>
      </c>
      <c r="E723" s="55">
        <f t="shared" si="326"/>
        <v>43285</v>
      </c>
      <c r="F723" s="55">
        <f t="shared" si="326"/>
        <v>49735</v>
      </c>
      <c r="G723" s="55">
        <f t="shared" si="326"/>
        <v>44230</v>
      </c>
      <c r="H723" s="55">
        <f>SUM(D723:G723)</f>
        <v>1014710</v>
      </c>
      <c r="I723" s="55">
        <f t="shared" ref="I723:L723" si="327">I669+I685+I703+I707+I719</f>
        <v>97505</v>
      </c>
      <c r="J723" s="55">
        <f t="shared" si="327"/>
        <v>75585</v>
      </c>
      <c r="K723" s="55">
        <f t="shared" si="327"/>
        <v>64785</v>
      </c>
      <c r="L723" s="55">
        <f t="shared" si="327"/>
        <v>222585</v>
      </c>
      <c r="M723" s="55">
        <f>SUM(I723:L723)</f>
        <v>460460</v>
      </c>
      <c r="N723" s="55">
        <f t="shared" ref="N723:Q723" si="328">N669+N685+N703+N707+N719</f>
        <v>81010</v>
      </c>
      <c r="O723" s="55">
        <f t="shared" si="328"/>
        <v>38660</v>
      </c>
      <c r="P723" s="55">
        <f t="shared" si="328"/>
        <v>33460</v>
      </c>
      <c r="Q723" s="55">
        <f t="shared" si="328"/>
        <v>3900</v>
      </c>
      <c r="R723" s="55">
        <f>SUM(N723:Q723)</f>
        <v>157030</v>
      </c>
      <c r="T723" s="72">
        <f t="shared" si="303"/>
        <v>1632200</v>
      </c>
    </row>
    <row r="724" spans="1:20" ht="21" customHeight="1" x14ac:dyDescent="0.3">
      <c r="A724" s="167"/>
      <c r="B724" s="54" t="s">
        <v>2</v>
      </c>
      <c r="C724" s="55">
        <f>C670+C686+C704+C708+C720</f>
        <v>0</v>
      </c>
      <c r="D724" s="55">
        <f t="shared" ref="D724:G724" si="329">D670+D686+D704+D708+D720</f>
        <v>0</v>
      </c>
      <c r="E724" s="55">
        <f t="shared" si="329"/>
        <v>0</v>
      </c>
      <c r="F724" s="55">
        <f t="shared" si="329"/>
        <v>0</v>
      </c>
      <c r="G724" s="55">
        <f t="shared" si="329"/>
        <v>0</v>
      </c>
      <c r="H724" s="55">
        <f>SUM(D724:G724)</f>
        <v>0</v>
      </c>
      <c r="I724" s="55">
        <f t="shared" ref="I724:L724" si="330">I670+I686+I704+I708+I720</f>
        <v>0</v>
      </c>
      <c r="J724" s="55">
        <f t="shared" si="330"/>
        <v>0</v>
      </c>
      <c r="K724" s="55">
        <f t="shared" si="330"/>
        <v>0</v>
      </c>
      <c r="L724" s="55">
        <f t="shared" si="330"/>
        <v>0</v>
      </c>
      <c r="M724" s="55">
        <f>SUM(I724:L724)</f>
        <v>0</v>
      </c>
      <c r="N724" s="55">
        <f t="shared" ref="N724:Q724" si="331">N670+N686+N704+N708+N720</f>
        <v>0</v>
      </c>
      <c r="O724" s="55">
        <f t="shared" si="331"/>
        <v>0</v>
      </c>
      <c r="P724" s="55">
        <f t="shared" si="331"/>
        <v>0</v>
      </c>
      <c r="Q724" s="55">
        <f t="shared" si="331"/>
        <v>0</v>
      </c>
      <c r="R724" s="55">
        <f>SUM(N724:Q724)</f>
        <v>0</v>
      </c>
      <c r="T724" s="72">
        <f t="shared" si="303"/>
        <v>0</v>
      </c>
    </row>
    <row r="725" spans="1:20" ht="21" customHeight="1" x14ac:dyDescent="0.3">
      <c r="A725" s="49"/>
      <c r="B725" s="49"/>
      <c r="C725" s="56"/>
      <c r="D725" s="47"/>
      <c r="T725" s="72"/>
    </row>
    <row r="726" spans="1:20" ht="21" customHeight="1" x14ac:dyDescent="0.3">
      <c r="A726" s="22" t="s">
        <v>5</v>
      </c>
      <c r="B726" s="49"/>
      <c r="C726" s="56"/>
      <c r="D726" s="47"/>
      <c r="T726" s="72"/>
    </row>
    <row r="727" spans="1:20" x14ac:dyDescent="0.3">
      <c r="T727" s="72"/>
    </row>
    <row r="728" spans="1:20" x14ac:dyDescent="0.3">
      <c r="T728" s="72"/>
    </row>
    <row r="729" spans="1:20" x14ac:dyDescent="0.3">
      <c r="T729" s="72"/>
    </row>
    <row r="730" spans="1:20" x14ac:dyDescent="0.3">
      <c r="T730" s="72"/>
    </row>
    <row r="731" spans="1:20" x14ac:dyDescent="0.3">
      <c r="T731" s="72"/>
    </row>
    <row r="732" spans="1:20" x14ac:dyDescent="0.3">
      <c r="T732" s="72"/>
    </row>
    <row r="733" spans="1:20" x14ac:dyDescent="0.3">
      <c r="T733" s="72"/>
    </row>
    <row r="734" spans="1:20" x14ac:dyDescent="0.3">
      <c r="T734" s="72">
        <f t="shared" si="303"/>
        <v>0</v>
      </c>
    </row>
    <row r="735" spans="1:20" x14ac:dyDescent="0.3">
      <c r="T735" s="72">
        <f t="shared" si="303"/>
        <v>0</v>
      </c>
    </row>
    <row r="736" spans="1:20" x14ac:dyDescent="0.3">
      <c r="T736" s="72">
        <f t="shared" si="303"/>
        <v>0</v>
      </c>
    </row>
    <row r="737" spans="1:22" ht="21" customHeight="1" x14ac:dyDescent="0.3">
      <c r="A737" s="165" t="s">
        <v>243</v>
      </c>
      <c r="B737" s="165"/>
      <c r="C737" s="165"/>
      <c r="D737" s="165"/>
      <c r="E737" s="165"/>
      <c r="F737" s="165"/>
      <c r="G737" s="165"/>
      <c r="H737" s="165"/>
      <c r="I737" s="165"/>
      <c r="J737" s="165"/>
      <c r="K737" s="165"/>
      <c r="L737" s="165"/>
      <c r="M737" s="165"/>
      <c r="N737" s="165"/>
      <c r="O737" s="165"/>
      <c r="P737" s="165"/>
      <c r="Q737" s="165"/>
      <c r="T737" s="72">
        <f t="shared" si="303"/>
        <v>0</v>
      </c>
    </row>
    <row r="738" spans="1:22" ht="21" customHeight="1" x14ac:dyDescent="0.3">
      <c r="A738" s="20" t="s">
        <v>20</v>
      </c>
      <c r="B738" s="20"/>
      <c r="C738" s="21"/>
      <c r="D738" s="20"/>
      <c r="T738" s="72">
        <f t="shared" si="303"/>
        <v>0</v>
      </c>
    </row>
    <row r="739" spans="1:22" ht="21" customHeight="1" x14ac:dyDescent="0.3">
      <c r="A739" s="22" t="s">
        <v>115</v>
      </c>
      <c r="B739" s="22"/>
      <c r="C739" s="23"/>
      <c r="Q739" s="24" t="s">
        <v>18</v>
      </c>
      <c r="T739" s="72">
        <f t="shared" si="303"/>
        <v>0</v>
      </c>
    </row>
    <row r="740" spans="1:22" ht="21" customHeight="1" x14ac:dyDescent="0.3">
      <c r="A740" s="22"/>
      <c r="B740" s="22"/>
      <c r="C740" s="23"/>
      <c r="D740" s="24"/>
      <c r="T740" s="72">
        <f t="shared" si="303"/>
        <v>0</v>
      </c>
    </row>
    <row r="741" spans="1:22" ht="21" customHeight="1" x14ac:dyDescent="0.3">
      <c r="A741" s="163" t="s">
        <v>17</v>
      </c>
      <c r="B741" s="25" t="s">
        <v>3</v>
      </c>
      <c r="C741" s="26" t="s">
        <v>25</v>
      </c>
      <c r="D741" s="168" t="s">
        <v>42</v>
      </c>
      <c r="E741" s="169"/>
      <c r="F741" s="169"/>
      <c r="G741" s="170"/>
      <c r="H741" s="27"/>
      <c r="I741" s="168" t="s">
        <v>146</v>
      </c>
      <c r="J741" s="169"/>
      <c r="K741" s="169"/>
      <c r="L741" s="170"/>
      <c r="M741" s="27"/>
      <c r="N741" s="168" t="s">
        <v>147</v>
      </c>
      <c r="O741" s="169"/>
      <c r="P741" s="169"/>
      <c r="Q741" s="170"/>
      <c r="R741" s="41"/>
      <c r="T741" s="72">
        <f t="shared" si="303"/>
        <v>0</v>
      </c>
    </row>
    <row r="742" spans="1:22" ht="21" customHeight="1" x14ac:dyDescent="0.3">
      <c r="A742" s="164"/>
      <c r="B742" s="28" t="s">
        <v>2</v>
      </c>
      <c r="C742" s="29"/>
      <c r="D742" s="30" t="s">
        <v>205</v>
      </c>
      <c r="E742" s="30" t="s">
        <v>206</v>
      </c>
      <c r="F742" s="30" t="s">
        <v>207</v>
      </c>
      <c r="G742" s="30" t="s">
        <v>208</v>
      </c>
      <c r="H742" s="30" t="s">
        <v>148</v>
      </c>
      <c r="I742" s="30" t="s">
        <v>209</v>
      </c>
      <c r="J742" s="30" t="s">
        <v>210</v>
      </c>
      <c r="K742" s="30" t="s">
        <v>211</v>
      </c>
      <c r="L742" s="30" t="s">
        <v>212</v>
      </c>
      <c r="M742" s="30" t="s">
        <v>149</v>
      </c>
      <c r="N742" s="30" t="s">
        <v>213</v>
      </c>
      <c r="O742" s="30" t="s">
        <v>214</v>
      </c>
      <c r="P742" s="30" t="s">
        <v>215</v>
      </c>
      <c r="Q742" s="30" t="s">
        <v>216</v>
      </c>
      <c r="R742" s="30" t="s">
        <v>150</v>
      </c>
      <c r="T742" s="72">
        <f t="shared" si="303"/>
        <v>0</v>
      </c>
    </row>
    <row r="743" spans="1:22" ht="21" customHeight="1" x14ac:dyDescent="0.3">
      <c r="A743" s="32" t="s">
        <v>116</v>
      </c>
      <c r="B743" s="33" t="s">
        <v>1</v>
      </c>
      <c r="C743" s="36">
        <f>C745</f>
        <v>407100</v>
      </c>
      <c r="D743" s="36">
        <f t="shared" ref="D743:G743" si="332">D745</f>
        <v>0</v>
      </c>
      <c r="E743" s="36">
        <f t="shared" si="332"/>
        <v>0</v>
      </c>
      <c r="F743" s="36">
        <f t="shared" si="332"/>
        <v>0</v>
      </c>
      <c r="G743" s="36">
        <f t="shared" si="332"/>
        <v>261100</v>
      </c>
      <c r="H743" s="36">
        <f>SUM(D743:G743)</f>
        <v>261100</v>
      </c>
      <c r="I743" s="36">
        <f t="shared" ref="I743:L743" si="333">I745</f>
        <v>0</v>
      </c>
      <c r="J743" s="36">
        <f t="shared" si="333"/>
        <v>0</v>
      </c>
      <c r="K743" s="36">
        <f t="shared" si="333"/>
        <v>0</v>
      </c>
      <c r="L743" s="36">
        <f t="shared" si="333"/>
        <v>0</v>
      </c>
      <c r="M743" s="36">
        <f>SUM(I743:L743)</f>
        <v>0</v>
      </c>
      <c r="N743" s="36">
        <f t="shared" ref="N743:Q743" si="334">N745</f>
        <v>146000</v>
      </c>
      <c r="O743" s="36">
        <f t="shared" si="334"/>
        <v>0</v>
      </c>
      <c r="P743" s="36">
        <f t="shared" si="334"/>
        <v>0</v>
      </c>
      <c r="Q743" s="36">
        <f t="shared" si="334"/>
        <v>0</v>
      </c>
      <c r="R743" s="36">
        <f>SUM(N743:Q743)</f>
        <v>146000</v>
      </c>
      <c r="T743" s="72">
        <f t="shared" si="303"/>
        <v>407100</v>
      </c>
      <c r="V743" s="103"/>
    </row>
    <row r="744" spans="1:22" ht="21" customHeight="1" x14ac:dyDescent="0.3">
      <c r="A744" s="35"/>
      <c r="B744" s="33" t="s">
        <v>2</v>
      </c>
      <c r="C744" s="36">
        <f>C746</f>
        <v>0</v>
      </c>
      <c r="D744" s="36">
        <f t="shared" ref="D744:G744" si="335">D746</f>
        <v>0</v>
      </c>
      <c r="E744" s="36">
        <f t="shared" si="335"/>
        <v>0</v>
      </c>
      <c r="F744" s="36">
        <f t="shared" si="335"/>
        <v>0</v>
      </c>
      <c r="G744" s="36">
        <f t="shared" si="335"/>
        <v>0</v>
      </c>
      <c r="H744" s="36">
        <f>SUM(D744:G744)</f>
        <v>0</v>
      </c>
      <c r="I744" s="36">
        <f t="shared" ref="I744:L744" si="336">I746</f>
        <v>0</v>
      </c>
      <c r="J744" s="36">
        <f t="shared" si="336"/>
        <v>0</v>
      </c>
      <c r="K744" s="36">
        <f t="shared" si="336"/>
        <v>0</v>
      </c>
      <c r="L744" s="36">
        <f t="shared" si="336"/>
        <v>0</v>
      </c>
      <c r="M744" s="36">
        <f>SUM(I744:L744)</f>
        <v>0</v>
      </c>
      <c r="N744" s="36">
        <f t="shared" ref="N744:Q744" si="337">N746</f>
        <v>0</v>
      </c>
      <c r="O744" s="36">
        <f t="shared" si="337"/>
        <v>0</v>
      </c>
      <c r="P744" s="36">
        <f t="shared" si="337"/>
        <v>0</v>
      </c>
      <c r="Q744" s="36">
        <f t="shared" si="337"/>
        <v>0</v>
      </c>
      <c r="R744" s="36">
        <f>SUM(N744:Q744)</f>
        <v>0</v>
      </c>
      <c r="T744" s="72">
        <f t="shared" si="303"/>
        <v>0</v>
      </c>
      <c r="V744" s="103"/>
    </row>
    <row r="745" spans="1:22" ht="21" customHeight="1" x14ac:dyDescent="0.3">
      <c r="A745" s="32" t="s">
        <v>72</v>
      </c>
      <c r="B745" s="33" t="s">
        <v>1</v>
      </c>
      <c r="C745" s="36">
        <f>C747+C749+C751+C753+C755+C757+C759</f>
        <v>407100</v>
      </c>
      <c r="D745" s="36">
        <f t="shared" ref="D745:R745" si="338">D747+D749+D751+D753+D755+D757+D759</f>
        <v>0</v>
      </c>
      <c r="E745" s="36">
        <f t="shared" si="338"/>
        <v>0</v>
      </c>
      <c r="F745" s="36">
        <f t="shared" si="338"/>
        <v>0</v>
      </c>
      <c r="G745" s="36">
        <f t="shared" si="338"/>
        <v>261100</v>
      </c>
      <c r="H745" s="36">
        <f t="shared" si="338"/>
        <v>261100</v>
      </c>
      <c r="I745" s="36">
        <f t="shared" si="338"/>
        <v>0</v>
      </c>
      <c r="J745" s="36">
        <f t="shared" si="338"/>
        <v>0</v>
      </c>
      <c r="K745" s="36">
        <f t="shared" si="338"/>
        <v>0</v>
      </c>
      <c r="L745" s="36">
        <f t="shared" si="338"/>
        <v>0</v>
      </c>
      <c r="M745" s="36">
        <f t="shared" si="338"/>
        <v>0</v>
      </c>
      <c r="N745" s="36">
        <f t="shared" si="338"/>
        <v>146000</v>
      </c>
      <c r="O745" s="36">
        <f t="shared" si="338"/>
        <v>0</v>
      </c>
      <c r="P745" s="36">
        <f t="shared" si="338"/>
        <v>0</v>
      </c>
      <c r="Q745" s="36">
        <f t="shared" si="338"/>
        <v>0</v>
      </c>
      <c r="R745" s="36">
        <f t="shared" si="338"/>
        <v>146000</v>
      </c>
      <c r="T745" s="72">
        <f t="shared" ref="T745:T789" si="339">SUM(H745,M745,R745)</f>
        <v>407100</v>
      </c>
      <c r="V745" s="103"/>
    </row>
    <row r="746" spans="1:22" ht="21" customHeight="1" x14ac:dyDescent="0.3">
      <c r="A746" s="35"/>
      <c r="B746" s="33" t="s">
        <v>2</v>
      </c>
      <c r="C746" s="36">
        <f>SUM(C748,C750,C752,C756,C758)</f>
        <v>0</v>
      </c>
      <c r="D746" s="36">
        <f t="shared" ref="D746:R746" si="340">SUM(D748,D750,D752,D756,D758)</f>
        <v>0</v>
      </c>
      <c r="E746" s="36">
        <f t="shared" si="340"/>
        <v>0</v>
      </c>
      <c r="F746" s="36">
        <f t="shared" si="340"/>
        <v>0</v>
      </c>
      <c r="G746" s="36">
        <f t="shared" si="340"/>
        <v>0</v>
      </c>
      <c r="H746" s="36">
        <f t="shared" si="340"/>
        <v>0</v>
      </c>
      <c r="I746" s="36">
        <f t="shared" si="340"/>
        <v>0</v>
      </c>
      <c r="J746" s="36">
        <f t="shared" si="340"/>
        <v>0</v>
      </c>
      <c r="K746" s="36">
        <f t="shared" si="340"/>
        <v>0</v>
      </c>
      <c r="L746" s="36">
        <f t="shared" si="340"/>
        <v>0</v>
      </c>
      <c r="M746" s="36">
        <f t="shared" si="340"/>
        <v>0</v>
      </c>
      <c r="N746" s="36">
        <f t="shared" si="340"/>
        <v>0</v>
      </c>
      <c r="O746" s="36">
        <f t="shared" si="340"/>
        <v>0</v>
      </c>
      <c r="P746" s="36">
        <f t="shared" si="340"/>
        <v>0</v>
      </c>
      <c r="Q746" s="36">
        <f t="shared" si="340"/>
        <v>0</v>
      </c>
      <c r="R746" s="36">
        <f t="shared" si="340"/>
        <v>0</v>
      </c>
      <c r="T746" s="72">
        <f t="shared" si="339"/>
        <v>0</v>
      </c>
    </row>
    <row r="747" spans="1:22" ht="21" customHeight="1" x14ac:dyDescent="0.3">
      <c r="A747" s="37" t="s">
        <v>27</v>
      </c>
      <c r="B747" s="38" t="s">
        <v>1</v>
      </c>
      <c r="C747" s="39">
        <v>146000</v>
      </c>
      <c r="D747" s="39"/>
      <c r="E747" s="39"/>
      <c r="F747" s="39"/>
      <c r="G747" s="39"/>
      <c r="H747" s="39">
        <f>SUM(D747:G747)</f>
        <v>0</v>
      </c>
      <c r="I747" s="39"/>
      <c r="J747" s="39"/>
      <c r="K747" s="39"/>
      <c r="L747" s="39"/>
      <c r="M747" s="39">
        <f>SUM(I747:L747)</f>
        <v>0</v>
      </c>
      <c r="N747" s="39">
        <v>146000</v>
      </c>
      <c r="O747" s="39"/>
      <c r="P747" s="39"/>
      <c r="Q747" s="39"/>
      <c r="R747" s="39">
        <f>SUM(N747:Q747)</f>
        <v>146000</v>
      </c>
      <c r="T747" s="72">
        <f t="shared" si="339"/>
        <v>146000</v>
      </c>
    </row>
    <row r="748" spans="1:22" ht="21" customHeight="1" x14ac:dyDescent="0.3">
      <c r="A748" s="65"/>
      <c r="B748" s="38" t="s">
        <v>2</v>
      </c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64"/>
      <c r="T748" s="72">
        <f t="shared" si="339"/>
        <v>0</v>
      </c>
    </row>
    <row r="749" spans="1:22" ht="21" customHeight="1" x14ac:dyDescent="0.3">
      <c r="A749" s="50" t="s">
        <v>49</v>
      </c>
      <c r="B749" s="38" t="s">
        <v>1</v>
      </c>
      <c r="C749" s="39">
        <v>40100</v>
      </c>
      <c r="D749" s="39"/>
      <c r="E749" s="39"/>
      <c r="F749" s="39"/>
      <c r="G749" s="39">
        <v>40100</v>
      </c>
      <c r="H749" s="39">
        <f>SUM(D749:G749)</f>
        <v>40100</v>
      </c>
      <c r="I749" s="39"/>
      <c r="J749" s="39"/>
      <c r="K749" s="39"/>
      <c r="L749" s="39"/>
      <c r="M749" s="39">
        <f>SUM(I749:L749)</f>
        <v>0</v>
      </c>
      <c r="N749" s="39"/>
      <c r="O749" s="39"/>
      <c r="P749" s="39"/>
      <c r="Q749" s="39"/>
      <c r="R749" s="39">
        <f>SUM(N749:Q749)</f>
        <v>0</v>
      </c>
      <c r="T749" s="72">
        <f t="shared" si="339"/>
        <v>40100</v>
      </c>
    </row>
    <row r="750" spans="1:22" ht="21" customHeight="1" x14ac:dyDescent="0.3">
      <c r="A750" s="50"/>
      <c r="B750" s="38" t="s">
        <v>2</v>
      </c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64"/>
      <c r="T750" s="72">
        <f t="shared" si="339"/>
        <v>0</v>
      </c>
    </row>
    <row r="751" spans="1:22" ht="21" customHeight="1" x14ac:dyDescent="0.3">
      <c r="A751" s="37" t="s">
        <v>28</v>
      </c>
      <c r="B751" s="38" t="s">
        <v>1</v>
      </c>
      <c r="C751" s="39">
        <v>42000</v>
      </c>
      <c r="D751" s="39"/>
      <c r="E751" s="39"/>
      <c r="F751" s="39"/>
      <c r="G751" s="39">
        <v>42000</v>
      </c>
      <c r="H751" s="39">
        <f>SUM(D751:G751)</f>
        <v>42000</v>
      </c>
      <c r="I751" s="39"/>
      <c r="J751" s="39"/>
      <c r="K751" s="39"/>
      <c r="L751" s="39"/>
      <c r="M751" s="39">
        <f>SUM(I751:L751)</f>
        <v>0</v>
      </c>
      <c r="N751" s="39"/>
      <c r="O751" s="39"/>
      <c r="P751" s="39"/>
      <c r="Q751" s="39"/>
      <c r="R751" s="39">
        <f>SUM(N751:Q751)</f>
        <v>0</v>
      </c>
      <c r="T751" s="72">
        <f t="shared" si="339"/>
        <v>42000</v>
      </c>
    </row>
    <row r="752" spans="1:22" ht="21" customHeight="1" x14ac:dyDescent="0.3">
      <c r="A752" s="45"/>
      <c r="B752" s="38" t="s">
        <v>2</v>
      </c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64"/>
      <c r="T752" s="72">
        <f t="shared" si="339"/>
        <v>0</v>
      </c>
    </row>
    <row r="753" spans="1:20" ht="21" customHeight="1" x14ac:dyDescent="0.3">
      <c r="A753" s="43" t="s">
        <v>38</v>
      </c>
      <c r="B753" s="61" t="s">
        <v>1</v>
      </c>
      <c r="C753" s="66">
        <v>97600</v>
      </c>
      <c r="D753" s="66"/>
      <c r="E753" s="66"/>
      <c r="F753" s="66"/>
      <c r="G753" s="66">
        <v>97600</v>
      </c>
      <c r="H753" s="39">
        <f>SUM(D753:G753)</f>
        <v>97600</v>
      </c>
      <c r="I753" s="39"/>
      <c r="J753" s="39"/>
      <c r="K753" s="39"/>
      <c r="L753" s="39"/>
      <c r="M753" s="39">
        <f>SUM(I753:L753)</f>
        <v>0</v>
      </c>
      <c r="N753" s="39"/>
      <c r="O753" s="39"/>
      <c r="P753" s="39"/>
      <c r="Q753" s="39"/>
      <c r="R753" s="39">
        <f>SUM(N753:Q753)</f>
        <v>0</v>
      </c>
      <c r="T753" s="72">
        <f>SUM(H753,M753,R753)</f>
        <v>97600</v>
      </c>
    </row>
    <row r="754" spans="1:20" ht="21" customHeight="1" x14ac:dyDescent="0.3">
      <c r="A754" s="45"/>
      <c r="B754" s="38" t="s">
        <v>2</v>
      </c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64"/>
      <c r="T754" s="72">
        <f>SUM(H754,M754,R754)</f>
        <v>0</v>
      </c>
    </row>
    <row r="755" spans="1:20" ht="21" customHeight="1" x14ac:dyDescent="0.3">
      <c r="A755" s="63" t="s">
        <v>83</v>
      </c>
      <c r="B755" s="38" t="s">
        <v>1</v>
      </c>
      <c r="C755" s="39">
        <v>45000</v>
      </c>
      <c r="D755" s="39"/>
      <c r="E755" s="39"/>
      <c r="F755" s="39"/>
      <c r="G755" s="39">
        <v>45000</v>
      </c>
      <c r="H755" s="39">
        <f>SUM(D755:G755)</f>
        <v>45000</v>
      </c>
      <c r="I755" s="39"/>
      <c r="J755" s="39"/>
      <c r="K755" s="39"/>
      <c r="L755" s="39"/>
      <c r="M755" s="39">
        <f>SUM(I755:L755)</f>
        <v>0</v>
      </c>
      <c r="N755" s="39"/>
      <c r="O755" s="39"/>
      <c r="P755" s="39"/>
      <c r="Q755" s="39"/>
      <c r="R755" s="39">
        <f>SUM(N755:Q755)</f>
        <v>0</v>
      </c>
      <c r="T755" s="72">
        <f t="shared" si="339"/>
        <v>45000</v>
      </c>
    </row>
    <row r="756" spans="1:20" ht="21" customHeight="1" x14ac:dyDescent="0.3">
      <c r="A756" s="65"/>
      <c r="B756" s="38" t="s">
        <v>2</v>
      </c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64"/>
      <c r="T756" s="72">
        <f t="shared" si="339"/>
        <v>0</v>
      </c>
    </row>
    <row r="757" spans="1:20" ht="21" customHeight="1" x14ac:dyDescent="0.3">
      <c r="A757" s="50" t="s">
        <v>35</v>
      </c>
      <c r="B757" s="38" t="s">
        <v>1</v>
      </c>
      <c r="C757" s="39">
        <v>32800</v>
      </c>
      <c r="D757" s="39"/>
      <c r="E757" s="39"/>
      <c r="F757" s="39"/>
      <c r="G757" s="39">
        <v>32800</v>
      </c>
      <c r="H757" s="39">
        <f>SUM(D757:G757)</f>
        <v>32800</v>
      </c>
      <c r="I757" s="39"/>
      <c r="J757" s="39"/>
      <c r="K757" s="39"/>
      <c r="L757" s="39"/>
      <c r="M757" s="39">
        <f>SUM(I757:L757)</f>
        <v>0</v>
      </c>
      <c r="N757" s="39"/>
      <c r="O757" s="39"/>
      <c r="P757" s="39"/>
      <c r="Q757" s="39"/>
      <c r="R757" s="39">
        <f>SUM(N757:Q757)</f>
        <v>0</v>
      </c>
      <c r="T757" s="72">
        <f t="shared" si="339"/>
        <v>32800</v>
      </c>
    </row>
    <row r="758" spans="1:20" ht="21" customHeight="1" x14ac:dyDescent="0.3">
      <c r="A758" s="45"/>
      <c r="B758" s="38" t="s">
        <v>2</v>
      </c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64"/>
      <c r="T758" s="72">
        <f t="shared" si="339"/>
        <v>0</v>
      </c>
    </row>
    <row r="759" spans="1:20" ht="21" customHeight="1" x14ac:dyDescent="0.3">
      <c r="A759" s="43" t="s">
        <v>23</v>
      </c>
      <c r="B759" s="38" t="s">
        <v>1</v>
      </c>
      <c r="C759" s="39">
        <v>3600</v>
      </c>
      <c r="D759" s="39"/>
      <c r="E759" s="39"/>
      <c r="F759" s="39"/>
      <c r="G759" s="39">
        <v>3600</v>
      </c>
      <c r="H759" s="39">
        <f>SUM(D759:G759)</f>
        <v>3600</v>
      </c>
      <c r="I759" s="39"/>
      <c r="J759" s="39"/>
      <c r="K759" s="39"/>
      <c r="L759" s="39"/>
      <c r="M759" s="39">
        <f>SUM(I759:L759)</f>
        <v>0</v>
      </c>
      <c r="N759" s="39"/>
      <c r="O759" s="39"/>
      <c r="P759" s="39"/>
      <c r="Q759" s="39"/>
      <c r="R759" s="39">
        <f>SUM(N759:Q759)</f>
        <v>0</v>
      </c>
      <c r="T759" s="72">
        <f>SUM(H759,M759,R759)</f>
        <v>3600</v>
      </c>
    </row>
    <row r="760" spans="1:20" ht="21" customHeight="1" x14ac:dyDescent="0.3">
      <c r="A760" s="42"/>
      <c r="B760" s="38" t="s">
        <v>2</v>
      </c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64"/>
      <c r="T760" s="72">
        <f>SUM(H760,M760,R760)</f>
        <v>0</v>
      </c>
    </row>
    <row r="761" spans="1:20" ht="21" customHeight="1" x14ac:dyDescent="0.3">
      <c r="A761" s="32" t="s">
        <v>117</v>
      </c>
      <c r="B761" s="33" t="s">
        <v>1</v>
      </c>
      <c r="C761" s="36">
        <f t="shared" ref="C761:G762" si="341">SUM(C763,C801,C813)</f>
        <v>26806000</v>
      </c>
      <c r="D761" s="36">
        <f t="shared" si="341"/>
        <v>5411500</v>
      </c>
      <c r="E761" s="36">
        <f t="shared" si="341"/>
        <v>9791100</v>
      </c>
      <c r="F761" s="36">
        <f t="shared" si="341"/>
        <v>203600</v>
      </c>
      <c r="G761" s="36">
        <f t="shared" si="341"/>
        <v>749500</v>
      </c>
      <c r="H761" s="36">
        <f>SUM(D761:G761)</f>
        <v>16155700</v>
      </c>
      <c r="I761" s="36">
        <f t="shared" ref="I761:L762" si="342">SUM(I763,I801,I813)</f>
        <v>7885400</v>
      </c>
      <c r="J761" s="36">
        <f t="shared" si="342"/>
        <v>265000</v>
      </c>
      <c r="K761" s="36">
        <f t="shared" si="342"/>
        <v>1653300</v>
      </c>
      <c r="L761" s="36">
        <f t="shared" si="342"/>
        <v>238600</v>
      </c>
      <c r="M761" s="36">
        <f>SUM(I761:L761)</f>
        <v>10042300</v>
      </c>
      <c r="N761" s="36">
        <f t="shared" ref="N761:Q762" si="343">SUM(N763,N801,N813)</f>
        <v>152000</v>
      </c>
      <c r="O761" s="36">
        <f t="shared" si="343"/>
        <v>152000</v>
      </c>
      <c r="P761" s="36">
        <f t="shared" si="343"/>
        <v>152000</v>
      </c>
      <c r="Q761" s="36">
        <f t="shared" si="343"/>
        <v>152000</v>
      </c>
      <c r="R761" s="36">
        <f>SUM(N761:Q761)</f>
        <v>608000</v>
      </c>
      <c r="T761" s="72">
        <f t="shared" si="339"/>
        <v>26806000</v>
      </c>
    </row>
    <row r="762" spans="1:20" ht="21" customHeight="1" x14ac:dyDescent="0.3">
      <c r="A762" s="35"/>
      <c r="B762" s="33" t="s">
        <v>2</v>
      </c>
      <c r="C762" s="36">
        <f t="shared" si="341"/>
        <v>0</v>
      </c>
      <c r="D762" s="36">
        <f t="shared" si="341"/>
        <v>0</v>
      </c>
      <c r="E762" s="36">
        <f t="shared" si="341"/>
        <v>0</v>
      </c>
      <c r="F762" s="36">
        <f t="shared" si="341"/>
        <v>0</v>
      </c>
      <c r="G762" s="36">
        <f t="shared" si="341"/>
        <v>0</v>
      </c>
      <c r="H762" s="36">
        <f>SUM(D762:G762)</f>
        <v>0</v>
      </c>
      <c r="I762" s="36">
        <f t="shared" si="342"/>
        <v>0</v>
      </c>
      <c r="J762" s="36">
        <f t="shared" si="342"/>
        <v>0</v>
      </c>
      <c r="K762" s="36">
        <f t="shared" si="342"/>
        <v>0</v>
      </c>
      <c r="L762" s="36">
        <f t="shared" si="342"/>
        <v>0</v>
      </c>
      <c r="M762" s="36">
        <f>SUM(I762:L762)</f>
        <v>0</v>
      </c>
      <c r="N762" s="36">
        <f t="shared" si="343"/>
        <v>0</v>
      </c>
      <c r="O762" s="36">
        <f t="shared" si="343"/>
        <v>0</v>
      </c>
      <c r="P762" s="36">
        <f t="shared" si="343"/>
        <v>0</v>
      </c>
      <c r="Q762" s="36">
        <f t="shared" si="343"/>
        <v>0</v>
      </c>
      <c r="R762" s="36">
        <f>SUM(N762:Q762)</f>
        <v>0</v>
      </c>
      <c r="T762" s="72">
        <f t="shared" si="339"/>
        <v>0</v>
      </c>
    </row>
    <row r="763" spans="1:20" ht="21" customHeight="1" x14ac:dyDescent="0.3">
      <c r="A763" s="32" t="s">
        <v>72</v>
      </c>
      <c r="B763" s="33" t="s">
        <v>1</v>
      </c>
      <c r="C763" s="36">
        <f>C765+C767+C769+C777+C779+C781+C783+C785+C787+C789+C791+C793+C795+C797+C799</f>
        <v>11200300</v>
      </c>
      <c r="D763" s="36">
        <f>SUM(D765,D767,D783,D781,D769,D777,D779,D785,D787,D789,D791,D793,D795,D797,D799)</f>
        <v>5411500</v>
      </c>
      <c r="E763" s="36">
        <f>SUM(E765,E767,E783,E781,E769,E777,E779,E785,E787,E789,E791,E793,E795,E797,E799)</f>
        <v>673000</v>
      </c>
      <c r="F763" s="36">
        <f>SUM(F765,F767,F783,F781,J769,F777,F779,F785,F787,F789,F791,F793,F795,F797,F799)</f>
        <v>152000</v>
      </c>
      <c r="G763" s="36">
        <f t="shared" ref="G763:R763" si="344">SUM(G765,G767,G783,G781,G769,G777,G779,G785,G787,G789,G791,G793,G795,G797,G799)</f>
        <v>749500</v>
      </c>
      <c r="H763" s="36">
        <f t="shared" si="344"/>
        <v>6986000</v>
      </c>
      <c r="I763" s="36">
        <f t="shared" si="344"/>
        <v>3152000</v>
      </c>
      <c r="J763" s="36">
        <f t="shared" si="344"/>
        <v>152000</v>
      </c>
      <c r="K763" s="36">
        <f t="shared" si="344"/>
        <v>152000</v>
      </c>
      <c r="L763" s="36">
        <f t="shared" si="344"/>
        <v>150300</v>
      </c>
      <c r="M763" s="36">
        <f t="shared" si="344"/>
        <v>3606300</v>
      </c>
      <c r="N763" s="36">
        <f t="shared" si="344"/>
        <v>152000</v>
      </c>
      <c r="O763" s="36">
        <f t="shared" si="344"/>
        <v>152000</v>
      </c>
      <c r="P763" s="36">
        <f t="shared" si="344"/>
        <v>152000</v>
      </c>
      <c r="Q763" s="36">
        <f t="shared" si="344"/>
        <v>152000</v>
      </c>
      <c r="R763" s="36">
        <f t="shared" si="344"/>
        <v>608000</v>
      </c>
      <c r="T763" s="72">
        <f t="shared" si="339"/>
        <v>11200300</v>
      </c>
    </row>
    <row r="764" spans="1:20" ht="21" customHeight="1" x14ac:dyDescent="0.3">
      <c r="A764" s="35"/>
      <c r="B764" s="33" t="s">
        <v>2</v>
      </c>
      <c r="C764" s="36">
        <f>SUM(C766,C768,C784,C782,C770,C778,C780,C786,C788,C790,C792,C794,C796,C798,C800)</f>
        <v>0</v>
      </c>
      <c r="D764" s="36">
        <f>SUM(D766,D768,D784,D782,D770,D778,D780,D786,D788,D790,D792,D794,D796,D798,D800)</f>
        <v>0</v>
      </c>
      <c r="E764" s="36">
        <f>SUM(E766,E768,E784,E782,E770,E778,E780,E786,E788,E790,E792,E794,E796,E798,E800)</f>
        <v>0</v>
      </c>
      <c r="F764" s="36">
        <f>SUM(F766,F768,F784,F782,F770,F778,F780,F786,F788,F790,F792,F794,F796,F798,F800)</f>
        <v>0</v>
      </c>
      <c r="G764" s="36">
        <f t="shared" ref="G764:R764" si="345">SUM(G766,G768,G784,G782,G770,G778,G780,G786,G788,G790,G792,G794,G796,G798,G800)</f>
        <v>0</v>
      </c>
      <c r="H764" s="36">
        <f t="shared" si="345"/>
        <v>0</v>
      </c>
      <c r="I764" s="36">
        <f t="shared" si="345"/>
        <v>0</v>
      </c>
      <c r="J764" s="36">
        <f t="shared" si="345"/>
        <v>0</v>
      </c>
      <c r="K764" s="36">
        <f t="shared" si="345"/>
        <v>0</v>
      </c>
      <c r="L764" s="36">
        <f t="shared" si="345"/>
        <v>0</v>
      </c>
      <c r="M764" s="36">
        <f t="shared" si="345"/>
        <v>0</v>
      </c>
      <c r="N764" s="36">
        <f t="shared" si="345"/>
        <v>0</v>
      </c>
      <c r="O764" s="36">
        <f t="shared" si="345"/>
        <v>0</v>
      </c>
      <c r="P764" s="36">
        <f t="shared" si="345"/>
        <v>0</v>
      </c>
      <c r="Q764" s="36">
        <f t="shared" si="345"/>
        <v>0</v>
      </c>
      <c r="R764" s="36">
        <f t="shared" si="345"/>
        <v>0</v>
      </c>
      <c r="T764" s="72">
        <f t="shared" si="339"/>
        <v>0</v>
      </c>
    </row>
    <row r="765" spans="1:20" ht="21" customHeight="1" x14ac:dyDescent="0.3">
      <c r="A765" s="63" t="s">
        <v>118</v>
      </c>
      <c r="B765" s="38" t="s">
        <v>1</v>
      </c>
      <c r="C765" s="39">
        <v>1520000</v>
      </c>
      <c r="D765" s="39"/>
      <c r="E765" s="39">
        <v>152000</v>
      </c>
      <c r="F765" s="39">
        <v>152000</v>
      </c>
      <c r="G765" s="39">
        <v>152000</v>
      </c>
      <c r="H765" s="39">
        <f>SUM(D765:G765)</f>
        <v>456000</v>
      </c>
      <c r="I765" s="39">
        <v>152000</v>
      </c>
      <c r="J765" s="39">
        <v>152000</v>
      </c>
      <c r="K765" s="39">
        <v>152000</v>
      </c>
      <c r="L765" s="39"/>
      <c r="M765" s="39">
        <f>SUM(I765:L765)</f>
        <v>456000</v>
      </c>
      <c r="N765" s="39">
        <v>152000</v>
      </c>
      <c r="O765" s="39">
        <v>152000</v>
      </c>
      <c r="P765" s="39">
        <v>152000</v>
      </c>
      <c r="Q765" s="39">
        <v>152000</v>
      </c>
      <c r="R765" s="39">
        <f>SUM(N765:Q765)</f>
        <v>608000</v>
      </c>
      <c r="T765" s="72">
        <f t="shared" si="339"/>
        <v>1520000</v>
      </c>
    </row>
    <row r="766" spans="1:20" ht="21" customHeight="1" x14ac:dyDescent="0.3">
      <c r="A766" s="50"/>
      <c r="B766" s="38" t="s">
        <v>2</v>
      </c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64"/>
      <c r="T766" s="72">
        <f t="shared" si="339"/>
        <v>0</v>
      </c>
    </row>
    <row r="767" spans="1:20" ht="21" customHeight="1" x14ac:dyDescent="0.3">
      <c r="A767" s="63" t="s">
        <v>256</v>
      </c>
      <c r="B767" s="38" t="s">
        <v>1</v>
      </c>
      <c r="C767" s="39">
        <v>14000</v>
      </c>
      <c r="D767" s="59"/>
      <c r="E767" s="59">
        <v>14000</v>
      </c>
      <c r="F767" s="59"/>
      <c r="G767" s="59"/>
      <c r="H767" s="39">
        <f>SUM(D767:G767)</f>
        <v>14000</v>
      </c>
      <c r="I767" s="59"/>
      <c r="J767" s="59"/>
      <c r="K767" s="59"/>
      <c r="L767" s="59"/>
      <c r="M767" s="39">
        <f>SUM(I767:L767)</f>
        <v>0</v>
      </c>
      <c r="N767" s="59"/>
      <c r="O767" s="59"/>
      <c r="P767" s="59"/>
      <c r="Q767" s="59"/>
      <c r="R767" s="39">
        <f>SUM(N767:Q767)</f>
        <v>0</v>
      </c>
      <c r="T767" s="72">
        <f t="shared" si="339"/>
        <v>14000</v>
      </c>
    </row>
    <row r="768" spans="1:20" ht="21" customHeight="1" x14ac:dyDescent="0.3">
      <c r="A768" s="65"/>
      <c r="B768" s="38" t="s">
        <v>2</v>
      </c>
      <c r="C768" s="3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64"/>
      <c r="T768" s="72">
        <f t="shared" si="339"/>
        <v>0</v>
      </c>
    </row>
    <row r="769" spans="1:20" ht="21" customHeight="1" x14ac:dyDescent="0.3">
      <c r="A769" s="63" t="s">
        <v>120</v>
      </c>
      <c r="B769" s="38" t="s">
        <v>1</v>
      </c>
      <c r="C769" s="39">
        <v>140000</v>
      </c>
      <c r="D769" s="59"/>
      <c r="E769" s="59">
        <v>140000</v>
      </c>
      <c r="F769" s="59"/>
      <c r="G769" s="59"/>
      <c r="H769" s="39">
        <f>SUM(D769:G769)</f>
        <v>140000</v>
      </c>
      <c r="I769" s="59"/>
      <c r="J769" s="59"/>
      <c r="K769" s="59"/>
      <c r="L769" s="59"/>
      <c r="M769" s="39">
        <f>SUM(I769:L769)</f>
        <v>0</v>
      </c>
      <c r="N769" s="59"/>
      <c r="O769" s="59"/>
      <c r="P769" s="59"/>
      <c r="Q769" s="39"/>
      <c r="R769" s="39">
        <f>SUM(N769:Q769)</f>
        <v>0</v>
      </c>
      <c r="T769" s="72">
        <f t="shared" ref="T769:T780" si="346">SUM(H769,M769,R769)</f>
        <v>140000</v>
      </c>
    </row>
    <row r="770" spans="1:20" ht="21" customHeight="1" x14ac:dyDescent="0.3">
      <c r="A770" s="65"/>
      <c r="B770" s="38" t="s">
        <v>2</v>
      </c>
      <c r="C770" s="39"/>
      <c r="D770" s="59"/>
      <c r="E770" s="59"/>
      <c r="F770" s="59"/>
      <c r="G770" s="59"/>
      <c r="H770" s="39">
        <f t="shared" ref="H770" si="347">SUM(D770:G770)</f>
        <v>0</v>
      </c>
      <c r="I770" s="59"/>
      <c r="J770" s="59"/>
      <c r="K770" s="59"/>
      <c r="L770" s="59"/>
      <c r="M770" s="59"/>
      <c r="N770" s="59"/>
      <c r="O770" s="59"/>
      <c r="P770" s="59"/>
      <c r="Q770" s="59"/>
      <c r="R770" s="64"/>
      <c r="T770" s="72">
        <f t="shared" si="346"/>
        <v>0</v>
      </c>
    </row>
    <row r="771" spans="1:20" ht="21" customHeight="1" x14ac:dyDescent="0.3">
      <c r="A771" s="113"/>
      <c r="B771" s="107"/>
      <c r="C771" s="105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6"/>
      <c r="T771" s="72"/>
    </row>
    <row r="772" spans="1:20" ht="21" customHeight="1" x14ac:dyDescent="0.3">
      <c r="A772" s="110"/>
      <c r="B772" s="47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97"/>
      <c r="T772" s="72"/>
    </row>
    <row r="773" spans="1:20" ht="21" customHeight="1" x14ac:dyDescent="0.3">
      <c r="A773" s="165" t="s">
        <v>40</v>
      </c>
      <c r="B773" s="165"/>
      <c r="C773" s="165"/>
      <c r="D773" s="165"/>
      <c r="E773" s="165"/>
      <c r="F773" s="165"/>
      <c r="G773" s="165"/>
      <c r="H773" s="165"/>
      <c r="I773" s="165"/>
      <c r="J773" s="165"/>
      <c r="K773" s="165"/>
      <c r="L773" s="165"/>
      <c r="M773" s="165"/>
      <c r="N773" s="165"/>
      <c r="O773" s="165"/>
      <c r="P773" s="165"/>
      <c r="Q773" s="24" t="s">
        <v>18</v>
      </c>
      <c r="T773" s="72"/>
    </row>
    <row r="774" spans="1:20" ht="21" customHeight="1" x14ac:dyDescent="0.3">
      <c r="A774" s="22"/>
      <c r="B774" s="22"/>
      <c r="C774" s="23"/>
      <c r="D774" s="24"/>
      <c r="T774" s="72"/>
    </row>
    <row r="775" spans="1:20" ht="21" customHeight="1" x14ac:dyDescent="0.3">
      <c r="A775" s="163" t="s">
        <v>17</v>
      </c>
      <c r="B775" s="25" t="s">
        <v>3</v>
      </c>
      <c r="C775" s="26" t="s">
        <v>25</v>
      </c>
      <c r="D775" s="168" t="s">
        <v>42</v>
      </c>
      <c r="E775" s="169"/>
      <c r="F775" s="169"/>
      <c r="G775" s="170"/>
      <c r="H775" s="27"/>
      <c r="I775" s="168" t="s">
        <v>146</v>
      </c>
      <c r="J775" s="169"/>
      <c r="K775" s="169"/>
      <c r="L775" s="170"/>
      <c r="M775" s="27"/>
      <c r="N775" s="168" t="s">
        <v>147</v>
      </c>
      <c r="O775" s="169"/>
      <c r="P775" s="169"/>
      <c r="Q775" s="170"/>
      <c r="R775" s="41"/>
      <c r="T775" s="72"/>
    </row>
    <row r="776" spans="1:20" ht="21" customHeight="1" x14ac:dyDescent="0.3">
      <c r="A776" s="164"/>
      <c r="B776" s="28" t="s">
        <v>2</v>
      </c>
      <c r="C776" s="29"/>
      <c r="D776" s="30" t="s">
        <v>205</v>
      </c>
      <c r="E776" s="30" t="s">
        <v>206</v>
      </c>
      <c r="F776" s="30" t="s">
        <v>207</v>
      </c>
      <c r="G776" s="30" t="s">
        <v>208</v>
      </c>
      <c r="H776" s="30" t="s">
        <v>148</v>
      </c>
      <c r="I776" s="30" t="s">
        <v>209</v>
      </c>
      <c r="J776" s="30" t="s">
        <v>210</v>
      </c>
      <c r="K776" s="30" t="s">
        <v>211</v>
      </c>
      <c r="L776" s="30" t="s">
        <v>212</v>
      </c>
      <c r="M776" s="30" t="s">
        <v>149</v>
      </c>
      <c r="N776" s="30" t="s">
        <v>213</v>
      </c>
      <c r="O776" s="30" t="s">
        <v>214</v>
      </c>
      <c r="P776" s="30" t="s">
        <v>215</v>
      </c>
      <c r="Q776" s="30" t="s">
        <v>216</v>
      </c>
      <c r="R776" s="30" t="s">
        <v>150</v>
      </c>
      <c r="T776" s="72"/>
    </row>
    <row r="777" spans="1:20" ht="21" customHeight="1" x14ac:dyDescent="0.3">
      <c r="A777" s="63" t="s">
        <v>121</v>
      </c>
      <c r="B777" s="38" t="s">
        <v>1</v>
      </c>
      <c r="C777" s="39">
        <v>3500000</v>
      </c>
      <c r="D777" s="39"/>
      <c r="E777" s="39"/>
      <c r="F777" s="39"/>
      <c r="G777" s="39">
        <v>500000</v>
      </c>
      <c r="H777" s="39">
        <f>SUM(D777:G777)</f>
        <v>500000</v>
      </c>
      <c r="I777" s="39">
        <v>3000000</v>
      </c>
      <c r="J777" s="39"/>
      <c r="K777" s="39"/>
      <c r="L777" s="39"/>
      <c r="M777" s="39">
        <f>SUM(I777:L777)</f>
        <v>3000000</v>
      </c>
      <c r="N777" s="39"/>
      <c r="O777" s="39"/>
      <c r="P777" s="39"/>
      <c r="Q777" s="39"/>
      <c r="R777" s="39">
        <f>SUM(N777:Q777)</f>
        <v>0</v>
      </c>
      <c r="T777" s="72">
        <f>SUM(H777,M777,R777)</f>
        <v>3500000</v>
      </c>
    </row>
    <row r="778" spans="1:20" ht="21" customHeight="1" x14ac:dyDescent="0.3">
      <c r="A778" s="65"/>
      <c r="B778" s="61" t="s">
        <v>2</v>
      </c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99"/>
      <c r="T778" s="72">
        <f>SUM(H778,M778,R778)</f>
        <v>0</v>
      </c>
    </row>
    <row r="779" spans="1:20" ht="21" customHeight="1" x14ac:dyDescent="0.3">
      <c r="A779" s="63" t="s">
        <v>122</v>
      </c>
      <c r="B779" s="38" t="s">
        <v>1</v>
      </c>
      <c r="C779" s="39">
        <v>10000</v>
      </c>
      <c r="D779" s="59"/>
      <c r="E779" s="59">
        <v>10000</v>
      </c>
      <c r="F779" s="59"/>
      <c r="G779" s="59"/>
      <c r="H779" s="39">
        <f>SUM(D779:G779)</f>
        <v>10000</v>
      </c>
      <c r="I779" s="59"/>
      <c r="J779" s="59"/>
      <c r="K779" s="59"/>
      <c r="L779" s="59"/>
      <c r="M779" s="39">
        <f>SUM(I779:L779)</f>
        <v>0</v>
      </c>
      <c r="N779" s="59"/>
      <c r="O779" s="59"/>
      <c r="P779" s="59"/>
      <c r="Q779" s="59"/>
      <c r="R779" s="39">
        <f>SUM(N779:Q779)</f>
        <v>0</v>
      </c>
      <c r="T779" s="72">
        <f t="shared" si="346"/>
        <v>10000</v>
      </c>
    </row>
    <row r="780" spans="1:20" ht="21" customHeight="1" x14ac:dyDescent="0.3">
      <c r="A780" s="65"/>
      <c r="B780" s="38" t="s">
        <v>2</v>
      </c>
      <c r="C780" s="3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64"/>
      <c r="T780" s="72">
        <f t="shared" si="346"/>
        <v>0</v>
      </c>
    </row>
    <row r="781" spans="1:20" ht="21" customHeight="1" x14ac:dyDescent="0.3">
      <c r="A781" s="63" t="s">
        <v>119</v>
      </c>
      <c r="B781" s="38" t="s">
        <v>1</v>
      </c>
      <c r="C781" s="39">
        <v>1900300</v>
      </c>
      <c r="D781" s="59">
        <v>1900300</v>
      </c>
      <c r="E781" s="59"/>
      <c r="F781" s="59"/>
      <c r="G781" s="59"/>
      <c r="H781" s="39">
        <f>SUM(D781:G781)</f>
        <v>1900300</v>
      </c>
      <c r="I781" s="59"/>
      <c r="J781" s="59"/>
      <c r="K781" s="59"/>
      <c r="L781" s="59"/>
      <c r="M781" s="39">
        <f>SUM(I781:L781)</f>
        <v>0</v>
      </c>
      <c r="N781" s="59"/>
      <c r="O781" s="59"/>
      <c r="P781" s="59"/>
      <c r="Q781" s="39"/>
      <c r="R781" s="39">
        <f>SUM(N781:Q781)</f>
        <v>0</v>
      </c>
      <c r="T781" s="72">
        <f t="shared" si="339"/>
        <v>1900300</v>
      </c>
    </row>
    <row r="782" spans="1:20" ht="21" customHeight="1" x14ac:dyDescent="0.3">
      <c r="A782" s="65"/>
      <c r="B782" s="38" t="s">
        <v>2</v>
      </c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64"/>
      <c r="T782" s="72">
        <f t="shared" si="339"/>
        <v>0</v>
      </c>
    </row>
    <row r="783" spans="1:20" ht="21" customHeight="1" x14ac:dyDescent="0.3">
      <c r="A783" s="63" t="s">
        <v>130</v>
      </c>
      <c r="B783" s="38" t="s">
        <v>1</v>
      </c>
      <c r="C783" s="39">
        <v>3511200</v>
      </c>
      <c r="D783" s="59">
        <v>3511200</v>
      </c>
      <c r="E783" s="59"/>
      <c r="F783" s="59"/>
      <c r="G783" s="59"/>
      <c r="H783" s="39">
        <f>SUM(D783:G783)</f>
        <v>3511200</v>
      </c>
      <c r="I783" s="59"/>
      <c r="J783" s="59"/>
      <c r="K783" s="59"/>
      <c r="L783" s="59"/>
      <c r="M783" s="39">
        <f>SUM(I783:L783)</f>
        <v>0</v>
      </c>
      <c r="N783" s="59"/>
      <c r="O783" s="59"/>
      <c r="P783" s="59"/>
      <c r="Q783" s="39"/>
      <c r="R783" s="39">
        <f>SUM(N783:Q783)</f>
        <v>0</v>
      </c>
      <c r="T783" s="72">
        <f>SUM(H783,M783,R783)</f>
        <v>3511200</v>
      </c>
    </row>
    <row r="784" spans="1:20" ht="21" customHeight="1" x14ac:dyDescent="0.3">
      <c r="A784" s="65" t="s">
        <v>131</v>
      </c>
      <c r="B784" s="38" t="s">
        <v>2</v>
      </c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64"/>
      <c r="T784" s="72">
        <f>SUM(H784,M784,R784)</f>
        <v>0</v>
      </c>
    </row>
    <row r="785" spans="1:20" ht="21" customHeight="1" x14ac:dyDescent="0.3">
      <c r="A785" s="63" t="s">
        <v>123</v>
      </c>
      <c r="B785" s="38" t="s">
        <v>1</v>
      </c>
      <c r="C785" s="39">
        <v>328000</v>
      </c>
      <c r="D785" s="59"/>
      <c r="E785" s="59">
        <v>328000</v>
      </c>
      <c r="F785" s="59"/>
      <c r="G785" s="59"/>
      <c r="H785" s="39">
        <f>SUM(D785:G785)</f>
        <v>328000</v>
      </c>
      <c r="I785" s="59"/>
      <c r="J785" s="59"/>
      <c r="K785" s="59"/>
      <c r="L785" s="59"/>
      <c r="M785" s="39">
        <f>SUM(I785:L785)</f>
        <v>0</v>
      </c>
      <c r="N785" s="59"/>
      <c r="O785" s="59"/>
      <c r="P785" s="59"/>
      <c r="Q785" s="59"/>
      <c r="R785" s="39">
        <f>SUM(N785:Q785)</f>
        <v>0</v>
      </c>
      <c r="T785" s="72">
        <f t="shared" si="339"/>
        <v>328000</v>
      </c>
    </row>
    <row r="786" spans="1:20" ht="21" customHeight="1" x14ac:dyDescent="0.3">
      <c r="A786" s="65"/>
      <c r="B786" s="38" t="s">
        <v>2</v>
      </c>
      <c r="C786" s="3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64"/>
      <c r="T786" s="72">
        <f t="shared" si="339"/>
        <v>0</v>
      </c>
    </row>
    <row r="787" spans="1:20" ht="21" customHeight="1" x14ac:dyDescent="0.3">
      <c r="A787" s="63" t="s">
        <v>124</v>
      </c>
      <c r="B787" s="38" t="s">
        <v>1</v>
      </c>
      <c r="C787" s="39">
        <v>14000</v>
      </c>
      <c r="D787" s="59"/>
      <c r="E787" s="59">
        <v>14000</v>
      </c>
      <c r="F787" s="59"/>
      <c r="G787" s="59"/>
      <c r="H787" s="39">
        <f>SUM(D787:G787)</f>
        <v>14000</v>
      </c>
      <c r="I787" s="59"/>
      <c r="J787" s="59"/>
      <c r="K787" s="59"/>
      <c r="L787" s="59"/>
      <c r="M787" s="39">
        <f>SUM(I787:L787)</f>
        <v>0</v>
      </c>
      <c r="N787" s="59"/>
      <c r="O787" s="59"/>
      <c r="P787" s="59"/>
      <c r="Q787" s="59"/>
      <c r="R787" s="39">
        <f>SUM(N787:Q787)</f>
        <v>0</v>
      </c>
      <c r="T787" s="72">
        <f t="shared" si="339"/>
        <v>14000</v>
      </c>
    </row>
    <row r="788" spans="1:20" ht="21" customHeight="1" x14ac:dyDescent="0.3">
      <c r="A788" s="65"/>
      <c r="B788" s="38" t="s">
        <v>2</v>
      </c>
      <c r="C788" s="3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39"/>
      <c r="T788" s="72">
        <f t="shared" si="339"/>
        <v>0</v>
      </c>
    </row>
    <row r="789" spans="1:20" ht="21" customHeight="1" x14ac:dyDescent="0.3">
      <c r="A789" s="63" t="s">
        <v>125</v>
      </c>
      <c r="B789" s="38" t="s">
        <v>1</v>
      </c>
      <c r="C789" s="39">
        <v>15000</v>
      </c>
      <c r="D789" s="59"/>
      <c r="E789" s="59">
        <v>15000</v>
      </c>
      <c r="F789" s="59"/>
      <c r="G789" s="59"/>
      <c r="H789" s="39">
        <f>SUM(D789:G789)</f>
        <v>15000</v>
      </c>
      <c r="I789" s="59"/>
      <c r="J789" s="59"/>
      <c r="K789" s="59"/>
      <c r="L789" s="59"/>
      <c r="M789" s="39">
        <f>SUM(I789:L789)</f>
        <v>0</v>
      </c>
      <c r="N789" s="59"/>
      <c r="O789" s="59"/>
      <c r="P789" s="59"/>
      <c r="Q789" s="59"/>
      <c r="R789" s="39">
        <f>SUM(N789:Q789)</f>
        <v>0</v>
      </c>
      <c r="T789" s="72">
        <f t="shared" si="339"/>
        <v>15000</v>
      </c>
    </row>
    <row r="790" spans="1:20" ht="21" customHeight="1" x14ac:dyDescent="0.3">
      <c r="A790" s="65"/>
      <c r="B790" s="38" t="s">
        <v>2</v>
      </c>
      <c r="C790" s="3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39"/>
      <c r="T790" s="72">
        <f t="shared" ref="T790:T853" si="348">SUM(H790,M790,R790)</f>
        <v>0</v>
      </c>
    </row>
    <row r="791" spans="1:20" ht="21" customHeight="1" x14ac:dyDescent="0.3">
      <c r="A791" s="63" t="s">
        <v>126</v>
      </c>
      <c r="B791" s="38" t="s">
        <v>1</v>
      </c>
      <c r="C791" s="39">
        <v>129300</v>
      </c>
      <c r="D791" s="59"/>
      <c r="E791" s="59"/>
      <c r="F791" s="59"/>
      <c r="G791" s="59"/>
      <c r="H791" s="39">
        <f>SUM(D791:G791)</f>
        <v>0</v>
      </c>
      <c r="I791" s="59"/>
      <c r="J791" s="59"/>
      <c r="K791" s="59"/>
      <c r="L791" s="59">
        <v>129300</v>
      </c>
      <c r="M791" s="39">
        <f>SUM(I791:L791)</f>
        <v>129300</v>
      </c>
      <c r="N791" s="59"/>
      <c r="O791" s="59"/>
      <c r="P791" s="59"/>
      <c r="Q791" s="59"/>
      <c r="R791" s="39">
        <f>SUM(N791:Q791)</f>
        <v>0</v>
      </c>
      <c r="T791" s="72">
        <f t="shared" si="348"/>
        <v>129300</v>
      </c>
    </row>
    <row r="792" spans="1:20" ht="21" customHeight="1" x14ac:dyDescent="0.3">
      <c r="A792" s="65"/>
      <c r="B792" s="38" t="s">
        <v>2</v>
      </c>
      <c r="C792" s="3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39"/>
      <c r="T792" s="72">
        <f t="shared" si="348"/>
        <v>0</v>
      </c>
    </row>
    <row r="793" spans="1:20" ht="21" customHeight="1" x14ac:dyDescent="0.3">
      <c r="A793" s="63" t="s">
        <v>127</v>
      </c>
      <c r="B793" s="38" t="s">
        <v>1</v>
      </c>
      <c r="C793" s="39">
        <v>53100</v>
      </c>
      <c r="D793" s="59"/>
      <c r="E793" s="59"/>
      <c r="F793" s="59"/>
      <c r="G793" s="59">
        <v>53100</v>
      </c>
      <c r="H793" s="39">
        <f>SUM(D793:G793)</f>
        <v>53100</v>
      </c>
      <c r="I793" s="59"/>
      <c r="J793" s="59"/>
      <c r="K793" s="59"/>
      <c r="L793" s="59"/>
      <c r="M793" s="39">
        <f>SUM(I793:L793)</f>
        <v>0</v>
      </c>
      <c r="N793" s="59"/>
      <c r="O793" s="59"/>
      <c r="P793" s="59"/>
      <c r="Q793" s="59"/>
      <c r="R793" s="39">
        <f>SUM(N793:Q793)</f>
        <v>0</v>
      </c>
      <c r="T793" s="72">
        <f t="shared" si="348"/>
        <v>53100</v>
      </c>
    </row>
    <row r="794" spans="1:20" ht="21" customHeight="1" x14ac:dyDescent="0.3">
      <c r="A794" s="65"/>
      <c r="B794" s="38" t="s">
        <v>2</v>
      </c>
      <c r="C794" s="3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39"/>
      <c r="T794" s="72">
        <f t="shared" si="348"/>
        <v>0</v>
      </c>
    </row>
    <row r="795" spans="1:20" ht="21" customHeight="1" x14ac:dyDescent="0.3">
      <c r="A795" s="63" t="s">
        <v>128</v>
      </c>
      <c r="B795" s="38" t="s">
        <v>1</v>
      </c>
      <c r="C795" s="39">
        <v>11100</v>
      </c>
      <c r="D795" s="59"/>
      <c r="E795" s="59"/>
      <c r="F795" s="59"/>
      <c r="G795" s="59">
        <v>11100</v>
      </c>
      <c r="H795" s="39">
        <f>SUM(D795:G795)</f>
        <v>11100</v>
      </c>
      <c r="I795" s="59"/>
      <c r="J795" s="59"/>
      <c r="K795" s="59"/>
      <c r="L795" s="59"/>
      <c r="M795" s="39">
        <f>SUM(I795:L795)</f>
        <v>0</v>
      </c>
      <c r="N795" s="59"/>
      <c r="O795" s="59"/>
      <c r="P795" s="59"/>
      <c r="Q795" s="59"/>
      <c r="R795" s="39">
        <f>SUM(N795:Q795)</f>
        <v>0</v>
      </c>
      <c r="T795" s="72">
        <f t="shared" si="348"/>
        <v>11100</v>
      </c>
    </row>
    <row r="796" spans="1:20" ht="21" customHeight="1" x14ac:dyDescent="0.3">
      <c r="A796" s="65"/>
      <c r="B796" s="38" t="s">
        <v>2</v>
      </c>
      <c r="C796" s="3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64"/>
      <c r="T796" s="72">
        <f t="shared" si="348"/>
        <v>0</v>
      </c>
    </row>
    <row r="797" spans="1:20" ht="21" customHeight="1" x14ac:dyDescent="0.3">
      <c r="A797" s="50" t="s">
        <v>226</v>
      </c>
      <c r="B797" s="38" t="s">
        <v>1</v>
      </c>
      <c r="C797" s="39">
        <v>21000</v>
      </c>
      <c r="D797" s="59"/>
      <c r="E797" s="59"/>
      <c r="F797" s="59"/>
      <c r="G797" s="59"/>
      <c r="H797" s="39">
        <f>SUM(D797:G797)</f>
        <v>0</v>
      </c>
      <c r="I797" s="59"/>
      <c r="J797" s="59"/>
      <c r="K797" s="59"/>
      <c r="L797" s="59">
        <v>21000</v>
      </c>
      <c r="M797" s="39">
        <f>SUM(I797:L797)</f>
        <v>21000</v>
      </c>
      <c r="N797" s="59"/>
      <c r="O797" s="59"/>
      <c r="P797" s="59"/>
      <c r="Q797" s="59"/>
      <c r="R797" s="39">
        <f>SUM(N797:Q797)</f>
        <v>0</v>
      </c>
      <c r="T797" s="72">
        <f t="shared" si="348"/>
        <v>21000</v>
      </c>
    </row>
    <row r="798" spans="1:20" ht="21" customHeight="1" x14ac:dyDescent="0.3">
      <c r="A798" s="50" t="s">
        <v>227</v>
      </c>
      <c r="B798" s="38" t="s">
        <v>2</v>
      </c>
      <c r="C798" s="3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64"/>
      <c r="T798" s="72">
        <f t="shared" si="348"/>
        <v>0</v>
      </c>
    </row>
    <row r="799" spans="1:20" ht="21" customHeight="1" x14ac:dyDescent="0.3">
      <c r="A799" s="63" t="s">
        <v>129</v>
      </c>
      <c r="B799" s="38" t="s">
        <v>1</v>
      </c>
      <c r="C799" s="39">
        <v>33300</v>
      </c>
      <c r="D799" s="59"/>
      <c r="E799" s="59"/>
      <c r="F799" s="59"/>
      <c r="G799" s="59">
        <v>33300</v>
      </c>
      <c r="H799" s="39">
        <f>SUM(D799:G799)</f>
        <v>33300</v>
      </c>
      <c r="I799" s="59"/>
      <c r="J799" s="59"/>
      <c r="K799" s="59"/>
      <c r="L799" s="59"/>
      <c r="M799" s="39">
        <f>SUM(I799:L799)</f>
        <v>0</v>
      </c>
      <c r="N799" s="59"/>
      <c r="O799" s="59"/>
      <c r="P799" s="59"/>
      <c r="Q799" s="59"/>
      <c r="R799" s="39">
        <f>SUM(N799:Q799)</f>
        <v>0</v>
      </c>
      <c r="T799" s="72">
        <f t="shared" si="348"/>
        <v>33300</v>
      </c>
    </row>
    <row r="800" spans="1:20" ht="21" customHeight="1" x14ac:dyDescent="0.3">
      <c r="A800" s="45"/>
      <c r="B800" s="38" t="s">
        <v>2</v>
      </c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64"/>
      <c r="T800" s="72">
        <f t="shared" si="348"/>
        <v>0</v>
      </c>
    </row>
    <row r="801" spans="1:20" ht="21" customHeight="1" x14ac:dyDescent="0.3">
      <c r="A801" s="32" t="s">
        <v>132</v>
      </c>
      <c r="B801" s="33" t="s">
        <v>1</v>
      </c>
      <c r="C801" s="36">
        <f>SUM(C803+C805)</f>
        <v>9466800</v>
      </c>
      <c r="D801" s="36">
        <f t="shared" ref="D801:G801" si="349">SUM(D803+D805)</f>
        <v>0</v>
      </c>
      <c r="E801" s="36">
        <f t="shared" si="349"/>
        <v>4733400</v>
      </c>
      <c r="F801" s="36">
        <f t="shared" si="349"/>
        <v>0</v>
      </c>
      <c r="G801" s="36">
        <f t="shared" si="349"/>
        <v>0</v>
      </c>
      <c r="H801" s="36">
        <f>SUM(D801:G801)</f>
        <v>4733400</v>
      </c>
      <c r="I801" s="36">
        <f t="shared" ref="I801:L801" si="350">SUM(I803+I805)</f>
        <v>4733400</v>
      </c>
      <c r="J801" s="36">
        <f t="shared" si="350"/>
        <v>0</v>
      </c>
      <c r="K801" s="36">
        <f t="shared" si="350"/>
        <v>0</v>
      </c>
      <c r="L801" s="36">
        <f t="shared" si="350"/>
        <v>0</v>
      </c>
      <c r="M801" s="36">
        <f>SUM(I801:L801)</f>
        <v>4733400</v>
      </c>
      <c r="N801" s="36">
        <f t="shared" ref="N801:Q801" si="351">SUM(N803+N805)</f>
        <v>0</v>
      </c>
      <c r="O801" s="36">
        <f t="shared" si="351"/>
        <v>0</v>
      </c>
      <c r="P801" s="36">
        <f t="shared" si="351"/>
        <v>0</v>
      </c>
      <c r="Q801" s="36">
        <f t="shared" si="351"/>
        <v>0</v>
      </c>
      <c r="R801" s="36">
        <f>SUM(N801:Q801)</f>
        <v>0</v>
      </c>
      <c r="T801" s="72">
        <f t="shared" si="348"/>
        <v>9466800</v>
      </c>
    </row>
    <row r="802" spans="1:20" ht="21" customHeight="1" x14ac:dyDescent="0.3">
      <c r="A802" s="35"/>
      <c r="B802" s="33" t="s">
        <v>2</v>
      </c>
      <c r="C802" s="36">
        <f>SUM(C804+C806)</f>
        <v>0</v>
      </c>
      <c r="D802" s="36">
        <f t="shared" ref="D802:G802" si="352">SUM(D804+D806)</f>
        <v>0</v>
      </c>
      <c r="E802" s="36">
        <f t="shared" si="352"/>
        <v>0</v>
      </c>
      <c r="F802" s="36">
        <f t="shared" si="352"/>
        <v>0</v>
      </c>
      <c r="G802" s="36">
        <f t="shared" si="352"/>
        <v>0</v>
      </c>
      <c r="H802" s="36">
        <f>SUM(D802:G802)</f>
        <v>0</v>
      </c>
      <c r="I802" s="36">
        <f t="shared" ref="I802:L802" si="353">SUM(I804+I806)</f>
        <v>0</v>
      </c>
      <c r="J802" s="36">
        <f t="shared" si="353"/>
        <v>0</v>
      </c>
      <c r="K802" s="36">
        <f t="shared" si="353"/>
        <v>0</v>
      </c>
      <c r="L802" s="36">
        <f t="shared" si="353"/>
        <v>0</v>
      </c>
      <c r="M802" s="36">
        <f>SUM(I802:L802)</f>
        <v>0</v>
      </c>
      <c r="N802" s="36">
        <f t="shared" ref="N802:Q802" si="354">SUM(N804+N806)</f>
        <v>0</v>
      </c>
      <c r="O802" s="36">
        <f t="shared" si="354"/>
        <v>0</v>
      </c>
      <c r="P802" s="36">
        <f t="shared" si="354"/>
        <v>0</v>
      </c>
      <c r="Q802" s="36">
        <f t="shared" si="354"/>
        <v>0</v>
      </c>
      <c r="R802" s="36">
        <f>SUM(N802:Q802)</f>
        <v>0</v>
      </c>
      <c r="T802" s="72">
        <f t="shared" si="348"/>
        <v>0</v>
      </c>
    </row>
    <row r="803" spans="1:20" ht="21" customHeight="1" x14ac:dyDescent="0.3">
      <c r="A803" s="50" t="s">
        <v>133</v>
      </c>
      <c r="B803" s="38" t="s">
        <v>1</v>
      </c>
      <c r="C803" s="39">
        <v>2347800</v>
      </c>
      <c r="D803" s="59"/>
      <c r="E803" s="59">
        <v>1173900</v>
      </c>
      <c r="F803" s="59"/>
      <c r="G803" s="59"/>
      <c r="H803" s="39">
        <f>SUM(D803:G803)</f>
        <v>1173900</v>
      </c>
      <c r="I803" s="59">
        <v>1173900</v>
      </c>
      <c r="J803" s="59"/>
      <c r="K803" s="59"/>
      <c r="L803" s="59"/>
      <c r="M803" s="39">
        <f>SUM(I803:L803)</f>
        <v>1173900</v>
      </c>
      <c r="N803" s="59"/>
      <c r="O803" s="59"/>
      <c r="P803" s="59"/>
      <c r="Q803" s="59"/>
      <c r="R803" s="39">
        <f>SUM(N803:Q803)</f>
        <v>0</v>
      </c>
      <c r="T803" s="72">
        <f t="shared" si="348"/>
        <v>2347800</v>
      </c>
    </row>
    <row r="804" spans="1:20" ht="21" customHeight="1" x14ac:dyDescent="0.3">
      <c r="A804" s="65"/>
      <c r="B804" s="38" t="s">
        <v>2</v>
      </c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64"/>
      <c r="T804" s="72">
        <f t="shared" si="348"/>
        <v>0</v>
      </c>
    </row>
    <row r="805" spans="1:20" ht="21" customHeight="1" x14ac:dyDescent="0.3">
      <c r="A805" s="37" t="s">
        <v>155</v>
      </c>
      <c r="B805" s="38" t="s">
        <v>1</v>
      </c>
      <c r="C805" s="39">
        <v>7119000</v>
      </c>
      <c r="D805" s="59"/>
      <c r="E805" s="59">
        <v>3559500</v>
      </c>
      <c r="F805" s="59"/>
      <c r="G805" s="59"/>
      <c r="H805" s="39">
        <f>SUM(D805:G805)</f>
        <v>3559500</v>
      </c>
      <c r="I805" s="59">
        <v>3559500</v>
      </c>
      <c r="J805" s="59"/>
      <c r="K805" s="59"/>
      <c r="L805" s="59"/>
      <c r="M805" s="39">
        <f>SUM(I805:L805)</f>
        <v>3559500</v>
      </c>
      <c r="N805" s="59"/>
      <c r="O805" s="59"/>
      <c r="P805" s="59"/>
      <c r="Q805" s="59"/>
      <c r="R805" s="39">
        <f>SUM(N805:Q805)</f>
        <v>0</v>
      </c>
      <c r="T805" s="72">
        <f t="shared" ref="T805:T806" si="355">SUM(H805,M805,R805)</f>
        <v>7119000</v>
      </c>
    </row>
    <row r="806" spans="1:20" ht="21" customHeight="1" x14ac:dyDescent="0.3">
      <c r="A806" s="45" t="s">
        <v>43</v>
      </c>
      <c r="B806" s="38" t="s">
        <v>2</v>
      </c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64"/>
      <c r="T806" s="72">
        <f t="shared" si="355"/>
        <v>0</v>
      </c>
    </row>
    <row r="807" spans="1:20" ht="21" customHeight="1" x14ac:dyDescent="0.3">
      <c r="A807" s="104"/>
      <c r="B807" s="107"/>
      <c r="C807" s="105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6"/>
      <c r="T807" s="72"/>
    </row>
    <row r="808" spans="1:20" ht="21" customHeight="1" x14ac:dyDescent="0.3">
      <c r="A808" s="46"/>
      <c r="B808" s="47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97"/>
      <c r="T808" s="72"/>
    </row>
    <row r="809" spans="1:20" ht="21" customHeight="1" x14ac:dyDescent="0.3">
      <c r="A809" s="165" t="s">
        <v>67</v>
      </c>
      <c r="B809" s="165"/>
      <c r="C809" s="165"/>
      <c r="D809" s="165"/>
      <c r="E809" s="165"/>
      <c r="F809" s="165"/>
      <c r="G809" s="165"/>
      <c r="H809" s="165"/>
      <c r="I809" s="165"/>
      <c r="J809" s="165"/>
      <c r="K809" s="165"/>
      <c r="L809" s="165"/>
      <c r="M809" s="165"/>
      <c r="N809" s="165"/>
      <c r="O809" s="165"/>
      <c r="P809" s="165"/>
      <c r="Q809" s="24" t="s">
        <v>18</v>
      </c>
      <c r="T809" s="72">
        <f t="shared" ref="T809:T812" si="356">SUM(H809,M809,R809)</f>
        <v>0</v>
      </c>
    </row>
    <row r="810" spans="1:20" ht="21" customHeight="1" x14ac:dyDescent="0.3">
      <c r="A810" s="22"/>
      <c r="B810" s="22"/>
      <c r="C810" s="23"/>
      <c r="D810" s="24"/>
      <c r="T810" s="72">
        <f t="shared" si="356"/>
        <v>0</v>
      </c>
    </row>
    <row r="811" spans="1:20" ht="21" customHeight="1" x14ac:dyDescent="0.3">
      <c r="A811" s="163" t="s">
        <v>17</v>
      </c>
      <c r="B811" s="25" t="s">
        <v>3</v>
      </c>
      <c r="C811" s="26" t="s">
        <v>25</v>
      </c>
      <c r="D811" s="168" t="s">
        <v>42</v>
      </c>
      <c r="E811" s="169"/>
      <c r="F811" s="169"/>
      <c r="G811" s="170"/>
      <c r="H811" s="27"/>
      <c r="I811" s="168" t="s">
        <v>146</v>
      </c>
      <c r="J811" s="169"/>
      <c r="K811" s="169"/>
      <c r="L811" s="170"/>
      <c r="M811" s="27"/>
      <c r="N811" s="168" t="s">
        <v>147</v>
      </c>
      <c r="O811" s="169"/>
      <c r="P811" s="169"/>
      <c r="Q811" s="170"/>
      <c r="R811" s="41"/>
      <c r="T811" s="72">
        <f t="shared" si="356"/>
        <v>0</v>
      </c>
    </row>
    <row r="812" spans="1:20" ht="21" customHeight="1" x14ac:dyDescent="0.3">
      <c r="A812" s="164"/>
      <c r="B812" s="28" t="s">
        <v>2</v>
      </c>
      <c r="C812" s="29"/>
      <c r="D812" s="30" t="s">
        <v>205</v>
      </c>
      <c r="E812" s="30" t="s">
        <v>206</v>
      </c>
      <c r="F812" s="30" t="s">
        <v>207</v>
      </c>
      <c r="G812" s="30" t="s">
        <v>208</v>
      </c>
      <c r="H812" s="30" t="s">
        <v>148</v>
      </c>
      <c r="I812" s="30" t="s">
        <v>209</v>
      </c>
      <c r="J812" s="30" t="s">
        <v>210</v>
      </c>
      <c r="K812" s="30" t="s">
        <v>211</v>
      </c>
      <c r="L812" s="30" t="s">
        <v>212</v>
      </c>
      <c r="M812" s="30" t="s">
        <v>149</v>
      </c>
      <c r="N812" s="30" t="s">
        <v>213</v>
      </c>
      <c r="O812" s="30" t="s">
        <v>214</v>
      </c>
      <c r="P812" s="30" t="s">
        <v>215</v>
      </c>
      <c r="Q812" s="30" t="s">
        <v>216</v>
      </c>
      <c r="R812" s="30" t="s">
        <v>150</v>
      </c>
      <c r="T812" s="72">
        <f t="shared" si="356"/>
        <v>0</v>
      </c>
    </row>
    <row r="813" spans="1:20" ht="21" customHeight="1" x14ac:dyDescent="0.3">
      <c r="A813" s="32" t="s">
        <v>41</v>
      </c>
      <c r="B813" s="33" t="s">
        <v>1</v>
      </c>
      <c r="C813" s="36">
        <f t="shared" ref="C813:G814" si="357">SUM(C815,C817,C819,C821,C823,C825,C827,C829,C831,C833,C835,C837,C839,C841,C849,C851,C853)</f>
        <v>6138900</v>
      </c>
      <c r="D813" s="36">
        <f t="shared" si="357"/>
        <v>0</v>
      </c>
      <c r="E813" s="36">
        <f t="shared" si="357"/>
        <v>4384700</v>
      </c>
      <c r="F813" s="36">
        <f t="shared" si="357"/>
        <v>51600</v>
      </c>
      <c r="G813" s="36">
        <f t="shared" si="357"/>
        <v>0</v>
      </c>
      <c r="H813" s="36">
        <f>SUM(D813:G813)</f>
        <v>4436300</v>
      </c>
      <c r="I813" s="36">
        <f t="shared" ref="I813:L814" si="358">SUM(I815,I817,I819,I821,I823,I825,I827,I829,I831,I833,I835,I837,I839,I841,I849,I851,I853)</f>
        <v>0</v>
      </c>
      <c r="J813" s="36">
        <f t="shared" si="358"/>
        <v>113000</v>
      </c>
      <c r="K813" s="36">
        <f t="shared" si="358"/>
        <v>1501300</v>
      </c>
      <c r="L813" s="36">
        <f t="shared" si="358"/>
        <v>88300</v>
      </c>
      <c r="M813" s="36">
        <f>SUM(I813:L813)</f>
        <v>1702600</v>
      </c>
      <c r="N813" s="36">
        <f t="shared" ref="N813:Q814" si="359">SUM(N815,N817,N819,N821,N823,N825,N827,N829,N831,N833,N835,N837,N839,N841,N849,N851,N853)</f>
        <v>0</v>
      </c>
      <c r="O813" s="36">
        <f t="shared" si="359"/>
        <v>0</v>
      </c>
      <c r="P813" s="36">
        <f t="shared" si="359"/>
        <v>0</v>
      </c>
      <c r="Q813" s="36">
        <f t="shared" si="359"/>
        <v>0</v>
      </c>
      <c r="R813" s="36">
        <f>SUM(N813:Q813)</f>
        <v>0</v>
      </c>
      <c r="T813" s="72">
        <f t="shared" si="348"/>
        <v>6138900</v>
      </c>
    </row>
    <row r="814" spans="1:20" ht="21" customHeight="1" x14ac:dyDescent="0.3">
      <c r="A814" s="35"/>
      <c r="B814" s="33" t="s">
        <v>2</v>
      </c>
      <c r="C814" s="36">
        <f t="shared" si="357"/>
        <v>0</v>
      </c>
      <c r="D814" s="36">
        <f t="shared" si="357"/>
        <v>0</v>
      </c>
      <c r="E814" s="36">
        <f t="shared" si="357"/>
        <v>0</v>
      </c>
      <c r="F814" s="36">
        <f t="shared" si="357"/>
        <v>0</v>
      </c>
      <c r="G814" s="36">
        <f t="shared" si="357"/>
        <v>0</v>
      </c>
      <c r="H814" s="36">
        <f>SUM(D814:G814)</f>
        <v>0</v>
      </c>
      <c r="I814" s="36">
        <f t="shared" si="358"/>
        <v>0</v>
      </c>
      <c r="J814" s="36">
        <f t="shared" si="358"/>
        <v>0</v>
      </c>
      <c r="K814" s="36">
        <f t="shared" si="358"/>
        <v>0</v>
      </c>
      <c r="L814" s="36">
        <f t="shared" si="358"/>
        <v>0</v>
      </c>
      <c r="M814" s="36">
        <f>SUM(I814:L814)</f>
        <v>0</v>
      </c>
      <c r="N814" s="36">
        <f t="shared" si="359"/>
        <v>0</v>
      </c>
      <c r="O814" s="36">
        <f t="shared" si="359"/>
        <v>0</v>
      </c>
      <c r="P814" s="36">
        <f t="shared" si="359"/>
        <v>0</v>
      </c>
      <c r="Q814" s="36">
        <f t="shared" si="359"/>
        <v>0</v>
      </c>
      <c r="R814" s="36">
        <f>SUM(N814:Q814)</f>
        <v>0</v>
      </c>
      <c r="T814" s="72">
        <f t="shared" si="348"/>
        <v>0</v>
      </c>
    </row>
    <row r="815" spans="1:20" ht="21" customHeight="1" x14ac:dyDescent="0.3">
      <c r="A815" s="63" t="s">
        <v>135</v>
      </c>
      <c r="B815" s="38" t="s">
        <v>1</v>
      </c>
      <c r="C815" s="39">
        <v>27400</v>
      </c>
      <c r="D815" s="59"/>
      <c r="E815" s="59"/>
      <c r="F815" s="59"/>
      <c r="G815" s="59"/>
      <c r="H815" s="39">
        <f>SUM(D815:G815)</f>
        <v>0</v>
      </c>
      <c r="I815" s="59"/>
      <c r="J815" s="59"/>
      <c r="K815" s="59"/>
      <c r="L815" s="59">
        <v>27400</v>
      </c>
      <c r="M815" s="39">
        <f t="shared" ref="M815" si="360">SUM(I815:L815)</f>
        <v>27400</v>
      </c>
      <c r="N815" s="59"/>
      <c r="O815" s="59"/>
      <c r="P815" s="59"/>
      <c r="Q815" s="59"/>
      <c r="R815" s="39">
        <f t="shared" ref="R815" si="361">SUM(N815:Q815)</f>
        <v>0</v>
      </c>
      <c r="T815" s="72">
        <f t="shared" ref="T815:T822" si="362">SUM(H815,M815,R815)</f>
        <v>27400</v>
      </c>
    </row>
    <row r="816" spans="1:20" ht="21" customHeight="1" x14ac:dyDescent="0.3">
      <c r="A816" s="65"/>
      <c r="B816" s="38" t="s">
        <v>2</v>
      </c>
      <c r="C816" s="3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64"/>
      <c r="T816" s="72">
        <f t="shared" si="362"/>
        <v>0</v>
      </c>
    </row>
    <row r="817" spans="1:20" ht="21" customHeight="1" x14ac:dyDescent="0.3">
      <c r="A817" s="63" t="s">
        <v>228</v>
      </c>
      <c r="B817" s="38" t="s">
        <v>1</v>
      </c>
      <c r="C817" s="39">
        <v>68100</v>
      </c>
      <c r="D817" s="59"/>
      <c r="E817" s="59">
        <v>68100</v>
      </c>
      <c r="F817" s="59"/>
      <c r="G817" s="59"/>
      <c r="H817" s="39">
        <f>SUM(D817:G817)</f>
        <v>68100</v>
      </c>
      <c r="I817" s="59"/>
      <c r="J817" s="59"/>
      <c r="K817" s="59"/>
      <c r="L817" s="59"/>
      <c r="M817" s="39">
        <f t="shared" ref="M817" si="363">SUM(I817:L817)</f>
        <v>0</v>
      </c>
      <c r="N817" s="59"/>
      <c r="O817" s="59"/>
      <c r="P817" s="59"/>
      <c r="Q817" s="59"/>
      <c r="R817" s="39">
        <f t="shared" ref="R817" si="364">SUM(N817:Q817)</f>
        <v>0</v>
      </c>
      <c r="T817" s="72">
        <f t="shared" si="362"/>
        <v>68100</v>
      </c>
    </row>
    <row r="818" spans="1:20" ht="21" customHeight="1" x14ac:dyDescent="0.3">
      <c r="A818" s="65" t="s">
        <v>229</v>
      </c>
      <c r="B818" s="38" t="s">
        <v>2</v>
      </c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64"/>
      <c r="T818" s="72">
        <f t="shared" si="362"/>
        <v>0</v>
      </c>
    </row>
    <row r="819" spans="1:20" ht="21" customHeight="1" x14ac:dyDescent="0.3">
      <c r="A819" s="63" t="s">
        <v>194</v>
      </c>
      <c r="B819" s="38" t="s">
        <v>1</v>
      </c>
      <c r="C819" s="39">
        <v>15400</v>
      </c>
      <c r="D819" s="59"/>
      <c r="E819" s="59">
        <v>15400</v>
      </c>
      <c r="F819" s="59"/>
      <c r="G819" s="59"/>
      <c r="H819" s="39">
        <f>SUM(D819:G819)</f>
        <v>15400</v>
      </c>
      <c r="I819" s="59"/>
      <c r="J819" s="59"/>
      <c r="K819" s="59"/>
      <c r="L819" s="59"/>
      <c r="M819" s="39">
        <f t="shared" ref="M819" si="365">SUM(I819:L819)</f>
        <v>0</v>
      </c>
      <c r="N819" s="59"/>
      <c r="O819" s="59"/>
      <c r="P819" s="59"/>
      <c r="Q819" s="59"/>
      <c r="R819" s="39">
        <f t="shared" ref="R819" si="366">SUM(N819:Q819)</f>
        <v>0</v>
      </c>
      <c r="T819" s="72">
        <f t="shared" si="362"/>
        <v>15400</v>
      </c>
    </row>
    <row r="820" spans="1:20" ht="21" customHeight="1" x14ac:dyDescent="0.3">
      <c r="A820" s="65" t="s">
        <v>195</v>
      </c>
      <c r="B820" s="38" t="s">
        <v>2</v>
      </c>
      <c r="C820" s="3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64"/>
      <c r="T820" s="72">
        <f t="shared" si="362"/>
        <v>0</v>
      </c>
    </row>
    <row r="821" spans="1:20" ht="21" customHeight="1" x14ac:dyDescent="0.3">
      <c r="A821" s="63" t="s">
        <v>196</v>
      </c>
      <c r="B821" s="38" t="s">
        <v>1</v>
      </c>
      <c r="C821" s="39">
        <v>81700</v>
      </c>
      <c r="D821" s="59"/>
      <c r="E821" s="59">
        <v>81700</v>
      </c>
      <c r="F821" s="59"/>
      <c r="G821" s="59"/>
      <c r="H821" s="39">
        <f>SUM(D821:G821)</f>
        <v>81700</v>
      </c>
      <c r="I821" s="59"/>
      <c r="J821" s="59"/>
      <c r="K821" s="59"/>
      <c r="L821" s="59"/>
      <c r="M821" s="39">
        <f t="shared" ref="M821" si="367">SUM(I821:L821)</f>
        <v>0</v>
      </c>
      <c r="N821" s="59"/>
      <c r="O821" s="59"/>
      <c r="P821" s="59"/>
      <c r="Q821" s="59"/>
      <c r="R821" s="39">
        <f t="shared" ref="R821" si="368">SUM(N821:Q821)</f>
        <v>0</v>
      </c>
      <c r="T821" s="72">
        <f t="shared" si="362"/>
        <v>81700</v>
      </c>
    </row>
    <row r="822" spans="1:20" ht="21" customHeight="1" x14ac:dyDescent="0.3">
      <c r="A822" s="45" t="s">
        <v>197</v>
      </c>
      <c r="B822" s="38" t="s">
        <v>2</v>
      </c>
      <c r="C822" s="3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64"/>
      <c r="T822" s="72">
        <f t="shared" si="362"/>
        <v>0</v>
      </c>
    </row>
    <row r="823" spans="1:20" ht="21" customHeight="1" x14ac:dyDescent="0.3">
      <c r="A823" s="63" t="s">
        <v>134</v>
      </c>
      <c r="B823" s="38" t="s">
        <v>1</v>
      </c>
      <c r="C823" s="39">
        <v>4700</v>
      </c>
      <c r="D823" s="39"/>
      <c r="E823" s="39"/>
      <c r="F823" s="39"/>
      <c r="G823" s="39"/>
      <c r="H823" s="39">
        <f>SUM(D823:G823)</f>
        <v>0</v>
      </c>
      <c r="I823" s="39"/>
      <c r="J823" s="39"/>
      <c r="K823" s="39"/>
      <c r="L823" s="39">
        <v>4700</v>
      </c>
      <c r="M823" s="39">
        <f t="shared" ref="M823" si="369">SUM(I823:L823)</f>
        <v>4700</v>
      </c>
      <c r="N823" s="39"/>
      <c r="O823" s="39"/>
      <c r="P823" s="39"/>
      <c r="Q823" s="39"/>
      <c r="R823" s="39">
        <f t="shared" ref="R823" si="370">SUM(N823:Q823)</f>
        <v>0</v>
      </c>
      <c r="T823" s="72">
        <f t="shared" si="348"/>
        <v>4700</v>
      </c>
    </row>
    <row r="824" spans="1:20" ht="21" customHeight="1" x14ac:dyDescent="0.3">
      <c r="A824" s="65"/>
      <c r="B824" s="38" t="s">
        <v>2</v>
      </c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64"/>
      <c r="T824" s="72">
        <f t="shared" si="348"/>
        <v>0</v>
      </c>
    </row>
    <row r="825" spans="1:20" ht="21" customHeight="1" x14ac:dyDescent="0.3">
      <c r="A825" s="37" t="s">
        <v>142</v>
      </c>
      <c r="B825" s="38" t="s">
        <v>1</v>
      </c>
      <c r="C825" s="39">
        <v>51600</v>
      </c>
      <c r="D825" s="39"/>
      <c r="E825" s="39"/>
      <c r="F825" s="39">
        <v>51600</v>
      </c>
      <c r="G825" s="39"/>
      <c r="H825" s="39">
        <f t="shared" ref="H825" si="371">SUM(D825:G825)</f>
        <v>51600</v>
      </c>
      <c r="I825" s="39"/>
      <c r="J825" s="39"/>
      <c r="K825" s="39"/>
      <c r="L825" s="39"/>
      <c r="M825" s="39">
        <f t="shared" ref="M825" si="372">SUM(I825:L825)</f>
        <v>0</v>
      </c>
      <c r="N825" s="39"/>
      <c r="O825" s="39"/>
      <c r="P825" s="39"/>
      <c r="Q825" s="39"/>
      <c r="R825" s="39">
        <f t="shared" ref="R825" si="373">SUM(N825:Q825)</f>
        <v>0</v>
      </c>
      <c r="T825" s="72">
        <f>SUM(H825,M825,R825)</f>
        <v>51600</v>
      </c>
    </row>
    <row r="826" spans="1:20" ht="21" customHeight="1" x14ac:dyDescent="0.3">
      <c r="A826" s="45"/>
      <c r="B826" s="38" t="s">
        <v>2</v>
      </c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64"/>
      <c r="T826" s="72">
        <f>SUM(H826,M826,R826)</f>
        <v>0</v>
      </c>
    </row>
    <row r="827" spans="1:20" ht="21" customHeight="1" x14ac:dyDescent="0.3">
      <c r="A827" s="43" t="s">
        <v>144</v>
      </c>
      <c r="B827" s="38" t="s">
        <v>1</v>
      </c>
      <c r="C827" s="39">
        <v>200900</v>
      </c>
      <c r="D827" s="39"/>
      <c r="E827" s="39">
        <v>200900</v>
      </c>
      <c r="F827" s="39"/>
      <c r="G827" s="39"/>
      <c r="H827" s="39">
        <f t="shared" ref="H827" si="374">SUM(D827:G827)</f>
        <v>200900</v>
      </c>
      <c r="I827" s="39"/>
      <c r="J827" s="39"/>
      <c r="K827" s="39"/>
      <c r="L827" s="39"/>
      <c r="M827" s="39">
        <f t="shared" ref="M827" si="375">SUM(I827:L827)</f>
        <v>0</v>
      </c>
      <c r="N827" s="39"/>
      <c r="O827" s="39"/>
      <c r="P827" s="39"/>
      <c r="Q827" s="39"/>
      <c r="R827" s="39">
        <f t="shared" ref="R827" si="376">SUM(N827:Q827)</f>
        <v>0</v>
      </c>
      <c r="T827" s="72">
        <f>SUM(H827,M827,R827)</f>
        <v>200900</v>
      </c>
    </row>
    <row r="828" spans="1:20" ht="21" customHeight="1" x14ac:dyDescent="0.3">
      <c r="A828" s="45"/>
      <c r="B828" s="38" t="s">
        <v>2</v>
      </c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64"/>
      <c r="T828" s="72">
        <f>SUM(H828,M828,R828)</f>
        <v>0</v>
      </c>
    </row>
    <row r="829" spans="1:20" ht="21" customHeight="1" x14ac:dyDescent="0.3">
      <c r="A829" s="50" t="s">
        <v>230</v>
      </c>
      <c r="B829" s="38" t="s">
        <v>1</v>
      </c>
      <c r="C829" s="39">
        <v>464200</v>
      </c>
      <c r="D829" s="39"/>
      <c r="E829" s="39">
        <v>464200</v>
      </c>
      <c r="F829" s="39"/>
      <c r="G829" s="39"/>
      <c r="H829" s="39">
        <f t="shared" ref="H829" si="377">SUM(D829:G829)</f>
        <v>464200</v>
      </c>
      <c r="I829" s="39"/>
      <c r="J829" s="39"/>
      <c r="K829" s="39"/>
      <c r="L829" s="39"/>
      <c r="M829" s="39">
        <f>SUM(I829:L829)</f>
        <v>0</v>
      </c>
      <c r="N829" s="39"/>
      <c r="O829" s="39"/>
      <c r="P829" s="39"/>
      <c r="Q829" s="39"/>
      <c r="R829" s="39">
        <f t="shared" ref="R829" si="378">SUM(N829:Q829)</f>
        <v>0</v>
      </c>
      <c r="T829" s="72"/>
    </row>
    <row r="830" spans="1:20" ht="21" customHeight="1" x14ac:dyDescent="0.3">
      <c r="A830" s="65"/>
      <c r="B830" s="38" t="s">
        <v>2</v>
      </c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>
        <f>SUM(I830:L830)</f>
        <v>0</v>
      </c>
      <c r="N830" s="39"/>
      <c r="O830" s="39"/>
      <c r="P830" s="39"/>
      <c r="Q830" s="39"/>
      <c r="R830" s="64"/>
      <c r="T830" s="72"/>
    </row>
    <row r="831" spans="1:20" ht="21" customHeight="1" x14ac:dyDescent="0.3">
      <c r="A831" s="50" t="s">
        <v>138</v>
      </c>
      <c r="B831" s="38" t="s">
        <v>1</v>
      </c>
      <c r="C831" s="39">
        <v>10000</v>
      </c>
      <c r="D831" s="39"/>
      <c r="E831" s="39">
        <v>10000</v>
      </c>
      <c r="F831" s="39"/>
      <c r="G831" s="39"/>
      <c r="H831" s="39">
        <f t="shared" ref="H831" si="379">SUM(D831:G831)</f>
        <v>10000</v>
      </c>
      <c r="I831" s="39"/>
      <c r="J831" s="39"/>
      <c r="K831" s="39"/>
      <c r="L831" s="39"/>
      <c r="M831" s="39">
        <f>SUM(I831:L831)</f>
        <v>0</v>
      </c>
      <c r="N831" s="39"/>
      <c r="O831" s="39"/>
      <c r="P831" s="39"/>
      <c r="Q831" s="39"/>
      <c r="R831" s="39">
        <f t="shared" ref="R831" si="380">SUM(N831:Q831)</f>
        <v>0</v>
      </c>
      <c r="T831" s="72">
        <f>SUM(H831,M831,R831)</f>
        <v>10000</v>
      </c>
    </row>
    <row r="832" spans="1:20" ht="21" customHeight="1" x14ac:dyDescent="0.3">
      <c r="A832" s="45"/>
      <c r="B832" s="38" t="s">
        <v>2</v>
      </c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>
        <f>SUM(I832:L832)</f>
        <v>0</v>
      </c>
      <c r="N832" s="39"/>
      <c r="O832" s="39"/>
      <c r="P832" s="39"/>
      <c r="Q832" s="39"/>
      <c r="R832" s="64"/>
      <c r="T832" s="72">
        <f>SUM(H832,M832,R832)</f>
        <v>0</v>
      </c>
    </row>
    <row r="833" spans="1:20" ht="21" customHeight="1" x14ac:dyDescent="0.3">
      <c r="A833" s="63" t="s">
        <v>136</v>
      </c>
      <c r="B833" s="38" t="s">
        <v>1</v>
      </c>
      <c r="C833" s="39">
        <v>113000</v>
      </c>
      <c r="D833" s="39"/>
      <c r="E833" s="39"/>
      <c r="F833" s="39"/>
      <c r="G833" s="39"/>
      <c r="H833" s="39">
        <f t="shared" ref="H833" si="381">SUM(D833:G833)</f>
        <v>0</v>
      </c>
      <c r="I833" s="39"/>
      <c r="J833" s="39">
        <v>113000</v>
      </c>
      <c r="K833" s="39"/>
      <c r="L833" s="39"/>
      <c r="M833" s="39">
        <f t="shared" ref="M833" si="382">SUM(I833:L833)</f>
        <v>113000</v>
      </c>
      <c r="N833" s="39"/>
      <c r="O833" s="39"/>
      <c r="P833" s="39"/>
      <c r="Q833" s="39"/>
      <c r="R833" s="39">
        <f t="shared" ref="R833" si="383">SUM(N833:Q833)</f>
        <v>0</v>
      </c>
      <c r="T833" s="72">
        <f t="shared" si="348"/>
        <v>113000</v>
      </c>
    </row>
    <row r="834" spans="1:20" ht="21" customHeight="1" x14ac:dyDescent="0.3">
      <c r="A834" s="65" t="s">
        <v>137</v>
      </c>
      <c r="B834" s="38" t="s">
        <v>2</v>
      </c>
      <c r="C834" s="39"/>
      <c r="D834" s="59"/>
      <c r="E834" s="59"/>
      <c r="F834" s="59"/>
      <c r="G834" s="59"/>
      <c r="H834" s="39"/>
      <c r="I834" s="59"/>
      <c r="J834" s="59"/>
      <c r="K834" s="59"/>
      <c r="L834" s="59"/>
      <c r="M834" s="59"/>
      <c r="N834" s="59"/>
      <c r="O834" s="59"/>
      <c r="P834" s="59"/>
      <c r="Q834" s="59"/>
      <c r="R834" s="64"/>
      <c r="T834" s="72">
        <f t="shared" si="348"/>
        <v>0</v>
      </c>
    </row>
    <row r="835" spans="1:20" ht="21" customHeight="1" x14ac:dyDescent="0.3">
      <c r="A835" s="63" t="s">
        <v>248</v>
      </c>
      <c r="B835" s="38" t="s">
        <v>1</v>
      </c>
      <c r="C835" s="39">
        <v>1423800</v>
      </c>
      <c r="D835" s="59"/>
      <c r="E835" s="59"/>
      <c r="F835" s="59"/>
      <c r="G835" s="59"/>
      <c r="H835" s="39">
        <f>SUM(D835:G835)</f>
        <v>0</v>
      </c>
      <c r="I835" s="59"/>
      <c r="J835" s="59"/>
      <c r="K835" s="59">
        <v>1423800</v>
      </c>
      <c r="L835" s="59"/>
      <c r="M835" s="39">
        <f>SUM(I835:L835)</f>
        <v>1423800</v>
      </c>
      <c r="N835" s="59"/>
      <c r="O835" s="59"/>
      <c r="P835" s="59"/>
      <c r="Q835" s="59"/>
      <c r="R835" s="39">
        <f>SUM(N835:Q835)</f>
        <v>0</v>
      </c>
      <c r="T835" s="72">
        <f>SUM(H835,M835,R835)</f>
        <v>1423800</v>
      </c>
    </row>
    <row r="836" spans="1:20" ht="21" customHeight="1" x14ac:dyDescent="0.3">
      <c r="A836" s="65" t="s">
        <v>131</v>
      </c>
      <c r="B836" s="38" t="s">
        <v>2</v>
      </c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64"/>
      <c r="T836" s="72">
        <f>SUM(H836,M836,R836)</f>
        <v>0</v>
      </c>
    </row>
    <row r="837" spans="1:20" ht="21" customHeight="1" x14ac:dyDescent="0.3">
      <c r="A837" s="37" t="s">
        <v>143</v>
      </c>
      <c r="B837" s="38" t="s">
        <v>1</v>
      </c>
      <c r="C837" s="39">
        <v>77500</v>
      </c>
      <c r="D837" s="39"/>
      <c r="E837" s="39"/>
      <c r="F837" s="39"/>
      <c r="G837" s="39"/>
      <c r="H837" s="39">
        <f t="shared" ref="H837" si="384">SUM(D837:G837)</f>
        <v>0</v>
      </c>
      <c r="I837" s="39"/>
      <c r="J837" s="39"/>
      <c r="K837" s="39">
        <v>77500</v>
      </c>
      <c r="L837" s="39"/>
      <c r="M837" s="39">
        <f t="shared" ref="M837" si="385">SUM(I837:L837)</f>
        <v>77500</v>
      </c>
      <c r="N837" s="39"/>
      <c r="O837" s="39"/>
      <c r="P837" s="39"/>
      <c r="Q837" s="39"/>
      <c r="R837" s="39">
        <f t="shared" ref="R837" si="386">SUM(N837:Q837)</f>
        <v>0</v>
      </c>
      <c r="T837" s="72">
        <f t="shared" ref="T837:T838" si="387">SUM(H837,M837,R837)</f>
        <v>77500</v>
      </c>
    </row>
    <row r="838" spans="1:20" ht="21" customHeight="1" x14ac:dyDescent="0.3">
      <c r="A838" s="45"/>
      <c r="B838" s="38" t="s">
        <v>2</v>
      </c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64"/>
      <c r="T838" s="72">
        <f t="shared" si="387"/>
        <v>0</v>
      </c>
    </row>
    <row r="839" spans="1:20" ht="21" customHeight="1" x14ac:dyDescent="0.3">
      <c r="A839" s="37" t="s">
        <v>139</v>
      </c>
      <c r="B839" s="38" t="s">
        <v>1</v>
      </c>
      <c r="C839" s="39">
        <v>828000</v>
      </c>
      <c r="D839" s="39"/>
      <c r="E839" s="39">
        <v>828000</v>
      </c>
      <c r="F839" s="39"/>
      <c r="G839" s="39"/>
      <c r="H839" s="39">
        <f t="shared" ref="H839" si="388">SUM(D839:G839)</f>
        <v>828000</v>
      </c>
      <c r="I839" s="39"/>
      <c r="J839" s="39"/>
      <c r="K839" s="39"/>
      <c r="L839" s="39"/>
      <c r="M839" s="39">
        <f t="shared" ref="M839" si="389">SUM(I839:L839)</f>
        <v>0</v>
      </c>
      <c r="N839" s="39"/>
      <c r="O839" s="39"/>
      <c r="P839" s="39"/>
      <c r="Q839" s="39"/>
      <c r="R839" s="39">
        <f t="shared" ref="R839" si="390">SUM(N839:Q839)</f>
        <v>0</v>
      </c>
      <c r="T839" s="72">
        <f t="shared" si="348"/>
        <v>828000</v>
      </c>
    </row>
    <row r="840" spans="1:20" ht="21" customHeight="1" x14ac:dyDescent="0.3">
      <c r="A840" s="45"/>
      <c r="B840" s="38" t="s">
        <v>2</v>
      </c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64"/>
      <c r="T840" s="72">
        <f t="shared" si="348"/>
        <v>0</v>
      </c>
    </row>
    <row r="841" spans="1:20" ht="21" customHeight="1" x14ac:dyDescent="0.3">
      <c r="A841" s="37" t="s">
        <v>140</v>
      </c>
      <c r="B841" s="38" t="s">
        <v>1</v>
      </c>
      <c r="C841" s="39">
        <v>2136000</v>
      </c>
      <c r="D841" s="39"/>
      <c r="E841" s="39">
        <v>2136000</v>
      </c>
      <c r="F841" s="39"/>
      <c r="G841" s="39"/>
      <c r="H841" s="39">
        <f t="shared" ref="H841" si="391">SUM(D841:G841)</f>
        <v>2136000</v>
      </c>
      <c r="I841" s="39"/>
      <c r="J841" s="39"/>
      <c r="K841" s="39"/>
      <c r="L841" s="39"/>
      <c r="M841" s="39">
        <f t="shared" ref="M841" si="392">SUM(I841:L841)</f>
        <v>0</v>
      </c>
      <c r="N841" s="39"/>
      <c r="O841" s="39"/>
      <c r="P841" s="39"/>
      <c r="Q841" s="39"/>
      <c r="R841" s="39">
        <f t="shared" ref="R841" si="393">SUM(N841:Q841)</f>
        <v>0</v>
      </c>
      <c r="T841" s="72">
        <f t="shared" si="348"/>
        <v>2136000</v>
      </c>
    </row>
    <row r="842" spans="1:20" ht="21" customHeight="1" x14ac:dyDescent="0.3">
      <c r="A842" s="45"/>
      <c r="B842" s="38" t="s">
        <v>2</v>
      </c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64"/>
      <c r="T842" s="72">
        <f t="shared" si="348"/>
        <v>0</v>
      </c>
    </row>
    <row r="843" spans="1:20" ht="21" customHeight="1" x14ac:dyDescent="0.3">
      <c r="A843" s="104"/>
      <c r="B843" s="107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6"/>
      <c r="T843" s="72"/>
    </row>
    <row r="844" spans="1:20" ht="21" customHeight="1" x14ac:dyDescent="0.3">
      <c r="A844" s="46"/>
      <c r="B844" s="47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97"/>
      <c r="T844" s="72"/>
    </row>
    <row r="845" spans="1:20" ht="21" customHeight="1" x14ac:dyDescent="0.3">
      <c r="A845" s="165" t="s">
        <v>68</v>
      </c>
      <c r="B845" s="165"/>
      <c r="C845" s="165"/>
      <c r="D845" s="165"/>
      <c r="E845" s="165"/>
      <c r="F845" s="165"/>
      <c r="G845" s="165"/>
      <c r="H845" s="165"/>
      <c r="I845" s="165"/>
      <c r="J845" s="165"/>
      <c r="K845" s="165"/>
      <c r="L845" s="165"/>
      <c r="M845" s="165"/>
      <c r="N845" s="165"/>
      <c r="O845" s="165"/>
      <c r="P845" s="165"/>
      <c r="Q845" s="24" t="s">
        <v>18</v>
      </c>
      <c r="T845" s="72">
        <f t="shared" ref="T845:T848" si="394">SUM(H845,M845,R845)</f>
        <v>0</v>
      </c>
    </row>
    <row r="846" spans="1:20" ht="21" customHeight="1" x14ac:dyDescent="0.3">
      <c r="A846" s="22"/>
      <c r="B846" s="22"/>
      <c r="C846" s="23"/>
      <c r="D846" s="24"/>
      <c r="T846" s="72">
        <f t="shared" si="394"/>
        <v>0</v>
      </c>
    </row>
    <row r="847" spans="1:20" ht="21" customHeight="1" x14ac:dyDescent="0.3">
      <c r="A847" s="163" t="s">
        <v>17</v>
      </c>
      <c r="B847" s="25" t="s">
        <v>3</v>
      </c>
      <c r="C847" s="26" t="s">
        <v>25</v>
      </c>
      <c r="D847" s="168" t="s">
        <v>42</v>
      </c>
      <c r="E847" s="169"/>
      <c r="F847" s="169"/>
      <c r="G847" s="170"/>
      <c r="H847" s="27"/>
      <c r="I847" s="168" t="s">
        <v>146</v>
      </c>
      <c r="J847" s="169"/>
      <c r="K847" s="169"/>
      <c r="L847" s="170"/>
      <c r="M847" s="27"/>
      <c r="N847" s="168" t="s">
        <v>147</v>
      </c>
      <c r="O847" s="169"/>
      <c r="P847" s="169"/>
      <c r="Q847" s="170"/>
      <c r="R847" s="41"/>
      <c r="T847" s="72">
        <f t="shared" si="394"/>
        <v>0</v>
      </c>
    </row>
    <row r="848" spans="1:20" ht="21" customHeight="1" x14ac:dyDescent="0.3">
      <c r="A848" s="164"/>
      <c r="B848" s="28" t="s">
        <v>2</v>
      </c>
      <c r="C848" s="29"/>
      <c r="D848" s="30" t="s">
        <v>205</v>
      </c>
      <c r="E848" s="30" t="s">
        <v>206</v>
      </c>
      <c r="F848" s="30" t="s">
        <v>207</v>
      </c>
      <c r="G848" s="30" t="s">
        <v>208</v>
      </c>
      <c r="H848" s="30" t="s">
        <v>148</v>
      </c>
      <c r="I848" s="30" t="s">
        <v>209</v>
      </c>
      <c r="J848" s="30" t="s">
        <v>210</v>
      </c>
      <c r="K848" s="30" t="s">
        <v>211</v>
      </c>
      <c r="L848" s="30" t="s">
        <v>212</v>
      </c>
      <c r="M848" s="30" t="s">
        <v>149</v>
      </c>
      <c r="N848" s="30" t="s">
        <v>213</v>
      </c>
      <c r="O848" s="30" t="s">
        <v>214</v>
      </c>
      <c r="P848" s="30" t="s">
        <v>215</v>
      </c>
      <c r="Q848" s="30" t="s">
        <v>216</v>
      </c>
      <c r="R848" s="30" t="s">
        <v>150</v>
      </c>
      <c r="T848" s="72">
        <f t="shared" si="394"/>
        <v>0</v>
      </c>
    </row>
    <row r="849" spans="1:20" ht="21" customHeight="1" x14ac:dyDescent="0.3">
      <c r="A849" s="37" t="s">
        <v>192</v>
      </c>
      <c r="B849" s="38" t="s">
        <v>1</v>
      </c>
      <c r="C849" s="39">
        <v>490400</v>
      </c>
      <c r="D849" s="39"/>
      <c r="E849" s="39">
        <v>490400</v>
      </c>
      <c r="F849" s="39"/>
      <c r="G849" s="39"/>
      <c r="H849" s="39">
        <f t="shared" ref="H849" si="395">SUM(D849:G849)</f>
        <v>490400</v>
      </c>
      <c r="I849" s="39"/>
      <c r="J849" s="39"/>
      <c r="K849" s="39"/>
      <c r="L849" s="39"/>
      <c r="M849" s="39">
        <f t="shared" ref="M849" si="396">SUM(I849:L849)</f>
        <v>0</v>
      </c>
      <c r="N849" s="39"/>
      <c r="O849" s="39"/>
      <c r="P849" s="39"/>
      <c r="Q849" s="39"/>
      <c r="R849" s="39">
        <f t="shared" ref="R849" si="397">SUM(N849:Q849)</f>
        <v>0</v>
      </c>
      <c r="T849" s="72">
        <f t="shared" si="348"/>
        <v>490400</v>
      </c>
    </row>
    <row r="850" spans="1:20" ht="21" customHeight="1" x14ac:dyDescent="0.3">
      <c r="A850" s="45" t="s">
        <v>193</v>
      </c>
      <c r="B850" s="38" t="s">
        <v>2</v>
      </c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64"/>
      <c r="T850" s="72">
        <f t="shared" si="348"/>
        <v>0</v>
      </c>
    </row>
    <row r="851" spans="1:20" ht="21" customHeight="1" x14ac:dyDescent="0.3">
      <c r="A851" s="37" t="s">
        <v>231</v>
      </c>
      <c r="B851" s="38" t="s">
        <v>1</v>
      </c>
      <c r="C851" s="39">
        <v>90000</v>
      </c>
      <c r="D851" s="39"/>
      <c r="E851" s="39">
        <v>90000</v>
      </c>
      <c r="F851" s="39"/>
      <c r="G851" s="39"/>
      <c r="H851" s="39">
        <f t="shared" ref="H851" si="398">SUM(D851:G851)</f>
        <v>90000</v>
      </c>
      <c r="I851" s="39"/>
      <c r="J851" s="39"/>
      <c r="K851" s="39"/>
      <c r="L851" s="39"/>
      <c r="M851" s="39">
        <f t="shared" ref="M851" si="399">SUM(I851:L851)</f>
        <v>0</v>
      </c>
      <c r="N851" s="39"/>
      <c r="O851" s="39"/>
      <c r="P851" s="39"/>
      <c r="Q851" s="39"/>
      <c r="R851" s="39">
        <f t="shared" ref="R851" si="400">SUM(N851:Q851)</f>
        <v>0</v>
      </c>
      <c r="T851" s="72">
        <f t="shared" si="348"/>
        <v>90000</v>
      </c>
    </row>
    <row r="852" spans="1:20" ht="21" customHeight="1" x14ac:dyDescent="0.3">
      <c r="A852" s="45"/>
      <c r="B852" s="38" t="s">
        <v>2</v>
      </c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64"/>
      <c r="T852" s="72">
        <f t="shared" si="348"/>
        <v>0</v>
      </c>
    </row>
    <row r="853" spans="1:20" ht="21" customHeight="1" x14ac:dyDescent="0.3">
      <c r="A853" s="37" t="s">
        <v>141</v>
      </c>
      <c r="B853" s="38" t="s">
        <v>1</v>
      </c>
      <c r="C853" s="39">
        <v>56200</v>
      </c>
      <c r="D853" s="39"/>
      <c r="E853" s="39"/>
      <c r="F853" s="39"/>
      <c r="G853" s="39"/>
      <c r="H853" s="39">
        <f t="shared" ref="H853" si="401">SUM(D853:G853)</f>
        <v>0</v>
      </c>
      <c r="I853" s="39"/>
      <c r="J853" s="39"/>
      <c r="K853" s="39"/>
      <c r="L853" s="39">
        <v>56200</v>
      </c>
      <c r="M853" s="39">
        <f t="shared" ref="M853" si="402">SUM(I853:L853)</f>
        <v>56200</v>
      </c>
      <c r="N853" s="39"/>
      <c r="O853" s="39"/>
      <c r="P853" s="39"/>
      <c r="Q853" s="39"/>
      <c r="R853" s="39">
        <f t="shared" ref="R853" si="403">SUM(N853:Q853)</f>
        <v>0</v>
      </c>
      <c r="T853" s="72">
        <f t="shared" si="348"/>
        <v>56200</v>
      </c>
    </row>
    <row r="854" spans="1:20" ht="21" customHeight="1" x14ac:dyDescent="0.3">
      <c r="A854" s="45"/>
      <c r="B854" s="38" t="s">
        <v>2</v>
      </c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64"/>
      <c r="T854" s="72">
        <f t="shared" ref="T854:T856" si="404">SUM(H854,M854,R854)</f>
        <v>0</v>
      </c>
    </row>
    <row r="855" spans="1:20" ht="21" customHeight="1" x14ac:dyDescent="0.3">
      <c r="A855" s="166" t="s">
        <v>4</v>
      </c>
      <c r="B855" s="54" t="s">
        <v>1</v>
      </c>
      <c r="C855" s="55">
        <f>SUM(C743+C761)</f>
        <v>27213100</v>
      </c>
      <c r="D855" s="55">
        <f t="shared" ref="D855:G855" si="405">SUM(D743+D761)</f>
        <v>5411500</v>
      </c>
      <c r="E855" s="55">
        <f t="shared" si="405"/>
        <v>9791100</v>
      </c>
      <c r="F855" s="55">
        <f t="shared" si="405"/>
        <v>203600</v>
      </c>
      <c r="G855" s="55">
        <f t="shared" si="405"/>
        <v>1010600</v>
      </c>
      <c r="H855" s="55">
        <f>SUM(D855:G855)</f>
        <v>16416800</v>
      </c>
      <c r="I855" s="55">
        <f t="shared" ref="I855:L855" si="406">SUM(I743+I761)</f>
        <v>7885400</v>
      </c>
      <c r="J855" s="55">
        <f t="shared" si="406"/>
        <v>265000</v>
      </c>
      <c r="K855" s="55">
        <f t="shared" si="406"/>
        <v>1653300</v>
      </c>
      <c r="L855" s="55">
        <f t="shared" si="406"/>
        <v>238600</v>
      </c>
      <c r="M855" s="55">
        <f>SUM(I855:L855)</f>
        <v>10042300</v>
      </c>
      <c r="N855" s="55">
        <f t="shared" ref="N855:Q855" si="407">SUM(N743+N761)</f>
        <v>298000</v>
      </c>
      <c r="O855" s="55">
        <f t="shared" si="407"/>
        <v>152000</v>
      </c>
      <c r="P855" s="55">
        <f t="shared" si="407"/>
        <v>152000</v>
      </c>
      <c r="Q855" s="55">
        <f t="shared" si="407"/>
        <v>152000</v>
      </c>
      <c r="R855" s="55">
        <f>SUM(N855:Q855)</f>
        <v>754000</v>
      </c>
      <c r="T855" s="72">
        <f t="shared" si="404"/>
        <v>27213100</v>
      </c>
    </row>
    <row r="856" spans="1:20" ht="21" customHeight="1" x14ac:dyDescent="0.3">
      <c r="A856" s="167"/>
      <c r="B856" s="54" t="s">
        <v>2</v>
      </c>
      <c r="C856" s="55">
        <f>SUM(C744+C762)</f>
        <v>0</v>
      </c>
      <c r="D856" s="55">
        <f t="shared" ref="D856:G856" si="408">SUM(D744+D762)</f>
        <v>0</v>
      </c>
      <c r="E856" s="55">
        <f t="shared" si="408"/>
        <v>0</v>
      </c>
      <c r="F856" s="55">
        <f t="shared" si="408"/>
        <v>0</v>
      </c>
      <c r="G856" s="55">
        <f t="shared" si="408"/>
        <v>0</v>
      </c>
      <c r="H856" s="55">
        <f>SUM(D856:G856)</f>
        <v>0</v>
      </c>
      <c r="I856" s="55">
        <f t="shared" ref="I856:L856" si="409">SUM(I744+I762)</f>
        <v>0</v>
      </c>
      <c r="J856" s="55">
        <f t="shared" si="409"/>
        <v>0</v>
      </c>
      <c r="K856" s="55">
        <f t="shared" si="409"/>
        <v>0</v>
      </c>
      <c r="L856" s="55">
        <f t="shared" si="409"/>
        <v>0</v>
      </c>
      <c r="M856" s="55">
        <f>SUM(I856:L856)</f>
        <v>0</v>
      </c>
      <c r="N856" s="55">
        <f t="shared" ref="N856:Q856" si="410">SUM(N744+N762)</f>
        <v>0</v>
      </c>
      <c r="O856" s="55">
        <f t="shared" si="410"/>
        <v>0</v>
      </c>
      <c r="P856" s="55">
        <f t="shared" si="410"/>
        <v>0</v>
      </c>
      <c r="Q856" s="55">
        <f t="shared" si="410"/>
        <v>0</v>
      </c>
      <c r="R856" s="55">
        <f>SUM(N856:Q856)</f>
        <v>0</v>
      </c>
      <c r="T856" s="72">
        <f t="shared" si="404"/>
        <v>0</v>
      </c>
    </row>
    <row r="857" spans="1:20" x14ac:dyDescent="0.3">
      <c r="A857" s="49"/>
      <c r="B857" s="49"/>
      <c r="C857" s="56"/>
      <c r="D857" s="47"/>
    </row>
    <row r="858" spans="1:20" x14ac:dyDescent="0.3">
      <c r="A858" s="22" t="s">
        <v>5</v>
      </c>
      <c r="B858" s="49"/>
      <c r="C858" s="56"/>
      <c r="D858" s="47"/>
    </row>
  </sheetData>
  <mergeCells count="131">
    <mergeCell ref="A623:P623"/>
    <mergeCell ref="A625:A626"/>
    <mergeCell ref="D625:G625"/>
    <mergeCell ref="I625:L625"/>
    <mergeCell ref="N625:Q625"/>
    <mergeCell ref="A699:P699"/>
    <mergeCell ref="A701:A702"/>
    <mergeCell ref="D701:G701"/>
    <mergeCell ref="I701:L701"/>
    <mergeCell ref="N701:Q701"/>
    <mergeCell ref="A637:A638"/>
    <mergeCell ref="A663:Q663"/>
    <mergeCell ref="A667:A668"/>
    <mergeCell ref="D667:G667"/>
    <mergeCell ref="I667:L667"/>
    <mergeCell ref="N667:Q667"/>
    <mergeCell ref="A183:Q183"/>
    <mergeCell ref="A187:A188"/>
    <mergeCell ref="I187:L187"/>
    <mergeCell ref="N187:Q187"/>
    <mergeCell ref="A255:P255"/>
    <mergeCell ref="A257:A258"/>
    <mergeCell ref="D257:G257"/>
    <mergeCell ref="I257:L257"/>
    <mergeCell ref="N257:Q257"/>
    <mergeCell ref="D775:G775"/>
    <mergeCell ref="I775:L775"/>
    <mergeCell ref="A855:A856"/>
    <mergeCell ref="A587:P587"/>
    <mergeCell ref="A589:A590"/>
    <mergeCell ref="D589:G589"/>
    <mergeCell ref="I589:L589"/>
    <mergeCell ref="N589:Q589"/>
    <mergeCell ref="A291:P291"/>
    <mergeCell ref="A293:A294"/>
    <mergeCell ref="D293:G293"/>
    <mergeCell ref="I293:L293"/>
    <mergeCell ref="N293:Q293"/>
    <mergeCell ref="D519:G519"/>
    <mergeCell ref="I519:L519"/>
    <mergeCell ref="N519:Q519"/>
    <mergeCell ref="A519:A520"/>
    <mergeCell ref="A489:A490"/>
    <mergeCell ref="D553:G553"/>
    <mergeCell ref="I553:L553"/>
    <mergeCell ref="N553:Q553"/>
    <mergeCell ref="A375:A376"/>
    <mergeCell ref="A327:Q327"/>
    <mergeCell ref="A331:A332"/>
    <mergeCell ref="A1:Q1"/>
    <mergeCell ref="A3:A4"/>
    <mergeCell ref="D3:G3"/>
    <mergeCell ref="I3:L3"/>
    <mergeCell ref="N3:Q3"/>
    <mergeCell ref="A151:A152"/>
    <mergeCell ref="D151:G151"/>
    <mergeCell ref="I151:L151"/>
    <mergeCell ref="N151:Q151"/>
    <mergeCell ref="A138:A139"/>
    <mergeCell ref="A147:Q147"/>
    <mergeCell ref="A99:A100"/>
    <mergeCell ref="A15:A16"/>
    <mergeCell ref="A41:A42"/>
    <mergeCell ref="D41:G41"/>
    <mergeCell ref="I41:L41"/>
    <mergeCell ref="N41:Q41"/>
    <mergeCell ref="N114:Q114"/>
    <mergeCell ref="A110:Q110"/>
    <mergeCell ref="A114:A115"/>
    <mergeCell ref="D114:G114"/>
    <mergeCell ref="I114:L114"/>
    <mergeCell ref="A37:Q37"/>
    <mergeCell ref="A73:P73"/>
    <mergeCell ref="A75:A76"/>
    <mergeCell ref="D75:G75"/>
    <mergeCell ref="I75:L75"/>
    <mergeCell ref="N75:Q75"/>
    <mergeCell ref="A773:P773"/>
    <mergeCell ref="A363:P363"/>
    <mergeCell ref="A365:A366"/>
    <mergeCell ref="D365:G365"/>
    <mergeCell ref="I365:L365"/>
    <mergeCell ref="A737:Q737"/>
    <mergeCell ref="A741:A742"/>
    <mergeCell ref="D741:G741"/>
    <mergeCell ref="I741:L741"/>
    <mergeCell ref="N741:Q741"/>
    <mergeCell ref="A403:Q403"/>
    <mergeCell ref="A407:A408"/>
    <mergeCell ref="A475:P475"/>
    <mergeCell ref="A477:A478"/>
    <mergeCell ref="D477:G477"/>
    <mergeCell ref="I477:L477"/>
    <mergeCell ref="D331:G331"/>
    <mergeCell ref="I331:L331"/>
    <mergeCell ref="N331:Q331"/>
    <mergeCell ref="A171:A172"/>
    <mergeCell ref="N775:Q775"/>
    <mergeCell ref="A211:A212"/>
    <mergeCell ref="A219:Q219"/>
    <mergeCell ref="A223:A224"/>
    <mergeCell ref="D223:G223"/>
    <mergeCell ref="I223:L223"/>
    <mergeCell ref="N223:Q223"/>
    <mergeCell ref="D187:G187"/>
    <mergeCell ref="A723:A724"/>
    <mergeCell ref="A551:P551"/>
    <mergeCell ref="A553:A554"/>
    <mergeCell ref="A515:Q515"/>
    <mergeCell ref="A319:A320"/>
    <mergeCell ref="N365:Q365"/>
    <mergeCell ref="N477:Q477"/>
    <mergeCell ref="D407:G407"/>
    <mergeCell ref="I407:L407"/>
    <mergeCell ref="N407:Q407"/>
    <mergeCell ref="A439:P439"/>
    <mergeCell ref="A441:A442"/>
    <mergeCell ref="D441:G441"/>
    <mergeCell ref="I441:L441"/>
    <mergeCell ref="N441:Q441"/>
    <mergeCell ref="A775:A776"/>
    <mergeCell ref="A809:P809"/>
    <mergeCell ref="A811:A812"/>
    <mergeCell ref="D811:G811"/>
    <mergeCell ref="I811:L811"/>
    <mergeCell ref="N811:Q811"/>
    <mergeCell ref="A845:P845"/>
    <mergeCell ref="A847:A848"/>
    <mergeCell ref="D847:G847"/>
    <mergeCell ref="I847:L847"/>
    <mergeCell ref="N847:Q847"/>
  </mergeCells>
  <printOptions horizontalCentered="1"/>
  <pageMargins left="0" right="0" top="0.7" bottom="0.5" header="0.31496062992126" footer="0.31496062992126"/>
  <pageSetup paperSize="5" scale="70" orientation="landscape" r:id="rId1"/>
  <headerFooter>
    <oddHeader xml:space="preserve">&amp;R&amp;"TH SarabunPSK,ธรรมดา"&amp;16แบบ สงม. 2   
 (สำนักงานเขต) &amp;"-,ธรรมดา"&amp;11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"/>
  <sheetViews>
    <sheetView zoomScale="70" zoomScaleNormal="70" workbookViewId="0">
      <selection activeCell="E13" sqref="E13:L13"/>
    </sheetView>
  </sheetViews>
  <sheetFormatPr defaultRowHeight="21" x14ac:dyDescent="0.35"/>
  <cols>
    <col min="1" max="1" width="33.75" style="4" customWidth="1"/>
    <col min="2" max="2" width="1.125" style="11" customWidth="1"/>
    <col min="3" max="3" width="7.375" style="4" customWidth="1"/>
    <col min="4" max="4" width="6.375" style="4" customWidth="1"/>
    <col min="5" max="7" width="10.25" style="4" customWidth="1"/>
    <col min="8" max="8" width="2.125" style="4" customWidth="1"/>
    <col min="9" max="9" width="3.75" style="4" hidden="1" customWidth="1"/>
    <col min="10" max="10" width="12.875" style="4" customWidth="1"/>
    <col min="11" max="11" width="1.875" style="4" customWidth="1"/>
    <col min="12" max="12" width="5.75" style="4" customWidth="1"/>
    <col min="13" max="13" width="8.75" style="4" customWidth="1"/>
    <col min="14" max="14" width="6.625" style="5" customWidth="1"/>
    <col min="15" max="15" width="4.875" style="4" customWidth="1"/>
    <col min="16" max="256" width="9" style="4"/>
    <col min="257" max="257" width="47.375" style="4" customWidth="1"/>
    <col min="258" max="258" width="11.125" style="4" customWidth="1"/>
    <col min="259" max="259" width="12.875" style="4" customWidth="1"/>
    <col min="260" max="260" width="11.125" style="4" customWidth="1"/>
    <col min="261" max="265" width="10.25" style="4" customWidth="1"/>
    <col min="266" max="266" width="12.875" style="4" customWidth="1"/>
    <col min="267" max="268" width="10.25" style="4" customWidth="1"/>
    <col min="269" max="271" width="0" style="4" hidden="1" customWidth="1"/>
    <col min="272" max="512" width="9" style="4"/>
    <col min="513" max="513" width="47.375" style="4" customWidth="1"/>
    <col min="514" max="514" width="11.125" style="4" customWidth="1"/>
    <col min="515" max="515" width="12.875" style="4" customWidth="1"/>
    <col min="516" max="516" width="11.125" style="4" customWidth="1"/>
    <col min="517" max="521" width="10.25" style="4" customWidth="1"/>
    <col min="522" max="522" width="12.875" style="4" customWidth="1"/>
    <col min="523" max="524" width="10.25" style="4" customWidth="1"/>
    <col min="525" max="527" width="0" style="4" hidden="1" customWidth="1"/>
    <col min="528" max="768" width="9" style="4"/>
    <col min="769" max="769" width="47.375" style="4" customWidth="1"/>
    <col min="770" max="770" width="11.125" style="4" customWidth="1"/>
    <col min="771" max="771" width="12.875" style="4" customWidth="1"/>
    <col min="772" max="772" width="11.125" style="4" customWidth="1"/>
    <col min="773" max="777" width="10.25" style="4" customWidth="1"/>
    <col min="778" max="778" width="12.875" style="4" customWidth="1"/>
    <col min="779" max="780" width="10.25" style="4" customWidth="1"/>
    <col min="781" max="783" width="0" style="4" hidden="1" customWidth="1"/>
    <col min="784" max="1024" width="9" style="4"/>
    <col min="1025" max="1025" width="47.375" style="4" customWidth="1"/>
    <col min="1026" max="1026" width="11.125" style="4" customWidth="1"/>
    <col min="1027" max="1027" width="12.875" style="4" customWidth="1"/>
    <col min="1028" max="1028" width="11.125" style="4" customWidth="1"/>
    <col min="1029" max="1033" width="10.25" style="4" customWidth="1"/>
    <col min="1034" max="1034" width="12.875" style="4" customWidth="1"/>
    <col min="1035" max="1036" width="10.25" style="4" customWidth="1"/>
    <col min="1037" max="1039" width="0" style="4" hidden="1" customWidth="1"/>
    <col min="1040" max="1280" width="9" style="4"/>
    <col min="1281" max="1281" width="47.375" style="4" customWidth="1"/>
    <col min="1282" max="1282" width="11.125" style="4" customWidth="1"/>
    <col min="1283" max="1283" width="12.875" style="4" customWidth="1"/>
    <col min="1284" max="1284" width="11.125" style="4" customWidth="1"/>
    <col min="1285" max="1289" width="10.25" style="4" customWidth="1"/>
    <col min="1290" max="1290" width="12.875" style="4" customWidth="1"/>
    <col min="1291" max="1292" width="10.25" style="4" customWidth="1"/>
    <col min="1293" max="1295" width="0" style="4" hidden="1" customWidth="1"/>
    <col min="1296" max="1536" width="9" style="4"/>
    <col min="1537" max="1537" width="47.375" style="4" customWidth="1"/>
    <col min="1538" max="1538" width="11.125" style="4" customWidth="1"/>
    <col min="1539" max="1539" width="12.875" style="4" customWidth="1"/>
    <col min="1540" max="1540" width="11.125" style="4" customWidth="1"/>
    <col min="1541" max="1545" width="10.25" style="4" customWidth="1"/>
    <col min="1546" max="1546" width="12.875" style="4" customWidth="1"/>
    <col min="1547" max="1548" width="10.25" style="4" customWidth="1"/>
    <col min="1549" max="1551" width="0" style="4" hidden="1" customWidth="1"/>
    <col min="1552" max="1792" width="9" style="4"/>
    <col min="1793" max="1793" width="47.375" style="4" customWidth="1"/>
    <col min="1794" max="1794" width="11.125" style="4" customWidth="1"/>
    <col min="1795" max="1795" width="12.875" style="4" customWidth="1"/>
    <col min="1796" max="1796" width="11.125" style="4" customWidth="1"/>
    <col min="1797" max="1801" width="10.25" style="4" customWidth="1"/>
    <col min="1802" max="1802" width="12.875" style="4" customWidth="1"/>
    <col min="1803" max="1804" width="10.25" style="4" customWidth="1"/>
    <col min="1805" max="1807" width="0" style="4" hidden="1" customWidth="1"/>
    <col min="1808" max="2048" width="9" style="4"/>
    <col min="2049" max="2049" width="47.375" style="4" customWidth="1"/>
    <col min="2050" max="2050" width="11.125" style="4" customWidth="1"/>
    <col min="2051" max="2051" width="12.875" style="4" customWidth="1"/>
    <col min="2052" max="2052" width="11.125" style="4" customWidth="1"/>
    <col min="2053" max="2057" width="10.25" style="4" customWidth="1"/>
    <col min="2058" max="2058" width="12.875" style="4" customWidth="1"/>
    <col min="2059" max="2060" width="10.25" style="4" customWidth="1"/>
    <col min="2061" max="2063" width="0" style="4" hidden="1" customWidth="1"/>
    <col min="2064" max="2304" width="9" style="4"/>
    <col min="2305" max="2305" width="47.375" style="4" customWidth="1"/>
    <col min="2306" max="2306" width="11.125" style="4" customWidth="1"/>
    <col min="2307" max="2307" width="12.875" style="4" customWidth="1"/>
    <col min="2308" max="2308" width="11.125" style="4" customWidth="1"/>
    <col min="2309" max="2313" width="10.25" style="4" customWidth="1"/>
    <col min="2314" max="2314" width="12.875" style="4" customWidth="1"/>
    <col min="2315" max="2316" width="10.25" style="4" customWidth="1"/>
    <col min="2317" max="2319" width="0" style="4" hidden="1" customWidth="1"/>
    <col min="2320" max="2560" width="9" style="4"/>
    <col min="2561" max="2561" width="47.375" style="4" customWidth="1"/>
    <col min="2562" max="2562" width="11.125" style="4" customWidth="1"/>
    <col min="2563" max="2563" width="12.875" style="4" customWidth="1"/>
    <col min="2564" max="2564" width="11.125" style="4" customWidth="1"/>
    <col min="2565" max="2569" width="10.25" style="4" customWidth="1"/>
    <col min="2570" max="2570" width="12.875" style="4" customWidth="1"/>
    <col min="2571" max="2572" width="10.25" style="4" customWidth="1"/>
    <col min="2573" max="2575" width="0" style="4" hidden="1" customWidth="1"/>
    <col min="2576" max="2816" width="9" style="4"/>
    <col min="2817" max="2817" width="47.375" style="4" customWidth="1"/>
    <col min="2818" max="2818" width="11.125" style="4" customWidth="1"/>
    <col min="2819" max="2819" width="12.875" style="4" customWidth="1"/>
    <col min="2820" max="2820" width="11.125" style="4" customWidth="1"/>
    <col min="2821" max="2825" width="10.25" style="4" customWidth="1"/>
    <col min="2826" max="2826" width="12.875" style="4" customWidth="1"/>
    <col min="2827" max="2828" width="10.25" style="4" customWidth="1"/>
    <col min="2829" max="2831" width="0" style="4" hidden="1" customWidth="1"/>
    <col min="2832" max="3072" width="9" style="4"/>
    <col min="3073" max="3073" width="47.375" style="4" customWidth="1"/>
    <col min="3074" max="3074" width="11.125" style="4" customWidth="1"/>
    <col min="3075" max="3075" width="12.875" style="4" customWidth="1"/>
    <col min="3076" max="3076" width="11.125" style="4" customWidth="1"/>
    <col min="3077" max="3081" width="10.25" style="4" customWidth="1"/>
    <col min="3082" max="3082" width="12.875" style="4" customWidth="1"/>
    <col min="3083" max="3084" width="10.25" style="4" customWidth="1"/>
    <col min="3085" max="3087" width="0" style="4" hidden="1" customWidth="1"/>
    <col min="3088" max="3328" width="9" style="4"/>
    <col min="3329" max="3329" width="47.375" style="4" customWidth="1"/>
    <col min="3330" max="3330" width="11.125" style="4" customWidth="1"/>
    <col min="3331" max="3331" width="12.875" style="4" customWidth="1"/>
    <col min="3332" max="3332" width="11.125" style="4" customWidth="1"/>
    <col min="3333" max="3337" width="10.25" style="4" customWidth="1"/>
    <col min="3338" max="3338" width="12.875" style="4" customWidth="1"/>
    <col min="3339" max="3340" width="10.25" style="4" customWidth="1"/>
    <col min="3341" max="3343" width="0" style="4" hidden="1" customWidth="1"/>
    <col min="3344" max="3584" width="9" style="4"/>
    <col min="3585" max="3585" width="47.375" style="4" customWidth="1"/>
    <col min="3586" max="3586" width="11.125" style="4" customWidth="1"/>
    <col min="3587" max="3587" width="12.875" style="4" customWidth="1"/>
    <col min="3588" max="3588" width="11.125" style="4" customWidth="1"/>
    <col min="3589" max="3593" width="10.25" style="4" customWidth="1"/>
    <col min="3594" max="3594" width="12.875" style="4" customWidth="1"/>
    <col min="3595" max="3596" width="10.25" style="4" customWidth="1"/>
    <col min="3597" max="3599" width="0" style="4" hidden="1" customWidth="1"/>
    <col min="3600" max="3840" width="9" style="4"/>
    <col min="3841" max="3841" width="47.375" style="4" customWidth="1"/>
    <col min="3842" max="3842" width="11.125" style="4" customWidth="1"/>
    <col min="3843" max="3843" width="12.875" style="4" customWidth="1"/>
    <col min="3844" max="3844" width="11.125" style="4" customWidth="1"/>
    <col min="3845" max="3849" width="10.25" style="4" customWidth="1"/>
    <col min="3850" max="3850" width="12.875" style="4" customWidth="1"/>
    <col min="3851" max="3852" width="10.25" style="4" customWidth="1"/>
    <col min="3853" max="3855" width="0" style="4" hidden="1" customWidth="1"/>
    <col min="3856" max="4096" width="9" style="4"/>
    <col min="4097" max="4097" width="47.375" style="4" customWidth="1"/>
    <col min="4098" max="4098" width="11.125" style="4" customWidth="1"/>
    <col min="4099" max="4099" width="12.875" style="4" customWidth="1"/>
    <col min="4100" max="4100" width="11.125" style="4" customWidth="1"/>
    <col min="4101" max="4105" width="10.25" style="4" customWidth="1"/>
    <col min="4106" max="4106" width="12.875" style="4" customWidth="1"/>
    <col min="4107" max="4108" width="10.25" style="4" customWidth="1"/>
    <col min="4109" max="4111" width="0" style="4" hidden="1" customWidth="1"/>
    <col min="4112" max="4352" width="9" style="4"/>
    <col min="4353" max="4353" width="47.375" style="4" customWidth="1"/>
    <col min="4354" max="4354" width="11.125" style="4" customWidth="1"/>
    <col min="4355" max="4355" width="12.875" style="4" customWidth="1"/>
    <col min="4356" max="4356" width="11.125" style="4" customWidth="1"/>
    <col min="4357" max="4361" width="10.25" style="4" customWidth="1"/>
    <col min="4362" max="4362" width="12.875" style="4" customWidth="1"/>
    <col min="4363" max="4364" width="10.25" style="4" customWidth="1"/>
    <col min="4365" max="4367" width="0" style="4" hidden="1" customWidth="1"/>
    <col min="4368" max="4608" width="9" style="4"/>
    <col min="4609" max="4609" width="47.375" style="4" customWidth="1"/>
    <col min="4610" max="4610" width="11.125" style="4" customWidth="1"/>
    <col min="4611" max="4611" width="12.875" style="4" customWidth="1"/>
    <col min="4612" max="4612" width="11.125" style="4" customWidth="1"/>
    <col min="4613" max="4617" width="10.25" style="4" customWidth="1"/>
    <col min="4618" max="4618" width="12.875" style="4" customWidth="1"/>
    <col min="4619" max="4620" width="10.25" style="4" customWidth="1"/>
    <col min="4621" max="4623" width="0" style="4" hidden="1" customWidth="1"/>
    <col min="4624" max="4864" width="9" style="4"/>
    <col min="4865" max="4865" width="47.375" style="4" customWidth="1"/>
    <col min="4866" max="4866" width="11.125" style="4" customWidth="1"/>
    <col min="4867" max="4867" width="12.875" style="4" customWidth="1"/>
    <col min="4868" max="4868" width="11.125" style="4" customWidth="1"/>
    <col min="4869" max="4873" width="10.25" style="4" customWidth="1"/>
    <col min="4874" max="4874" width="12.875" style="4" customWidth="1"/>
    <col min="4875" max="4876" width="10.25" style="4" customWidth="1"/>
    <col min="4877" max="4879" width="0" style="4" hidden="1" customWidth="1"/>
    <col min="4880" max="5120" width="9" style="4"/>
    <col min="5121" max="5121" width="47.375" style="4" customWidth="1"/>
    <col min="5122" max="5122" width="11.125" style="4" customWidth="1"/>
    <col min="5123" max="5123" width="12.875" style="4" customWidth="1"/>
    <col min="5124" max="5124" width="11.125" style="4" customWidth="1"/>
    <col min="5125" max="5129" width="10.25" style="4" customWidth="1"/>
    <col min="5130" max="5130" width="12.875" style="4" customWidth="1"/>
    <col min="5131" max="5132" width="10.25" style="4" customWidth="1"/>
    <col min="5133" max="5135" width="0" style="4" hidden="1" customWidth="1"/>
    <col min="5136" max="5376" width="9" style="4"/>
    <col min="5377" max="5377" width="47.375" style="4" customWidth="1"/>
    <col min="5378" max="5378" width="11.125" style="4" customWidth="1"/>
    <col min="5379" max="5379" width="12.875" style="4" customWidth="1"/>
    <col min="5380" max="5380" width="11.125" style="4" customWidth="1"/>
    <col min="5381" max="5385" width="10.25" style="4" customWidth="1"/>
    <col min="5386" max="5386" width="12.875" style="4" customWidth="1"/>
    <col min="5387" max="5388" width="10.25" style="4" customWidth="1"/>
    <col min="5389" max="5391" width="0" style="4" hidden="1" customWidth="1"/>
    <col min="5392" max="5632" width="9" style="4"/>
    <col min="5633" max="5633" width="47.375" style="4" customWidth="1"/>
    <col min="5634" max="5634" width="11.125" style="4" customWidth="1"/>
    <col min="5635" max="5635" width="12.875" style="4" customWidth="1"/>
    <col min="5636" max="5636" width="11.125" style="4" customWidth="1"/>
    <col min="5637" max="5641" width="10.25" style="4" customWidth="1"/>
    <col min="5642" max="5642" width="12.875" style="4" customWidth="1"/>
    <col min="5643" max="5644" width="10.25" style="4" customWidth="1"/>
    <col min="5645" max="5647" width="0" style="4" hidden="1" customWidth="1"/>
    <col min="5648" max="5888" width="9" style="4"/>
    <col min="5889" max="5889" width="47.375" style="4" customWidth="1"/>
    <col min="5890" max="5890" width="11.125" style="4" customWidth="1"/>
    <col min="5891" max="5891" width="12.875" style="4" customWidth="1"/>
    <col min="5892" max="5892" width="11.125" style="4" customWidth="1"/>
    <col min="5893" max="5897" width="10.25" style="4" customWidth="1"/>
    <col min="5898" max="5898" width="12.875" style="4" customWidth="1"/>
    <col min="5899" max="5900" width="10.25" style="4" customWidth="1"/>
    <col min="5901" max="5903" width="0" style="4" hidden="1" customWidth="1"/>
    <col min="5904" max="6144" width="9" style="4"/>
    <col min="6145" max="6145" width="47.375" style="4" customWidth="1"/>
    <col min="6146" max="6146" width="11.125" style="4" customWidth="1"/>
    <col min="6147" max="6147" width="12.875" style="4" customWidth="1"/>
    <col min="6148" max="6148" width="11.125" style="4" customWidth="1"/>
    <col min="6149" max="6153" width="10.25" style="4" customWidth="1"/>
    <col min="6154" max="6154" width="12.875" style="4" customWidth="1"/>
    <col min="6155" max="6156" width="10.25" style="4" customWidth="1"/>
    <col min="6157" max="6159" width="0" style="4" hidden="1" customWidth="1"/>
    <col min="6160" max="6400" width="9" style="4"/>
    <col min="6401" max="6401" width="47.375" style="4" customWidth="1"/>
    <col min="6402" max="6402" width="11.125" style="4" customWidth="1"/>
    <col min="6403" max="6403" width="12.875" style="4" customWidth="1"/>
    <col min="6404" max="6404" width="11.125" style="4" customWidth="1"/>
    <col min="6405" max="6409" width="10.25" style="4" customWidth="1"/>
    <col min="6410" max="6410" width="12.875" style="4" customWidth="1"/>
    <col min="6411" max="6412" width="10.25" style="4" customWidth="1"/>
    <col min="6413" max="6415" width="0" style="4" hidden="1" customWidth="1"/>
    <col min="6416" max="6656" width="9" style="4"/>
    <col min="6657" max="6657" width="47.375" style="4" customWidth="1"/>
    <col min="6658" max="6658" width="11.125" style="4" customWidth="1"/>
    <col min="6659" max="6659" width="12.875" style="4" customWidth="1"/>
    <col min="6660" max="6660" width="11.125" style="4" customWidth="1"/>
    <col min="6661" max="6665" width="10.25" style="4" customWidth="1"/>
    <col min="6666" max="6666" width="12.875" style="4" customWidth="1"/>
    <col min="6667" max="6668" width="10.25" style="4" customWidth="1"/>
    <col min="6669" max="6671" width="0" style="4" hidden="1" customWidth="1"/>
    <col min="6672" max="6912" width="9" style="4"/>
    <col min="6913" max="6913" width="47.375" style="4" customWidth="1"/>
    <col min="6914" max="6914" width="11.125" style="4" customWidth="1"/>
    <col min="6915" max="6915" width="12.875" style="4" customWidth="1"/>
    <col min="6916" max="6916" width="11.125" style="4" customWidth="1"/>
    <col min="6917" max="6921" width="10.25" style="4" customWidth="1"/>
    <col min="6922" max="6922" width="12.875" style="4" customWidth="1"/>
    <col min="6923" max="6924" width="10.25" style="4" customWidth="1"/>
    <col min="6925" max="6927" width="0" style="4" hidden="1" customWidth="1"/>
    <col min="6928" max="7168" width="9" style="4"/>
    <col min="7169" max="7169" width="47.375" style="4" customWidth="1"/>
    <col min="7170" max="7170" width="11.125" style="4" customWidth="1"/>
    <col min="7171" max="7171" width="12.875" style="4" customWidth="1"/>
    <col min="7172" max="7172" width="11.125" style="4" customWidth="1"/>
    <col min="7173" max="7177" width="10.25" style="4" customWidth="1"/>
    <col min="7178" max="7178" width="12.875" style="4" customWidth="1"/>
    <col min="7179" max="7180" width="10.25" style="4" customWidth="1"/>
    <col min="7181" max="7183" width="0" style="4" hidden="1" customWidth="1"/>
    <col min="7184" max="7424" width="9" style="4"/>
    <col min="7425" max="7425" width="47.375" style="4" customWidth="1"/>
    <col min="7426" max="7426" width="11.125" style="4" customWidth="1"/>
    <col min="7427" max="7427" width="12.875" style="4" customWidth="1"/>
    <col min="7428" max="7428" width="11.125" style="4" customWidth="1"/>
    <col min="7429" max="7433" width="10.25" style="4" customWidth="1"/>
    <col min="7434" max="7434" width="12.875" style="4" customWidth="1"/>
    <col min="7435" max="7436" width="10.25" style="4" customWidth="1"/>
    <col min="7437" max="7439" width="0" style="4" hidden="1" customWidth="1"/>
    <col min="7440" max="7680" width="9" style="4"/>
    <col min="7681" max="7681" width="47.375" style="4" customWidth="1"/>
    <col min="7682" max="7682" width="11.125" style="4" customWidth="1"/>
    <col min="7683" max="7683" width="12.875" style="4" customWidth="1"/>
    <col min="7684" max="7684" width="11.125" style="4" customWidth="1"/>
    <col min="7685" max="7689" width="10.25" style="4" customWidth="1"/>
    <col min="7690" max="7690" width="12.875" style="4" customWidth="1"/>
    <col min="7691" max="7692" width="10.25" style="4" customWidth="1"/>
    <col min="7693" max="7695" width="0" style="4" hidden="1" customWidth="1"/>
    <col min="7696" max="7936" width="9" style="4"/>
    <col min="7937" max="7937" width="47.375" style="4" customWidth="1"/>
    <col min="7938" max="7938" width="11.125" style="4" customWidth="1"/>
    <col min="7939" max="7939" width="12.875" style="4" customWidth="1"/>
    <col min="7940" max="7940" width="11.125" style="4" customWidth="1"/>
    <col min="7941" max="7945" width="10.25" style="4" customWidth="1"/>
    <col min="7946" max="7946" width="12.875" style="4" customWidth="1"/>
    <col min="7947" max="7948" width="10.25" style="4" customWidth="1"/>
    <col min="7949" max="7951" width="0" style="4" hidden="1" customWidth="1"/>
    <col min="7952" max="8192" width="9" style="4"/>
    <col min="8193" max="8193" width="47.375" style="4" customWidth="1"/>
    <col min="8194" max="8194" width="11.125" style="4" customWidth="1"/>
    <col min="8195" max="8195" width="12.875" style="4" customWidth="1"/>
    <col min="8196" max="8196" width="11.125" style="4" customWidth="1"/>
    <col min="8197" max="8201" width="10.25" style="4" customWidth="1"/>
    <col min="8202" max="8202" width="12.875" style="4" customWidth="1"/>
    <col min="8203" max="8204" width="10.25" style="4" customWidth="1"/>
    <col min="8205" max="8207" width="0" style="4" hidden="1" customWidth="1"/>
    <col min="8208" max="8448" width="9" style="4"/>
    <col min="8449" max="8449" width="47.375" style="4" customWidth="1"/>
    <col min="8450" max="8450" width="11.125" style="4" customWidth="1"/>
    <col min="8451" max="8451" width="12.875" style="4" customWidth="1"/>
    <col min="8452" max="8452" width="11.125" style="4" customWidth="1"/>
    <col min="8453" max="8457" width="10.25" style="4" customWidth="1"/>
    <col min="8458" max="8458" width="12.875" style="4" customWidth="1"/>
    <col min="8459" max="8460" width="10.25" style="4" customWidth="1"/>
    <col min="8461" max="8463" width="0" style="4" hidden="1" customWidth="1"/>
    <col min="8464" max="8704" width="9" style="4"/>
    <col min="8705" max="8705" width="47.375" style="4" customWidth="1"/>
    <col min="8706" max="8706" width="11.125" style="4" customWidth="1"/>
    <col min="8707" max="8707" width="12.875" style="4" customWidth="1"/>
    <col min="8708" max="8708" width="11.125" style="4" customWidth="1"/>
    <col min="8709" max="8713" width="10.25" style="4" customWidth="1"/>
    <col min="8714" max="8714" width="12.875" style="4" customWidth="1"/>
    <col min="8715" max="8716" width="10.25" style="4" customWidth="1"/>
    <col min="8717" max="8719" width="0" style="4" hidden="1" customWidth="1"/>
    <col min="8720" max="8960" width="9" style="4"/>
    <col min="8961" max="8961" width="47.375" style="4" customWidth="1"/>
    <col min="8962" max="8962" width="11.125" style="4" customWidth="1"/>
    <col min="8963" max="8963" width="12.875" style="4" customWidth="1"/>
    <col min="8964" max="8964" width="11.125" style="4" customWidth="1"/>
    <col min="8965" max="8969" width="10.25" style="4" customWidth="1"/>
    <col min="8970" max="8970" width="12.875" style="4" customWidth="1"/>
    <col min="8971" max="8972" width="10.25" style="4" customWidth="1"/>
    <col min="8973" max="8975" width="0" style="4" hidden="1" customWidth="1"/>
    <col min="8976" max="9216" width="9" style="4"/>
    <col min="9217" max="9217" width="47.375" style="4" customWidth="1"/>
    <col min="9218" max="9218" width="11.125" style="4" customWidth="1"/>
    <col min="9219" max="9219" width="12.875" style="4" customWidth="1"/>
    <col min="9220" max="9220" width="11.125" style="4" customWidth="1"/>
    <col min="9221" max="9225" width="10.25" style="4" customWidth="1"/>
    <col min="9226" max="9226" width="12.875" style="4" customWidth="1"/>
    <col min="9227" max="9228" width="10.25" style="4" customWidth="1"/>
    <col min="9229" max="9231" width="0" style="4" hidden="1" customWidth="1"/>
    <col min="9232" max="9472" width="9" style="4"/>
    <col min="9473" max="9473" width="47.375" style="4" customWidth="1"/>
    <col min="9474" max="9474" width="11.125" style="4" customWidth="1"/>
    <col min="9475" max="9475" width="12.875" style="4" customWidth="1"/>
    <col min="9476" max="9476" width="11.125" style="4" customWidth="1"/>
    <col min="9477" max="9481" width="10.25" style="4" customWidth="1"/>
    <col min="9482" max="9482" width="12.875" style="4" customWidth="1"/>
    <col min="9483" max="9484" width="10.25" style="4" customWidth="1"/>
    <col min="9485" max="9487" width="0" style="4" hidden="1" customWidth="1"/>
    <col min="9488" max="9728" width="9" style="4"/>
    <col min="9729" max="9729" width="47.375" style="4" customWidth="1"/>
    <col min="9730" max="9730" width="11.125" style="4" customWidth="1"/>
    <col min="9731" max="9731" width="12.875" style="4" customWidth="1"/>
    <col min="9732" max="9732" width="11.125" style="4" customWidth="1"/>
    <col min="9733" max="9737" width="10.25" style="4" customWidth="1"/>
    <col min="9738" max="9738" width="12.875" style="4" customWidth="1"/>
    <col min="9739" max="9740" width="10.25" style="4" customWidth="1"/>
    <col min="9741" max="9743" width="0" style="4" hidden="1" customWidth="1"/>
    <col min="9744" max="9984" width="9" style="4"/>
    <col min="9985" max="9985" width="47.375" style="4" customWidth="1"/>
    <col min="9986" max="9986" width="11.125" style="4" customWidth="1"/>
    <col min="9987" max="9987" width="12.875" style="4" customWidth="1"/>
    <col min="9988" max="9988" width="11.125" style="4" customWidth="1"/>
    <col min="9989" max="9993" width="10.25" style="4" customWidth="1"/>
    <col min="9994" max="9994" width="12.875" style="4" customWidth="1"/>
    <col min="9995" max="9996" width="10.25" style="4" customWidth="1"/>
    <col min="9997" max="9999" width="0" style="4" hidden="1" customWidth="1"/>
    <col min="10000" max="10240" width="9" style="4"/>
    <col min="10241" max="10241" width="47.375" style="4" customWidth="1"/>
    <col min="10242" max="10242" width="11.125" style="4" customWidth="1"/>
    <col min="10243" max="10243" width="12.875" style="4" customWidth="1"/>
    <col min="10244" max="10244" width="11.125" style="4" customWidth="1"/>
    <col min="10245" max="10249" width="10.25" style="4" customWidth="1"/>
    <col min="10250" max="10250" width="12.875" style="4" customWidth="1"/>
    <col min="10251" max="10252" width="10.25" style="4" customWidth="1"/>
    <col min="10253" max="10255" width="0" style="4" hidden="1" customWidth="1"/>
    <col min="10256" max="10496" width="9" style="4"/>
    <col min="10497" max="10497" width="47.375" style="4" customWidth="1"/>
    <col min="10498" max="10498" width="11.125" style="4" customWidth="1"/>
    <col min="10499" max="10499" width="12.875" style="4" customWidth="1"/>
    <col min="10500" max="10500" width="11.125" style="4" customWidth="1"/>
    <col min="10501" max="10505" width="10.25" style="4" customWidth="1"/>
    <col min="10506" max="10506" width="12.875" style="4" customWidth="1"/>
    <col min="10507" max="10508" width="10.25" style="4" customWidth="1"/>
    <col min="10509" max="10511" width="0" style="4" hidden="1" customWidth="1"/>
    <col min="10512" max="10752" width="9" style="4"/>
    <col min="10753" max="10753" width="47.375" style="4" customWidth="1"/>
    <col min="10754" max="10754" width="11.125" style="4" customWidth="1"/>
    <col min="10755" max="10755" width="12.875" style="4" customWidth="1"/>
    <col min="10756" max="10756" width="11.125" style="4" customWidth="1"/>
    <col min="10757" max="10761" width="10.25" style="4" customWidth="1"/>
    <col min="10762" max="10762" width="12.875" style="4" customWidth="1"/>
    <col min="10763" max="10764" width="10.25" style="4" customWidth="1"/>
    <col min="10765" max="10767" width="0" style="4" hidden="1" customWidth="1"/>
    <col min="10768" max="11008" width="9" style="4"/>
    <col min="11009" max="11009" width="47.375" style="4" customWidth="1"/>
    <col min="11010" max="11010" width="11.125" style="4" customWidth="1"/>
    <col min="11011" max="11011" width="12.875" style="4" customWidth="1"/>
    <col min="11012" max="11012" width="11.125" style="4" customWidth="1"/>
    <col min="11013" max="11017" width="10.25" style="4" customWidth="1"/>
    <col min="11018" max="11018" width="12.875" style="4" customWidth="1"/>
    <col min="11019" max="11020" width="10.25" style="4" customWidth="1"/>
    <col min="11021" max="11023" width="0" style="4" hidden="1" customWidth="1"/>
    <col min="11024" max="11264" width="9" style="4"/>
    <col min="11265" max="11265" width="47.375" style="4" customWidth="1"/>
    <col min="11266" max="11266" width="11.125" style="4" customWidth="1"/>
    <col min="11267" max="11267" width="12.875" style="4" customWidth="1"/>
    <col min="11268" max="11268" width="11.125" style="4" customWidth="1"/>
    <col min="11269" max="11273" width="10.25" style="4" customWidth="1"/>
    <col min="11274" max="11274" width="12.875" style="4" customWidth="1"/>
    <col min="11275" max="11276" width="10.25" style="4" customWidth="1"/>
    <col min="11277" max="11279" width="0" style="4" hidden="1" customWidth="1"/>
    <col min="11280" max="11520" width="9" style="4"/>
    <col min="11521" max="11521" width="47.375" style="4" customWidth="1"/>
    <col min="11522" max="11522" width="11.125" style="4" customWidth="1"/>
    <col min="11523" max="11523" width="12.875" style="4" customWidth="1"/>
    <col min="11524" max="11524" width="11.125" style="4" customWidth="1"/>
    <col min="11525" max="11529" width="10.25" style="4" customWidth="1"/>
    <col min="11530" max="11530" width="12.875" style="4" customWidth="1"/>
    <col min="11531" max="11532" width="10.25" style="4" customWidth="1"/>
    <col min="11533" max="11535" width="0" style="4" hidden="1" customWidth="1"/>
    <col min="11536" max="11776" width="9" style="4"/>
    <col min="11777" max="11777" width="47.375" style="4" customWidth="1"/>
    <col min="11778" max="11778" width="11.125" style="4" customWidth="1"/>
    <col min="11779" max="11779" width="12.875" style="4" customWidth="1"/>
    <col min="11780" max="11780" width="11.125" style="4" customWidth="1"/>
    <col min="11781" max="11785" width="10.25" style="4" customWidth="1"/>
    <col min="11786" max="11786" width="12.875" style="4" customWidth="1"/>
    <col min="11787" max="11788" width="10.25" style="4" customWidth="1"/>
    <col min="11789" max="11791" width="0" style="4" hidden="1" customWidth="1"/>
    <col min="11792" max="12032" width="9" style="4"/>
    <col min="12033" max="12033" width="47.375" style="4" customWidth="1"/>
    <col min="12034" max="12034" width="11.125" style="4" customWidth="1"/>
    <col min="12035" max="12035" width="12.875" style="4" customWidth="1"/>
    <col min="12036" max="12036" width="11.125" style="4" customWidth="1"/>
    <col min="12037" max="12041" width="10.25" style="4" customWidth="1"/>
    <col min="12042" max="12042" width="12.875" style="4" customWidth="1"/>
    <col min="12043" max="12044" width="10.25" style="4" customWidth="1"/>
    <col min="12045" max="12047" width="0" style="4" hidden="1" customWidth="1"/>
    <col min="12048" max="12288" width="9" style="4"/>
    <col min="12289" max="12289" width="47.375" style="4" customWidth="1"/>
    <col min="12290" max="12290" width="11.125" style="4" customWidth="1"/>
    <col min="12291" max="12291" width="12.875" style="4" customWidth="1"/>
    <col min="12292" max="12292" width="11.125" style="4" customWidth="1"/>
    <col min="12293" max="12297" width="10.25" style="4" customWidth="1"/>
    <col min="12298" max="12298" width="12.875" style="4" customWidth="1"/>
    <col min="12299" max="12300" width="10.25" style="4" customWidth="1"/>
    <col min="12301" max="12303" width="0" style="4" hidden="1" customWidth="1"/>
    <col min="12304" max="12544" width="9" style="4"/>
    <col min="12545" max="12545" width="47.375" style="4" customWidth="1"/>
    <col min="12546" max="12546" width="11.125" style="4" customWidth="1"/>
    <col min="12547" max="12547" width="12.875" style="4" customWidth="1"/>
    <col min="12548" max="12548" width="11.125" style="4" customWidth="1"/>
    <col min="12549" max="12553" width="10.25" style="4" customWidth="1"/>
    <col min="12554" max="12554" width="12.875" style="4" customWidth="1"/>
    <col min="12555" max="12556" width="10.25" style="4" customWidth="1"/>
    <col min="12557" max="12559" width="0" style="4" hidden="1" customWidth="1"/>
    <col min="12560" max="12800" width="9" style="4"/>
    <col min="12801" max="12801" width="47.375" style="4" customWidth="1"/>
    <col min="12802" max="12802" width="11.125" style="4" customWidth="1"/>
    <col min="12803" max="12803" width="12.875" style="4" customWidth="1"/>
    <col min="12804" max="12804" width="11.125" style="4" customWidth="1"/>
    <col min="12805" max="12809" width="10.25" style="4" customWidth="1"/>
    <col min="12810" max="12810" width="12.875" style="4" customWidth="1"/>
    <col min="12811" max="12812" width="10.25" style="4" customWidth="1"/>
    <col min="12813" max="12815" width="0" style="4" hidden="1" customWidth="1"/>
    <col min="12816" max="13056" width="9" style="4"/>
    <col min="13057" max="13057" width="47.375" style="4" customWidth="1"/>
    <col min="13058" max="13058" width="11.125" style="4" customWidth="1"/>
    <col min="13059" max="13059" width="12.875" style="4" customWidth="1"/>
    <col min="13060" max="13060" width="11.125" style="4" customWidth="1"/>
    <col min="13061" max="13065" width="10.25" style="4" customWidth="1"/>
    <col min="13066" max="13066" width="12.875" style="4" customWidth="1"/>
    <col min="13067" max="13068" width="10.25" style="4" customWidth="1"/>
    <col min="13069" max="13071" width="0" style="4" hidden="1" customWidth="1"/>
    <col min="13072" max="13312" width="9" style="4"/>
    <col min="13313" max="13313" width="47.375" style="4" customWidth="1"/>
    <col min="13314" max="13314" width="11.125" style="4" customWidth="1"/>
    <col min="13315" max="13315" width="12.875" style="4" customWidth="1"/>
    <col min="13316" max="13316" width="11.125" style="4" customWidth="1"/>
    <col min="13317" max="13321" width="10.25" style="4" customWidth="1"/>
    <col min="13322" max="13322" width="12.875" style="4" customWidth="1"/>
    <col min="13323" max="13324" width="10.25" style="4" customWidth="1"/>
    <col min="13325" max="13327" width="0" style="4" hidden="1" customWidth="1"/>
    <col min="13328" max="13568" width="9" style="4"/>
    <col min="13569" max="13569" width="47.375" style="4" customWidth="1"/>
    <col min="13570" max="13570" width="11.125" style="4" customWidth="1"/>
    <col min="13571" max="13571" width="12.875" style="4" customWidth="1"/>
    <col min="13572" max="13572" width="11.125" style="4" customWidth="1"/>
    <col min="13573" max="13577" width="10.25" style="4" customWidth="1"/>
    <col min="13578" max="13578" width="12.875" style="4" customWidth="1"/>
    <col min="13579" max="13580" width="10.25" style="4" customWidth="1"/>
    <col min="13581" max="13583" width="0" style="4" hidden="1" customWidth="1"/>
    <col min="13584" max="13824" width="9" style="4"/>
    <col min="13825" max="13825" width="47.375" style="4" customWidth="1"/>
    <col min="13826" max="13826" width="11.125" style="4" customWidth="1"/>
    <col min="13827" max="13827" width="12.875" style="4" customWidth="1"/>
    <col min="13828" max="13828" width="11.125" style="4" customWidth="1"/>
    <col min="13829" max="13833" width="10.25" style="4" customWidth="1"/>
    <col min="13834" max="13834" width="12.875" style="4" customWidth="1"/>
    <col min="13835" max="13836" width="10.25" style="4" customWidth="1"/>
    <col min="13837" max="13839" width="0" style="4" hidden="1" customWidth="1"/>
    <col min="13840" max="14080" width="9" style="4"/>
    <col min="14081" max="14081" width="47.375" style="4" customWidth="1"/>
    <col min="14082" max="14082" width="11.125" style="4" customWidth="1"/>
    <col min="14083" max="14083" width="12.875" style="4" customWidth="1"/>
    <col min="14084" max="14084" width="11.125" style="4" customWidth="1"/>
    <col min="14085" max="14089" width="10.25" style="4" customWidth="1"/>
    <col min="14090" max="14090" width="12.875" style="4" customWidth="1"/>
    <col min="14091" max="14092" width="10.25" style="4" customWidth="1"/>
    <col min="14093" max="14095" width="0" style="4" hidden="1" customWidth="1"/>
    <col min="14096" max="14336" width="9" style="4"/>
    <col min="14337" max="14337" width="47.375" style="4" customWidth="1"/>
    <col min="14338" max="14338" width="11.125" style="4" customWidth="1"/>
    <col min="14339" max="14339" width="12.875" style="4" customWidth="1"/>
    <col min="14340" max="14340" width="11.125" style="4" customWidth="1"/>
    <col min="14341" max="14345" width="10.25" style="4" customWidth="1"/>
    <col min="14346" max="14346" width="12.875" style="4" customWidth="1"/>
    <col min="14347" max="14348" width="10.25" style="4" customWidth="1"/>
    <col min="14349" max="14351" width="0" style="4" hidden="1" customWidth="1"/>
    <col min="14352" max="14592" width="9" style="4"/>
    <col min="14593" max="14593" width="47.375" style="4" customWidth="1"/>
    <col min="14594" max="14594" width="11.125" style="4" customWidth="1"/>
    <col min="14595" max="14595" width="12.875" style="4" customWidth="1"/>
    <col min="14596" max="14596" width="11.125" style="4" customWidth="1"/>
    <col min="14597" max="14601" width="10.25" style="4" customWidth="1"/>
    <col min="14602" max="14602" width="12.875" style="4" customWidth="1"/>
    <col min="14603" max="14604" width="10.25" style="4" customWidth="1"/>
    <col min="14605" max="14607" width="0" style="4" hidden="1" customWidth="1"/>
    <col min="14608" max="14848" width="9" style="4"/>
    <col min="14849" max="14849" width="47.375" style="4" customWidth="1"/>
    <col min="14850" max="14850" width="11.125" style="4" customWidth="1"/>
    <col min="14851" max="14851" width="12.875" style="4" customWidth="1"/>
    <col min="14852" max="14852" width="11.125" style="4" customWidth="1"/>
    <col min="14853" max="14857" width="10.25" style="4" customWidth="1"/>
    <col min="14858" max="14858" width="12.875" style="4" customWidth="1"/>
    <col min="14859" max="14860" width="10.25" style="4" customWidth="1"/>
    <col min="14861" max="14863" width="0" style="4" hidden="1" customWidth="1"/>
    <col min="14864" max="15104" width="9" style="4"/>
    <col min="15105" max="15105" width="47.375" style="4" customWidth="1"/>
    <col min="15106" max="15106" width="11.125" style="4" customWidth="1"/>
    <col min="15107" max="15107" width="12.875" style="4" customWidth="1"/>
    <col min="15108" max="15108" width="11.125" style="4" customWidth="1"/>
    <col min="15109" max="15113" width="10.25" style="4" customWidth="1"/>
    <col min="15114" max="15114" width="12.875" style="4" customWidth="1"/>
    <col min="15115" max="15116" width="10.25" style="4" customWidth="1"/>
    <col min="15117" max="15119" width="0" style="4" hidden="1" customWidth="1"/>
    <col min="15120" max="15360" width="9" style="4"/>
    <col min="15361" max="15361" width="47.375" style="4" customWidth="1"/>
    <col min="15362" max="15362" width="11.125" style="4" customWidth="1"/>
    <col min="15363" max="15363" width="12.875" style="4" customWidth="1"/>
    <col min="15364" max="15364" width="11.125" style="4" customWidth="1"/>
    <col min="15365" max="15369" width="10.25" style="4" customWidth="1"/>
    <col min="15370" max="15370" width="12.875" style="4" customWidth="1"/>
    <col min="15371" max="15372" width="10.25" style="4" customWidth="1"/>
    <col min="15373" max="15375" width="0" style="4" hidden="1" customWidth="1"/>
    <col min="15376" max="15616" width="9" style="4"/>
    <col min="15617" max="15617" width="47.375" style="4" customWidth="1"/>
    <col min="15618" max="15618" width="11.125" style="4" customWidth="1"/>
    <col min="15619" max="15619" width="12.875" style="4" customWidth="1"/>
    <col min="15620" max="15620" width="11.125" style="4" customWidth="1"/>
    <col min="15621" max="15625" width="10.25" style="4" customWidth="1"/>
    <col min="15626" max="15626" width="12.875" style="4" customWidth="1"/>
    <col min="15627" max="15628" width="10.25" style="4" customWidth="1"/>
    <col min="15629" max="15631" width="0" style="4" hidden="1" customWidth="1"/>
    <col min="15632" max="15872" width="9" style="4"/>
    <col min="15873" max="15873" width="47.375" style="4" customWidth="1"/>
    <col min="15874" max="15874" width="11.125" style="4" customWidth="1"/>
    <col min="15875" max="15875" width="12.875" style="4" customWidth="1"/>
    <col min="15876" max="15876" width="11.125" style="4" customWidth="1"/>
    <col min="15877" max="15881" width="10.25" style="4" customWidth="1"/>
    <col min="15882" max="15882" width="12.875" style="4" customWidth="1"/>
    <col min="15883" max="15884" width="10.25" style="4" customWidth="1"/>
    <col min="15885" max="15887" width="0" style="4" hidden="1" customWidth="1"/>
    <col min="15888" max="16128" width="9" style="4"/>
    <col min="16129" max="16129" width="47.375" style="4" customWidth="1"/>
    <col min="16130" max="16130" width="11.125" style="4" customWidth="1"/>
    <col min="16131" max="16131" width="12.875" style="4" customWidth="1"/>
    <col min="16132" max="16132" width="11.125" style="4" customWidth="1"/>
    <col min="16133" max="16137" width="10.25" style="4" customWidth="1"/>
    <col min="16138" max="16138" width="12.875" style="4" customWidth="1"/>
    <col min="16139" max="16140" width="10.25" style="4" customWidth="1"/>
    <col min="16141" max="16143" width="0" style="4" hidden="1" customWidth="1"/>
    <col min="16144" max="16384" width="9" style="4"/>
  </cols>
  <sheetData>
    <row r="1" spans="1:12" x14ac:dyDescent="0.35">
      <c r="A1" s="186" t="s">
        <v>258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54.75" customHeight="1" x14ac:dyDescent="0.35">
      <c r="A3" s="183" t="s">
        <v>7</v>
      </c>
      <c r="B3" s="184"/>
      <c r="C3" s="184"/>
      <c r="D3" s="185"/>
      <c r="E3" s="183" t="s">
        <v>11</v>
      </c>
      <c r="F3" s="184"/>
      <c r="G3" s="184"/>
      <c r="H3" s="184"/>
      <c r="I3" s="184"/>
      <c r="J3" s="184"/>
      <c r="K3" s="184"/>
      <c r="L3" s="185"/>
    </row>
    <row r="4" spans="1:12" x14ac:dyDescent="0.35">
      <c r="A4" s="177" t="s">
        <v>8</v>
      </c>
      <c r="B4" s="178"/>
      <c r="C4" s="178"/>
      <c r="D4" s="179"/>
      <c r="E4" s="187" t="s">
        <v>9</v>
      </c>
      <c r="F4" s="188"/>
      <c r="G4" s="188"/>
      <c r="H4" s="188"/>
      <c r="I4" s="188"/>
      <c r="J4" s="188"/>
      <c r="K4" s="188"/>
      <c r="L4" s="189"/>
    </row>
    <row r="5" spans="1:12" ht="88.5" customHeight="1" x14ac:dyDescent="0.35">
      <c r="A5" s="171" t="s">
        <v>6</v>
      </c>
      <c r="B5" s="172"/>
      <c r="C5" s="172"/>
      <c r="D5" s="173"/>
      <c r="E5" s="177" t="s">
        <v>6</v>
      </c>
      <c r="F5" s="178"/>
      <c r="G5" s="178"/>
      <c r="H5" s="178"/>
      <c r="I5" s="178"/>
      <c r="J5" s="178"/>
      <c r="K5" s="178"/>
      <c r="L5" s="179"/>
    </row>
    <row r="6" spans="1:12" x14ac:dyDescent="0.35">
      <c r="A6" s="174" t="s">
        <v>14</v>
      </c>
      <c r="B6" s="175"/>
      <c r="C6" s="175"/>
      <c r="D6" s="176"/>
      <c r="E6" s="174" t="s">
        <v>13</v>
      </c>
      <c r="F6" s="175"/>
      <c r="G6" s="175"/>
      <c r="H6" s="175"/>
      <c r="I6" s="175"/>
      <c r="J6" s="175"/>
      <c r="K6" s="175"/>
      <c r="L6" s="176"/>
    </row>
    <row r="7" spans="1:12" x14ac:dyDescent="0.35">
      <c r="A7" s="6"/>
      <c r="B7" s="7"/>
      <c r="C7" s="8"/>
      <c r="D7" s="8"/>
      <c r="E7" s="8"/>
      <c r="F7" s="8"/>
      <c r="G7" s="8"/>
      <c r="H7" s="8"/>
      <c r="I7" s="8"/>
      <c r="J7" s="8"/>
      <c r="K7" s="8"/>
      <c r="L7" s="9"/>
    </row>
    <row r="8" spans="1:12" x14ac:dyDescent="0.35">
      <c r="A8" s="10"/>
      <c r="L8" s="12"/>
    </row>
    <row r="9" spans="1:12" x14ac:dyDescent="0.35">
      <c r="A9" s="190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2"/>
    </row>
    <row r="10" spans="1:12" ht="54.75" customHeight="1" x14ac:dyDescent="0.35">
      <c r="A10" s="183" t="s">
        <v>10</v>
      </c>
      <c r="B10" s="184"/>
      <c r="C10" s="184"/>
      <c r="D10" s="185"/>
      <c r="E10" s="183" t="s">
        <v>12</v>
      </c>
      <c r="F10" s="184"/>
      <c r="G10" s="184"/>
      <c r="H10" s="184"/>
      <c r="I10" s="184"/>
      <c r="J10" s="184"/>
      <c r="K10" s="184"/>
      <c r="L10" s="185"/>
    </row>
    <row r="11" spans="1:12" x14ac:dyDescent="0.35">
      <c r="A11" s="177" t="s">
        <v>8</v>
      </c>
      <c r="B11" s="178"/>
      <c r="C11" s="178"/>
      <c r="D11" s="179"/>
      <c r="E11" s="180" t="s">
        <v>9</v>
      </c>
      <c r="F11" s="181"/>
      <c r="G11" s="181"/>
      <c r="H11" s="181"/>
      <c r="I11" s="181"/>
      <c r="J11" s="181"/>
      <c r="K11" s="181"/>
      <c r="L11" s="182"/>
    </row>
    <row r="12" spans="1:12" ht="88.5" customHeight="1" x14ac:dyDescent="0.35">
      <c r="A12" s="171" t="s">
        <v>6</v>
      </c>
      <c r="B12" s="172"/>
      <c r="C12" s="172"/>
      <c r="D12" s="173"/>
      <c r="E12" s="171" t="s">
        <v>6</v>
      </c>
      <c r="F12" s="172"/>
      <c r="G12" s="172"/>
      <c r="H12" s="172"/>
      <c r="I12" s="172"/>
      <c r="J12" s="172"/>
      <c r="K12" s="172"/>
      <c r="L12" s="173"/>
    </row>
    <row r="13" spans="1:12" x14ac:dyDescent="0.35">
      <c r="A13" s="174" t="s">
        <v>15</v>
      </c>
      <c r="B13" s="175"/>
      <c r="C13" s="175"/>
      <c r="D13" s="176"/>
      <c r="E13" s="174" t="s">
        <v>16</v>
      </c>
      <c r="F13" s="175"/>
      <c r="G13" s="175"/>
      <c r="H13" s="175"/>
      <c r="I13" s="175"/>
      <c r="J13" s="175"/>
      <c r="K13" s="175"/>
      <c r="L13" s="176"/>
    </row>
  </sheetData>
  <mergeCells count="18">
    <mergeCell ref="A10:D10"/>
    <mergeCell ref="E10:L10"/>
    <mergeCell ref="A1:L1"/>
    <mergeCell ref="A3:D3"/>
    <mergeCell ref="E3:L3"/>
    <mergeCell ref="A4:D4"/>
    <mergeCell ref="E4:L4"/>
    <mergeCell ref="A5:D5"/>
    <mergeCell ref="E5:L5"/>
    <mergeCell ref="A6:D6"/>
    <mergeCell ref="E6:L6"/>
    <mergeCell ref="A9:L9"/>
    <mergeCell ref="A12:D12"/>
    <mergeCell ref="E12:L12"/>
    <mergeCell ref="A13:D13"/>
    <mergeCell ref="E13:L13"/>
    <mergeCell ref="A11:D11"/>
    <mergeCell ref="E11:L11"/>
  </mergeCells>
  <printOptions horizontalCentered="1"/>
  <pageMargins left="0.47244094488188998" right="0.47244094488188998" top="0.39370078740157499" bottom="0.39370078740157499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สงม. 1(66)1</vt:lpstr>
      <vt:lpstr>สงม. 2(66) 1</vt:lpstr>
      <vt:lpstr>สงม. 2(66) เดือน</vt:lpstr>
      <vt:lpstr>แนบท้ายแบบ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2022-09-26T06:32:09Z</cp:lastPrinted>
  <dcterms:created xsi:type="dcterms:W3CDTF">2019-08-18T06:05:51Z</dcterms:created>
  <dcterms:modified xsi:type="dcterms:W3CDTF">2023-04-24T03:59:05Z</dcterms:modified>
</cp:coreProperties>
</file>