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ITA\O17 งวด 6 เดือน\"/>
    </mc:Choice>
  </mc:AlternateContent>
  <xr:revisionPtr revIDLastSave="0" documentId="13_ncr:1_{15D4ED94-189E-485A-8BC0-E48A8A670ABE}" xr6:coauthVersionLast="47" xr6:coauthVersionMax="47" xr10:uidLastSave="{00000000-0000-0000-0000-000000000000}"/>
  <bookViews>
    <workbookView xWindow="-120" yWindow="-120" windowWidth="24240" windowHeight="13140" xr2:uid="{79198069-94FE-45DE-A186-BA3C2206B2F0}"/>
  </bookViews>
  <sheets>
    <sheet name="การเบิกจ่าย" sheetId="17" r:id="rId1"/>
    <sheet name="การใช้จ่าย" sheetId="1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5" i="17" l="1"/>
  <c r="I115" i="17" s="1"/>
  <c r="I114" i="17"/>
  <c r="H114" i="17"/>
  <c r="F6" i="17"/>
  <c r="F12" i="17" s="1"/>
  <c r="F7" i="17"/>
  <c r="F8" i="17"/>
  <c r="F9" i="17"/>
  <c r="F10" i="17"/>
  <c r="F11" i="17"/>
  <c r="F14" i="17"/>
  <c r="F17" i="17" s="1"/>
  <c r="F15" i="17"/>
  <c r="G15" i="17" s="1"/>
  <c r="F16" i="17"/>
  <c r="F19" i="17"/>
  <c r="F20" i="17"/>
  <c r="F21" i="17"/>
  <c r="F22" i="17"/>
  <c r="F23" i="17"/>
  <c r="F24" i="17" s="1"/>
  <c r="F26" i="17"/>
  <c r="F31" i="17" s="1"/>
  <c r="F27" i="17"/>
  <c r="F28" i="17"/>
  <c r="F29" i="17"/>
  <c r="G29" i="17" s="1"/>
  <c r="F30" i="17"/>
  <c r="F33" i="17"/>
  <c r="F38" i="17" s="1"/>
  <c r="F34" i="17"/>
  <c r="F35" i="17"/>
  <c r="F36" i="17"/>
  <c r="H36" i="17" s="1"/>
  <c r="I36" i="17" s="1"/>
  <c r="F37" i="17"/>
  <c r="F40" i="17"/>
  <c r="F41" i="17"/>
  <c r="F42" i="17"/>
  <c r="F43" i="17"/>
  <c r="F45" i="17"/>
  <c r="F50" i="17" s="1"/>
  <c r="F46" i="17"/>
  <c r="H46" i="17" s="1"/>
  <c r="I46" i="17" s="1"/>
  <c r="F47" i="17"/>
  <c r="F48" i="17"/>
  <c r="F49" i="17"/>
  <c r="F58" i="17"/>
  <c r="F63" i="17" s="1"/>
  <c r="F59" i="17"/>
  <c r="G59" i="17" s="1"/>
  <c r="F60" i="17"/>
  <c r="H60" i="17" s="1"/>
  <c r="I60" i="17" s="1"/>
  <c r="F61" i="17"/>
  <c r="F62" i="17"/>
  <c r="F65" i="17"/>
  <c r="F66" i="17"/>
  <c r="F67" i="17"/>
  <c r="G67" i="17" s="1"/>
  <c r="F68" i="17"/>
  <c r="F70" i="17" s="1"/>
  <c r="F69" i="17"/>
  <c r="F72" i="17"/>
  <c r="F73" i="17"/>
  <c r="F75" i="17" s="1"/>
  <c r="F74" i="17"/>
  <c r="F77" i="17"/>
  <c r="F81" i="17" s="1"/>
  <c r="F78" i="17"/>
  <c r="F79" i="17"/>
  <c r="G79" i="17" s="1"/>
  <c r="F80" i="17"/>
  <c r="H80" i="17" s="1"/>
  <c r="I80" i="17" s="1"/>
  <c r="F83" i="17"/>
  <c r="F90" i="17" s="1"/>
  <c r="F84" i="17"/>
  <c r="F85" i="17"/>
  <c r="F86" i="17"/>
  <c r="H86" i="17" s="1"/>
  <c r="I86" i="17" s="1"/>
  <c r="F87" i="17"/>
  <c r="G87" i="17" s="1"/>
  <c r="F88" i="17"/>
  <c r="H88" i="17" s="1"/>
  <c r="I88" i="17" s="1"/>
  <c r="F89" i="17"/>
  <c r="G89" i="17" s="1"/>
  <c r="F113" i="17"/>
  <c r="F114" i="17"/>
  <c r="F115" i="17"/>
  <c r="G115" i="17" s="1"/>
  <c r="C12" i="17"/>
  <c r="C17" i="17"/>
  <c r="C24" i="17"/>
  <c r="C31" i="17"/>
  <c r="C38" i="17"/>
  <c r="C43" i="17"/>
  <c r="C50" i="17"/>
  <c r="C63" i="17"/>
  <c r="C70" i="17"/>
  <c r="C75" i="17"/>
  <c r="C81" i="17"/>
  <c r="C90" i="17"/>
  <c r="C110" i="17"/>
  <c r="C111" i="17"/>
  <c r="C112" i="17"/>
  <c r="C113" i="17"/>
  <c r="C116" i="17"/>
  <c r="C117" i="17"/>
  <c r="E118" i="17"/>
  <c r="D117" i="17"/>
  <c r="F117" i="17" s="1"/>
  <c r="B117" i="17"/>
  <c r="D116" i="17"/>
  <c r="F116" i="17" s="1"/>
  <c r="B116" i="17"/>
  <c r="B115" i="17"/>
  <c r="D114" i="17"/>
  <c r="D113" i="17"/>
  <c r="B113" i="17"/>
  <c r="D112" i="17"/>
  <c r="F112" i="17" s="1"/>
  <c r="B112" i="17"/>
  <c r="D111" i="17"/>
  <c r="F111" i="17" s="1"/>
  <c r="B111" i="17"/>
  <c r="D110" i="17"/>
  <c r="F110" i="17" s="1"/>
  <c r="B110" i="17"/>
  <c r="E90" i="17"/>
  <c r="D90" i="17"/>
  <c r="B90" i="17"/>
  <c r="G85" i="17"/>
  <c r="H84" i="17"/>
  <c r="I84" i="17" s="1"/>
  <c r="G83" i="17"/>
  <c r="E81" i="17"/>
  <c r="D81" i="17"/>
  <c r="B81" i="17"/>
  <c r="G77" i="17"/>
  <c r="E75" i="17"/>
  <c r="D75" i="17"/>
  <c r="B75" i="17"/>
  <c r="H74" i="17"/>
  <c r="I74" i="17" s="1"/>
  <c r="G73" i="17"/>
  <c r="G72" i="17"/>
  <c r="E70" i="17"/>
  <c r="D70" i="17"/>
  <c r="B70" i="17"/>
  <c r="G69" i="17"/>
  <c r="H68" i="17"/>
  <c r="I68" i="17" s="1"/>
  <c r="H66" i="17"/>
  <c r="I66" i="17" s="1"/>
  <c r="G65" i="17"/>
  <c r="E63" i="17"/>
  <c r="D63" i="17"/>
  <c r="B63" i="17"/>
  <c r="H62" i="17"/>
  <c r="I62" i="17" s="1"/>
  <c r="G61" i="17"/>
  <c r="E50" i="17"/>
  <c r="D50" i="17"/>
  <c r="B50" i="17"/>
  <c r="G49" i="17"/>
  <c r="H48" i="17"/>
  <c r="I48" i="17" s="1"/>
  <c r="G47" i="17"/>
  <c r="G45" i="17"/>
  <c r="E43" i="17"/>
  <c r="D43" i="17"/>
  <c r="B43" i="17"/>
  <c r="H42" i="17"/>
  <c r="I42" i="17" s="1"/>
  <c r="G41" i="17"/>
  <c r="E38" i="17"/>
  <c r="D38" i="17"/>
  <c r="B38" i="17"/>
  <c r="G37" i="17"/>
  <c r="G35" i="17"/>
  <c r="H34" i="17"/>
  <c r="I34" i="17" s="1"/>
  <c r="G33" i="17"/>
  <c r="E31" i="17"/>
  <c r="D31" i="17"/>
  <c r="B31" i="17"/>
  <c r="H30" i="17"/>
  <c r="I30" i="17" s="1"/>
  <c r="G28" i="17"/>
  <c r="G27" i="17"/>
  <c r="E24" i="17"/>
  <c r="D24" i="17"/>
  <c r="B24" i="17"/>
  <c r="G23" i="17"/>
  <c r="H22" i="17"/>
  <c r="I22" i="17" s="1"/>
  <c r="G21" i="17"/>
  <c r="H20" i="17"/>
  <c r="I20" i="17" s="1"/>
  <c r="G19" i="17"/>
  <c r="E17" i="17"/>
  <c r="D17" i="17"/>
  <c r="B17" i="17"/>
  <c r="H16" i="17"/>
  <c r="I16" i="17" s="1"/>
  <c r="E12" i="17"/>
  <c r="D12" i="17"/>
  <c r="B12" i="17"/>
  <c r="G11" i="17"/>
  <c r="H10" i="17"/>
  <c r="I10" i="17" s="1"/>
  <c r="G9" i="17"/>
  <c r="H8" i="17"/>
  <c r="I8" i="17" s="1"/>
  <c r="G7" i="17"/>
  <c r="H6" i="17"/>
  <c r="F6" i="16"/>
  <c r="H6" i="16" s="1"/>
  <c r="F7" i="16"/>
  <c r="G7" i="16" s="1"/>
  <c r="F8" i="16"/>
  <c r="H8" i="16" s="1"/>
  <c r="I8" i="16" s="1"/>
  <c r="F9" i="16"/>
  <c r="G9" i="16" s="1"/>
  <c r="F10" i="16"/>
  <c r="H10" i="16" s="1"/>
  <c r="I10" i="16" s="1"/>
  <c r="F11" i="16"/>
  <c r="G11" i="16" s="1"/>
  <c r="B12" i="16"/>
  <c r="C12" i="16"/>
  <c r="D12" i="16"/>
  <c r="E12" i="16"/>
  <c r="F14" i="16"/>
  <c r="H14" i="16" s="1"/>
  <c r="F15" i="16"/>
  <c r="G15" i="16" s="1"/>
  <c r="F16" i="16"/>
  <c r="H16" i="16" s="1"/>
  <c r="I16" i="16" s="1"/>
  <c r="B17" i="16"/>
  <c r="C17" i="16"/>
  <c r="D17" i="16"/>
  <c r="E17" i="16"/>
  <c r="F19" i="16"/>
  <c r="G19" i="16" s="1"/>
  <c r="F20" i="16"/>
  <c r="H20" i="16" s="1"/>
  <c r="I20" i="16" s="1"/>
  <c r="F21" i="16"/>
  <c r="G21" i="16" s="1"/>
  <c r="F22" i="16"/>
  <c r="H22" i="16" s="1"/>
  <c r="I22" i="16" s="1"/>
  <c r="F23" i="16"/>
  <c r="G23" i="16" s="1"/>
  <c r="B24" i="16"/>
  <c r="C24" i="16"/>
  <c r="D24" i="16"/>
  <c r="E24" i="16"/>
  <c r="F26" i="16"/>
  <c r="H26" i="16" s="1"/>
  <c r="F27" i="16"/>
  <c r="G27" i="16" s="1"/>
  <c r="F28" i="16"/>
  <c r="H28" i="16" s="1"/>
  <c r="I28" i="16" s="1"/>
  <c r="F29" i="16"/>
  <c r="G29" i="16" s="1"/>
  <c r="F30" i="16"/>
  <c r="H30" i="16" s="1"/>
  <c r="I30" i="16" s="1"/>
  <c r="B31" i="16"/>
  <c r="C31" i="16"/>
  <c r="D31" i="16"/>
  <c r="E31" i="16"/>
  <c r="F33" i="16"/>
  <c r="G33" i="16" s="1"/>
  <c r="F34" i="16"/>
  <c r="H34" i="16" s="1"/>
  <c r="I34" i="16" s="1"/>
  <c r="F35" i="16"/>
  <c r="G35" i="16" s="1"/>
  <c r="F36" i="16"/>
  <c r="H36" i="16" s="1"/>
  <c r="I36" i="16" s="1"/>
  <c r="F37" i="16"/>
  <c r="G37" i="16" s="1"/>
  <c r="B38" i="16"/>
  <c r="C38" i="16"/>
  <c r="D38" i="16"/>
  <c r="E38" i="16"/>
  <c r="F40" i="16"/>
  <c r="H40" i="16" s="1"/>
  <c r="F41" i="16"/>
  <c r="G41" i="16" s="1"/>
  <c r="F42" i="16"/>
  <c r="H42" i="16" s="1"/>
  <c r="I42" i="16" s="1"/>
  <c r="B43" i="16"/>
  <c r="C43" i="16"/>
  <c r="D43" i="16"/>
  <c r="E43" i="16"/>
  <c r="F45" i="16"/>
  <c r="G45" i="16" s="1"/>
  <c r="F46" i="16"/>
  <c r="H46" i="16" s="1"/>
  <c r="I46" i="16" s="1"/>
  <c r="F47" i="16"/>
  <c r="G47" i="16" s="1"/>
  <c r="F48" i="16"/>
  <c r="H48" i="16" s="1"/>
  <c r="I48" i="16" s="1"/>
  <c r="F49" i="16"/>
  <c r="G49" i="16" s="1"/>
  <c r="B50" i="16"/>
  <c r="C50" i="16"/>
  <c r="D50" i="16"/>
  <c r="E50" i="16"/>
  <c r="C63" i="16"/>
  <c r="C70" i="16"/>
  <c r="C75" i="16"/>
  <c r="C81" i="16"/>
  <c r="C90" i="16"/>
  <c r="C110" i="16"/>
  <c r="C111" i="16"/>
  <c r="C112" i="16"/>
  <c r="C113" i="16"/>
  <c r="C114" i="16"/>
  <c r="C115" i="16"/>
  <c r="C116" i="16"/>
  <c r="C117" i="16"/>
  <c r="D117" i="16"/>
  <c r="F117" i="16" s="1"/>
  <c r="B117" i="16"/>
  <c r="D116" i="16"/>
  <c r="F116" i="16" s="1"/>
  <c r="B116" i="16"/>
  <c r="B115" i="16"/>
  <c r="D114" i="16"/>
  <c r="D113" i="16"/>
  <c r="B113" i="16"/>
  <c r="D112" i="16"/>
  <c r="B112" i="16"/>
  <c r="D111" i="16"/>
  <c r="B111" i="16"/>
  <c r="D110" i="16"/>
  <c r="B110" i="16"/>
  <c r="E90" i="16"/>
  <c r="D90" i="16"/>
  <c r="B90" i="16"/>
  <c r="F89" i="16"/>
  <c r="H89" i="16" s="1"/>
  <c r="I89" i="16" s="1"/>
  <c r="F88" i="16"/>
  <c r="G88" i="16" s="1"/>
  <c r="F87" i="16"/>
  <c r="H87" i="16" s="1"/>
  <c r="I87" i="16" s="1"/>
  <c r="F86" i="16"/>
  <c r="G86" i="16" s="1"/>
  <c r="F85" i="16"/>
  <c r="H85" i="16" s="1"/>
  <c r="I85" i="16" s="1"/>
  <c r="F84" i="16"/>
  <c r="G84" i="16" s="1"/>
  <c r="F83" i="16"/>
  <c r="H83" i="16" s="1"/>
  <c r="E81" i="16"/>
  <c r="D81" i="16"/>
  <c r="B81" i="16"/>
  <c r="F80" i="16"/>
  <c r="G80" i="16" s="1"/>
  <c r="F79" i="16"/>
  <c r="H79" i="16" s="1"/>
  <c r="I79" i="16" s="1"/>
  <c r="F78" i="16"/>
  <c r="G78" i="16" s="1"/>
  <c r="F77" i="16"/>
  <c r="H77" i="16" s="1"/>
  <c r="E75" i="16"/>
  <c r="D75" i="16"/>
  <c r="B75" i="16"/>
  <c r="F74" i="16"/>
  <c r="G74" i="16" s="1"/>
  <c r="F73" i="16"/>
  <c r="H73" i="16" s="1"/>
  <c r="I73" i="16" s="1"/>
  <c r="F72" i="16"/>
  <c r="G72" i="16" s="1"/>
  <c r="E70" i="16"/>
  <c r="D70" i="16"/>
  <c r="B70" i="16"/>
  <c r="F69" i="16"/>
  <c r="H69" i="16" s="1"/>
  <c r="I69" i="16" s="1"/>
  <c r="F68" i="16"/>
  <c r="G68" i="16" s="1"/>
  <c r="F67" i="16"/>
  <c r="H67" i="16" s="1"/>
  <c r="I67" i="16" s="1"/>
  <c r="F66" i="16"/>
  <c r="G66" i="16" s="1"/>
  <c r="F65" i="16"/>
  <c r="H65" i="16" s="1"/>
  <c r="E63" i="16"/>
  <c r="D63" i="16"/>
  <c r="B63" i="16"/>
  <c r="F62" i="16"/>
  <c r="G62" i="16" s="1"/>
  <c r="F61" i="16"/>
  <c r="H61" i="16" s="1"/>
  <c r="I61" i="16" s="1"/>
  <c r="F60" i="16"/>
  <c r="G60" i="16" s="1"/>
  <c r="F59" i="16"/>
  <c r="H59" i="16" s="1"/>
  <c r="I59" i="16" s="1"/>
  <c r="F58" i="16"/>
  <c r="G58" i="16" s="1"/>
  <c r="G22" i="16" l="1"/>
  <c r="F118" i="17"/>
  <c r="G117" i="17"/>
  <c r="C91" i="17"/>
  <c r="H112" i="17"/>
  <c r="I112" i="17" s="1"/>
  <c r="G114" i="17"/>
  <c r="C118" i="17"/>
  <c r="H35" i="17"/>
  <c r="I35" i="17" s="1"/>
  <c r="H11" i="17"/>
  <c r="I11" i="17" s="1"/>
  <c r="G16" i="17"/>
  <c r="H49" i="17"/>
  <c r="I49" i="17" s="1"/>
  <c r="H15" i="17"/>
  <c r="I15" i="17" s="1"/>
  <c r="G20" i="17"/>
  <c r="G60" i="17"/>
  <c r="G66" i="17"/>
  <c r="H89" i="17"/>
  <c r="I89" i="17" s="1"/>
  <c r="H7" i="17"/>
  <c r="I7" i="17" s="1"/>
  <c r="G34" i="17"/>
  <c r="H73" i="17"/>
  <c r="I73" i="17" s="1"/>
  <c r="H79" i="17"/>
  <c r="I79" i="17" s="1"/>
  <c r="H23" i="17"/>
  <c r="I23" i="17" s="1"/>
  <c r="G46" i="17"/>
  <c r="H117" i="17"/>
  <c r="I117" i="17" s="1"/>
  <c r="H67" i="17"/>
  <c r="I67" i="17" s="1"/>
  <c r="G8" i="17"/>
  <c r="G30" i="17"/>
  <c r="D118" i="17"/>
  <c r="G84" i="17"/>
  <c r="H19" i="17"/>
  <c r="I19" i="17" s="1"/>
  <c r="G42" i="17"/>
  <c r="H47" i="17"/>
  <c r="I47" i="17" s="1"/>
  <c r="B91" i="17"/>
  <c r="H27" i="17"/>
  <c r="I27" i="17" s="1"/>
  <c r="H77" i="17"/>
  <c r="I77" i="17" s="1"/>
  <c r="G80" i="17"/>
  <c r="H87" i="17"/>
  <c r="I87" i="17" s="1"/>
  <c r="G111" i="17"/>
  <c r="G116" i="17"/>
  <c r="G81" i="17"/>
  <c r="H9" i="17"/>
  <c r="I9" i="17" s="1"/>
  <c r="E91" i="17"/>
  <c r="H21" i="17"/>
  <c r="I21" i="17" s="1"/>
  <c r="H28" i="17"/>
  <c r="I28" i="17" s="1"/>
  <c r="G36" i="17"/>
  <c r="G40" i="17"/>
  <c r="G48" i="17"/>
  <c r="G63" i="17"/>
  <c r="H61" i="17"/>
  <c r="I61" i="17" s="1"/>
  <c r="G78" i="17"/>
  <c r="H85" i="17"/>
  <c r="I85" i="17" s="1"/>
  <c r="G88" i="17"/>
  <c r="B118" i="17"/>
  <c r="G112" i="17"/>
  <c r="G17" i="17"/>
  <c r="G31" i="17"/>
  <c r="G58" i="17"/>
  <c r="H65" i="17"/>
  <c r="G68" i="17"/>
  <c r="G75" i="17"/>
  <c r="D91" i="17"/>
  <c r="G43" i="17"/>
  <c r="G6" i="17"/>
  <c r="G10" i="17"/>
  <c r="G14" i="17"/>
  <c r="G22" i="17"/>
  <c r="G26" i="17"/>
  <c r="H29" i="17"/>
  <c r="I29" i="17" s="1"/>
  <c r="H33" i="17"/>
  <c r="I33" i="17" s="1"/>
  <c r="H37" i="17"/>
  <c r="I37" i="17" s="1"/>
  <c r="H41" i="17"/>
  <c r="I41" i="17" s="1"/>
  <c r="H45" i="17"/>
  <c r="I45" i="17" s="1"/>
  <c r="G74" i="17"/>
  <c r="H26" i="17"/>
  <c r="I26" i="17" s="1"/>
  <c r="H59" i="17"/>
  <c r="I59" i="17" s="1"/>
  <c r="G62" i="17"/>
  <c r="H69" i="17"/>
  <c r="I69" i="17" s="1"/>
  <c r="H83" i="17"/>
  <c r="I83" i="17" s="1"/>
  <c r="G86" i="17"/>
  <c r="H111" i="17"/>
  <c r="I111" i="17" s="1"/>
  <c r="H116" i="17"/>
  <c r="I116" i="17" s="1"/>
  <c r="I6" i="17"/>
  <c r="G113" i="17"/>
  <c r="H113" i="17"/>
  <c r="I113" i="17" s="1"/>
  <c r="H40" i="17"/>
  <c r="H58" i="17"/>
  <c r="H72" i="17"/>
  <c r="H78" i="17"/>
  <c r="I78" i="17" s="1"/>
  <c r="H14" i="17"/>
  <c r="H110" i="17"/>
  <c r="G12" i="17"/>
  <c r="G24" i="17"/>
  <c r="G70" i="17"/>
  <c r="G90" i="17"/>
  <c r="G38" i="17"/>
  <c r="G50" i="17"/>
  <c r="G28" i="16"/>
  <c r="G40" i="16"/>
  <c r="G20" i="16"/>
  <c r="G14" i="16"/>
  <c r="G10" i="16"/>
  <c r="G34" i="16"/>
  <c r="G48" i="16"/>
  <c r="G8" i="16"/>
  <c r="F12" i="16"/>
  <c r="G12" i="16" s="1"/>
  <c r="G42" i="16"/>
  <c r="F50" i="16"/>
  <c r="G50" i="16" s="1"/>
  <c r="G26" i="16"/>
  <c r="G36" i="16"/>
  <c r="G46" i="16"/>
  <c r="F38" i="16"/>
  <c r="G38" i="16" s="1"/>
  <c r="G30" i="16"/>
  <c r="F24" i="16"/>
  <c r="G24" i="16" s="1"/>
  <c r="G16" i="16"/>
  <c r="G6" i="16"/>
  <c r="I14" i="16"/>
  <c r="I6" i="16"/>
  <c r="I40" i="16"/>
  <c r="I26" i="16"/>
  <c r="F31" i="16"/>
  <c r="G31" i="16" s="1"/>
  <c r="F17" i="16"/>
  <c r="G17" i="16" s="1"/>
  <c r="H49" i="16"/>
  <c r="I49" i="16" s="1"/>
  <c r="H47" i="16"/>
  <c r="I47" i="16" s="1"/>
  <c r="H45" i="16"/>
  <c r="H41" i="16"/>
  <c r="I41" i="16" s="1"/>
  <c r="H37" i="16"/>
  <c r="I37" i="16" s="1"/>
  <c r="H35" i="16"/>
  <c r="I35" i="16" s="1"/>
  <c r="H33" i="16"/>
  <c r="H29" i="16"/>
  <c r="I29" i="16" s="1"/>
  <c r="H27" i="16"/>
  <c r="I27" i="16" s="1"/>
  <c r="H23" i="16"/>
  <c r="I23" i="16" s="1"/>
  <c r="H21" i="16"/>
  <c r="I21" i="16" s="1"/>
  <c r="H19" i="16"/>
  <c r="H15" i="16"/>
  <c r="I15" i="16" s="1"/>
  <c r="H11" i="16"/>
  <c r="I11" i="16" s="1"/>
  <c r="H9" i="16"/>
  <c r="I9" i="16" s="1"/>
  <c r="H7" i="16"/>
  <c r="I7" i="16" s="1"/>
  <c r="F43" i="16"/>
  <c r="G43" i="16" s="1"/>
  <c r="G116" i="16"/>
  <c r="G117" i="16"/>
  <c r="F115" i="16"/>
  <c r="C118" i="16"/>
  <c r="C91" i="16"/>
  <c r="H74" i="16"/>
  <c r="I74" i="16" s="1"/>
  <c r="H80" i="16"/>
  <c r="I80" i="16" s="1"/>
  <c r="H86" i="16"/>
  <c r="I86" i="16" s="1"/>
  <c r="H88" i="16"/>
  <c r="I88" i="16" s="1"/>
  <c r="H60" i="16"/>
  <c r="I60" i="16" s="1"/>
  <c r="H66" i="16"/>
  <c r="I66" i="16" s="1"/>
  <c r="B118" i="16"/>
  <c r="F110" i="16"/>
  <c r="G110" i="16" s="1"/>
  <c r="B91" i="16"/>
  <c r="H58" i="16"/>
  <c r="I58" i="16" s="1"/>
  <c r="H62" i="16"/>
  <c r="I62" i="16" s="1"/>
  <c r="H84" i="16"/>
  <c r="I84" i="16" s="1"/>
  <c r="E118" i="16"/>
  <c r="F113" i="16"/>
  <c r="G113" i="16" s="1"/>
  <c r="D91" i="16"/>
  <c r="H72" i="16"/>
  <c r="F111" i="16"/>
  <c r="G111" i="16" s="1"/>
  <c r="E91" i="16"/>
  <c r="H68" i="16"/>
  <c r="I68" i="16" s="1"/>
  <c r="F114" i="16"/>
  <c r="H78" i="16"/>
  <c r="I78" i="16" s="1"/>
  <c r="F112" i="16"/>
  <c r="G112" i="16" s="1"/>
  <c r="H116" i="16"/>
  <c r="I116" i="16" s="1"/>
  <c r="I65" i="16"/>
  <c r="I77" i="16"/>
  <c r="H117" i="16"/>
  <c r="I117" i="16" s="1"/>
  <c r="I83" i="16"/>
  <c r="F63" i="16"/>
  <c r="G63" i="16" s="1"/>
  <c r="F75" i="16"/>
  <c r="G75" i="16" s="1"/>
  <c r="F81" i="16"/>
  <c r="G81" i="16" s="1"/>
  <c r="D118" i="16"/>
  <c r="F70" i="16"/>
  <c r="G70" i="16" s="1"/>
  <c r="F90" i="16"/>
  <c r="G90" i="16" s="1"/>
  <c r="G59" i="16"/>
  <c r="G61" i="16"/>
  <c r="G65" i="16"/>
  <c r="G67" i="16"/>
  <c r="G69" i="16"/>
  <c r="G73" i="16"/>
  <c r="G77" i="16"/>
  <c r="G79" i="16"/>
  <c r="G83" i="16"/>
  <c r="G85" i="16"/>
  <c r="G87" i="16"/>
  <c r="G89" i="16"/>
  <c r="H31" i="17" l="1"/>
  <c r="I31" i="17" s="1"/>
  <c r="F91" i="17"/>
  <c r="G91" i="17" s="1"/>
  <c r="H24" i="17"/>
  <c r="I24" i="17" s="1"/>
  <c r="H90" i="17"/>
  <c r="I90" i="17" s="1"/>
  <c r="H38" i="17"/>
  <c r="I38" i="17" s="1"/>
  <c r="H12" i="17"/>
  <c r="I12" i="17" s="1"/>
  <c r="H91" i="17"/>
  <c r="I91" i="17" s="1"/>
  <c r="H70" i="17"/>
  <c r="I70" i="17" s="1"/>
  <c r="I65" i="17"/>
  <c r="H50" i="17"/>
  <c r="I50" i="17" s="1"/>
  <c r="I14" i="17"/>
  <c r="H17" i="17"/>
  <c r="I17" i="17" s="1"/>
  <c r="I72" i="17"/>
  <c r="H75" i="17"/>
  <c r="I75" i="17" s="1"/>
  <c r="H118" i="17"/>
  <c r="I118" i="17" s="1"/>
  <c r="I110" i="17"/>
  <c r="I58" i="17"/>
  <c r="H63" i="17"/>
  <c r="I63" i="17" s="1"/>
  <c r="I40" i="17"/>
  <c r="H43" i="17"/>
  <c r="I43" i="17" s="1"/>
  <c r="H81" i="17"/>
  <c r="I81" i="17" s="1"/>
  <c r="G118" i="17"/>
  <c r="G110" i="17"/>
  <c r="H17" i="16"/>
  <c r="I17" i="16" s="1"/>
  <c r="G115" i="16"/>
  <c r="H43" i="16"/>
  <c r="I43" i="16" s="1"/>
  <c r="H38" i="16"/>
  <c r="I38" i="16" s="1"/>
  <c r="I33" i="16"/>
  <c r="H31" i="16"/>
  <c r="I31" i="16" s="1"/>
  <c r="H110" i="16"/>
  <c r="I110" i="16" s="1"/>
  <c r="H24" i="16"/>
  <c r="I24" i="16" s="1"/>
  <c r="I19" i="16"/>
  <c r="H50" i="16"/>
  <c r="I50" i="16" s="1"/>
  <c r="I45" i="16"/>
  <c r="H12" i="16"/>
  <c r="I12" i="16" s="1"/>
  <c r="G114" i="16"/>
  <c r="H112" i="16"/>
  <c r="I112" i="16" s="1"/>
  <c r="H81" i="16"/>
  <c r="I81" i="16" s="1"/>
  <c r="H70" i="16"/>
  <c r="I70" i="16" s="1"/>
  <c r="H90" i="16"/>
  <c r="I90" i="16" s="1"/>
  <c r="H113" i="16"/>
  <c r="I113" i="16" s="1"/>
  <c r="F91" i="16"/>
  <c r="H91" i="16" s="1"/>
  <c r="I91" i="16" s="1"/>
  <c r="H75" i="16"/>
  <c r="I75" i="16" s="1"/>
  <c r="I72" i="16"/>
  <c r="H111" i="16"/>
  <c r="I111" i="16" s="1"/>
  <c r="H63" i="16"/>
  <c r="I63" i="16" s="1"/>
  <c r="F118" i="16"/>
  <c r="G118" i="16" s="1"/>
  <c r="H118" i="16" l="1"/>
  <c r="I118" i="16" s="1"/>
  <c r="G91" i="16"/>
</calcChain>
</file>

<file path=xl/sharedStrings.xml><?xml version="1.0" encoding="utf-8"?>
<sst xmlns="http://schemas.openxmlformats.org/spreadsheetml/2006/main" count="294" uniqueCount="57">
  <si>
    <t>หมวด</t>
  </si>
  <si>
    <t>งบประมาณ</t>
  </si>
  <si>
    <t>ค่าตอบแทน ใช้สอยและวัสดุ</t>
  </si>
  <si>
    <t>หลังปรับโอน</t>
  </si>
  <si>
    <t>ก่อหนี้</t>
  </si>
  <si>
    <t>ค่าสาธารณูปโภค</t>
  </si>
  <si>
    <t>สรุปงบประมาณรายจ่ายประจำปีงบประมาณ พ.ศ. 2566 ของสำนักงานเขตบางแค</t>
  </si>
  <si>
    <t>งานปกครอง</t>
  </si>
  <si>
    <t>เงินเดือนและค่าจ้างประจำ</t>
  </si>
  <si>
    <t>ค่าจ้างชั่วคราว</t>
  </si>
  <si>
    <t>ค่าครุภัณฑ์</t>
  </si>
  <si>
    <t>ค่าที่ดินและสิ่งก่อสร้าง</t>
  </si>
  <si>
    <t>เงินอุดหนุน</t>
  </si>
  <si>
    <t>รายจ่ายอื่น</t>
  </si>
  <si>
    <t>รวม</t>
  </si>
  <si>
    <t>เบิกจ่าย</t>
  </si>
  <si>
    <t>งบประมาณคงเหลือ</t>
  </si>
  <si>
    <t>จำนวนเงิน</t>
  </si>
  <si>
    <t>ร้อยละ</t>
  </si>
  <si>
    <t>งานทะเบียน</t>
  </si>
  <si>
    <t>งานบริหารการคลัง</t>
  </si>
  <si>
    <t>งานบริหารการจัดเก็บรายได้</t>
  </si>
  <si>
    <t>งานรักษาความสะอาด</t>
  </si>
  <si>
    <t>งานการโยธา</t>
  </si>
  <si>
    <t>งานการระบายน้ำและแก้ไขปัญหาน้ำท่วม</t>
  </si>
  <si>
    <t>งานปลูกและบำรุงรักษาต้นไม้</t>
  </si>
  <si>
    <t>งานพัฒนาชุมชน</t>
  </si>
  <si>
    <t>งานควบคุมอนามัย</t>
  </si>
  <si>
    <t>งานบริหารการศึกษา</t>
  </si>
  <si>
    <t>รวมทุกงาน</t>
  </si>
  <si>
    <t>งานบริหารและบังคับการเทศกิจ</t>
  </si>
  <si>
    <t>รวมก่อหนี้และเบิกจ่าย</t>
  </si>
  <si>
    <t>รวมก่อหนี้/เบิกจ่าย</t>
  </si>
  <si>
    <t>รายจ่ายอื่น (ชดใช้เงินยืมฯ)</t>
  </si>
  <si>
    <t xml:space="preserve">สำนักงานเขตบางแค </t>
  </si>
  <si>
    <t>ไตรมาสที่</t>
  </si>
  <si>
    <t>การใช้จ่ายงบประมาณภาพรวม สะสม ณ สิ้นไตรมาส</t>
  </si>
  <si>
    <t xml:space="preserve"> - 2 -</t>
  </si>
  <si>
    <t>ณ วันที่ 13 มีนาคม 2566</t>
  </si>
  <si>
    <t>งบประมาณที่ใช้</t>
  </si>
  <si>
    <t>เป็นฐานในการคำนวณ</t>
  </si>
  <si>
    <t>***งานบริหารการคลัง งบรายจ่ายอื่น จำนวน 33,405,300 บาท (ไม่สามารถดำเนินการเบิกจ่ายได้ ต้องรอสำนักการคลังมีหนังสือแจ้ง)</t>
  </si>
  <si>
    <t xml:space="preserve"> - ชดใช้เงินยืมสะสมปี 2564 เพื่อทดรองจ่ายเป็นเงินเดือนและค่าจ้างประจำ ค่าจ้างชั่วคราว และเงินอื่น (ของสำนักงานเขต) งวดเดือนกรกฎาคม 2564 จำนวน 16,745,300 บาท</t>
  </si>
  <si>
    <t xml:space="preserve"> - ชดใช้เงินยืมสะสมปี 2564 เพื่อทดรองจ่ายเป็นเงินเดือนและค่าจ้างประจำ ค่าจ้างชั่วคราว และเงินอื่น (ของสำนักงานเขต) งวดเดือนสิงหาคม 2564 จำนวน 16,660,000 บาท</t>
  </si>
  <si>
    <t>รอเงินงวด</t>
  </si>
  <si>
    <t>ณ วันที่ 31 มีนาคม 2566</t>
  </si>
  <si>
    <t>2 (ณ 31 มี.ค.66)</t>
  </si>
  <si>
    <t>1 (ณ 31 ธ.ค.65)</t>
  </si>
  <si>
    <t>3 (ณ 30 มิ.ย.66)</t>
  </si>
  <si>
    <t>4 (ณ 30 มิ.ย.66)</t>
  </si>
  <si>
    <t xml:space="preserve">และวัสดุ ได้แก่ ค่าตอบแทนพิเศษ ,ประกันสังคม เป็นต้น) งบดำเนินงาน (ค่าตอบแทน ใช้สอยและวัสดุ และค่าสาธารณูปโภค) งบเงินอุดหนุน และงบรายจ่ายอื่น </t>
  </si>
  <si>
    <t>รวมการก่อหนี้ผูกพันงบลงทุน (ค่าครุภัณฑ์ และค่าที่ดินและสิ่งก่อสร้าง)</t>
  </si>
  <si>
    <r>
      <rPr>
        <b/>
        <u/>
        <sz val="12"/>
        <color theme="1"/>
        <rFont val="TH SarabunPSK"/>
        <family val="2"/>
      </rPr>
      <t>หมายเหตุ</t>
    </r>
    <r>
      <rPr>
        <sz val="12"/>
        <color theme="1"/>
        <rFont val="TH SarabunPSK"/>
        <family val="2"/>
      </rPr>
      <t xml:space="preserve"> การใช้จ่ายงบประมาณ หมายถึง การเบิกจ่ายงบประมาณ 4 ประเภทงบรายจ่าย ได้แก่ งบบุคลากร (เงินเดือนและค่าจ้างประจำ ค่าจ้างชั่วคราว และค่าตอบแทน ใช้สอย</t>
    </r>
  </si>
  <si>
    <r>
      <rPr>
        <b/>
        <u/>
        <sz val="14"/>
        <color theme="1"/>
        <rFont val="TH SarabunPSK"/>
        <family val="2"/>
      </rPr>
      <t>สรุป</t>
    </r>
    <r>
      <rPr>
        <b/>
        <sz val="14"/>
        <color theme="1"/>
        <rFont val="TH SarabunPSK"/>
        <family val="2"/>
      </rPr>
      <t xml:space="preserve"> การใช้จ่ายงบประมาณ (แยกตามหมวดรายจ่าย) งบประมาณรายจ่ายประจำปีงบประมาณ พ.ศ. 2566</t>
    </r>
  </si>
  <si>
    <t xml:space="preserve"> - การใช้จ่ายงบประมาณ เป็นเงิน 196,262,044.39 บาท  คิดเป็นร้อยละ 43.73</t>
  </si>
  <si>
    <r>
      <rPr>
        <b/>
        <u/>
        <sz val="14"/>
        <color theme="1"/>
        <rFont val="TH SarabunPSK"/>
        <family val="2"/>
      </rPr>
      <t>สรุป</t>
    </r>
    <r>
      <rPr>
        <b/>
        <sz val="14"/>
        <color theme="1"/>
        <rFont val="TH SarabunPSK"/>
        <family val="2"/>
      </rPr>
      <t xml:space="preserve"> การเบิกจ่ายงบประมาณ (แยกตามหมวดรายจ่าย) งบประมาณรายจ่ายประจำปีงบประมาณ พ.ศ. 2566</t>
    </r>
  </si>
  <si>
    <t xml:space="preserve"> - การเบิกจ่ายงบประมาณ เป็นเงิน 186,504,583.39 บาท  คิดเป็นร้อยละ 41.39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</si>
</sst>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sz val="12"/>
      <name val="TH SarabunPSK"/>
      <family val="2"/>
    </font>
    <font>
      <b/>
      <u/>
      <sz val="12"/>
      <color theme="1"/>
      <name val="TH SarabunPSK"/>
      <family val="2"/>
    </font>
    <font>
      <b/>
      <sz val="12"/>
      <name val="TH SarabunPSK"/>
      <family val="2"/>
    </font>
    <font>
      <b/>
      <sz val="10"/>
      <color rgb="FFFF0000"/>
      <name val="TH SarabunPSK"/>
      <family val="2"/>
    </font>
    <font>
      <sz val="12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43" fontId="4" fillId="0" borderId="20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/>
    </xf>
    <xf numFmtId="0" fontId="4" fillId="0" borderId="0" xfId="0" applyFont="1"/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4" fillId="0" borderId="6" xfId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3" fillId="0" borderId="3" xfId="1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43" fontId="3" fillId="0" borderId="0" xfId="0" applyNumberFormat="1" applyFont="1"/>
    <xf numFmtId="0" fontId="4" fillId="3" borderId="21" xfId="0" applyFont="1" applyFill="1" applyBorder="1" applyAlignment="1">
      <alignment horizontal="center"/>
    </xf>
    <xf numFmtId="43" fontId="4" fillId="3" borderId="17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43" fontId="4" fillId="2" borderId="23" xfId="1" applyFont="1" applyFill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20" xfId="1" applyFont="1" applyBorder="1" applyAlignment="1">
      <alignment horizontal="center"/>
    </xf>
    <xf numFmtId="43" fontId="6" fillId="0" borderId="2" xfId="1" applyFont="1" applyBorder="1" applyAlignment="1">
      <alignment horizontal="center"/>
    </xf>
    <xf numFmtId="43" fontId="6" fillId="0" borderId="2" xfId="1" applyFont="1" applyBorder="1" applyAlignment="1">
      <alignment horizontal="center" vertical="center"/>
    </xf>
    <xf numFmtId="43" fontId="6" fillId="0" borderId="2" xfId="1" applyFont="1" applyFill="1" applyBorder="1" applyAlignment="1">
      <alignment horizontal="center"/>
    </xf>
    <xf numFmtId="43" fontId="4" fillId="0" borderId="17" xfId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43" fontId="4" fillId="0" borderId="1" xfId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/>
    </xf>
    <xf numFmtId="43" fontId="4" fillId="0" borderId="20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43" fontId="6" fillId="0" borderId="4" xfId="1" applyFont="1" applyBorder="1" applyAlignment="1">
      <alignment horizontal="center" vertical="center"/>
    </xf>
    <xf numFmtId="43" fontId="6" fillId="0" borderId="20" xfId="1" applyFont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43" fontId="4" fillId="5" borderId="17" xfId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43" fontId="4" fillId="3" borderId="22" xfId="1" applyFont="1" applyFill="1" applyBorder="1" applyAlignment="1">
      <alignment horizontal="center"/>
    </xf>
    <xf numFmtId="43" fontId="8" fillId="3" borderId="22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43" fontId="3" fillId="0" borderId="13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8" fillId="3" borderId="22" xfId="1" applyFont="1" applyFill="1" applyBorder="1" applyAlignment="1">
      <alignment horizontal="center"/>
    </xf>
    <xf numFmtId="43" fontId="4" fillId="0" borderId="0" xfId="0" applyNumberFormat="1" applyFont="1"/>
    <xf numFmtId="43" fontId="5" fillId="0" borderId="2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17" fontId="3" fillId="0" borderId="2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43" fontId="6" fillId="0" borderId="4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43" fontId="6" fillId="5" borderId="2" xfId="1" applyFont="1" applyFill="1" applyBorder="1" applyAlignment="1">
      <alignment horizontal="center" vertical="center"/>
    </xf>
    <xf numFmtId="43" fontId="6" fillId="5" borderId="2" xfId="1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6" fillId="5" borderId="3" xfId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43" fontId="3" fillId="0" borderId="19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43" fontId="6" fillId="5" borderId="3" xfId="1" applyFont="1" applyFill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6" fillId="0" borderId="3" xfId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3" fontId="5" fillId="0" borderId="15" xfId="1" applyFont="1" applyBorder="1" applyAlignment="1">
      <alignment horizontal="center" vertical="center"/>
    </xf>
    <xf numFmtId="43" fontId="4" fillId="0" borderId="15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3" fontId="3" fillId="0" borderId="15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14" fillId="0" borderId="5" xfId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43" fontId="3" fillId="0" borderId="2" xfId="1" applyFont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10" fillId="4" borderId="2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43" fontId="4" fillId="3" borderId="0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43" fontId="4" fillId="0" borderId="17" xfId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43" fontId="4" fillId="0" borderId="7" xfId="1" applyFont="1" applyBorder="1" applyAlignment="1">
      <alignment horizontal="center" vertical="center"/>
    </xf>
    <xf numFmtId="43" fontId="4" fillId="0" borderId="18" xfId="1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 wrapText="1"/>
    </xf>
    <xf numFmtId="43" fontId="4" fillId="0" borderId="17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4" fillId="0" borderId="17" xfId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44" fontId="4" fillId="0" borderId="21" xfId="2" applyFont="1" applyBorder="1" applyAlignment="1">
      <alignment horizontal="center" vertical="center"/>
    </xf>
    <xf numFmtId="44" fontId="4" fillId="0" borderId="25" xfId="2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3" fontId="4" fillId="0" borderId="21" xfId="1" applyFont="1" applyBorder="1" applyAlignment="1">
      <alignment horizontal="center" vertical="center" wrapText="1"/>
    </xf>
    <xf numFmtId="43" fontId="4" fillId="0" borderId="25" xfId="1" applyFont="1" applyBorder="1" applyAlignment="1">
      <alignment horizontal="center" vertical="center" wrapText="1"/>
    </xf>
    <xf numFmtId="43" fontId="4" fillId="0" borderId="20" xfId="1" applyFont="1" applyBorder="1" applyAlignment="1">
      <alignment horizontal="center" vertical="center"/>
    </xf>
    <xf numFmtId="44" fontId="4" fillId="5" borderId="8" xfId="2" applyFont="1" applyFill="1" applyBorder="1" applyAlignment="1">
      <alignment horizontal="center" vertical="center"/>
    </xf>
    <xf numFmtId="44" fontId="4" fillId="5" borderId="10" xfId="2" applyFont="1" applyFill="1" applyBorder="1" applyAlignment="1">
      <alignment horizontal="center" vertical="center"/>
    </xf>
    <xf numFmtId="43" fontId="4" fillId="0" borderId="21" xfId="1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43" fontId="4" fillId="0" borderId="25" xfId="1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สกุลเงิน" xfId="2" builtinId="4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D969-5E7C-48FA-AD49-D08A709F6FBA}">
  <dimension ref="A1:K120"/>
  <sheetViews>
    <sheetView tabSelected="1" zoomScale="120" zoomScaleNormal="120" workbookViewId="0">
      <pane ySplit="4" topLeftCell="A102" activePane="bottomLeft" state="frozen"/>
      <selection pane="bottomLeft" activeCell="M117" sqref="M117"/>
    </sheetView>
  </sheetViews>
  <sheetFormatPr defaultColWidth="9" defaultRowHeight="15.75" customHeight="1" x14ac:dyDescent="0.25"/>
  <cols>
    <col min="1" max="1" width="18.75" style="6" customWidth="1"/>
    <col min="2" max="2" width="13.375" style="13" customWidth="1"/>
    <col min="3" max="3" width="12" style="13" hidden="1" customWidth="1"/>
    <col min="4" max="4" width="10.375" style="13" hidden="1" customWidth="1"/>
    <col min="5" max="5" width="13.25" style="13" customWidth="1"/>
    <col min="6" max="6" width="11.375" style="13" hidden="1" customWidth="1"/>
    <col min="7" max="7" width="10.125" style="13" customWidth="1"/>
    <col min="8" max="8" width="11.125" style="13" customWidth="1"/>
    <col min="9" max="9" width="10.625" style="13" customWidth="1"/>
    <col min="10" max="10" width="10.625" style="1" bestFit="1" customWidth="1"/>
    <col min="11" max="16384" width="9" style="1"/>
  </cols>
  <sheetData>
    <row r="1" spans="1:10" ht="15.75" hidden="1" customHeight="1" x14ac:dyDescent="0.25">
      <c r="A1" s="108" t="s">
        <v>6</v>
      </c>
      <c r="B1" s="108"/>
      <c r="C1" s="108"/>
      <c r="D1" s="108"/>
      <c r="E1" s="108"/>
      <c r="F1" s="108"/>
      <c r="G1" s="108"/>
      <c r="H1" s="108"/>
      <c r="I1" s="108"/>
    </row>
    <row r="2" spans="1:10" ht="15.75" hidden="1" customHeight="1" x14ac:dyDescent="0.25">
      <c r="A2" s="114" t="s">
        <v>38</v>
      </c>
      <c r="B2" s="114"/>
      <c r="C2" s="114"/>
      <c r="D2" s="114"/>
      <c r="E2" s="114"/>
      <c r="F2" s="114"/>
      <c r="G2" s="114"/>
      <c r="H2" s="114"/>
      <c r="I2" s="114"/>
    </row>
    <row r="3" spans="1:10" ht="15.75" hidden="1" customHeight="1" x14ac:dyDescent="0.25">
      <c r="A3" s="115" t="s">
        <v>0</v>
      </c>
      <c r="B3" s="11" t="s">
        <v>1</v>
      </c>
      <c r="C3" s="11" t="s">
        <v>39</v>
      </c>
      <c r="D3" s="110" t="s">
        <v>4</v>
      </c>
      <c r="E3" s="110" t="s">
        <v>15</v>
      </c>
      <c r="F3" s="112" t="s">
        <v>32</v>
      </c>
      <c r="G3" s="113"/>
      <c r="H3" s="116" t="s">
        <v>16</v>
      </c>
      <c r="I3" s="117"/>
    </row>
    <row r="4" spans="1:10" ht="15.75" hidden="1" customHeight="1" x14ac:dyDescent="0.25">
      <c r="A4" s="103"/>
      <c r="B4" s="12" t="s">
        <v>3</v>
      </c>
      <c r="C4" s="84" t="s">
        <v>40</v>
      </c>
      <c r="D4" s="111"/>
      <c r="E4" s="111"/>
      <c r="F4" s="27" t="s">
        <v>17</v>
      </c>
      <c r="G4" s="27" t="s">
        <v>18</v>
      </c>
      <c r="H4" s="27" t="s">
        <v>17</v>
      </c>
      <c r="I4" s="27" t="s">
        <v>18</v>
      </c>
    </row>
    <row r="5" spans="1:10" ht="15.75" hidden="1" customHeight="1" x14ac:dyDescent="0.25">
      <c r="A5" s="28" t="s">
        <v>7</v>
      </c>
      <c r="B5" s="52"/>
      <c r="C5" s="52"/>
      <c r="D5" s="52"/>
      <c r="E5" s="52"/>
      <c r="F5" s="52"/>
      <c r="G5" s="52"/>
      <c r="H5" s="52"/>
      <c r="I5" s="53"/>
    </row>
    <row r="6" spans="1:10" ht="15.75" hidden="1" customHeight="1" x14ac:dyDescent="0.25">
      <c r="A6" s="54" t="s">
        <v>8</v>
      </c>
      <c r="B6" s="35">
        <v>10808360</v>
      </c>
      <c r="C6" s="35">
        <v>10808360</v>
      </c>
      <c r="D6" s="35"/>
      <c r="E6" s="22">
        <v>4696004.74</v>
      </c>
      <c r="F6" s="22">
        <f>SUM(D6:E6)</f>
        <v>4696004.74</v>
      </c>
      <c r="G6" s="22">
        <f t="shared" ref="G6:G12" si="0">F6/C6*100</f>
        <v>43.447893482452479</v>
      </c>
      <c r="H6" s="22">
        <f t="shared" ref="H6:H11" si="1">C6-F6</f>
        <v>6112355.2599999998</v>
      </c>
      <c r="I6" s="35">
        <f t="shared" ref="I6:I12" si="2">H6/C6*100</f>
        <v>56.552106517547529</v>
      </c>
      <c r="J6" s="16"/>
    </row>
    <row r="7" spans="1:10" ht="15.75" hidden="1" customHeight="1" x14ac:dyDescent="0.25">
      <c r="A7" s="55" t="s">
        <v>9</v>
      </c>
      <c r="B7" s="36">
        <v>432000</v>
      </c>
      <c r="C7" s="36">
        <v>432000</v>
      </c>
      <c r="D7" s="36"/>
      <c r="E7" s="23">
        <v>185030.94</v>
      </c>
      <c r="F7" s="22">
        <f t="shared" ref="F7:F11" si="3">SUM(D7:E7)</f>
        <v>185030.94</v>
      </c>
      <c r="G7" s="22">
        <f t="shared" si="0"/>
        <v>42.83123611111111</v>
      </c>
      <c r="H7" s="22">
        <f t="shared" si="1"/>
        <v>246969.06</v>
      </c>
      <c r="I7" s="35">
        <f t="shared" si="2"/>
        <v>57.168763888888883</v>
      </c>
      <c r="J7" s="16"/>
    </row>
    <row r="8" spans="1:10" ht="15.75" hidden="1" customHeight="1" x14ac:dyDescent="0.25">
      <c r="A8" s="56" t="s">
        <v>2</v>
      </c>
      <c r="B8" s="24">
        <v>4537000</v>
      </c>
      <c r="C8" s="24">
        <v>4537000</v>
      </c>
      <c r="D8" s="24"/>
      <c r="E8" s="24">
        <v>321930</v>
      </c>
      <c r="F8" s="22">
        <f t="shared" si="3"/>
        <v>321930</v>
      </c>
      <c r="G8" s="22">
        <f t="shared" si="0"/>
        <v>7.0956579237381519</v>
      </c>
      <c r="H8" s="22">
        <f t="shared" si="1"/>
        <v>4215070</v>
      </c>
      <c r="I8" s="35">
        <f t="shared" si="2"/>
        <v>92.904342076261841</v>
      </c>
      <c r="J8" s="16"/>
    </row>
    <row r="9" spans="1:10" ht="15.75" hidden="1" customHeight="1" x14ac:dyDescent="0.25">
      <c r="A9" s="5" t="s">
        <v>5</v>
      </c>
      <c r="B9" s="3">
        <v>3228000</v>
      </c>
      <c r="C9" s="3">
        <v>3228000</v>
      </c>
      <c r="D9" s="3"/>
      <c r="E9" s="3">
        <v>1587517.79</v>
      </c>
      <c r="F9" s="22">
        <f t="shared" si="3"/>
        <v>1587517.79</v>
      </c>
      <c r="G9" s="22">
        <f t="shared" si="0"/>
        <v>49.179609355638163</v>
      </c>
      <c r="H9" s="22">
        <f t="shared" si="1"/>
        <v>1640482.21</v>
      </c>
      <c r="I9" s="35">
        <f t="shared" si="2"/>
        <v>50.820390644361837</v>
      </c>
      <c r="J9" s="16"/>
    </row>
    <row r="10" spans="1:10" ht="15.75" hidden="1" customHeight="1" x14ac:dyDescent="0.25">
      <c r="A10" s="5" t="s">
        <v>10</v>
      </c>
      <c r="B10" s="3">
        <v>362690</v>
      </c>
      <c r="C10" s="3">
        <v>362690</v>
      </c>
      <c r="D10" s="3">
        <v>0</v>
      </c>
      <c r="E10" s="3">
        <v>362690</v>
      </c>
      <c r="F10" s="22">
        <f t="shared" si="3"/>
        <v>362690</v>
      </c>
      <c r="G10" s="22">
        <f t="shared" si="0"/>
        <v>100</v>
      </c>
      <c r="H10" s="22">
        <f t="shared" si="1"/>
        <v>0</v>
      </c>
      <c r="I10" s="35">
        <f t="shared" si="2"/>
        <v>0</v>
      </c>
      <c r="J10" s="16"/>
    </row>
    <row r="11" spans="1:10" ht="15.75" hidden="1" customHeight="1" x14ac:dyDescent="0.25">
      <c r="A11" s="7" t="s">
        <v>13</v>
      </c>
      <c r="B11" s="9">
        <v>2053300</v>
      </c>
      <c r="C11" s="9">
        <v>2053300</v>
      </c>
      <c r="D11" s="9"/>
      <c r="E11" s="9">
        <v>220400</v>
      </c>
      <c r="F11" s="22">
        <f t="shared" si="3"/>
        <v>220400</v>
      </c>
      <c r="G11" s="22">
        <f t="shared" si="0"/>
        <v>10.733940486046851</v>
      </c>
      <c r="H11" s="22">
        <f t="shared" si="1"/>
        <v>1832900</v>
      </c>
      <c r="I11" s="35">
        <f t="shared" si="2"/>
        <v>89.266059513953138</v>
      </c>
      <c r="J11" s="16"/>
    </row>
    <row r="12" spans="1:10" s="4" customFormat="1" ht="15.75" hidden="1" customHeight="1" x14ac:dyDescent="0.25">
      <c r="A12" s="17" t="s">
        <v>14</v>
      </c>
      <c r="B12" s="18">
        <f>SUM(B6:B11)</f>
        <v>21421350</v>
      </c>
      <c r="C12" s="18">
        <f>SUM(C6:C11)</f>
        <v>21421350</v>
      </c>
      <c r="D12" s="18">
        <f>SUM(D6:D11)</f>
        <v>0</v>
      </c>
      <c r="E12" s="18">
        <f>SUM(E6:E11)</f>
        <v>7373573.4700000007</v>
      </c>
      <c r="F12" s="18">
        <f>SUM(F6:F11)</f>
        <v>7373573.4700000007</v>
      </c>
      <c r="G12" s="18">
        <f t="shared" si="0"/>
        <v>34.421609609104934</v>
      </c>
      <c r="H12" s="18">
        <f>SUM(H6:H11)</f>
        <v>14047776.530000001</v>
      </c>
      <c r="I12" s="18">
        <f t="shared" si="2"/>
        <v>65.578390390895066</v>
      </c>
      <c r="J12" s="50"/>
    </row>
    <row r="13" spans="1:10" ht="15.75" hidden="1" customHeight="1" x14ac:dyDescent="0.25">
      <c r="A13" s="15" t="s">
        <v>19</v>
      </c>
      <c r="B13" s="32"/>
      <c r="C13" s="32"/>
      <c r="D13" s="32"/>
      <c r="E13" s="32"/>
      <c r="F13" s="32"/>
      <c r="G13" s="52"/>
      <c r="H13" s="52"/>
      <c r="I13" s="57"/>
    </row>
    <row r="14" spans="1:10" ht="15.75" hidden="1" customHeight="1" x14ac:dyDescent="0.25">
      <c r="A14" s="58" t="s">
        <v>8</v>
      </c>
      <c r="B14" s="25">
        <v>5884900</v>
      </c>
      <c r="C14" s="25">
        <v>5884900</v>
      </c>
      <c r="D14" s="25"/>
      <c r="E14" s="24">
        <v>2430358.69</v>
      </c>
      <c r="F14" s="24">
        <f>SUM(D14:E14)</f>
        <v>2430358.69</v>
      </c>
      <c r="G14" s="22">
        <f>F14/C14*100</f>
        <v>41.298215602644056</v>
      </c>
      <c r="H14" s="22">
        <f>C14-F14</f>
        <v>3454541.31</v>
      </c>
      <c r="I14" s="25">
        <f>H14/C14*100</f>
        <v>58.701784397355951</v>
      </c>
    </row>
    <row r="15" spans="1:10" ht="15.75" hidden="1" customHeight="1" x14ac:dyDescent="0.25">
      <c r="A15" s="56" t="s">
        <v>2</v>
      </c>
      <c r="B15" s="24">
        <v>1961400</v>
      </c>
      <c r="C15" s="24">
        <v>1961400</v>
      </c>
      <c r="D15" s="24"/>
      <c r="E15" s="24">
        <v>745552</v>
      </c>
      <c r="F15" s="24">
        <f t="shared" ref="F15:F16" si="4">SUM(D15:E15)</f>
        <v>745552</v>
      </c>
      <c r="G15" s="24">
        <f>F15/C15*100</f>
        <v>38.011216478025901</v>
      </c>
      <c r="H15" s="22">
        <f>C15-F15</f>
        <v>1215848</v>
      </c>
      <c r="I15" s="25">
        <f>H15/C15*100</f>
        <v>61.988783521974099</v>
      </c>
    </row>
    <row r="16" spans="1:10" ht="15.75" hidden="1" customHeight="1" x14ac:dyDescent="0.25">
      <c r="A16" s="5" t="s">
        <v>10</v>
      </c>
      <c r="B16" s="3">
        <v>24510</v>
      </c>
      <c r="C16" s="3">
        <v>24500</v>
      </c>
      <c r="D16" s="3">
        <v>0</v>
      </c>
      <c r="E16" s="3">
        <v>24500</v>
      </c>
      <c r="F16" s="24">
        <f t="shared" si="4"/>
        <v>24500</v>
      </c>
      <c r="G16" s="24">
        <f>F16/C16*100</f>
        <v>100</v>
      </c>
      <c r="H16" s="22">
        <f>C16-F16</f>
        <v>0</v>
      </c>
      <c r="I16" s="25">
        <f>H16/B16*100</f>
        <v>0</v>
      </c>
    </row>
    <row r="17" spans="1:11" s="4" customFormat="1" ht="15.75" hidden="1" customHeight="1" x14ac:dyDescent="0.25">
      <c r="A17" s="17" t="s">
        <v>14</v>
      </c>
      <c r="B17" s="18">
        <f>SUM(B14:B16)</f>
        <v>7870810</v>
      </c>
      <c r="C17" s="18">
        <f>SUM(C14:C16)</f>
        <v>7870800</v>
      </c>
      <c r="D17" s="18">
        <f>SUM(D14:D16)</f>
        <v>0</v>
      </c>
      <c r="E17" s="18">
        <f>SUM(E14:E16)</f>
        <v>3200410.69</v>
      </c>
      <c r="F17" s="18">
        <f>SUM(F14:F16)</f>
        <v>3200410.69</v>
      </c>
      <c r="G17" s="18">
        <f>F17/C17*100</f>
        <v>40.661822051125682</v>
      </c>
      <c r="H17" s="18">
        <f>SUM(H14:H16)</f>
        <v>4670389.3100000005</v>
      </c>
      <c r="I17" s="18">
        <f>H17/C17*100</f>
        <v>59.338177948874325</v>
      </c>
    </row>
    <row r="18" spans="1:11" ht="15.75" hidden="1" customHeight="1" x14ac:dyDescent="0.25">
      <c r="A18" s="15" t="s">
        <v>20</v>
      </c>
      <c r="B18" s="32"/>
      <c r="C18" s="32"/>
      <c r="D18" s="32"/>
      <c r="E18" s="32"/>
      <c r="F18" s="32"/>
      <c r="G18" s="32"/>
      <c r="H18" s="52"/>
      <c r="I18" s="57"/>
    </row>
    <row r="19" spans="1:11" ht="15.75" hidden="1" customHeight="1" x14ac:dyDescent="0.25">
      <c r="A19" s="58" t="s">
        <v>8</v>
      </c>
      <c r="B19" s="37">
        <v>3624800</v>
      </c>
      <c r="C19" s="37">
        <v>3624800</v>
      </c>
      <c r="D19" s="37"/>
      <c r="E19" s="26">
        <v>959165.61</v>
      </c>
      <c r="F19" s="26">
        <f>SUM(D19:E19)</f>
        <v>959165.61</v>
      </c>
      <c r="G19" s="26">
        <f t="shared" ref="G19:G24" si="5">F19/C19*100</f>
        <v>26.461200893842417</v>
      </c>
      <c r="H19" s="22">
        <f>C19-F19</f>
        <v>2665634.39</v>
      </c>
      <c r="I19" s="37">
        <f>H19/C19*100</f>
        <v>73.538799106157583</v>
      </c>
    </row>
    <row r="20" spans="1:11" ht="15.75" hidden="1" customHeight="1" x14ac:dyDescent="0.25">
      <c r="A20" s="56" t="s">
        <v>2</v>
      </c>
      <c r="B20" s="24">
        <v>903700</v>
      </c>
      <c r="C20" s="24">
        <v>903700</v>
      </c>
      <c r="D20" s="24"/>
      <c r="E20" s="24">
        <v>249992</v>
      </c>
      <c r="F20" s="26">
        <f t="shared" ref="F20:F23" si="6">SUM(D20:E20)</f>
        <v>249992</v>
      </c>
      <c r="G20" s="26">
        <f t="shared" si="5"/>
        <v>27.663162553944893</v>
      </c>
      <c r="H20" s="22">
        <f>C20-F20</f>
        <v>653708</v>
      </c>
      <c r="I20" s="37">
        <f>H20/C20*100</f>
        <v>72.3368374460551</v>
      </c>
    </row>
    <row r="21" spans="1:11" ht="15.75" hidden="1" customHeight="1" x14ac:dyDescent="0.25">
      <c r="A21" s="5" t="s">
        <v>5</v>
      </c>
      <c r="B21" s="3">
        <v>220000</v>
      </c>
      <c r="C21" s="3">
        <v>220000</v>
      </c>
      <c r="D21" s="3"/>
      <c r="E21" s="3">
        <v>62498.14</v>
      </c>
      <c r="F21" s="26">
        <f t="shared" si="6"/>
        <v>62498.14</v>
      </c>
      <c r="G21" s="26">
        <f t="shared" si="5"/>
        <v>28.408245454545455</v>
      </c>
      <c r="H21" s="22">
        <f>C21-F21</f>
        <v>157501.85999999999</v>
      </c>
      <c r="I21" s="37">
        <f>H21/C21*100</f>
        <v>71.591754545454549</v>
      </c>
    </row>
    <row r="22" spans="1:11" ht="15.75" hidden="1" customHeight="1" x14ac:dyDescent="0.25">
      <c r="A22" s="5" t="s">
        <v>10</v>
      </c>
      <c r="B22" s="3">
        <v>102040</v>
      </c>
      <c r="C22" s="3">
        <v>102040</v>
      </c>
      <c r="D22" s="3">
        <v>0</v>
      </c>
      <c r="E22" s="3">
        <v>102040</v>
      </c>
      <c r="F22" s="24">
        <f t="shared" si="6"/>
        <v>102040</v>
      </c>
      <c r="G22" s="26">
        <f t="shared" si="5"/>
        <v>100</v>
      </c>
      <c r="H22" s="22">
        <f>C22-F22</f>
        <v>0</v>
      </c>
      <c r="I22" s="25">
        <f>H22/B22*100</f>
        <v>0</v>
      </c>
      <c r="K22" s="16"/>
    </row>
    <row r="23" spans="1:11" ht="15.75" hidden="1" customHeight="1" x14ac:dyDescent="0.25">
      <c r="A23" s="77" t="s">
        <v>33</v>
      </c>
      <c r="B23" s="78">
        <v>33405300</v>
      </c>
      <c r="C23" s="78">
        <v>33405300</v>
      </c>
      <c r="D23" s="79"/>
      <c r="E23" s="79">
        <v>0</v>
      </c>
      <c r="F23" s="19">
        <f t="shared" si="6"/>
        <v>0</v>
      </c>
      <c r="G23" s="19">
        <f t="shared" si="5"/>
        <v>0</v>
      </c>
      <c r="H23" s="80">
        <f>C23-F23</f>
        <v>33405300</v>
      </c>
      <c r="I23" s="51">
        <f>H23/C23*100</f>
        <v>100</v>
      </c>
    </row>
    <row r="24" spans="1:11" s="4" customFormat="1" ht="15.75" hidden="1" customHeight="1" x14ac:dyDescent="0.25">
      <c r="A24" s="17" t="s">
        <v>14</v>
      </c>
      <c r="B24" s="18">
        <f>SUM(B19:B23)</f>
        <v>38255840</v>
      </c>
      <c r="C24" s="18">
        <f>SUM(C19:C23)</f>
        <v>38255840</v>
      </c>
      <c r="D24" s="18">
        <f>SUM(D19:D22)</f>
        <v>0</v>
      </c>
      <c r="E24" s="18">
        <f>SUM(E19:E22)</f>
        <v>1373695.7499999998</v>
      </c>
      <c r="F24" s="18">
        <f>SUM(F19:F23)</f>
        <v>1373695.7499999998</v>
      </c>
      <c r="G24" s="18">
        <f t="shared" si="5"/>
        <v>3.5908131934888892</v>
      </c>
      <c r="H24" s="18">
        <f>SUM(H19:H23)</f>
        <v>36882144.25</v>
      </c>
      <c r="I24" s="18">
        <f>H24/C24*100</f>
        <v>96.409186806511116</v>
      </c>
    </row>
    <row r="25" spans="1:11" ht="15.75" hidden="1" customHeight="1" x14ac:dyDescent="0.25">
      <c r="A25" s="15" t="s">
        <v>21</v>
      </c>
      <c r="B25" s="32"/>
      <c r="C25" s="32"/>
      <c r="D25" s="32"/>
      <c r="E25" s="32"/>
      <c r="F25" s="32"/>
      <c r="G25" s="52"/>
      <c r="H25" s="52"/>
      <c r="I25" s="53"/>
    </row>
    <row r="26" spans="1:11" ht="15.75" hidden="1" customHeight="1" x14ac:dyDescent="0.25">
      <c r="A26" s="58" t="s">
        <v>8</v>
      </c>
      <c r="B26" s="37">
        <v>5123300</v>
      </c>
      <c r="C26" s="37">
        <v>5123300</v>
      </c>
      <c r="D26" s="37"/>
      <c r="E26" s="26">
        <v>2265395.85</v>
      </c>
      <c r="F26" s="26">
        <f>SUM(D26:E26)</f>
        <v>2265395.85</v>
      </c>
      <c r="G26" s="59">
        <f t="shared" ref="G26:G31" si="7">F26/C26*100</f>
        <v>44.217513126305313</v>
      </c>
      <c r="H26" s="22">
        <f>C26-F26</f>
        <v>2857904.15</v>
      </c>
      <c r="I26" s="60">
        <f t="shared" ref="I26:I31" si="8">H26/C26*100</f>
        <v>55.782486873694694</v>
      </c>
    </row>
    <row r="27" spans="1:11" ht="15.75" hidden="1" customHeight="1" x14ac:dyDescent="0.25">
      <c r="A27" s="56" t="s">
        <v>2</v>
      </c>
      <c r="B27" s="24">
        <v>1046800</v>
      </c>
      <c r="C27" s="24">
        <v>1046800</v>
      </c>
      <c r="D27" s="24"/>
      <c r="E27" s="24">
        <v>262824</v>
      </c>
      <c r="F27" s="26">
        <f t="shared" ref="F27:F30" si="9">SUM(D27:E27)</f>
        <v>262824</v>
      </c>
      <c r="G27" s="26">
        <f t="shared" si="7"/>
        <v>25.107374856706148</v>
      </c>
      <c r="H27" s="22">
        <f>C27-F27</f>
        <v>783976</v>
      </c>
      <c r="I27" s="25">
        <f t="shared" si="8"/>
        <v>74.892625143293841</v>
      </c>
    </row>
    <row r="28" spans="1:11" ht="15.75" hidden="1" customHeight="1" x14ac:dyDescent="0.25">
      <c r="A28" s="5" t="s">
        <v>5</v>
      </c>
      <c r="B28" s="3">
        <v>1300000</v>
      </c>
      <c r="C28" s="3">
        <v>1300000</v>
      </c>
      <c r="D28" s="3"/>
      <c r="E28" s="3">
        <v>111003</v>
      </c>
      <c r="F28" s="26">
        <f t="shared" si="9"/>
        <v>111003</v>
      </c>
      <c r="G28" s="26">
        <f t="shared" si="7"/>
        <v>8.5386923076923082</v>
      </c>
      <c r="H28" s="22">
        <f>C28-F28</f>
        <v>1188997</v>
      </c>
      <c r="I28" s="25">
        <f t="shared" si="8"/>
        <v>91.461307692307685</v>
      </c>
    </row>
    <row r="29" spans="1:11" ht="15.75" hidden="1" customHeight="1" x14ac:dyDescent="0.25">
      <c r="A29" s="5" t="s">
        <v>10</v>
      </c>
      <c r="B29" s="3">
        <v>18900</v>
      </c>
      <c r="C29" s="3">
        <v>18900</v>
      </c>
      <c r="D29" s="3"/>
      <c r="E29" s="3">
        <v>18900</v>
      </c>
      <c r="F29" s="24">
        <f t="shared" si="9"/>
        <v>18900</v>
      </c>
      <c r="G29" s="26">
        <f t="shared" si="7"/>
        <v>100</v>
      </c>
      <c r="H29" s="22">
        <f>C29-F29</f>
        <v>0</v>
      </c>
      <c r="I29" s="25">
        <f t="shared" si="8"/>
        <v>0</v>
      </c>
    </row>
    <row r="30" spans="1:11" ht="15.75" hidden="1" customHeight="1" x14ac:dyDescent="0.25">
      <c r="A30" s="7" t="s">
        <v>13</v>
      </c>
      <c r="B30" s="9">
        <v>363000</v>
      </c>
      <c r="C30" s="9">
        <v>363000</v>
      </c>
      <c r="D30" s="9"/>
      <c r="E30" s="9">
        <v>130800</v>
      </c>
      <c r="F30" s="26">
        <f t="shared" si="9"/>
        <v>130800</v>
      </c>
      <c r="G30" s="26">
        <f t="shared" si="7"/>
        <v>36.033057851239668</v>
      </c>
      <c r="H30" s="22">
        <f>C30-F30</f>
        <v>232200</v>
      </c>
      <c r="I30" s="25">
        <f t="shared" si="8"/>
        <v>63.966942148760332</v>
      </c>
    </row>
    <row r="31" spans="1:11" s="4" customFormat="1" ht="15.75" hidden="1" customHeight="1" x14ac:dyDescent="0.25">
      <c r="A31" s="17" t="s">
        <v>14</v>
      </c>
      <c r="B31" s="18">
        <f>SUM(B26:B30)</f>
        <v>7852000</v>
      </c>
      <c r="C31" s="18">
        <f>SUM(C26:C30)</f>
        <v>7852000</v>
      </c>
      <c r="D31" s="18">
        <f>SUM(D26:D30)</f>
        <v>0</v>
      </c>
      <c r="E31" s="18">
        <f>SUM(E26:E30)</f>
        <v>2788922.85</v>
      </c>
      <c r="F31" s="18">
        <f>SUM(F26:F30)</f>
        <v>2788922.85</v>
      </c>
      <c r="G31" s="18">
        <f t="shared" si="7"/>
        <v>35.518630285277638</v>
      </c>
      <c r="H31" s="18">
        <f>SUM(H26:H30)</f>
        <v>5063077.1500000004</v>
      </c>
      <c r="I31" s="18">
        <f t="shared" si="8"/>
        <v>64.481369714722376</v>
      </c>
    </row>
    <row r="32" spans="1:11" ht="15.75" hidden="1" customHeight="1" x14ac:dyDescent="0.25">
      <c r="A32" s="15" t="s">
        <v>22</v>
      </c>
      <c r="B32" s="32"/>
      <c r="C32" s="32"/>
      <c r="D32" s="32"/>
      <c r="E32" s="32"/>
      <c r="F32" s="32"/>
      <c r="G32" s="32"/>
      <c r="H32" s="52"/>
      <c r="I32" s="57"/>
    </row>
    <row r="33" spans="1:9" ht="15.75" hidden="1" customHeight="1" x14ac:dyDescent="0.25">
      <c r="A33" s="58" t="s">
        <v>8</v>
      </c>
      <c r="B33" s="25">
        <v>73326600</v>
      </c>
      <c r="C33" s="25">
        <v>73326600</v>
      </c>
      <c r="D33" s="25"/>
      <c r="E33" s="24">
        <v>31809921.289999999</v>
      </c>
      <c r="F33" s="24">
        <f>SUM(D33:E33)</f>
        <v>31809921.289999999</v>
      </c>
      <c r="G33" s="24">
        <f t="shared" ref="G33:G38" si="10">F33/C33*100</f>
        <v>43.381148573641759</v>
      </c>
      <c r="H33" s="22">
        <f>C33-F33</f>
        <v>41516678.710000001</v>
      </c>
      <c r="I33" s="25">
        <f>H33/C33*100</f>
        <v>56.618851426358241</v>
      </c>
    </row>
    <row r="34" spans="1:9" ht="15.75" hidden="1" customHeight="1" x14ac:dyDescent="0.25">
      <c r="A34" s="55" t="s">
        <v>9</v>
      </c>
      <c r="B34" s="36">
        <v>23472000</v>
      </c>
      <c r="C34" s="36">
        <v>23472000</v>
      </c>
      <c r="D34" s="36"/>
      <c r="E34" s="23">
        <v>9617029.7799999993</v>
      </c>
      <c r="F34" s="24">
        <f t="shared" ref="F34:F37" si="11">SUM(D34:E34)</f>
        <v>9617029.7799999993</v>
      </c>
      <c r="G34" s="24">
        <f t="shared" si="10"/>
        <v>40.972349096796179</v>
      </c>
      <c r="H34" s="22">
        <f>C34-F34</f>
        <v>13854970.220000001</v>
      </c>
      <c r="I34" s="25">
        <f>H34/C34*100</f>
        <v>59.027650903203821</v>
      </c>
    </row>
    <row r="35" spans="1:9" ht="15.75" hidden="1" customHeight="1" x14ac:dyDescent="0.25">
      <c r="A35" s="56" t="s">
        <v>2</v>
      </c>
      <c r="B35" s="24">
        <v>24473800</v>
      </c>
      <c r="C35" s="24">
        <v>24473800</v>
      </c>
      <c r="D35" s="24"/>
      <c r="E35" s="24">
        <v>8664762.6400000006</v>
      </c>
      <c r="F35" s="24">
        <f t="shared" si="11"/>
        <v>8664762.6400000006</v>
      </c>
      <c r="G35" s="24">
        <f t="shared" si="10"/>
        <v>35.404238982095144</v>
      </c>
      <c r="H35" s="22">
        <f>C35-F35</f>
        <v>15809037.359999999</v>
      </c>
      <c r="I35" s="25">
        <f>H35/C35*100</f>
        <v>64.595761017904863</v>
      </c>
    </row>
    <row r="36" spans="1:9" ht="15.75" hidden="1" customHeight="1" x14ac:dyDescent="0.25">
      <c r="A36" s="5" t="s">
        <v>10</v>
      </c>
      <c r="B36" s="3">
        <v>4400</v>
      </c>
      <c r="C36" s="3">
        <v>4400</v>
      </c>
      <c r="D36" s="3"/>
      <c r="E36" s="3">
        <v>4400</v>
      </c>
      <c r="F36" s="24">
        <f t="shared" si="11"/>
        <v>4400</v>
      </c>
      <c r="G36" s="24">
        <f t="shared" si="10"/>
        <v>100</v>
      </c>
      <c r="H36" s="22">
        <f>C36-F36</f>
        <v>0</v>
      </c>
      <c r="I36" s="25">
        <f>H36/B36*100</f>
        <v>0</v>
      </c>
    </row>
    <row r="37" spans="1:9" ht="15.75" hidden="1" customHeight="1" x14ac:dyDescent="0.25">
      <c r="A37" s="7" t="s">
        <v>13</v>
      </c>
      <c r="B37" s="9">
        <v>436600</v>
      </c>
      <c r="C37" s="9">
        <v>436600</v>
      </c>
      <c r="D37" s="9"/>
      <c r="E37" s="9">
        <v>88770</v>
      </c>
      <c r="F37" s="24">
        <f t="shared" si="11"/>
        <v>88770</v>
      </c>
      <c r="G37" s="24">
        <f t="shared" si="10"/>
        <v>20.332111772789737</v>
      </c>
      <c r="H37" s="22">
        <f>C37-F37</f>
        <v>347830</v>
      </c>
      <c r="I37" s="25">
        <f>H37/C37*100</f>
        <v>79.667888227210256</v>
      </c>
    </row>
    <row r="38" spans="1:9" s="4" customFormat="1" ht="15.75" hidden="1" customHeight="1" x14ac:dyDescent="0.25">
      <c r="A38" s="17" t="s">
        <v>14</v>
      </c>
      <c r="B38" s="18">
        <f>SUM(B33:B37)</f>
        <v>121713400</v>
      </c>
      <c r="C38" s="18">
        <f>SUM(C33:C37)</f>
        <v>121713400</v>
      </c>
      <c r="D38" s="18">
        <f>SUM(D33:D37)</f>
        <v>0</v>
      </c>
      <c r="E38" s="18">
        <f>SUM(E33:E37)</f>
        <v>50184883.710000001</v>
      </c>
      <c r="F38" s="18">
        <f>SUM(F33:F37)</f>
        <v>50184883.710000001</v>
      </c>
      <c r="G38" s="18">
        <f t="shared" si="10"/>
        <v>41.232012013467703</v>
      </c>
      <c r="H38" s="18">
        <f>SUM(H33:H37)</f>
        <v>71528516.289999992</v>
      </c>
      <c r="I38" s="18">
        <f>H38/C38*100</f>
        <v>58.76798798653229</v>
      </c>
    </row>
    <row r="39" spans="1:9" ht="15.75" hidden="1" customHeight="1" x14ac:dyDescent="0.25">
      <c r="A39" s="15" t="s">
        <v>30</v>
      </c>
      <c r="B39" s="32"/>
      <c r="C39" s="32"/>
      <c r="D39" s="32"/>
      <c r="E39" s="32"/>
      <c r="F39" s="32"/>
      <c r="G39" s="32"/>
      <c r="H39" s="52"/>
      <c r="I39" s="57"/>
    </row>
    <row r="40" spans="1:9" ht="15.75" hidden="1" customHeight="1" x14ac:dyDescent="0.25">
      <c r="A40" s="58" t="s">
        <v>8</v>
      </c>
      <c r="B40" s="37">
        <v>16967600</v>
      </c>
      <c r="C40" s="37">
        <v>16967600</v>
      </c>
      <c r="D40" s="37"/>
      <c r="E40" s="26">
        <v>7837760.8200000003</v>
      </c>
      <c r="F40" s="26">
        <f>SUM(D40:E40)</f>
        <v>7837760.8200000003</v>
      </c>
      <c r="G40" s="26">
        <f>F40/C40*100</f>
        <v>46.192512906952075</v>
      </c>
      <c r="H40" s="22">
        <f>C40-F40</f>
        <v>9129839.1799999997</v>
      </c>
      <c r="I40" s="37">
        <f>H40/C40*100</f>
        <v>53.807487093047925</v>
      </c>
    </row>
    <row r="41" spans="1:9" ht="15.75" hidden="1" customHeight="1" x14ac:dyDescent="0.25">
      <c r="A41" s="55" t="s">
        <v>9</v>
      </c>
      <c r="B41" s="36">
        <v>288000</v>
      </c>
      <c r="C41" s="36">
        <v>288000</v>
      </c>
      <c r="D41" s="36"/>
      <c r="E41" s="23">
        <v>89085.39</v>
      </c>
      <c r="F41" s="26">
        <f t="shared" ref="F41:F42" si="12">SUM(D41:E41)</f>
        <v>89085.39</v>
      </c>
      <c r="G41" s="26">
        <f>F41/C41*100</f>
        <v>30.932427083333337</v>
      </c>
      <c r="H41" s="22">
        <f>C41-F41</f>
        <v>198914.61</v>
      </c>
      <c r="I41" s="37">
        <f>H41/C41*100</f>
        <v>69.067572916666663</v>
      </c>
    </row>
    <row r="42" spans="1:9" ht="15.75" hidden="1" customHeight="1" x14ac:dyDescent="0.25">
      <c r="A42" s="56" t="s">
        <v>2</v>
      </c>
      <c r="B42" s="24">
        <v>5052100</v>
      </c>
      <c r="C42" s="24">
        <v>5052100</v>
      </c>
      <c r="D42" s="24"/>
      <c r="E42" s="24">
        <v>1788314</v>
      </c>
      <c r="F42" s="26">
        <f t="shared" si="12"/>
        <v>1788314</v>
      </c>
      <c r="G42" s="26">
        <f>F42/C42*100</f>
        <v>35.39743868886206</v>
      </c>
      <c r="H42" s="22">
        <f>C42-F42</f>
        <v>3263786</v>
      </c>
      <c r="I42" s="37">
        <f>H42/C42*100</f>
        <v>64.602561311137947</v>
      </c>
    </row>
    <row r="43" spans="1:9" s="4" customFormat="1" ht="15.75" hidden="1" customHeight="1" x14ac:dyDescent="0.25">
      <c r="A43" s="17" t="s">
        <v>14</v>
      </c>
      <c r="B43" s="18">
        <f>SUM(B40:B42)</f>
        <v>22307700</v>
      </c>
      <c r="C43" s="18">
        <f>SUM(C40:C42)</f>
        <v>22307700</v>
      </c>
      <c r="D43" s="18">
        <f>SUM(D40:D42)</f>
        <v>0</v>
      </c>
      <c r="E43" s="18">
        <f>SUM(E40:E42)</f>
        <v>9715160.2100000009</v>
      </c>
      <c r="F43" s="18">
        <f>SUM(F40:F42)</f>
        <v>9715160.2100000009</v>
      </c>
      <c r="G43" s="18">
        <f>F43/C43*100</f>
        <v>43.550703165274776</v>
      </c>
      <c r="H43" s="18">
        <f>SUM(H40:H42)</f>
        <v>12592539.789999999</v>
      </c>
      <c r="I43" s="18">
        <f>H43/C43*100</f>
        <v>56.449296834725224</v>
      </c>
    </row>
    <row r="44" spans="1:9" ht="15.75" hidden="1" customHeight="1" x14ac:dyDescent="0.25">
      <c r="A44" s="15" t="s">
        <v>23</v>
      </c>
      <c r="B44" s="32"/>
      <c r="C44" s="32"/>
      <c r="D44" s="32"/>
      <c r="E44" s="32"/>
      <c r="F44" s="32"/>
      <c r="G44" s="32"/>
      <c r="H44" s="52"/>
      <c r="I44" s="57"/>
    </row>
    <row r="45" spans="1:9" ht="15.75" hidden="1" customHeight="1" x14ac:dyDescent="0.25">
      <c r="A45" s="58" t="s">
        <v>8</v>
      </c>
      <c r="B45" s="25">
        <v>7627600</v>
      </c>
      <c r="C45" s="25">
        <v>7627600</v>
      </c>
      <c r="D45" s="25"/>
      <c r="E45" s="24">
        <v>3021720</v>
      </c>
      <c r="F45" s="24">
        <f>SUM(D45:E45)</f>
        <v>3021720</v>
      </c>
      <c r="G45" s="24">
        <f t="shared" ref="G45:G50" si="13">F45/C45*100</f>
        <v>39.615606481724264</v>
      </c>
      <c r="H45" s="22">
        <f>C45-F45</f>
        <v>4605880</v>
      </c>
      <c r="I45" s="25">
        <f>H45/C45*100</f>
        <v>60.384393518275736</v>
      </c>
    </row>
    <row r="46" spans="1:9" ht="15.75" hidden="1" customHeight="1" x14ac:dyDescent="0.25">
      <c r="A46" s="56" t="s">
        <v>2</v>
      </c>
      <c r="B46" s="24">
        <v>5360900</v>
      </c>
      <c r="C46" s="24">
        <v>5360900</v>
      </c>
      <c r="D46" s="24"/>
      <c r="E46" s="24">
        <v>348040</v>
      </c>
      <c r="F46" s="24">
        <f t="shared" ref="F46:F49" si="14">SUM(D46:E46)</f>
        <v>348040</v>
      </c>
      <c r="G46" s="24">
        <f t="shared" si="13"/>
        <v>6.4921934749762169</v>
      </c>
      <c r="H46" s="22">
        <f>C46-F46</f>
        <v>5012860</v>
      </c>
      <c r="I46" s="25">
        <f>H46/C46*100</f>
        <v>93.507806525023781</v>
      </c>
    </row>
    <row r="47" spans="1:9" ht="15.75" hidden="1" customHeight="1" x14ac:dyDescent="0.25">
      <c r="A47" s="5" t="s">
        <v>10</v>
      </c>
      <c r="B47" s="3">
        <v>3520000</v>
      </c>
      <c r="C47" s="3">
        <v>3500000</v>
      </c>
      <c r="D47" s="3">
        <v>0</v>
      </c>
      <c r="E47" s="3">
        <v>3500000</v>
      </c>
      <c r="F47" s="24">
        <f t="shared" si="14"/>
        <v>3500000</v>
      </c>
      <c r="G47" s="24">
        <f t="shared" si="13"/>
        <v>100</v>
      </c>
      <c r="H47" s="22">
        <f>C47-F47</f>
        <v>0</v>
      </c>
      <c r="I47" s="37">
        <f>H47/B47*100</f>
        <v>0</v>
      </c>
    </row>
    <row r="48" spans="1:9" ht="15.75" hidden="1" customHeight="1" x14ac:dyDescent="0.25">
      <c r="A48" s="7" t="s">
        <v>11</v>
      </c>
      <c r="B48" s="9">
        <v>4159400</v>
      </c>
      <c r="C48" s="9">
        <v>3610000</v>
      </c>
      <c r="D48" s="9">
        <v>3610000</v>
      </c>
      <c r="E48" s="9">
        <v>0</v>
      </c>
      <c r="F48" s="24">
        <f t="shared" si="14"/>
        <v>3610000</v>
      </c>
      <c r="G48" s="24">
        <f t="shared" si="13"/>
        <v>100</v>
      </c>
      <c r="H48" s="22">
        <f>C48-F48</f>
        <v>0</v>
      </c>
      <c r="I48" s="37">
        <f>H48/B48*100</f>
        <v>0</v>
      </c>
    </row>
    <row r="49" spans="1:9" ht="15.75" hidden="1" customHeight="1" x14ac:dyDescent="0.25">
      <c r="A49" s="7" t="s">
        <v>13</v>
      </c>
      <c r="B49" s="9">
        <v>3000000</v>
      </c>
      <c r="C49" s="9">
        <v>3000000</v>
      </c>
      <c r="D49" s="9"/>
      <c r="E49" s="9"/>
      <c r="F49" s="24">
        <f t="shared" si="14"/>
        <v>0</v>
      </c>
      <c r="G49" s="24">
        <f t="shared" si="13"/>
        <v>0</v>
      </c>
      <c r="H49" s="24">
        <f>C49-F49</f>
        <v>3000000</v>
      </c>
      <c r="I49" s="25">
        <f>H49/C49*100</f>
        <v>100</v>
      </c>
    </row>
    <row r="50" spans="1:9" s="4" customFormat="1" ht="15.75" hidden="1" customHeight="1" x14ac:dyDescent="0.25">
      <c r="A50" s="17" t="s">
        <v>14</v>
      </c>
      <c r="B50" s="18">
        <f>SUM(B45:B49)</f>
        <v>23667900</v>
      </c>
      <c r="C50" s="18">
        <f>SUM(C45:C49)</f>
        <v>23098500</v>
      </c>
      <c r="D50" s="18">
        <f>SUM(D45:D49)</f>
        <v>3610000</v>
      </c>
      <c r="E50" s="18">
        <f>SUM(E45:E49)</f>
        <v>6869760</v>
      </c>
      <c r="F50" s="18">
        <f>SUM(F45:F49)</f>
        <v>10479760</v>
      </c>
      <c r="G50" s="18">
        <f t="shared" si="13"/>
        <v>45.369872502543458</v>
      </c>
      <c r="H50" s="18">
        <f>SUM(H45:H49)</f>
        <v>12618740</v>
      </c>
      <c r="I50" s="18">
        <f>H50/C50*100</f>
        <v>54.630127497456549</v>
      </c>
    </row>
    <row r="51" spans="1:9" s="4" customFormat="1" ht="15.75" hidden="1" customHeight="1" x14ac:dyDescent="0.25">
      <c r="A51" s="90"/>
      <c r="B51" s="91"/>
      <c r="C51" s="91"/>
      <c r="D51" s="91"/>
      <c r="E51" s="91"/>
      <c r="F51" s="91"/>
      <c r="G51" s="91"/>
      <c r="H51" s="91"/>
      <c r="I51" s="91"/>
    </row>
    <row r="52" spans="1:9" ht="15.75" hidden="1" customHeight="1" x14ac:dyDescent="0.25">
      <c r="A52" s="107" t="s">
        <v>37</v>
      </c>
      <c r="B52" s="107"/>
      <c r="C52" s="107"/>
      <c r="D52" s="107"/>
      <c r="E52" s="107"/>
      <c r="F52" s="107"/>
      <c r="G52" s="107"/>
      <c r="H52" s="107"/>
      <c r="I52" s="107"/>
    </row>
    <row r="53" spans="1:9" ht="15.75" hidden="1" customHeight="1" x14ac:dyDescent="0.25">
      <c r="A53" s="108" t="s">
        <v>6</v>
      </c>
      <c r="B53" s="108"/>
      <c r="C53" s="108"/>
      <c r="D53" s="108"/>
      <c r="E53" s="108"/>
      <c r="F53" s="108"/>
      <c r="G53" s="108"/>
      <c r="H53" s="108"/>
      <c r="I53" s="108"/>
    </row>
    <row r="54" spans="1:9" ht="15.75" hidden="1" customHeight="1" x14ac:dyDescent="0.25">
      <c r="A54" s="108" t="s">
        <v>38</v>
      </c>
      <c r="B54" s="108"/>
      <c r="C54" s="108"/>
      <c r="D54" s="108"/>
      <c r="E54" s="108"/>
      <c r="F54" s="108"/>
      <c r="G54" s="108"/>
      <c r="H54" s="108"/>
      <c r="I54" s="108"/>
    </row>
    <row r="55" spans="1:9" s="4" customFormat="1" ht="15.75" hidden="1" customHeight="1" x14ac:dyDescent="0.25">
      <c r="A55" s="104" t="s">
        <v>0</v>
      </c>
      <c r="B55" s="11" t="s">
        <v>1</v>
      </c>
      <c r="C55" s="11" t="s">
        <v>39</v>
      </c>
      <c r="D55" s="109" t="s">
        <v>4</v>
      </c>
      <c r="E55" s="110" t="s">
        <v>15</v>
      </c>
      <c r="F55" s="112" t="s">
        <v>32</v>
      </c>
      <c r="G55" s="113"/>
      <c r="H55" s="106" t="s">
        <v>16</v>
      </c>
      <c r="I55" s="106"/>
    </row>
    <row r="56" spans="1:9" s="4" customFormat="1" ht="15.75" hidden="1" customHeight="1" x14ac:dyDescent="0.25">
      <c r="A56" s="104"/>
      <c r="B56" s="12" t="s">
        <v>3</v>
      </c>
      <c r="C56" s="84" t="s">
        <v>40</v>
      </c>
      <c r="D56" s="109"/>
      <c r="E56" s="111"/>
      <c r="F56" s="27" t="s">
        <v>17</v>
      </c>
      <c r="G56" s="27" t="s">
        <v>18</v>
      </c>
      <c r="H56" s="27" t="s">
        <v>17</v>
      </c>
      <c r="I56" s="27" t="s">
        <v>18</v>
      </c>
    </row>
    <row r="57" spans="1:9" s="4" customFormat="1" ht="15.75" hidden="1" customHeight="1" x14ac:dyDescent="0.25">
      <c r="A57" s="15" t="s">
        <v>24</v>
      </c>
      <c r="B57" s="31"/>
      <c r="C57" s="31"/>
      <c r="D57" s="31"/>
      <c r="E57" s="31"/>
      <c r="F57" s="31"/>
      <c r="G57" s="31"/>
      <c r="H57" s="29"/>
      <c r="I57" s="33"/>
    </row>
    <row r="58" spans="1:9" ht="15.75" hidden="1" customHeight="1" x14ac:dyDescent="0.25">
      <c r="A58" s="58" t="s">
        <v>8</v>
      </c>
      <c r="B58" s="25">
        <v>13021400</v>
      </c>
      <c r="C58" s="25">
        <v>13021400</v>
      </c>
      <c r="D58" s="25"/>
      <c r="E58" s="24">
        <v>5068196.13</v>
      </c>
      <c r="F58" s="24">
        <f>SUM(D58:E58)</f>
        <v>5068196.13</v>
      </c>
      <c r="G58" s="24">
        <f t="shared" ref="G58:G63" si="15">F58/C58*100</f>
        <v>38.922052390679958</v>
      </c>
      <c r="H58" s="22">
        <f>C58-F58</f>
        <v>7953203.8700000001</v>
      </c>
      <c r="I58" s="25">
        <f t="shared" ref="I58:I63" si="16">H58/C58*100</f>
        <v>61.077947609320034</v>
      </c>
    </row>
    <row r="59" spans="1:9" ht="15.75" hidden="1" customHeight="1" x14ac:dyDescent="0.25">
      <c r="A59" s="55" t="s">
        <v>9</v>
      </c>
      <c r="B59" s="36">
        <v>1728000</v>
      </c>
      <c r="C59" s="36">
        <v>1728000</v>
      </c>
      <c r="D59" s="36"/>
      <c r="E59" s="23">
        <v>768991.71</v>
      </c>
      <c r="F59" s="24">
        <f t="shared" ref="F59:F62" si="17">SUM(D59:E59)</f>
        <v>768991.71</v>
      </c>
      <c r="G59" s="24">
        <f t="shared" si="15"/>
        <v>44.501835069444439</v>
      </c>
      <c r="H59" s="22">
        <f>C59-F59</f>
        <v>959008.29</v>
      </c>
      <c r="I59" s="25">
        <f t="shared" si="16"/>
        <v>55.498164930555561</v>
      </c>
    </row>
    <row r="60" spans="1:9" ht="15.75" hidden="1" customHeight="1" x14ac:dyDescent="0.25">
      <c r="A60" s="56" t="s">
        <v>2</v>
      </c>
      <c r="B60" s="24">
        <v>3072700</v>
      </c>
      <c r="C60" s="24">
        <v>3072700</v>
      </c>
      <c r="D60" s="24"/>
      <c r="E60" s="24">
        <v>394372</v>
      </c>
      <c r="F60" s="24">
        <f t="shared" si="17"/>
        <v>394372</v>
      </c>
      <c r="G60" s="24">
        <f t="shared" si="15"/>
        <v>12.834705633481954</v>
      </c>
      <c r="H60" s="22">
        <f>C60-F60</f>
        <v>2678328</v>
      </c>
      <c r="I60" s="25">
        <f t="shared" si="16"/>
        <v>87.16529436651804</v>
      </c>
    </row>
    <row r="61" spans="1:9" ht="15.75" hidden="1" customHeight="1" x14ac:dyDescent="0.25">
      <c r="A61" s="5" t="s">
        <v>5</v>
      </c>
      <c r="B61" s="3">
        <v>100000</v>
      </c>
      <c r="C61" s="3">
        <v>100000</v>
      </c>
      <c r="D61" s="3"/>
      <c r="E61" s="3">
        <v>43201.01</v>
      </c>
      <c r="F61" s="24">
        <f t="shared" si="17"/>
        <v>43201.01</v>
      </c>
      <c r="G61" s="24">
        <f t="shared" si="15"/>
        <v>43.201010000000004</v>
      </c>
      <c r="H61" s="22">
        <f>C61-F61</f>
        <v>56798.99</v>
      </c>
      <c r="I61" s="25">
        <f t="shared" si="16"/>
        <v>56.798989999999996</v>
      </c>
    </row>
    <row r="62" spans="1:9" s="83" customFormat="1" ht="15.75" hidden="1" customHeight="1" x14ac:dyDescent="0.2">
      <c r="A62" s="81" t="s">
        <v>11</v>
      </c>
      <c r="B62" s="82">
        <v>13783000</v>
      </c>
      <c r="C62" s="82">
        <v>12480406</v>
      </c>
      <c r="D62" s="82">
        <v>8663742</v>
      </c>
      <c r="E62" s="82">
        <v>3816664</v>
      </c>
      <c r="F62" s="25">
        <f t="shared" si="17"/>
        <v>12480406</v>
      </c>
      <c r="G62" s="25">
        <f t="shared" si="15"/>
        <v>100</v>
      </c>
      <c r="H62" s="35">
        <f>C62-F62</f>
        <v>0</v>
      </c>
      <c r="I62" s="25">
        <f t="shared" si="16"/>
        <v>0</v>
      </c>
    </row>
    <row r="63" spans="1:9" s="4" customFormat="1" ht="15.75" hidden="1" customHeight="1" x14ac:dyDescent="0.25">
      <c r="A63" s="17" t="s">
        <v>14</v>
      </c>
      <c r="B63" s="18">
        <f>SUM(B58:B62)</f>
        <v>31705100</v>
      </c>
      <c r="C63" s="18">
        <f>SUM(C58:C62)</f>
        <v>30402506</v>
      </c>
      <c r="D63" s="18">
        <f>SUM(D58:D62)</f>
        <v>8663742</v>
      </c>
      <c r="E63" s="18">
        <f>SUM(E58:E62)</f>
        <v>10091424.85</v>
      </c>
      <c r="F63" s="18">
        <f>SUM(F58:F62)</f>
        <v>18755166.850000001</v>
      </c>
      <c r="G63" s="18">
        <f t="shared" si="15"/>
        <v>61.689542467321616</v>
      </c>
      <c r="H63" s="18">
        <f>SUM(H58:H62)</f>
        <v>11647339.15</v>
      </c>
      <c r="I63" s="18">
        <f t="shared" si="16"/>
        <v>38.310457532678392</v>
      </c>
    </row>
    <row r="64" spans="1:9" ht="15.75" hidden="1" customHeight="1" x14ac:dyDescent="0.25">
      <c r="A64" s="15" t="s">
        <v>25</v>
      </c>
      <c r="B64" s="32"/>
      <c r="C64" s="32"/>
      <c r="D64" s="32"/>
      <c r="E64" s="32"/>
      <c r="F64" s="32"/>
      <c r="G64" s="32"/>
      <c r="H64" s="52"/>
      <c r="I64" s="57"/>
    </row>
    <row r="65" spans="1:9" ht="15.75" hidden="1" customHeight="1" x14ac:dyDescent="0.25">
      <c r="A65" s="58" t="s">
        <v>8</v>
      </c>
      <c r="B65" s="25">
        <v>13795000</v>
      </c>
      <c r="C65" s="25">
        <v>13795000</v>
      </c>
      <c r="D65" s="25"/>
      <c r="E65" s="24">
        <v>6171360</v>
      </c>
      <c r="F65" s="24">
        <f>SUM(D65:E65)</f>
        <v>6171360</v>
      </c>
      <c r="G65" s="24">
        <f t="shared" ref="G65:G70" si="18">F65/C65*100</f>
        <v>44.736208771293946</v>
      </c>
      <c r="H65" s="22">
        <f>C65-F65</f>
        <v>7623640</v>
      </c>
      <c r="I65" s="25">
        <f t="shared" ref="I65:I70" si="19">H65/C65*100</f>
        <v>55.263791228706047</v>
      </c>
    </row>
    <row r="66" spans="1:9" ht="15.75" hidden="1" customHeight="1" x14ac:dyDescent="0.25">
      <c r="A66" s="55" t="s">
        <v>9</v>
      </c>
      <c r="B66" s="36">
        <v>6768000</v>
      </c>
      <c r="C66" s="36">
        <v>6768000</v>
      </c>
      <c r="D66" s="36"/>
      <c r="E66" s="23">
        <v>2656821.54</v>
      </c>
      <c r="F66" s="24">
        <f t="shared" ref="F66:F69" si="20">SUM(D66:E66)</f>
        <v>2656821.54</v>
      </c>
      <c r="G66" s="24">
        <f t="shared" si="18"/>
        <v>39.255637411347514</v>
      </c>
      <c r="H66" s="22">
        <f>C66-F66</f>
        <v>4111178.46</v>
      </c>
      <c r="I66" s="25">
        <f t="shared" si="19"/>
        <v>60.744362588652479</v>
      </c>
    </row>
    <row r="67" spans="1:9" ht="15.75" hidden="1" customHeight="1" x14ac:dyDescent="0.25">
      <c r="A67" s="56" t="s">
        <v>2</v>
      </c>
      <c r="B67" s="24">
        <v>4841600</v>
      </c>
      <c r="C67" s="24">
        <v>4841600</v>
      </c>
      <c r="D67" s="24"/>
      <c r="E67" s="24">
        <v>758380</v>
      </c>
      <c r="F67" s="24">
        <f t="shared" si="20"/>
        <v>758380</v>
      </c>
      <c r="G67" s="24">
        <f t="shared" si="18"/>
        <v>15.663830138797092</v>
      </c>
      <c r="H67" s="22">
        <f>C67-F67</f>
        <v>4083220</v>
      </c>
      <c r="I67" s="25">
        <f t="shared" si="19"/>
        <v>84.336169861202904</v>
      </c>
    </row>
    <row r="68" spans="1:9" ht="15.75" hidden="1" customHeight="1" x14ac:dyDescent="0.25">
      <c r="A68" s="5" t="s">
        <v>5</v>
      </c>
      <c r="B68" s="3">
        <v>175000</v>
      </c>
      <c r="C68" s="3">
        <v>175000</v>
      </c>
      <c r="D68" s="3"/>
      <c r="E68" s="3">
        <v>111495.53</v>
      </c>
      <c r="F68" s="24">
        <f t="shared" si="20"/>
        <v>111495.53</v>
      </c>
      <c r="G68" s="24">
        <f t="shared" si="18"/>
        <v>63.711731428571426</v>
      </c>
      <c r="H68" s="22">
        <f>C68-F68</f>
        <v>63504.47</v>
      </c>
      <c r="I68" s="25">
        <f t="shared" si="19"/>
        <v>36.288268571428574</v>
      </c>
    </row>
    <row r="69" spans="1:9" ht="15.75" hidden="1" customHeight="1" x14ac:dyDescent="0.25">
      <c r="A69" s="7" t="s">
        <v>13</v>
      </c>
      <c r="B69" s="9">
        <v>1100000</v>
      </c>
      <c r="C69" s="9">
        <v>1100000</v>
      </c>
      <c r="D69" s="9"/>
      <c r="E69" s="9">
        <v>0</v>
      </c>
      <c r="F69" s="24">
        <f t="shared" si="20"/>
        <v>0</v>
      </c>
      <c r="G69" s="24">
        <f t="shared" si="18"/>
        <v>0</v>
      </c>
      <c r="H69" s="22">
        <f>C69-F69</f>
        <v>1100000</v>
      </c>
      <c r="I69" s="25">
        <f t="shared" si="19"/>
        <v>100</v>
      </c>
    </row>
    <row r="70" spans="1:9" s="4" customFormat="1" ht="15.75" hidden="1" customHeight="1" x14ac:dyDescent="0.25">
      <c r="A70" s="17" t="s">
        <v>14</v>
      </c>
      <c r="B70" s="18">
        <f>SUM(B65:B69)</f>
        <v>26679600</v>
      </c>
      <c r="C70" s="18">
        <f>SUM(C65:C69)</f>
        <v>26679600</v>
      </c>
      <c r="D70" s="18">
        <f>SUM(D65:D69)</f>
        <v>0</v>
      </c>
      <c r="E70" s="18">
        <f>SUM(E65:E69)</f>
        <v>9698057.0699999984</v>
      </c>
      <c r="F70" s="18">
        <f>SUM(F65:F69)</f>
        <v>9698057.0699999984</v>
      </c>
      <c r="G70" s="18">
        <f t="shared" si="18"/>
        <v>36.350084221652487</v>
      </c>
      <c r="H70" s="18">
        <f>SUM(H65:H69)</f>
        <v>16981542.93</v>
      </c>
      <c r="I70" s="18">
        <f t="shared" si="19"/>
        <v>63.649915778347498</v>
      </c>
    </row>
    <row r="71" spans="1:9" ht="15.75" hidden="1" customHeight="1" x14ac:dyDescent="0.25">
      <c r="A71" s="15" t="s">
        <v>26</v>
      </c>
      <c r="B71" s="32"/>
      <c r="C71" s="32"/>
      <c r="D71" s="32"/>
      <c r="E71" s="32"/>
      <c r="F71" s="32"/>
      <c r="G71" s="32"/>
      <c r="H71" s="52"/>
      <c r="I71" s="57"/>
    </row>
    <row r="72" spans="1:9" ht="15.75" hidden="1" customHeight="1" x14ac:dyDescent="0.25">
      <c r="A72" s="58" t="s">
        <v>8</v>
      </c>
      <c r="B72" s="25">
        <v>6522300</v>
      </c>
      <c r="C72" s="25">
        <v>6522300</v>
      </c>
      <c r="D72" s="25"/>
      <c r="E72" s="24">
        <v>2379060</v>
      </c>
      <c r="F72" s="24">
        <f>SUM(D72:E72)</f>
        <v>2379060</v>
      </c>
      <c r="G72" s="24">
        <f>F72/C72*100</f>
        <v>36.475783082654885</v>
      </c>
      <c r="H72" s="22">
        <f>C72-F72</f>
        <v>4143240</v>
      </c>
      <c r="I72" s="25">
        <f>H72/C72*100</f>
        <v>63.524216917345115</v>
      </c>
    </row>
    <row r="73" spans="1:9" ht="15.75" hidden="1" customHeight="1" x14ac:dyDescent="0.25">
      <c r="A73" s="56" t="s">
        <v>2</v>
      </c>
      <c r="B73" s="24">
        <v>3214700</v>
      </c>
      <c r="C73" s="24">
        <v>3214700</v>
      </c>
      <c r="D73" s="24"/>
      <c r="E73" s="24">
        <v>746050</v>
      </c>
      <c r="F73" s="24">
        <f t="shared" ref="F73:F74" si="21">SUM(D73:E73)</f>
        <v>746050</v>
      </c>
      <c r="G73" s="24">
        <f>F73/C73*100</f>
        <v>23.207453261579619</v>
      </c>
      <c r="H73" s="22">
        <f>C73-F73</f>
        <v>2468650</v>
      </c>
      <c r="I73" s="25">
        <f>H73/C73*100</f>
        <v>76.792546738420384</v>
      </c>
    </row>
    <row r="74" spans="1:9" ht="15.75" hidden="1" customHeight="1" x14ac:dyDescent="0.25">
      <c r="A74" s="7" t="s">
        <v>13</v>
      </c>
      <c r="B74" s="9">
        <v>19618800</v>
      </c>
      <c r="C74" s="9">
        <v>19618800</v>
      </c>
      <c r="D74" s="9"/>
      <c r="E74" s="9">
        <v>1751726.9</v>
      </c>
      <c r="F74" s="24">
        <f t="shared" si="21"/>
        <v>1751726.9</v>
      </c>
      <c r="G74" s="24">
        <f>F74/C74*100</f>
        <v>8.9288177666320045</v>
      </c>
      <c r="H74" s="22">
        <f>C74-F74</f>
        <v>17867073.100000001</v>
      </c>
      <c r="I74" s="25">
        <f>H74/C74*100</f>
        <v>91.071182233367992</v>
      </c>
    </row>
    <row r="75" spans="1:9" s="4" customFormat="1" ht="15.75" hidden="1" customHeight="1" x14ac:dyDescent="0.25">
      <c r="A75" s="17" t="s">
        <v>14</v>
      </c>
      <c r="B75" s="18">
        <f>SUM(B72:B74)</f>
        <v>29355800</v>
      </c>
      <c r="C75" s="18">
        <f>SUM(C72:C74)</f>
        <v>29355800</v>
      </c>
      <c r="D75" s="18">
        <f>SUM(D72:D74)</f>
        <v>0</v>
      </c>
      <c r="E75" s="18">
        <f>SUM(E72:E74)</f>
        <v>4876836.9000000004</v>
      </c>
      <c r="F75" s="18">
        <f>SUM(F72:F74)</f>
        <v>4876836.9000000004</v>
      </c>
      <c r="G75" s="18">
        <f>F75/C75*100</f>
        <v>16.612856403163942</v>
      </c>
      <c r="H75" s="18">
        <f>SUM(H72:H74)</f>
        <v>24478963.100000001</v>
      </c>
      <c r="I75" s="18">
        <f>H75/C75*100</f>
        <v>83.387143596836069</v>
      </c>
    </row>
    <row r="76" spans="1:9" ht="15.75" hidden="1" customHeight="1" x14ac:dyDescent="0.25">
      <c r="A76" s="15" t="s">
        <v>27</v>
      </c>
      <c r="B76" s="32"/>
      <c r="C76" s="32"/>
      <c r="D76" s="32"/>
      <c r="E76" s="32"/>
      <c r="F76" s="32"/>
      <c r="G76" s="32"/>
      <c r="H76" s="52"/>
      <c r="I76" s="57"/>
    </row>
    <row r="77" spans="1:9" ht="15.75" hidden="1" customHeight="1" x14ac:dyDescent="0.25">
      <c r="A77" s="58" t="s">
        <v>8</v>
      </c>
      <c r="B77" s="25">
        <v>4631100</v>
      </c>
      <c r="C77" s="25">
        <v>4631100</v>
      </c>
      <c r="D77" s="25"/>
      <c r="E77" s="24">
        <v>1967345.48</v>
      </c>
      <c r="F77" s="24">
        <f>SUM(D77:E77)</f>
        <v>1967345.48</v>
      </c>
      <c r="G77" s="24">
        <f>F77/C77*100</f>
        <v>42.481170348297383</v>
      </c>
      <c r="H77" s="22">
        <f>C77-F77</f>
        <v>2663754.52</v>
      </c>
      <c r="I77" s="25">
        <f>H77/C77*100</f>
        <v>57.518829651702617</v>
      </c>
    </row>
    <row r="78" spans="1:9" ht="15.75" hidden="1" customHeight="1" x14ac:dyDescent="0.25">
      <c r="A78" s="55" t="s">
        <v>9</v>
      </c>
      <c r="B78" s="36">
        <v>359900</v>
      </c>
      <c r="C78" s="36">
        <v>359900</v>
      </c>
      <c r="D78" s="36"/>
      <c r="E78" s="23">
        <v>96000</v>
      </c>
      <c r="F78" s="24">
        <f t="shared" ref="F78:F80" si="22">SUM(D78:E78)</f>
        <v>96000</v>
      </c>
      <c r="G78" s="24">
        <f>F78/C78*100</f>
        <v>26.674076132258961</v>
      </c>
      <c r="H78" s="22">
        <f>C78-F78</f>
        <v>263900</v>
      </c>
      <c r="I78" s="25">
        <f>H78/C78*100</f>
        <v>73.325923867741039</v>
      </c>
    </row>
    <row r="79" spans="1:9" ht="15.75" hidden="1" customHeight="1" x14ac:dyDescent="0.25">
      <c r="A79" s="56" t="s">
        <v>2</v>
      </c>
      <c r="B79" s="24">
        <v>1608900</v>
      </c>
      <c r="C79" s="24">
        <v>1608900</v>
      </c>
      <c r="D79" s="24"/>
      <c r="E79" s="24">
        <v>505510</v>
      </c>
      <c r="F79" s="24">
        <f t="shared" si="22"/>
        <v>505510</v>
      </c>
      <c r="G79" s="24">
        <f>F79/C79*100</f>
        <v>31.419603455777239</v>
      </c>
      <c r="H79" s="22">
        <f>C79-F79</f>
        <v>1103390</v>
      </c>
      <c r="I79" s="25">
        <f>H79/C79*100</f>
        <v>68.580396544222765</v>
      </c>
    </row>
    <row r="80" spans="1:9" ht="15.75" hidden="1" customHeight="1" x14ac:dyDescent="0.25">
      <c r="A80" s="7" t="s">
        <v>13</v>
      </c>
      <c r="B80" s="9">
        <v>516800</v>
      </c>
      <c r="C80" s="9">
        <v>516800</v>
      </c>
      <c r="D80" s="9"/>
      <c r="E80" s="9">
        <v>28000</v>
      </c>
      <c r="F80" s="24">
        <f t="shared" si="22"/>
        <v>28000</v>
      </c>
      <c r="G80" s="24">
        <f>F80/C80*100</f>
        <v>5.4179566563467496</v>
      </c>
      <c r="H80" s="22">
        <f>C80-F80</f>
        <v>488800</v>
      </c>
      <c r="I80" s="25">
        <f>H80/C80*100</f>
        <v>94.582043343653254</v>
      </c>
    </row>
    <row r="81" spans="1:9" s="4" customFormat="1" ht="15.75" hidden="1" customHeight="1" x14ac:dyDescent="0.25">
      <c r="A81" s="17" t="s">
        <v>14</v>
      </c>
      <c r="B81" s="18">
        <f>SUM(B77:B80)</f>
        <v>7116700</v>
      </c>
      <c r="C81" s="18">
        <f>SUM(C77:C80)</f>
        <v>7116700</v>
      </c>
      <c r="D81" s="18">
        <f>SUM(D77:D80)</f>
        <v>0</v>
      </c>
      <c r="E81" s="18">
        <f>SUM(E77:E80)</f>
        <v>2596855.48</v>
      </c>
      <c r="F81" s="18">
        <f>SUM(F77:F80)</f>
        <v>2596855.48</v>
      </c>
      <c r="G81" s="18">
        <f>F81/C81*100</f>
        <v>36.489601641210115</v>
      </c>
      <c r="H81" s="18">
        <f>SUM(H77:H80)</f>
        <v>4519844.5199999996</v>
      </c>
      <c r="I81" s="18">
        <f>H81/C81*100</f>
        <v>63.510398358789878</v>
      </c>
    </row>
    <row r="82" spans="1:9" ht="15.75" hidden="1" customHeight="1" x14ac:dyDescent="0.25">
      <c r="A82" s="15" t="s">
        <v>28</v>
      </c>
      <c r="B82" s="32"/>
      <c r="C82" s="32"/>
      <c r="D82" s="32"/>
      <c r="E82" s="32"/>
      <c r="F82" s="32"/>
      <c r="G82" s="32"/>
      <c r="H82" s="52"/>
      <c r="I82" s="57"/>
    </row>
    <row r="83" spans="1:9" ht="15.75" hidden="1" customHeight="1" x14ac:dyDescent="0.25">
      <c r="A83" s="58" t="s">
        <v>8</v>
      </c>
      <c r="B83" s="25">
        <v>13567100</v>
      </c>
      <c r="C83" s="25">
        <v>13567100</v>
      </c>
      <c r="D83" s="25"/>
      <c r="E83" s="24">
        <v>5706605.4800000004</v>
      </c>
      <c r="F83" s="24">
        <f>SUM(D83:E83)</f>
        <v>5706605.4800000004</v>
      </c>
      <c r="G83" s="24">
        <f t="shared" ref="G83:G91" si="23">F83/C83*100</f>
        <v>42.062087550029119</v>
      </c>
      <c r="H83" s="22">
        <f t="shared" ref="H83:H89" si="24">C83-F83</f>
        <v>7860494.5199999996</v>
      </c>
      <c r="I83" s="25">
        <f t="shared" ref="I83:I91" si="25">H83/C83*100</f>
        <v>57.937912449970888</v>
      </c>
    </row>
    <row r="84" spans="1:9" ht="15.75" hidden="1" customHeight="1" x14ac:dyDescent="0.25">
      <c r="A84" s="55" t="s">
        <v>9</v>
      </c>
      <c r="B84" s="36">
        <v>7200000</v>
      </c>
      <c r="C84" s="36">
        <v>7200000</v>
      </c>
      <c r="D84" s="36"/>
      <c r="E84" s="23">
        <v>3228360</v>
      </c>
      <c r="F84" s="24">
        <f t="shared" ref="F84:F89" si="26">SUM(D84:E84)</f>
        <v>3228360</v>
      </c>
      <c r="G84" s="24">
        <f t="shared" si="23"/>
        <v>44.838333333333338</v>
      </c>
      <c r="H84" s="22">
        <f t="shared" si="24"/>
        <v>3971640</v>
      </c>
      <c r="I84" s="25">
        <f t="shared" si="25"/>
        <v>55.161666666666662</v>
      </c>
    </row>
    <row r="85" spans="1:9" ht="15.75" hidden="1" customHeight="1" x14ac:dyDescent="0.25">
      <c r="A85" s="56" t="s">
        <v>2</v>
      </c>
      <c r="B85" s="24">
        <v>25793100</v>
      </c>
      <c r="C85" s="24">
        <v>25793100</v>
      </c>
      <c r="D85" s="24"/>
      <c r="E85" s="24">
        <v>2252134</v>
      </c>
      <c r="F85" s="24">
        <f t="shared" si="26"/>
        <v>2252134</v>
      </c>
      <c r="G85" s="24">
        <f t="shared" si="23"/>
        <v>8.7315367288150707</v>
      </c>
      <c r="H85" s="22">
        <f t="shared" si="24"/>
        <v>23540966</v>
      </c>
      <c r="I85" s="25">
        <f t="shared" si="25"/>
        <v>91.268463271184928</v>
      </c>
    </row>
    <row r="86" spans="1:9" ht="15.75" hidden="1" customHeight="1" x14ac:dyDescent="0.25">
      <c r="A86" s="5" t="s">
        <v>5</v>
      </c>
      <c r="B86" s="3">
        <v>4367200</v>
      </c>
      <c r="C86" s="3">
        <v>4367200</v>
      </c>
      <c r="D86" s="3"/>
      <c r="E86" s="3">
        <v>4181766.93</v>
      </c>
      <c r="F86" s="24">
        <f t="shared" si="26"/>
        <v>4181766.93</v>
      </c>
      <c r="G86" s="24">
        <f t="shared" si="23"/>
        <v>95.753959745374615</v>
      </c>
      <c r="H86" s="22">
        <f t="shared" si="24"/>
        <v>185433.06999999983</v>
      </c>
      <c r="I86" s="25">
        <f t="shared" si="25"/>
        <v>4.2460402546253855</v>
      </c>
    </row>
    <row r="87" spans="1:9" s="83" customFormat="1" ht="15.75" hidden="1" customHeight="1" x14ac:dyDescent="0.2">
      <c r="A87" s="86" t="s">
        <v>11</v>
      </c>
      <c r="B87" s="87">
        <v>4280300</v>
      </c>
      <c r="C87" s="88">
        <v>4280300</v>
      </c>
      <c r="D87" s="89" t="s">
        <v>44</v>
      </c>
      <c r="E87" s="87">
        <v>0</v>
      </c>
      <c r="F87" s="25">
        <f t="shared" si="26"/>
        <v>0</v>
      </c>
      <c r="G87" s="25">
        <f t="shared" si="23"/>
        <v>0</v>
      </c>
      <c r="H87" s="35">
        <f t="shared" si="24"/>
        <v>4280300</v>
      </c>
      <c r="I87" s="25">
        <f t="shared" si="25"/>
        <v>100</v>
      </c>
    </row>
    <row r="88" spans="1:9" ht="15.75" hidden="1" customHeight="1" x14ac:dyDescent="0.25">
      <c r="A88" s="7" t="s">
        <v>12</v>
      </c>
      <c r="B88" s="9">
        <v>37049400</v>
      </c>
      <c r="C88" s="9">
        <v>37049400</v>
      </c>
      <c r="D88" s="9"/>
      <c r="E88" s="9">
        <v>8662911</v>
      </c>
      <c r="F88" s="24">
        <f t="shared" si="26"/>
        <v>8662911</v>
      </c>
      <c r="G88" s="24">
        <f t="shared" si="23"/>
        <v>23.382054770117737</v>
      </c>
      <c r="H88" s="22">
        <f t="shared" si="24"/>
        <v>28386489</v>
      </c>
      <c r="I88" s="25">
        <f t="shared" si="25"/>
        <v>76.617945229882267</v>
      </c>
    </row>
    <row r="89" spans="1:9" ht="15.75" hidden="1" customHeight="1" x14ac:dyDescent="0.25">
      <c r="A89" s="7" t="s">
        <v>13</v>
      </c>
      <c r="B89" s="9">
        <v>20429300</v>
      </c>
      <c r="C89" s="9">
        <v>20429300</v>
      </c>
      <c r="D89" s="9"/>
      <c r="E89" s="9">
        <v>3258600</v>
      </c>
      <c r="F89" s="24">
        <f t="shared" si="26"/>
        <v>3258600</v>
      </c>
      <c r="G89" s="24">
        <f t="shared" si="23"/>
        <v>15.950619942925112</v>
      </c>
      <c r="H89" s="22">
        <f t="shared" si="24"/>
        <v>17170700</v>
      </c>
      <c r="I89" s="25">
        <f t="shared" si="25"/>
        <v>84.049380057074885</v>
      </c>
    </row>
    <row r="90" spans="1:9" s="4" customFormat="1" ht="15.75" hidden="1" customHeight="1" x14ac:dyDescent="0.25">
      <c r="A90" s="17" t="s">
        <v>14</v>
      </c>
      <c r="B90" s="18">
        <f>SUM(B83:B89)</f>
        <v>112686400</v>
      </c>
      <c r="C90" s="18">
        <f>SUM(C83:C89)</f>
        <v>112686400</v>
      </c>
      <c r="D90" s="18">
        <f>SUM(D83:D89)</f>
        <v>0</v>
      </c>
      <c r="E90" s="18">
        <f>SUM(E83:E89)</f>
        <v>27290377.41</v>
      </c>
      <c r="F90" s="18">
        <f>SUM(F83:F89)</f>
        <v>27290377.41</v>
      </c>
      <c r="G90" s="18">
        <f t="shared" si="23"/>
        <v>24.217986740192252</v>
      </c>
      <c r="H90" s="18">
        <f>SUM(H83:H89)</f>
        <v>85396022.590000004</v>
      </c>
      <c r="I90" s="18">
        <f t="shared" si="25"/>
        <v>75.782013259807755</v>
      </c>
    </row>
    <row r="91" spans="1:9" s="4" customFormat="1" ht="16.5" hidden="1" thickBot="1" x14ac:dyDescent="0.3">
      <c r="A91" s="20" t="s">
        <v>29</v>
      </c>
      <c r="B91" s="21">
        <f>B12+B17+B24+B31+B38+B43+B50+B63+B70+B75+B81+B90</f>
        <v>450632600</v>
      </c>
      <c r="C91" s="21">
        <f>C12+C17+C24+C31+C38+C43+C50+C63+C70+C75+C81+C90</f>
        <v>448760596</v>
      </c>
      <c r="D91" s="21">
        <f>D12+D17+D24+D31+D38+D43+D50+D63+D70+D75+D81+D90</f>
        <v>12273742</v>
      </c>
      <c r="E91" s="21">
        <f>E12+E17+E24+E31+E38+E43+E50+E63+E70+E75+E81+E90</f>
        <v>136059958.39000002</v>
      </c>
      <c r="F91" s="21">
        <f>SUM(D91:E91)</f>
        <v>148333700.39000002</v>
      </c>
      <c r="G91" s="21">
        <f t="shared" si="23"/>
        <v>33.054083115176184</v>
      </c>
      <c r="H91" s="21">
        <f>C91-F91</f>
        <v>300426895.61000001</v>
      </c>
      <c r="I91" s="21">
        <f t="shared" si="25"/>
        <v>66.945916884823816</v>
      </c>
    </row>
    <row r="92" spans="1:9" hidden="1" x14ac:dyDescent="0.25">
      <c r="A92" s="10"/>
      <c r="B92" s="61"/>
      <c r="C92" s="61"/>
      <c r="D92" s="61"/>
      <c r="E92" s="61"/>
      <c r="F92" s="61"/>
      <c r="G92" s="61"/>
      <c r="H92" s="61"/>
      <c r="I92" s="61"/>
    </row>
    <row r="93" spans="1:9" hidden="1" x14ac:dyDescent="0.25">
      <c r="A93" s="38" t="s">
        <v>41</v>
      </c>
    </row>
    <row r="94" spans="1:9" hidden="1" x14ac:dyDescent="0.25">
      <c r="A94" s="85" t="s">
        <v>42</v>
      </c>
      <c r="B94" s="61"/>
      <c r="C94" s="61"/>
      <c r="D94" s="61"/>
      <c r="E94" s="61"/>
      <c r="F94" s="61"/>
      <c r="G94" s="61"/>
      <c r="H94" s="61"/>
      <c r="I94" s="61"/>
    </row>
    <row r="95" spans="1:9" hidden="1" x14ac:dyDescent="0.25">
      <c r="A95" s="85" t="s">
        <v>43</v>
      </c>
      <c r="B95" s="61"/>
      <c r="C95" s="61"/>
      <c r="D95" s="61"/>
      <c r="E95" s="61"/>
      <c r="F95" s="61"/>
      <c r="G95" s="61"/>
      <c r="H95" s="61"/>
      <c r="I95" s="61"/>
    </row>
    <row r="96" spans="1:9" hidden="1" x14ac:dyDescent="0.25">
      <c r="A96" s="10"/>
      <c r="B96" s="61"/>
      <c r="C96" s="61"/>
      <c r="D96" s="61"/>
      <c r="E96" s="61"/>
      <c r="F96" s="61"/>
      <c r="G96" s="61"/>
      <c r="H96" s="61"/>
      <c r="I96" s="61"/>
    </row>
    <row r="97" spans="1:9" hidden="1" x14ac:dyDescent="0.25">
      <c r="A97" s="10"/>
      <c r="B97" s="61"/>
      <c r="C97" s="61"/>
      <c r="D97" s="61"/>
      <c r="E97" s="61"/>
      <c r="F97" s="61"/>
      <c r="G97" s="61"/>
      <c r="H97" s="61"/>
      <c r="I97" s="61"/>
    </row>
    <row r="98" spans="1:9" hidden="1" x14ac:dyDescent="0.25">
      <c r="A98" s="10"/>
      <c r="B98" s="61"/>
      <c r="C98" s="61"/>
      <c r="D98" s="61"/>
      <c r="E98" s="61"/>
      <c r="F98" s="61"/>
      <c r="G98" s="61"/>
      <c r="H98" s="61"/>
      <c r="I98" s="61"/>
    </row>
    <row r="99" spans="1:9" hidden="1" x14ac:dyDescent="0.25">
      <c r="A99" s="10"/>
      <c r="B99" s="61"/>
      <c r="C99" s="61"/>
      <c r="D99" s="61"/>
      <c r="E99" s="61"/>
      <c r="F99" s="61"/>
      <c r="G99" s="61"/>
      <c r="H99" s="61"/>
      <c r="I99" s="61"/>
    </row>
    <row r="100" spans="1:9" hidden="1" x14ac:dyDescent="0.25">
      <c r="A100" s="10"/>
      <c r="B100" s="61"/>
      <c r="C100" s="61"/>
      <c r="D100" s="61"/>
      <c r="E100" s="61"/>
      <c r="F100" s="61"/>
      <c r="G100" s="61"/>
      <c r="H100" s="61"/>
      <c r="I100" s="61"/>
    </row>
    <row r="101" spans="1:9" hidden="1" x14ac:dyDescent="0.25">
      <c r="A101" s="10"/>
      <c r="B101" s="61"/>
      <c r="C101" s="61"/>
      <c r="D101" s="61"/>
      <c r="E101" s="61"/>
      <c r="F101" s="61"/>
      <c r="G101" s="61"/>
      <c r="H101" s="61"/>
      <c r="I101" s="61"/>
    </row>
    <row r="102" spans="1:9" x14ac:dyDescent="0.25">
      <c r="A102" s="10"/>
      <c r="B102" s="61"/>
      <c r="C102" s="61"/>
      <c r="D102" s="61"/>
      <c r="E102" s="61"/>
      <c r="F102" s="61"/>
      <c r="G102" s="61"/>
      <c r="H102" s="61"/>
      <c r="I102" s="61"/>
    </row>
    <row r="103" spans="1:9" s="4" customFormat="1" ht="18.75" x14ac:dyDescent="0.3">
      <c r="A103" s="101" t="s">
        <v>55</v>
      </c>
      <c r="B103" s="101"/>
      <c r="C103" s="101"/>
      <c r="D103" s="101"/>
      <c r="E103" s="101"/>
      <c r="F103" s="101"/>
      <c r="G103" s="101"/>
      <c r="H103" s="101"/>
      <c r="I103" s="101"/>
    </row>
    <row r="104" spans="1:9" s="4" customFormat="1" ht="18.75" x14ac:dyDescent="0.3">
      <c r="A104" s="101" t="s">
        <v>34</v>
      </c>
      <c r="B104" s="101"/>
      <c r="C104" s="101"/>
      <c r="D104" s="101"/>
      <c r="E104" s="101"/>
      <c r="F104" s="101"/>
      <c r="G104" s="101"/>
      <c r="H104" s="101"/>
      <c r="I104" s="101"/>
    </row>
    <row r="105" spans="1:9" s="4" customFormat="1" ht="18.75" x14ac:dyDescent="0.3">
      <c r="A105" s="102" t="s">
        <v>45</v>
      </c>
      <c r="B105" s="102"/>
      <c r="C105" s="102"/>
      <c r="D105" s="102"/>
      <c r="E105" s="102"/>
      <c r="F105" s="102"/>
      <c r="G105" s="102"/>
      <c r="H105" s="102"/>
      <c r="I105" s="102"/>
    </row>
    <row r="106" spans="1:9" s="4" customFormat="1" ht="15.75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s="4" customFormat="1" ht="15.75" customHeight="1" x14ac:dyDescent="0.25">
      <c r="A107" s="103" t="s">
        <v>0</v>
      </c>
      <c r="B107" s="2" t="s">
        <v>1</v>
      </c>
      <c r="C107" s="11" t="s">
        <v>39</v>
      </c>
      <c r="D107" s="105" t="s">
        <v>4</v>
      </c>
      <c r="E107" s="98" t="s">
        <v>15</v>
      </c>
      <c r="F107" s="99"/>
      <c r="G107" s="100"/>
      <c r="H107" s="105" t="s">
        <v>16</v>
      </c>
      <c r="I107" s="105"/>
    </row>
    <row r="108" spans="1:9" s="4" customFormat="1" ht="15.75" customHeight="1" x14ac:dyDescent="0.25">
      <c r="A108" s="104"/>
      <c r="B108" s="12" t="s">
        <v>3</v>
      </c>
      <c r="C108" s="84" t="s">
        <v>40</v>
      </c>
      <c r="D108" s="106"/>
      <c r="E108" s="27" t="s">
        <v>17</v>
      </c>
      <c r="F108" s="27" t="s">
        <v>18</v>
      </c>
      <c r="G108" s="95" t="s">
        <v>18</v>
      </c>
      <c r="H108" s="27" t="s">
        <v>17</v>
      </c>
      <c r="I108" s="27" t="s">
        <v>18</v>
      </c>
    </row>
    <row r="109" spans="1:9" s="4" customFormat="1" ht="15.75" customHeight="1" x14ac:dyDescent="0.25">
      <c r="A109" s="34"/>
      <c r="B109" s="29"/>
      <c r="C109" s="29"/>
      <c r="D109" s="29"/>
      <c r="E109" s="29"/>
      <c r="F109" s="41"/>
      <c r="G109" s="29"/>
      <c r="H109" s="29"/>
      <c r="I109" s="30"/>
    </row>
    <row r="110" spans="1:9" ht="15.75" customHeight="1" x14ac:dyDescent="0.25">
      <c r="A110" s="65" t="s">
        <v>8</v>
      </c>
      <c r="B110" s="25">
        <f>B6+B14+B19+B26+B33+B40+B45+B58+B65+B72+B77+B83</f>
        <v>174900060</v>
      </c>
      <c r="C110" s="25">
        <f>C6+C14+C19+C26+C33+C40+C45+C58+C65+C72+C77+C83</f>
        <v>174900060</v>
      </c>
      <c r="D110" s="25">
        <f>D6+D14+D19+D26+D33+D40+D45+D58+D65+D72+D77+D83</f>
        <v>0</v>
      </c>
      <c r="E110" s="25">
        <v>74824289.659999996</v>
      </c>
      <c r="F110" s="63">
        <f>SUM(D110:E110)</f>
        <v>74824289.659999996</v>
      </c>
      <c r="G110" s="26">
        <f t="shared" ref="G110:G118" si="27">F110/C110*100</f>
        <v>42.781168662835221</v>
      </c>
      <c r="H110" s="24">
        <f>C110-F110</f>
        <v>100075770.34</v>
      </c>
      <c r="I110" s="25">
        <f>H110/C110*100</f>
        <v>57.218831337164779</v>
      </c>
    </row>
    <row r="111" spans="1:9" ht="15.75" customHeight="1" x14ac:dyDescent="0.25">
      <c r="A111" s="65" t="s">
        <v>9</v>
      </c>
      <c r="B111" s="25">
        <f>B7+B34+B41+B59+B66+B78+B84</f>
        <v>40247900</v>
      </c>
      <c r="C111" s="25">
        <f>C7+C34+C41+C59+C66+C78+C84</f>
        <v>40247900</v>
      </c>
      <c r="D111" s="25">
        <f>D7+D34+D41+D59+D66+D78+D84</f>
        <v>0</v>
      </c>
      <c r="E111" s="25">
        <v>19275006.84</v>
      </c>
      <c r="F111" s="63">
        <f t="shared" ref="F111:F117" si="28">SUM(D111:E111)</f>
        <v>19275006.84</v>
      </c>
      <c r="G111" s="26">
        <f t="shared" si="27"/>
        <v>47.890714397521364</v>
      </c>
      <c r="H111" s="24">
        <f>C111-F111</f>
        <v>20972893.16</v>
      </c>
      <c r="I111" s="25">
        <f>H111/C111*100</f>
        <v>52.109285602478636</v>
      </c>
    </row>
    <row r="112" spans="1:9" ht="15.75" customHeight="1" x14ac:dyDescent="0.25">
      <c r="A112" s="97" t="s">
        <v>2</v>
      </c>
      <c r="B112" s="24">
        <f>B8+B15+B20+B27+B35+B42+B46+B60+B67+B73+B79+B85</f>
        <v>81866700</v>
      </c>
      <c r="C112" s="24">
        <f>C8+C15+C20+C27+C35+C42+C46+C60+C67+C73+C79+C85</f>
        <v>81866700</v>
      </c>
      <c r="D112" s="24">
        <f>D8+D15+D20+D27+D35+D42+D46+D60+D67+D73+D79+D85</f>
        <v>0</v>
      </c>
      <c r="E112" s="24">
        <v>19777509.629999999</v>
      </c>
      <c r="F112" s="63">
        <f t="shared" si="28"/>
        <v>19777509.629999999</v>
      </c>
      <c r="G112" s="26">
        <f t="shared" si="27"/>
        <v>24.158185965722325</v>
      </c>
      <c r="H112" s="24">
        <f>C112-F112</f>
        <v>62089190.370000005</v>
      </c>
      <c r="I112" s="25">
        <f>H112/C112*100</f>
        <v>75.841814034277675</v>
      </c>
    </row>
    <row r="113" spans="1:11" ht="15.75" customHeight="1" x14ac:dyDescent="0.25">
      <c r="A113" s="66" t="s">
        <v>5</v>
      </c>
      <c r="B113" s="3">
        <f>B9+B21+B28+B61+B68+B86</f>
        <v>9390200</v>
      </c>
      <c r="C113" s="3">
        <f>C9+C21+C28+C61+C68+C86</f>
        <v>9390200</v>
      </c>
      <c r="D113" s="3">
        <f>D9+D21+D28+D61+D68+D86</f>
        <v>0</v>
      </c>
      <c r="E113" s="3">
        <v>6498214.0999999996</v>
      </c>
      <c r="F113" s="63">
        <f t="shared" si="28"/>
        <v>6498214.0999999996</v>
      </c>
      <c r="G113" s="26">
        <f t="shared" si="27"/>
        <v>69.202084087665867</v>
      </c>
      <c r="H113" s="24">
        <f>C113-F113</f>
        <v>2891985.9000000004</v>
      </c>
      <c r="I113" s="25">
        <f>H113/C113*100</f>
        <v>30.79791591233414</v>
      </c>
    </row>
    <row r="114" spans="1:11" ht="15.75" customHeight="1" x14ac:dyDescent="0.25">
      <c r="A114" s="66" t="s">
        <v>10</v>
      </c>
      <c r="B114" s="3">
        <v>4032540</v>
      </c>
      <c r="C114" s="3">
        <v>4032540</v>
      </c>
      <c r="D114" s="3">
        <f>D10+D16+D22+D29+D36+D47</f>
        <v>0</v>
      </c>
      <c r="E114" s="3">
        <v>4012530</v>
      </c>
      <c r="F114" s="63">
        <f t="shared" si="28"/>
        <v>4012530</v>
      </c>
      <c r="G114" s="26">
        <f t="shared" si="27"/>
        <v>99.503786695234268</v>
      </c>
      <c r="H114" s="24">
        <f>B114-E114</f>
        <v>20010</v>
      </c>
      <c r="I114" s="25">
        <f t="shared" ref="I114:I115" si="29">H114/C114*100</f>
        <v>0.49621330476573072</v>
      </c>
    </row>
    <row r="115" spans="1:11" ht="15.75" customHeight="1" x14ac:dyDescent="0.25">
      <c r="A115" s="66" t="s">
        <v>11</v>
      </c>
      <c r="B115" s="3">
        <f>B48+B62+B87</f>
        <v>22222700</v>
      </c>
      <c r="C115" s="3">
        <v>22222700</v>
      </c>
      <c r="D115" s="3"/>
      <c r="E115" s="3">
        <v>10501676</v>
      </c>
      <c r="F115" s="63">
        <f t="shared" si="28"/>
        <v>10501676</v>
      </c>
      <c r="G115" s="26">
        <f t="shared" si="27"/>
        <v>47.256525984691329</v>
      </c>
      <c r="H115" s="24">
        <f>B115-E115</f>
        <v>11721024</v>
      </c>
      <c r="I115" s="25">
        <f t="shared" si="29"/>
        <v>52.743474015308664</v>
      </c>
    </row>
    <row r="116" spans="1:11" ht="15.75" customHeight="1" x14ac:dyDescent="0.25">
      <c r="A116" s="66" t="s">
        <v>12</v>
      </c>
      <c r="B116" s="3">
        <f>B88</f>
        <v>37049400</v>
      </c>
      <c r="C116" s="3">
        <f>C88</f>
        <v>37049400</v>
      </c>
      <c r="D116" s="3">
        <f>D88</f>
        <v>0</v>
      </c>
      <c r="E116" s="3">
        <v>10209212</v>
      </c>
      <c r="F116" s="63">
        <f t="shared" si="28"/>
        <v>10209212</v>
      </c>
      <c r="G116" s="26">
        <f t="shared" si="27"/>
        <v>27.555674315913347</v>
      </c>
      <c r="H116" s="24">
        <f>C116-F116</f>
        <v>26840188</v>
      </c>
      <c r="I116" s="25">
        <f>H116/C116*100</f>
        <v>72.44432568408665</v>
      </c>
    </row>
    <row r="117" spans="1:11" ht="15.75" customHeight="1" x14ac:dyDescent="0.25">
      <c r="A117" s="67" t="s">
        <v>13</v>
      </c>
      <c r="B117" s="14">
        <f>B11+B23+B30+B37+B49+B69+B74+B80+B89</f>
        <v>80923100</v>
      </c>
      <c r="C117" s="14">
        <f>C11+C23+C30+C37+C49+C69+C74+C80+C89</f>
        <v>80923100</v>
      </c>
      <c r="D117" s="14">
        <f>D11+D23+D30+D37+D49+D69+D74+D80+D89</f>
        <v>0</v>
      </c>
      <c r="E117" s="14">
        <v>41406145.159999996</v>
      </c>
      <c r="F117" s="68">
        <f t="shared" si="28"/>
        <v>41406145.159999996</v>
      </c>
      <c r="G117" s="96">
        <f t="shared" si="27"/>
        <v>51.167275054959582</v>
      </c>
      <c r="H117" s="75">
        <f>C117-F117</f>
        <v>39516954.840000004</v>
      </c>
      <c r="I117" s="76">
        <f>H117/C117*100</f>
        <v>48.832724945040418</v>
      </c>
    </row>
    <row r="118" spans="1:11" s="4" customFormat="1" ht="15.75" customHeight="1" thickBot="1" x14ac:dyDescent="0.3">
      <c r="A118" s="42" t="s">
        <v>14</v>
      </c>
      <c r="B118" s="43">
        <f>SUM(B110:B117)</f>
        <v>450632600</v>
      </c>
      <c r="C118" s="43">
        <f>SUM(C110:C117)</f>
        <v>450632600</v>
      </c>
      <c r="D118" s="43">
        <f>SUM(D110:D117)</f>
        <v>0</v>
      </c>
      <c r="E118" s="43">
        <f>SUM(E110:E117)</f>
        <v>186504583.38999999</v>
      </c>
      <c r="F118" s="43">
        <f>SUM(F110:F117)</f>
        <v>186504583.38999999</v>
      </c>
      <c r="G118" s="49">
        <f t="shared" si="27"/>
        <v>41.387281654722713</v>
      </c>
      <c r="H118" s="43">
        <f>SUM(H110:H117)</f>
        <v>264128016.61000001</v>
      </c>
      <c r="I118" s="44">
        <f>H118/C118*100</f>
        <v>58.61271834527728</v>
      </c>
    </row>
    <row r="119" spans="1:11" ht="16.5" thickTop="1" x14ac:dyDescent="0.25">
      <c r="A119" s="69"/>
    </row>
    <row r="120" spans="1:11" s="13" customFormat="1" ht="15.75" customHeight="1" x14ac:dyDescent="0.3">
      <c r="A120" s="92" t="s">
        <v>56</v>
      </c>
      <c r="B120" s="93"/>
      <c r="C120" s="93"/>
      <c r="D120" s="93"/>
      <c r="E120" s="94"/>
      <c r="J120" s="1"/>
      <c r="K120" s="1"/>
    </row>
  </sheetData>
  <mergeCells count="22">
    <mergeCell ref="A1:I1"/>
    <mergeCell ref="A2:I2"/>
    <mergeCell ref="A3:A4"/>
    <mergeCell ref="D3:D4"/>
    <mergeCell ref="E3:E4"/>
    <mergeCell ref="F3:G3"/>
    <mergeCell ref="H3:I3"/>
    <mergeCell ref="A52:I52"/>
    <mergeCell ref="A53:I53"/>
    <mergeCell ref="A54:I54"/>
    <mergeCell ref="A55:A56"/>
    <mergeCell ref="D55:D56"/>
    <mergeCell ref="E55:E56"/>
    <mergeCell ref="F55:G55"/>
    <mergeCell ref="H55:I55"/>
    <mergeCell ref="E107:G107"/>
    <mergeCell ref="A103:I103"/>
    <mergeCell ref="A104:I104"/>
    <mergeCell ref="A105:I105"/>
    <mergeCell ref="A107:A108"/>
    <mergeCell ref="D107:D108"/>
    <mergeCell ref="H107:I107"/>
  </mergeCells>
  <pageMargins left="0.98425196850393704" right="0.15748031496062992" top="1.0236220472440944" bottom="0.11811023622047245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76225-558A-48A2-9719-C5C94372FC93}">
  <dimension ref="A1:K131"/>
  <sheetViews>
    <sheetView zoomScale="120" zoomScaleNormal="120" workbookViewId="0">
      <pane ySplit="4" topLeftCell="A102" activePane="bottomLeft" state="frozen"/>
      <selection pane="bottomLeft" activeCell="L114" sqref="L114"/>
    </sheetView>
  </sheetViews>
  <sheetFormatPr defaultColWidth="9" defaultRowHeight="15.75" customHeight="1" x14ac:dyDescent="0.25"/>
  <cols>
    <col min="1" max="1" width="13.75" style="6" customWidth="1"/>
    <col min="2" max="2" width="10.875" style="13" customWidth="1"/>
    <col min="3" max="3" width="12" style="13" bestFit="1" customWidth="1"/>
    <col min="4" max="4" width="10.375" style="13" customWidth="1"/>
    <col min="5" max="5" width="11.5" style="13" bestFit="1" customWidth="1"/>
    <col min="6" max="6" width="11.375" style="13" bestFit="1" customWidth="1"/>
    <col min="7" max="7" width="6" style="13" bestFit="1" customWidth="1"/>
    <col min="8" max="8" width="11.125" style="13" customWidth="1"/>
    <col min="9" max="9" width="6" style="13" bestFit="1" customWidth="1"/>
    <col min="10" max="10" width="10.625" style="1" bestFit="1" customWidth="1"/>
    <col min="11" max="16384" width="9" style="1"/>
  </cols>
  <sheetData>
    <row r="1" spans="1:10" ht="15.75" hidden="1" customHeight="1" x14ac:dyDescent="0.25">
      <c r="A1" s="108" t="s">
        <v>6</v>
      </c>
      <c r="B1" s="108"/>
      <c r="C1" s="108"/>
      <c r="D1" s="108"/>
      <c r="E1" s="108"/>
      <c r="F1" s="108"/>
      <c r="G1" s="108"/>
      <c r="H1" s="108"/>
      <c r="I1" s="108"/>
    </row>
    <row r="2" spans="1:10" ht="15.75" hidden="1" customHeight="1" x14ac:dyDescent="0.25">
      <c r="A2" s="114" t="s">
        <v>38</v>
      </c>
      <c r="B2" s="114"/>
      <c r="C2" s="114"/>
      <c r="D2" s="114"/>
      <c r="E2" s="114"/>
      <c r="F2" s="114"/>
      <c r="G2" s="114"/>
      <c r="H2" s="114"/>
      <c r="I2" s="114"/>
    </row>
    <row r="3" spans="1:10" ht="15.75" hidden="1" customHeight="1" x14ac:dyDescent="0.25">
      <c r="A3" s="115" t="s">
        <v>0</v>
      </c>
      <c r="B3" s="11" t="s">
        <v>1</v>
      </c>
      <c r="C3" s="11" t="s">
        <v>39</v>
      </c>
      <c r="D3" s="110" t="s">
        <v>4</v>
      </c>
      <c r="E3" s="110" t="s">
        <v>15</v>
      </c>
      <c r="F3" s="112" t="s">
        <v>32</v>
      </c>
      <c r="G3" s="113"/>
      <c r="H3" s="116" t="s">
        <v>16</v>
      </c>
      <c r="I3" s="117"/>
    </row>
    <row r="4" spans="1:10" ht="15.75" hidden="1" customHeight="1" x14ac:dyDescent="0.25">
      <c r="A4" s="103"/>
      <c r="B4" s="12" t="s">
        <v>3</v>
      </c>
      <c r="C4" s="84" t="s">
        <v>40</v>
      </c>
      <c r="D4" s="111"/>
      <c r="E4" s="111"/>
      <c r="F4" s="27" t="s">
        <v>17</v>
      </c>
      <c r="G4" s="27" t="s">
        <v>18</v>
      </c>
      <c r="H4" s="27" t="s">
        <v>17</v>
      </c>
      <c r="I4" s="27" t="s">
        <v>18</v>
      </c>
    </row>
    <row r="5" spans="1:10" ht="15.75" hidden="1" customHeight="1" x14ac:dyDescent="0.25">
      <c r="A5" s="28" t="s">
        <v>7</v>
      </c>
      <c r="B5" s="52"/>
      <c r="C5" s="52"/>
      <c r="D5" s="52"/>
      <c r="E5" s="52"/>
      <c r="F5" s="52"/>
      <c r="G5" s="52"/>
      <c r="H5" s="52"/>
      <c r="I5" s="53"/>
    </row>
    <row r="6" spans="1:10" ht="15.75" hidden="1" customHeight="1" x14ac:dyDescent="0.25">
      <c r="A6" s="54" t="s">
        <v>8</v>
      </c>
      <c r="B6" s="35">
        <v>10808360</v>
      </c>
      <c r="C6" s="35">
        <v>10808360</v>
      </c>
      <c r="D6" s="35"/>
      <c r="E6" s="22">
        <v>4696004.74</v>
      </c>
      <c r="F6" s="22">
        <f>SUM(D6:E6)</f>
        <v>4696004.74</v>
      </c>
      <c r="G6" s="22">
        <f t="shared" ref="G6:G12" si="0">F6/C6*100</f>
        <v>43.447893482452479</v>
      </c>
      <c r="H6" s="22">
        <f t="shared" ref="H6:H11" si="1">C6-F6</f>
        <v>6112355.2599999998</v>
      </c>
      <c r="I6" s="35">
        <f t="shared" ref="I6:I12" si="2">H6/C6*100</f>
        <v>56.552106517547529</v>
      </c>
      <c r="J6" s="16"/>
    </row>
    <row r="7" spans="1:10" ht="15.75" hidden="1" customHeight="1" x14ac:dyDescent="0.25">
      <c r="A7" s="55" t="s">
        <v>9</v>
      </c>
      <c r="B7" s="36">
        <v>432000</v>
      </c>
      <c r="C7" s="36">
        <v>432000</v>
      </c>
      <c r="D7" s="36"/>
      <c r="E7" s="23">
        <v>185030.94</v>
      </c>
      <c r="F7" s="22">
        <f t="shared" ref="F7:F11" si="3">SUM(D7:E7)</f>
        <v>185030.94</v>
      </c>
      <c r="G7" s="22">
        <f t="shared" si="0"/>
        <v>42.83123611111111</v>
      </c>
      <c r="H7" s="22">
        <f t="shared" si="1"/>
        <v>246969.06</v>
      </c>
      <c r="I7" s="35">
        <f t="shared" si="2"/>
        <v>57.168763888888883</v>
      </c>
      <c r="J7" s="16"/>
    </row>
    <row r="8" spans="1:10" ht="15.75" hidden="1" customHeight="1" x14ac:dyDescent="0.25">
      <c r="A8" s="56" t="s">
        <v>2</v>
      </c>
      <c r="B8" s="24">
        <v>4537000</v>
      </c>
      <c r="C8" s="24">
        <v>4537000</v>
      </c>
      <c r="D8" s="24"/>
      <c r="E8" s="24">
        <v>321930</v>
      </c>
      <c r="F8" s="22">
        <f t="shared" si="3"/>
        <v>321930</v>
      </c>
      <c r="G8" s="22">
        <f t="shared" si="0"/>
        <v>7.0956579237381519</v>
      </c>
      <c r="H8" s="22">
        <f t="shared" si="1"/>
        <v>4215070</v>
      </c>
      <c r="I8" s="35">
        <f t="shared" si="2"/>
        <v>92.904342076261841</v>
      </c>
      <c r="J8" s="16"/>
    </row>
    <row r="9" spans="1:10" ht="15.75" hidden="1" customHeight="1" x14ac:dyDescent="0.25">
      <c r="A9" s="5" t="s">
        <v>5</v>
      </c>
      <c r="B9" s="3">
        <v>3228000</v>
      </c>
      <c r="C9" s="3">
        <v>3228000</v>
      </c>
      <c r="D9" s="3"/>
      <c r="E9" s="3">
        <v>1587517.79</v>
      </c>
      <c r="F9" s="22">
        <f t="shared" si="3"/>
        <v>1587517.79</v>
      </c>
      <c r="G9" s="22">
        <f t="shared" si="0"/>
        <v>49.179609355638163</v>
      </c>
      <c r="H9" s="22">
        <f t="shared" si="1"/>
        <v>1640482.21</v>
      </c>
      <c r="I9" s="35">
        <f t="shared" si="2"/>
        <v>50.820390644361837</v>
      </c>
      <c r="J9" s="16"/>
    </row>
    <row r="10" spans="1:10" ht="15.75" hidden="1" customHeight="1" x14ac:dyDescent="0.25">
      <c r="A10" s="5" t="s">
        <v>10</v>
      </c>
      <c r="B10" s="3">
        <v>362690</v>
      </c>
      <c r="C10" s="3">
        <v>362690</v>
      </c>
      <c r="D10" s="3">
        <v>0</v>
      </c>
      <c r="E10" s="3">
        <v>362690</v>
      </c>
      <c r="F10" s="22">
        <f t="shared" si="3"/>
        <v>362690</v>
      </c>
      <c r="G10" s="22">
        <f t="shared" si="0"/>
        <v>100</v>
      </c>
      <c r="H10" s="22">
        <f t="shared" si="1"/>
        <v>0</v>
      </c>
      <c r="I10" s="35">
        <f t="shared" si="2"/>
        <v>0</v>
      </c>
      <c r="J10" s="16"/>
    </row>
    <row r="11" spans="1:10" ht="15.75" hidden="1" customHeight="1" x14ac:dyDescent="0.25">
      <c r="A11" s="7" t="s">
        <v>13</v>
      </c>
      <c r="B11" s="9">
        <v>2053300</v>
      </c>
      <c r="C11" s="9">
        <v>2053300</v>
      </c>
      <c r="D11" s="9"/>
      <c r="E11" s="9">
        <v>220400</v>
      </c>
      <c r="F11" s="22">
        <f t="shared" si="3"/>
        <v>220400</v>
      </c>
      <c r="G11" s="22">
        <f t="shared" si="0"/>
        <v>10.733940486046851</v>
      </c>
      <c r="H11" s="22">
        <f t="shared" si="1"/>
        <v>1832900</v>
      </c>
      <c r="I11" s="35">
        <f t="shared" si="2"/>
        <v>89.266059513953138</v>
      </c>
      <c r="J11" s="16"/>
    </row>
    <row r="12" spans="1:10" s="4" customFormat="1" ht="15.75" hidden="1" customHeight="1" x14ac:dyDescent="0.25">
      <c r="A12" s="17" t="s">
        <v>14</v>
      </c>
      <c r="B12" s="18">
        <f>SUM(B6:B11)</f>
        <v>21421350</v>
      </c>
      <c r="C12" s="18">
        <f>SUM(C6:C11)</f>
        <v>21421350</v>
      </c>
      <c r="D12" s="18">
        <f>SUM(D6:D11)</f>
        <v>0</v>
      </c>
      <c r="E12" s="18">
        <f>SUM(E6:E11)</f>
        <v>7373573.4700000007</v>
      </c>
      <c r="F12" s="18">
        <f>SUM(F6:F11)</f>
        <v>7373573.4700000007</v>
      </c>
      <c r="G12" s="18">
        <f t="shared" si="0"/>
        <v>34.421609609104934</v>
      </c>
      <c r="H12" s="18">
        <f>SUM(H6:H11)</f>
        <v>14047776.530000001</v>
      </c>
      <c r="I12" s="18">
        <f t="shared" si="2"/>
        <v>65.578390390895066</v>
      </c>
      <c r="J12" s="50"/>
    </row>
    <row r="13" spans="1:10" ht="15.75" hidden="1" customHeight="1" x14ac:dyDescent="0.25">
      <c r="A13" s="15" t="s">
        <v>19</v>
      </c>
      <c r="B13" s="32"/>
      <c r="C13" s="32"/>
      <c r="D13" s="32"/>
      <c r="E13" s="32"/>
      <c r="F13" s="32"/>
      <c r="G13" s="52"/>
      <c r="H13" s="52"/>
      <c r="I13" s="57"/>
    </row>
    <row r="14" spans="1:10" ht="15.75" hidden="1" customHeight="1" x14ac:dyDescent="0.25">
      <c r="A14" s="58" t="s">
        <v>8</v>
      </c>
      <c r="B14" s="25">
        <v>5884900</v>
      </c>
      <c r="C14" s="25">
        <v>5884900</v>
      </c>
      <c r="D14" s="25"/>
      <c r="E14" s="24">
        <v>2430358.69</v>
      </c>
      <c r="F14" s="24">
        <f>SUM(D14:E14)</f>
        <v>2430358.69</v>
      </c>
      <c r="G14" s="22">
        <f>F14/C14*100</f>
        <v>41.298215602644056</v>
      </c>
      <c r="H14" s="22">
        <f>C14-F14</f>
        <v>3454541.31</v>
      </c>
      <c r="I14" s="25">
        <f>H14/C14*100</f>
        <v>58.701784397355951</v>
      </c>
    </row>
    <row r="15" spans="1:10" ht="15.75" hidden="1" customHeight="1" x14ac:dyDescent="0.25">
      <c r="A15" s="56" t="s">
        <v>2</v>
      </c>
      <c r="B15" s="24">
        <v>1961400</v>
      </c>
      <c r="C15" s="24">
        <v>1961400</v>
      </c>
      <c r="D15" s="24"/>
      <c r="E15" s="24">
        <v>745552</v>
      </c>
      <c r="F15" s="24">
        <f t="shared" ref="F15:F16" si="4">SUM(D15:E15)</f>
        <v>745552</v>
      </c>
      <c r="G15" s="24">
        <f>F15/C15*100</f>
        <v>38.011216478025901</v>
      </c>
      <c r="H15" s="22">
        <f>C15-F15</f>
        <v>1215848</v>
      </c>
      <c r="I15" s="25">
        <f>H15/C15*100</f>
        <v>61.988783521974099</v>
      </c>
    </row>
    <row r="16" spans="1:10" ht="15.75" hidden="1" customHeight="1" x14ac:dyDescent="0.25">
      <c r="A16" s="5" t="s">
        <v>10</v>
      </c>
      <c r="B16" s="3">
        <v>24510</v>
      </c>
      <c r="C16" s="3">
        <v>24500</v>
      </c>
      <c r="D16" s="3">
        <v>0</v>
      </c>
      <c r="E16" s="3">
        <v>24500</v>
      </c>
      <c r="F16" s="24">
        <f t="shared" si="4"/>
        <v>24500</v>
      </c>
      <c r="G16" s="24">
        <f>F16/C16*100</f>
        <v>100</v>
      </c>
      <c r="H16" s="22">
        <f>C16-F16</f>
        <v>0</v>
      </c>
      <c r="I16" s="25">
        <f>H16/B16*100</f>
        <v>0</v>
      </c>
    </row>
    <row r="17" spans="1:11" s="4" customFormat="1" ht="15.75" hidden="1" customHeight="1" x14ac:dyDescent="0.25">
      <c r="A17" s="17" t="s">
        <v>14</v>
      </c>
      <c r="B17" s="18">
        <f>SUM(B14:B16)</f>
        <v>7870810</v>
      </c>
      <c r="C17" s="18">
        <f>SUM(C14:C16)</f>
        <v>7870800</v>
      </c>
      <c r="D17" s="18">
        <f>SUM(D14:D16)</f>
        <v>0</v>
      </c>
      <c r="E17" s="18">
        <f>SUM(E14:E16)</f>
        <v>3200410.69</v>
      </c>
      <c r="F17" s="18">
        <f>SUM(F14:F16)</f>
        <v>3200410.69</v>
      </c>
      <c r="G17" s="18">
        <f>F17/C17*100</f>
        <v>40.661822051125682</v>
      </c>
      <c r="H17" s="18">
        <f>SUM(H14:H16)</f>
        <v>4670389.3100000005</v>
      </c>
      <c r="I17" s="18">
        <f>H17/C17*100</f>
        <v>59.338177948874325</v>
      </c>
    </row>
    <row r="18" spans="1:11" ht="15.75" hidden="1" customHeight="1" x14ac:dyDescent="0.25">
      <c r="A18" s="15" t="s">
        <v>20</v>
      </c>
      <c r="B18" s="32"/>
      <c r="C18" s="32"/>
      <c r="D18" s="32"/>
      <c r="E18" s="32"/>
      <c r="F18" s="32"/>
      <c r="G18" s="32"/>
      <c r="H18" s="52"/>
      <c r="I18" s="57"/>
    </row>
    <row r="19" spans="1:11" ht="15.75" hidden="1" customHeight="1" x14ac:dyDescent="0.25">
      <c r="A19" s="58" t="s">
        <v>8</v>
      </c>
      <c r="B19" s="37">
        <v>3624800</v>
      </c>
      <c r="C19" s="37">
        <v>3624800</v>
      </c>
      <c r="D19" s="37"/>
      <c r="E19" s="26">
        <v>959165.61</v>
      </c>
      <c r="F19" s="26">
        <f>SUM(D19:E19)</f>
        <v>959165.61</v>
      </c>
      <c r="G19" s="26">
        <f t="shared" ref="G19:G24" si="5">F19/C19*100</f>
        <v>26.461200893842417</v>
      </c>
      <c r="H19" s="22">
        <f>C19-F19</f>
        <v>2665634.39</v>
      </c>
      <c r="I19" s="37">
        <f>H19/C19*100</f>
        <v>73.538799106157583</v>
      </c>
    </row>
    <row r="20" spans="1:11" ht="15.75" hidden="1" customHeight="1" x14ac:dyDescent="0.25">
      <c r="A20" s="56" t="s">
        <v>2</v>
      </c>
      <c r="B20" s="24">
        <v>903700</v>
      </c>
      <c r="C20" s="24">
        <v>903700</v>
      </c>
      <c r="D20" s="24"/>
      <c r="E20" s="24">
        <v>249992</v>
      </c>
      <c r="F20" s="26">
        <f t="shared" ref="F20:F23" si="6">SUM(D20:E20)</f>
        <v>249992</v>
      </c>
      <c r="G20" s="26">
        <f t="shared" si="5"/>
        <v>27.663162553944893</v>
      </c>
      <c r="H20" s="22">
        <f>C20-F20</f>
        <v>653708</v>
      </c>
      <c r="I20" s="37">
        <f>H20/C20*100</f>
        <v>72.3368374460551</v>
      </c>
    </row>
    <row r="21" spans="1:11" ht="15.75" hidden="1" customHeight="1" x14ac:dyDescent="0.25">
      <c r="A21" s="5" t="s">
        <v>5</v>
      </c>
      <c r="B21" s="3">
        <v>220000</v>
      </c>
      <c r="C21" s="3">
        <v>220000</v>
      </c>
      <c r="D21" s="3"/>
      <c r="E21" s="3">
        <v>62498.14</v>
      </c>
      <c r="F21" s="26">
        <f t="shared" si="6"/>
        <v>62498.14</v>
      </c>
      <c r="G21" s="26">
        <f t="shared" si="5"/>
        <v>28.408245454545455</v>
      </c>
      <c r="H21" s="22">
        <f>C21-F21</f>
        <v>157501.85999999999</v>
      </c>
      <c r="I21" s="37">
        <f>H21/C21*100</f>
        <v>71.591754545454549</v>
      </c>
    </row>
    <row r="22" spans="1:11" ht="15.75" hidden="1" customHeight="1" x14ac:dyDescent="0.25">
      <c r="A22" s="5" t="s">
        <v>10</v>
      </c>
      <c r="B22" s="3">
        <v>102040</v>
      </c>
      <c r="C22" s="3">
        <v>102040</v>
      </c>
      <c r="D22" s="3">
        <v>0</v>
      </c>
      <c r="E22" s="3">
        <v>102040</v>
      </c>
      <c r="F22" s="24">
        <f t="shared" si="6"/>
        <v>102040</v>
      </c>
      <c r="G22" s="26">
        <f t="shared" si="5"/>
        <v>100</v>
      </c>
      <c r="H22" s="22">
        <f>C22-F22</f>
        <v>0</v>
      </c>
      <c r="I22" s="25">
        <f>H22/B22*100</f>
        <v>0</v>
      </c>
      <c r="K22" s="16"/>
    </row>
    <row r="23" spans="1:11" ht="15.75" hidden="1" customHeight="1" x14ac:dyDescent="0.25">
      <c r="A23" s="77" t="s">
        <v>33</v>
      </c>
      <c r="B23" s="78">
        <v>33405300</v>
      </c>
      <c r="C23" s="78">
        <v>33405300</v>
      </c>
      <c r="D23" s="79"/>
      <c r="E23" s="79">
        <v>0</v>
      </c>
      <c r="F23" s="19">
        <f t="shared" si="6"/>
        <v>0</v>
      </c>
      <c r="G23" s="19">
        <f t="shared" si="5"/>
        <v>0</v>
      </c>
      <c r="H23" s="80">
        <f>C23-F23</f>
        <v>33405300</v>
      </c>
      <c r="I23" s="51">
        <f>H23/C23*100</f>
        <v>100</v>
      </c>
    </row>
    <row r="24" spans="1:11" s="4" customFormat="1" ht="15.75" hidden="1" customHeight="1" x14ac:dyDescent="0.25">
      <c r="A24" s="17" t="s">
        <v>14</v>
      </c>
      <c r="B24" s="18">
        <f>SUM(B19:B23)</f>
        <v>38255840</v>
      </c>
      <c r="C24" s="18">
        <f>SUM(C19:C23)</f>
        <v>38255840</v>
      </c>
      <c r="D24" s="18">
        <f>SUM(D19:D22)</f>
        <v>0</v>
      </c>
      <c r="E24" s="18">
        <f>SUM(E19:E22)</f>
        <v>1373695.7499999998</v>
      </c>
      <c r="F24" s="18">
        <f>SUM(F19:F23)</f>
        <v>1373695.7499999998</v>
      </c>
      <c r="G24" s="18">
        <f t="shared" si="5"/>
        <v>3.5908131934888892</v>
      </c>
      <c r="H24" s="18">
        <f>SUM(H19:H23)</f>
        <v>36882144.25</v>
      </c>
      <c r="I24" s="18">
        <f>H24/C24*100</f>
        <v>96.409186806511116</v>
      </c>
    </row>
    <row r="25" spans="1:11" ht="15.75" hidden="1" customHeight="1" x14ac:dyDescent="0.25">
      <c r="A25" s="15" t="s">
        <v>21</v>
      </c>
      <c r="B25" s="32"/>
      <c r="C25" s="32"/>
      <c r="D25" s="32"/>
      <c r="E25" s="32"/>
      <c r="F25" s="32"/>
      <c r="G25" s="52"/>
      <c r="H25" s="52"/>
      <c r="I25" s="53"/>
    </row>
    <row r="26" spans="1:11" ht="15.75" hidden="1" customHeight="1" x14ac:dyDescent="0.25">
      <c r="A26" s="58" t="s">
        <v>8</v>
      </c>
      <c r="B26" s="37">
        <v>5123300</v>
      </c>
      <c r="C26" s="37">
        <v>5123300</v>
      </c>
      <c r="D26" s="37"/>
      <c r="E26" s="26">
        <v>2265395.85</v>
      </c>
      <c r="F26" s="26">
        <f>SUM(D26:E26)</f>
        <v>2265395.85</v>
      </c>
      <c r="G26" s="59">
        <f t="shared" ref="G26:G31" si="7">F26/C26*100</f>
        <v>44.217513126305313</v>
      </c>
      <c r="H26" s="22">
        <f>C26-F26</f>
        <v>2857904.15</v>
      </c>
      <c r="I26" s="60">
        <f t="shared" ref="I26:I31" si="8">H26/C26*100</f>
        <v>55.782486873694694</v>
      </c>
    </row>
    <row r="27" spans="1:11" ht="15.75" hidden="1" customHeight="1" x14ac:dyDescent="0.25">
      <c r="A27" s="56" t="s">
        <v>2</v>
      </c>
      <c r="B27" s="24">
        <v>1046800</v>
      </c>
      <c r="C27" s="24">
        <v>1046800</v>
      </c>
      <c r="D27" s="24"/>
      <c r="E27" s="24">
        <v>262824</v>
      </c>
      <c r="F27" s="26">
        <f t="shared" ref="F27:F30" si="9">SUM(D27:E27)</f>
        <v>262824</v>
      </c>
      <c r="G27" s="26">
        <f t="shared" si="7"/>
        <v>25.107374856706148</v>
      </c>
      <c r="H27" s="22">
        <f>C27-F27</f>
        <v>783976</v>
      </c>
      <c r="I27" s="25">
        <f t="shared" si="8"/>
        <v>74.892625143293841</v>
      </c>
    </row>
    <row r="28" spans="1:11" ht="15.75" hidden="1" customHeight="1" x14ac:dyDescent="0.25">
      <c r="A28" s="5" t="s">
        <v>5</v>
      </c>
      <c r="B28" s="3">
        <v>1300000</v>
      </c>
      <c r="C28" s="3">
        <v>1300000</v>
      </c>
      <c r="D28" s="3"/>
      <c r="E28" s="3">
        <v>111003</v>
      </c>
      <c r="F28" s="26">
        <f t="shared" si="9"/>
        <v>111003</v>
      </c>
      <c r="G28" s="26">
        <f t="shared" si="7"/>
        <v>8.5386923076923082</v>
      </c>
      <c r="H28" s="22">
        <f>C28-F28</f>
        <v>1188997</v>
      </c>
      <c r="I28" s="25">
        <f t="shared" si="8"/>
        <v>91.461307692307685</v>
      </c>
    </row>
    <row r="29" spans="1:11" ht="15.75" hidden="1" customHeight="1" x14ac:dyDescent="0.25">
      <c r="A29" s="5" t="s">
        <v>10</v>
      </c>
      <c r="B29" s="3">
        <v>18900</v>
      </c>
      <c r="C29" s="3">
        <v>18900</v>
      </c>
      <c r="D29" s="3"/>
      <c r="E29" s="3">
        <v>18900</v>
      </c>
      <c r="F29" s="24">
        <f t="shared" si="9"/>
        <v>18900</v>
      </c>
      <c r="G29" s="26">
        <f t="shared" si="7"/>
        <v>100</v>
      </c>
      <c r="H29" s="22">
        <f>C29-F29</f>
        <v>0</v>
      </c>
      <c r="I29" s="25">
        <f t="shared" si="8"/>
        <v>0</v>
      </c>
    </row>
    <row r="30" spans="1:11" ht="15.75" hidden="1" customHeight="1" x14ac:dyDescent="0.25">
      <c r="A30" s="7" t="s">
        <v>13</v>
      </c>
      <c r="B30" s="9">
        <v>363000</v>
      </c>
      <c r="C30" s="9">
        <v>363000</v>
      </c>
      <c r="D30" s="9"/>
      <c r="E30" s="9">
        <v>130800</v>
      </c>
      <c r="F30" s="26">
        <f t="shared" si="9"/>
        <v>130800</v>
      </c>
      <c r="G30" s="26">
        <f t="shared" si="7"/>
        <v>36.033057851239668</v>
      </c>
      <c r="H30" s="22">
        <f>C30-F30</f>
        <v>232200</v>
      </c>
      <c r="I30" s="25">
        <f t="shared" si="8"/>
        <v>63.966942148760332</v>
      </c>
    </row>
    <row r="31" spans="1:11" s="4" customFormat="1" ht="15.75" hidden="1" customHeight="1" x14ac:dyDescent="0.25">
      <c r="A31" s="17" t="s">
        <v>14</v>
      </c>
      <c r="B31" s="18">
        <f>SUM(B26:B30)</f>
        <v>7852000</v>
      </c>
      <c r="C31" s="18">
        <f>SUM(C26:C30)</f>
        <v>7852000</v>
      </c>
      <c r="D31" s="18">
        <f>SUM(D26:D30)</f>
        <v>0</v>
      </c>
      <c r="E31" s="18">
        <f>SUM(E26:E30)</f>
        <v>2788922.85</v>
      </c>
      <c r="F31" s="18">
        <f>SUM(F26:F30)</f>
        <v>2788922.85</v>
      </c>
      <c r="G31" s="18">
        <f t="shared" si="7"/>
        <v>35.518630285277638</v>
      </c>
      <c r="H31" s="18">
        <f>SUM(H26:H30)</f>
        <v>5063077.1500000004</v>
      </c>
      <c r="I31" s="18">
        <f t="shared" si="8"/>
        <v>64.481369714722376</v>
      </c>
    </row>
    <row r="32" spans="1:11" ht="15.75" hidden="1" customHeight="1" x14ac:dyDescent="0.25">
      <c r="A32" s="15" t="s">
        <v>22</v>
      </c>
      <c r="B32" s="32"/>
      <c r="C32" s="32"/>
      <c r="D32" s="32"/>
      <c r="E32" s="32"/>
      <c r="F32" s="32"/>
      <c r="G32" s="32"/>
      <c r="H32" s="52"/>
      <c r="I32" s="57"/>
    </row>
    <row r="33" spans="1:9" ht="15.75" hidden="1" customHeight="1" x14ac:dyDescent="0.25">
      <c r="A33" s="58" t="s">
        <v>8</v>
      </c>
      <c r="B33" s="25">
        <v>73326600</v>
      </c>
      <c r="C33" s="25">
        <v>73326600</v>
      </c>
      <c r="D33" s="25"/>
      <c r="E33" s="24">
        <v>31809921.289999999</v>
      </c>
      <c r="F33" s="24">
        <f>SUM(D33:E33)</f>
        <v>31809921.289999999</v>
      </c>
      <c r="G33" s="24">
        <f t="shared" ref="G33:G38" si="10">F33/C33*100</f>
        <v>43.381148573641759</v>
      </c>
      <c r="H33" s="22">
        <f>C33-F33</f>
        <v>41516678.710000001</v>
      </c>
      <c r="I33" s="25">
        <f>H33/C33*100</f>
        <v>56.618851426358241</v>
      </c>
    </row>
    <row r="34" spans="1:9" ht="15.75" hidden="1" customHeight="1" x14ac:dyDescent="0.25">
      <c r="A34" s="55" t="s">
        <v>9</v>
      </c>
      <c r="B34" s="36">
        <v>23472000</v>
      </c>
      <c r="C34" s="36">
        <v>23472000</v>
      </c>
      <c r="D34" s="36"/>
      <c r="E34" s="23">
        <v>9617029.7799999993</v>
      </c>
      <c r="F34" s="24">
        <f t="shared" ref="F34:F37" si="11">SUM(D34:E34)</f>
        <v>9617029.7799999993</v>
      </c>
      <c r="G34" s="24">
        <f t="shared" si="10"/>
        <v>40.972349096796179</v>
      </c>
      <c r="H34" s="22">
        <f>C34-F34</f>
        <v>13854970.220000001</v>
      </c>
      <c r="I34" s="25">
        <f>H34/C34*100</f>
        <v>59.027650903203821</v>
      </c>
    </row>
    <row r="35" spans="1:9" ht="15.75" hidden="1" customHeight="1" x14ac:dyDescent="0.25">
      <c r="A35" s="56" t="s">
        <v>2</v>
      </c>
      <c r="B35" s="24">
        <v>24473800</v>
      </c>
      <c r="C35" s="24">
        <v>24473800</v>
      </c>
      <c r="D35" s="24"/>
      <c r="E35" s="24">
        <v>8664762.6400000006</v>
      </c>
      <c r="F35" s="24">
        <f t="shared" si="11"/>
        <v>8664762.6400000006</v>
      </c>
      <c r="G35" s="24">
        <f t="shared" si="10"/>
        <v>35.404238982095144</v>
      </c>
      <c r="H35" s="22">
        <f>C35-F35</f>
        <v>15809037.359999999</v>
      </c>
      <c r="I35" s="25">
        <f>H35/C35*100</f>
        <v>64.595761017904863</v>
      </c>
    </row>
    <row r="36" spans="1:9" ht="15.75" hidden="1" customHeight="1" x14ac:dyDescent="0.25">
      <c r="A36" s="5" t="s">
        <v>10</v>
      </c>
      <c r="B36" s="3">
        <v>4400</v>
      </c>
      <c r="C36" s="3">
        <v>4400</v>
      </c>
      <c r="D36" s="3"/>
      <c r="E36" s="3">
        <v>4400</v>
      </c>
      <c r="F36" s="24">
        <f t="shared" si="11"/>
        <v>4400</v>
      </c>
      <c r="G36" s="24">
        <f t="shared" si="10"/>
        <v>100</v>
      </c>
      <c r="H36" s="22">
        <f>C36-F36</f>
        <v>0</v>
      </c>
      <c r="I36" s="25">
        <f>H36/B36*100</f>
        <v>0</v>
      </c>
    </row>
    <row r="37" spans="1:9" ht="15.75" hidden="1" customHeight="1" x14ac:dyDescent="0.25">
      <c r="A37" s="7" t="s">
        <v>13</v>
      </c>
      <c r="B37" s="9">
        <v>436600</v>
      </c>
      <c r="C37" s="9">
        <v>436600</v>
      </c>
      <c r="D37" s="9"/>
      <c r="E37" s="9">
        <v>88770</v>
      </c>
      <c r="F37" s="24">
        <f t="shared" si="11"/>
        <v>88770</v>
      </c>
      <c r="G37" s="24">
        <f t="shared" si="10"/>
        <v>20.332111772789737</v>
      </c>
      <c r="H37" s="22">
        <f>C37-F37</f>
        <v>347830</v>
      </c>
      <c r="I37" s="25">
        <f>H37/C37*100</f>
        <v>79.667888227210256</v>
      </c>
    </row>
    <row r="38" spans="1:9" s="4" customFormat="1" ht="15.75" hidden="1" customHeight="1" x14ac:dyDescent="0.25">
      <c r="A38" s="17" t="s">
        <v>14</v>
      </c>
      <c r="B38" s="18">
        <f>SUM(B33:B37)</f>
        <v>121713400</v>
      </c>
      <c r="C38" s="18">
        <f>SUM(C33:C37)</f>
        <v>121713400</v>
      </c>
      <c r="D38" s="18">
        <f>SUM(D33:D37)</f>
        <v>0</v>
      </c>
      <c r="E38" s="18">
        <f>SUM(E33:E37)</f>
        <v>50184883.710000001</v>
      </c>
      <c r="F38" s="18">
        <f>SUM(F33:F37)</f>
        <v>50184883.710000001</v>
      </c>
      <c r="G38" s="18">
        <f t="shared" si="10"/>
        <v>41.232012013467703</v>
      </c>
      <c r="H38" s="18">
        <f>SUM(H33:H37)</f>
        <v>71528516.289999992</v>
      </c>
      <c r="I38" s="18">
        <f>H38/C38*100</f>
        <v>58.76798798653229</v>
      </c>
    </row>
    <row r="39" spans="1:9" ht="15.75" hidden="1" customHeight="1" x14ac:dyDescent="0.25">
      <c r="A39" s="15" t="s">
        <v>30</v>
      </c>
      <c r="B39" s="32"/>
      <c r="C39" s="32"/>
      <c r="D39" s="32"/>
      <c r="E39" s="32"/>
      <c r="F39" s="32"/>
      <c r="G39" s="32"/>
      <c r="H39" s="52"/>
      <c r="I39" s="57"/>
    </row>
    <row r="40" spans="1:9" ht="15.75" hidden="1" customHeight="1" x14ac:dyDescent="0.25">
      <c r="A40" s="58" t="s">
        <v>8</v>
      </c>
      <c r="B40" s="37">
        <v>16967600</v>
      </c>
      <c r="C40" s="37">
        <v>16967600</v>
      </c>
      <c r="D40" s="37"/>
      <c r="E40" s="26">
        <v>7837760.8200000003</v>
      </c>
      <c r="F40" s="26">
        <f>SUM(D40:E40)</f>
        <v>7837760.8200000003</v>
      </c>
      <c r="G40" s="26">
        <f>F40/C40*100</f>
        <v>46.192512906952075</v>
      </c>
      <c r="H40" s="22">
        <f>C40-F40</f>
        <v>9129839.1799999997</v>
      </c>
      <c r="I40" s="37">
        <f>H40/C40*100</f>
        <v>53.807487093047925</v>
      </c>
    </row>
    <row r="41" spans="1:9" ht="15.75" hidden="1" customHeight="1" x14ac:dyDescent="0.25">
      <c r="A41" s="55" t="s">
        <v>9</v>
      </c>
      <c r="B41" s="36">
        <v>288000</v>
      </c>
      <c r="C41" s="36">
        <v>288000</v>
      </c>
      <c r="D41" s="36"/>
      <c r="E41" s="23">
        <v>89085.39</v>
      </c>
      <c r="F41" s="26">
        <f t="shared" ref="F41:F42" si="12">SUM(D41:E41)</f>
        <v>89085.39</v>
      </c>
      <c r="G41" s="26">
        <f>F41/C41*100</f>
        <v>30.932427083333337</v>
      </c>
      <c r="H41" s="22">
        <f>C41-F41</f>
        <v>198914.61</v>
      </c>
      <c r="I41" s="37">
        <f>H41/C41*100</f>
        <v>69.067572916666663</v>
      </c>
    </row>
    <row r="42" spans="1:9" ht="15.75" hidden="1" customHeight="1" x14ac:dyDescent="0.25">
      <c r="A42" s="56" t="s">
        <v>2</v>
      </c>
      <c r="B42" s="24">
        <v>5052100</v>
      </c>
      <c r="C42" s="24">
        <v>5052100</v>
      </c>
      <c r="D42" s="24"/>
      <c r="E42" s="24">
        <v>1788314</v>
      </c>
      <c r="F42" s="26">
        <f t="shared" si="12"/>
        <v>1788314</v>
      </c>
      <c r="G42" s="26">
        <f>F42/C42*100</f>
        <v>35.39743868886206</v>
      </c>
      <c r="H42" s="22">
        <f>C42-F42</f>
        <v>3263786</v>
      </c>
      <c r="I42" s="37">
        <f>H42/C42*100</f>
        <v>64.602561311137947</v>
      </c>
    </row>
    <row r="43" spans="1:9" s="4" customFormat="1" ht="15.75" hidden="1" customHeight="1" x14ac:dyDescent="0.25">
      <c r="A43" s="17" t="s">
        <v>14</v>
      </c>
      <c r="B43" s="18">
        <f>SUM(B40:B42)</f>
        <v>22307700</v>
      </c>
      <c r="C43" s="18">
        <f>SUM(C40:C42)</f>
        <v>22307700</v>
      </c>
      <c r="D43" s="18">
        <f>SUM(D40:D42)</f>
        <v>0</v>
      </c>
      <c r="E43" s="18">
        <f>SUM(E40:E42)</f>
        <v>9715160.2100000009</v>
      </c>
      <c r="F43" s="18">
        <f>SUM(F40:F42)</f>
        <v>9715160.2100000009</v>
      </c>
      <c r="G43" s="18">
        <f>F43/C43*100</f>
        <v>43.550703165274776</v>
      </c>
      <c r="H43" s="18">
        <f>SUM(H40:H42)</f>
        <v>12592539.789999999</v>
      </c>
      <c r="I43" s="18">
        <f>H43/C43*100</f>
        <v>56.449296834725224</v>
      </c>
    </row>
    <row r="44" spans="1:9" ht="15.75" hidden="1" customHeight="1" x14ac:dyDescent="0.25">
      <c r="A44" s="15" t="s">
        <v>23</v>
      </c>
      <c r="B44" s="32"/>
      <c r="C44" s="32"/>
      <c r="D44" s="32"/>
      <c r="E44" s="32"/>
      <c r="F44" s="32"/>
      <c r="G44" s="32"/>
      <c r="H44" s="52"/>
      <c r="I44" s="57"/>
    </row>
    <row r="45" spans="1:9" ht="15.75" hidden="1" customHeight="1" x14ac:dyDescent="0.25">
      <c r="A45" s="58" t="s">
        <v>8</v>
      </c>
      <c r="B45" s="25">
        <v>7627600</v>
      </c>
      <c r="C45" s="25">
        <v>7627600</v>
      </c>
      <c r="D45" s="25"/>
      <c r="E45" s="24">
        <v>3021720</v>
      </c>
      <c r="F45" s="24">
        <f>SUM(D45:E45)</f>
        <v>3021720</v>
      </c>
      <c r="G45" s="24">
        <f t="shared" ref="G45:G50" si="13">F45/C45*100</f>
        <v>39.615606481724264</v>
      </c>
      <c r="H45" s="22">
        <f>C45-F45</f>
        <v>4605880</v>
      </c>
      <c r="I45" s="25">
        <f>H45/C45*100</f>
        <v>60.384393518275736</v>
      </c>
    </row>
    <row r="46" spans="1:9" ht="15.75" hidden="1" customHeight="1" x14ac:dyDescent="0.25">
      <c r="A46" s="56" t="s">
        <v>2</v>
      </c>
      <c r="B46" s="24">
        <v>5360900</v>
      </c>
      <c r="C46" s="24">
        <v>5360900</v>
      </c>
      <c r="D46" s="24"/>
      <c r="E46" s="24">
        <v>348040</v>
      </c>
      <c r="F46" s="24">
        <f t="shared" ref="F46:F49" si="14">SUM(D46:E46)</f>
        <v>348040</v>
      </c>
      <c r="G46" s="24">
        <f t="shared" si="13"/>
        <v>6.4921934749762169</v>
      </c>
      <c r="H46" s="22">
        <f>C46-F46</f>
        <v>5012860</v>
      </c>
      <c r="I46" s="25">
        <f>H46/C46*100</f>
        <v>93.507806525023781</v>
      </c>
    </row>
    <row r="47" spans="1:9" ht="15.75" hidden="1" customHeight="1" x14ac:dyDescent="0.25">
      <c r="A47" s="5" t="s">
        <v>10</v>
      </c>
      <c r="B47" s="3">
        <v>3520000</v>
      </c>
      <c r="C47" s="3">
        <v>3500000</v>
      </c>
      <c r="D47" s="3">
        <v>0</v>
      </c>
      <c r="E47" s="3">
        <v>3500000</v>
      </c>
      <c r="F47" s="24">
        <f t="shared" si="14"/>
        <v>3500000</v>
      </c>
      <c r="G47" s="24">
        <f t="shared" si="13"/>
        <v>100</v>
      </c>
      <c r="H47" s="22">
        <f>C47-F47</f>
        <v>0</v>
      </c>
      <c r="I47" s="37">
        <f>H47/B47*100</f>
        <v>0</v>
      </c>
    </row>
    <row r="48" spans="1:9" ht="15.75" hidden="1" customHeight="1" x14ac:dyDescent="0.25">
      <c r="A48" s="7" t="s">
        <v>11</v>
      </c>
      <c r="B48" s="9">
        <v>4159400</v>
      </c>
      <c r="C48" s="9">
        <v>3610000</v>
      </c>
      <c r="D48" s="9">
        <v>3610000</v>
      </c>
      <c r="E48" s="9">
        <v>0</v>
      </c>
      <c r="F48" s="24">
        <f t="shared" si="14"/>
        <v>3610000</v>
      </c>
      <c r="G48" s="24">
        <f t="shared" si="13"/>
        <v>100</v>
      </c>
      <c r="H48" s="22">
        <f>C48-F48</f>
        <v>0</v>
      </c>
      <c r="I48" s="37">
        <f>H48/B48*100</f>
        <v>0</v>
      </c>
    </row>
    <row r="49" spans="1:9" ht="15.75" hidden="1" customHeight="1" x14ac:dyDescent="0.25">
      <c r="A49" s="7" t="s">
        <v>13</v>
      </c>
      <c r="B49" s="9">
        <v>3000000</v>
      </c>
      <c r="C49" s="9">
        <v>3000000</v>
      </c>
      <c r="D49" s="9"/>
      <c r="E49" s="9"/>
      <c r="F49" s="24">
        <f t="shared" si="14"/>
        <v>0</v>
      </c>
      <c r="G49" s="24">
        <f t="shared" si="13"/>
        <v>0</v>
      </c>
      <c r="H49" s="24">
        <f>C49-F49</f>
        <v>3000000</v>
      </c>
      <c r="I49" s="25">
        <f>H49/C49*100</f>
        <v>100</v>
      </c>
    </row>
    <row r="50" spans="1:9" s="4" customFormat="1" ht="15.75" hidden="1" customHeight="1" x14ac:dyDescent="0.25">
      <c r="A50" s="17" t="s">
        <v>14</v>
      </c>
      <c r="B50" s="18">
        <f>SUM(B45:B49)</f>
        <v>23667900</v>
      </c>
      <c r="C50" s="18">
        <f>SUM(C45:C49)</f>
        <v>23098500</v>
      </c>
      <c r="D50" s="18">
        <f>SUM(D45:D49)</f>
        <v>3610000</v>
      </c>
      <c r="E50" s="18">
        <f>SUM(E45:E49)</f>
        <v>6869760</v>
      </c>
      <c r="F50" s="18">
        <f>SUM(F45:F49)</f>
        <v>10479760</v>
      </c>
      <c r="G50" s="18">
        <f t="shared" si="13"/>
        <v>45.369872502543458</v>
      </c>
      <c r="H50" s="18">
        <f>SUM(H45:H49)</f>
        <v>12618740</v>
      </c>
      <c r="I50" s="18">
        <f>H50/C50*100</f>
        <v>54.630127497456549</v>
      </c>
    </row>
    <row r="51" spans="1:9" s="4" customFormat="1" ht="15.75" hidden="1" customHeight="1" x14ac:dyDescent="0.25">
      <c r="A51" s="90"/>
      <c r="B51" s="91"/>
      <c r="C51" s="91"/>
      <c r="D51" s="91"/>
      <c r="E51" s="91"/>
      <c r="F51" s="91"/>
      <c r="G51" s="91"/>
      <c r="H51" s="91"/>
      <c r="I51" s="91"/>
    </row>
    <row r="52" spans="1:9" ht="15.75" hidden="1" customHeight="1" x14ac:dyDescent="0.25">
      <c r="A52" s="107" t="s">
        <v>37</v>
      </c>
      <c r="B52" s="107"/>
      <c r="C52" s="107"/>
      <c r="D52" s="107"/>
      <c r="E52" s="107"/>
      <c r="F52" s="107"/>
      <c r="G52" s="107"/>
      <c r="H52" s="107"/>
      <c r="I52" s="107"/>
    </row>
    <row r="53" spans="1:9" ht="15.75" hidden="1" customHeight="1" x14ac:dyDescent="0.25">
      <c r="A53" s="108" t="s">
        <v>6</v>
      </c>
      <c r="B53" s="108"/>
      <c r="C53" s="108"/>
      <c r="D53" s="108"/>
      <c r="E53" s="108"/>
      <c r="F53" s="108"/>
      <c r="G53" s="108"/>
      <c r="H53" s="108"/>
      <c r="I53" s="108"/>
    </row>
    <row r="54" spans="1:9" ht="15.75" hidden="1" customHeight="1" x14ac:dyDescent="0.25">
      <c r="A54" s="108" t="s">
        <v>38</v>
      </c>
      <c r="B54" s="108"/>
      <c r="C54" s="108"/>
      <c r="D54" s="108"/>
      <c r="E54" s="108"/>
      <c r="F54" s="108"/>
      <c r="G54" s="108"/>
      <c r="H54" s="108"/>
      <c r="I54" s="108"/>
    </row>
    <row r="55" spans="1:9" s="4" customFormat="1" ht="15.75" hidden="1" customHeight="1" x14ac:dyDescent="0.25">
      <c r="A55" s="104" t="s">
        <v>0</v>
      </c>
      <c r="B55" s="11" t="s">
        <v>1</v>
      </c>
      <c r="C55" s="11" t="s">
        <v>39</v>
      </c>
      <c r="D55" s="109" t="s">
        <v>4</v>
      </c>
      <c r="E55" s="110" t="s">
        <v>15</v>
      </c>
      <c r="F55" s="112" t="s">
        <v>32</v>
      </c>
      <c r="G55" s="113"/>
      <c r="H55" s="106" t="s">
        <v>16</v>
      </c>
      <c r="I55" s="106"/>
    </row>
    <row r="56" spans="1:9" s="4" customFormat="1" ht="15.75" hidden="1" customHeight="1" x14ac:dyDescent="0.25">
      <c r="A56" s="104"/>
      <c r="B56" s="12" t="s">
        <v>3</v>
      </c>
      <c r="C56" s="84" t="s">
        <v>40</v>
      </c>
      <c r="D56" s="109"/>
      <c r="E56" s="111"/>
      <c r="F56" s="27" t="s">
        <v>17</v>
      </c>
      <c r="G56" s="27" t="s">
        <v>18</v>
      </c>
      <c r="H56" s="27" t="s">
        <v>17</v>
      </c>
      <c r="I56" s="27" t="s">
        <v>18</v>
      </c>
    </row>
    <row r="57" spans="1:9" s="4" customFormat="1" ht="15.75" hidden="1" customHeight="1" x14ac:dyDescent="0.25">
      <c r="A57" s="15" t="s">
        <v>24</v>
      </c>
      <c r="B57" s="31"/>
      <c r="C57" s="31"/>
      <c r="D57" s="31"/>
      <c r="E57" s="31"/>
      <c r="F57" s="31"/>
      <c r="G57" s="31"/>
      <c r="H57" s="29"/>
      <c r="I57" s="33"/>
    </row>
    <row r="58" spans="1:9" ht="15.75" hidden="1" customHeight="1" x14ac:dyDescent="0.25">
      <c r="A58" s="58" t="s">
        <v>8</v>
      </c>
      <c r="B58" s="25">
        <v>13021400</v>
      </c>
      <c r="C58" s="25">
        <v>13021400</v>
      </c>
      <c r="D58" s="25"/>
      <c r="E58" s="24">
        <v>5068196.13</v>
      </c>
      <c r="F58" s="24">
        <f>SUM(D58:E58)</f>
        <v>5068196.13</v>
      </c>
      <c r="G58" s="24">
        <f t="shared" ref="G58:G63" si="15">F58/C58*100</f>
        <v>38.922052390679958</v>
      </c>
      <c r="H58" s="22">
        <f>C58-F58</f>
        <v>7953203.8700000001</v>
      </c>
      <c r="I58" s="25">
        <f t="shared" ref="I58:I63" si="16">H58/C58*100</f>
        <v>61.077947609320034</v>
      </c>
    </row>
    <row r="59" spans="1:9" ht="15.75" hidden="1" customHeight="1" x14ac:dyDescent="0.25">
      <c r="A59" s="55" t="s">
        <v>9</v>
      </c>
      <c r="B59" s="36">
        <v>1728000</v>
      </c>
      <c r="C59" s="36">
        <v>1728000</v>
      </c>
      <c r="D59" s="36"/>
      <c r="E59" s="23">
        <v>768991.71</v>
      </c>
      <c r="F59" s="24">
        <f t="shared" ref="F59:F62" si="17">SUM(D59:E59)</f>
        <v>768991.71</v>
      </c>
      <c r="G59" s="24">
        <f t="shared" si="15"/>
        <v>44.501835069444439</v>
      </c>
      <c r="H59" s="22">
        <f>C59-F59</f>
        <v>959008.29</v>
      </c>
      <c r="I59" s="25">
        <f t="shared" si="16"/>
        <v>55.498164930555561</v>
      </c>
    </row>
    <row r="60" spans="1:9" ht="15.75" hidden="1" customHeight="1" x14ac:dyDescent="0.25">
      <c r="A60" s="56" t="s">
        <v>2</v>
      </c>
      <c r="B60" s="24">
        <v>3072700</v>
      </c>
      <c r="C60" s="24">
        <v>3072700</v>
      </c>
      <c r="D60" s="24"/>
      <c r="E60" s="24">
        <v>394372</v>
      </c>
      <c r="F60" s="24">
        <f t="shared" si="17"/>
        <v>394372</v>
      </c>
      <c r="G60" s="24">
        <f t="shared" si="15"/>
        <v>12.834705633481954</v>
      </c>
      <c r="H60" s="22">
        <f>C60-F60</f>
        <v>2678328</v>
      </c>
      <c r="I60" s="25">
        <f t="shared" si="16"/>
        <v>87.16529436651804</v>
      </c>
    </row>
    <row r="61" spans="1:9" ht="15.75" hidden="1" customHeight="1" x14ac:dyDescent="0.25">
      <c r="A61" s="5" t="s">
        <v>5</v>
      </c>
      <c r="B61" s="3">
        <v>100000</v>
      </c>
      <c r="C61" s="3">
        <v>100000</v>
      </c>
      <c r="D61" s="3"/>
      <c r="E61" s="3">
        <v>43201.01</v>
      </c>
      <c r="F61" s="24">
        <f t="shared" si="17"/>
        <v>43201.01</v>
      </c>
      <c r="G61" s="24">
        <f t="shared" si="15"/>
        <v>43.201010000000004</v>
      </c>
      <c r="H61" s="22">
        <f>C61-F61</f>
        <v>56798.99</v>
      </c>
      <c r="I61" s="25">
        <f t="shared" si="16"/>
        <v>56.798989999999996</v>
      </c>
    </row>
    <row r="62" spans="1:9" s="83" customFormat="1" ht="15.75" hidden="1" customHeight="1" x14ac:dyDescent="0.2">
      <c r="A62" s="81" t="s">
        <v>11</v>
      </c>
      <c r="B62" s="82">
        <v>13783000</v>
      </c>
      <c r="C62" s="82">
        <v>12480406</v>
      </c>
      <c r="D62" s="82">
        <v>8663742</v>
      </c>
      <c r="E62" s="82">
        <v>3816664</v>
      </c>
      <c r="F62" s="25">
        <f t="shared" si="17"/>
        <v>12480406</v>
      </c>
      <c r="G62" s="25">
        <f t="shared" si="15"/>
        <v>100</v>
      </c>
      <c r="H62" s="35">
        <f>C62-F62</f>
        <v>0</v>
      </c>
      <c r="I62" s="25">
        <f t="shared" si="16"/>
        <v>0</v>
      </c>
    </row>
    <row r="63" spans="1:9" s="4" customFormat="1" ht="15.75" hidden="1" customHeight="1" x14ac:dyDescent="0.25">
      <c r="A63" s="17" t="s">
        <v>14</v>
      </c>
      <c r="B63" s="18">
        <f>SUM(B58:B62)</f>
        <v>31705100</v>
      </c>
      <c r="C63" s="18">
        <f>SUM(C58:C62)</f>
        <v>30402506</v>
      </c>
      <c r="D63" s="18">
        <f>SUM(D58:D62)</f>
        <v>8663742</v>
      </c>
      <c r="E63" s="18">
        <f>SUM(E58:E62)</f>
        <v>10091424.85</v>
      </c>
      <c r="F63" s="18">
        <f>SUM(F58:F62)</f>
        <v>18755166.850000001</v>
      </c>
      <c r="G63" s="18">
        <f t="shared" si="15"/>
        <v>61.689542467321616</v>
      </c>
      <c r="H63" s="18">
        <f>SUM(H58:H62)</f>
        <v>11647339.15</v>
      </c>
      <c r="I63" s="18">
        <f t="shared" si="16"/>
        <v>38.310457532678392</v>
      </c>
    </row>
    <row r="64" spans="1:9" ht="15.75" hidden="1" customHeight="1" x14ac:dyDescent="0.25">
      <c r="A64" s="15" t="s">
        <v>25</v>
      </c>
      <c r="B64" s="32"/>
      <c r="C64" s="32"/>
      <c r="D64" s="32"/>
      <c r="E64" s="32"/>
      <c r="F64" s="32"/>
      <c r="G64" s="32"/>
      <c r="H64" s="52"/>
      <c r="I64" s="57"/>
    </row>
    <row r="65" spans="1:9" ht="15.75" hidden="1" customHeight="1" x14ac:dyDescent="0.25">
      <c r="A65" s="58" t="s">
        <v>8</v>
      </c>
      <c r="B65" s="25">
        <v>13795000</v>
      </c>
      <c r="C65" s="25">
        <v>13795000</v>
      </c>
      <c r="D65" s="25"/>
      <c r="E65" s="24">
        <v>6171360</v>
      </c>
      <c r="F65" s="24">
        <f>SUM(D65:E65)</f>
        <v>6171360</v>
      </c>
      <c r="G65" s="24">
        <f t="shared" ref="G65:G70" si="18">F65/C65*100</f>
        <v>44.736208771293946</v>
      </c>
      <c r="H65" s="22">
        <f>C65-F65</f>
        <v>7623640</v>
      </c>
      <c r="I65" s="25">
        <f t="shared" ref="I65:I70" si="19">H65/C65*100</f>
        <v>55.263791228706047</v>
      </c>
    </row>
    <row r="66" spans="1:9" ht="15.75" hidden="1" customHeight="1" x14ac:dyDescent="0.25">
      <c r="A66" s="55" t="s">
        <v>9</v>
      </c>
      <c r="B66" s="36">
        <v>6768000</v>
      </c>
      <c r="C66" s="36">
        <v>6768000</v>
      </c>
      <c r="D66" s="36"/>
      <c r="E66" s="23">
        <v>2656821.54</v>
      </c>
      <c r="F66" s="24">
        <f t="shared" ref="F66:F69" si="20">SUM(D66:E66)</f>
        <v>2656821.54</v>
      </c>
      <c r="G66" s="24">
        <f t="shared" si="18"/>
        <v>39.255637411347514</v>
      </c>
      <c r="H66" s="22">
        <f>C66-F66</f>
        <v>4111178.46</v>
      </c>
      <c r="I66" s="25">
        <f t="shared" si="19"/>
        <v>60.744362588652479</v>
      </c>
    </row>
    <row r="67" spans="1:9" ht="15.75" hidden="1" customHeight="1" x14ac:dyDescent="0.25">
      <c r="A67" s="56" t="s">
        <v>2</v>
      </c>
      <c r="B67" s="24">
        <v>4841600</v>
      </c>
      <c r="C67" s="24">
        <v>4841600</v>
      </c>
      <c r="D67" s="24"/>
      <c r="E67" s="24">
        <v>758380</v>
      </c>
      <c r="F67" s="24">
        <f t="shared" si="20"/>
        <v>758380</v>
      </c>
      <c r="G67" s="24">
        <f t="shared" si="18"/>
        <v>15.663830138797092</v>
      </c>
      <c r="H67" s="22">
        <f>C67-F67</f>
        <v>4083220</v>
      </c>
      <c r="I67" s="25">
        <f t="shared" si="19"/>
        <v>84.336169861202904</v>
      </c>
    </row>
    <row r="68" spans="1:9" ht="15.75" hidden="1" customHeight="1" x14ac:dyDescent="0.25">
      <c r="A68" s="5" t="s">
        <v>5</v>
      </c>
      <c r="B68" s="3">
        <v>175000</v>
      </c>
      <c r="C68" s="3">
        <v>175000</v>
      </c>
      <c r="D68" s="3"/>
      <c r="E68" s="3">
        <v>111495.53</v>
      </c>
      <c r="F68" s="24">
        <f t="shared" si="20"/>
        <v>111495.53</v>
      </c>
      <c r="G68" s="24">
        <f t="shared" si="18"/>
        <v>63.711731428571426</v>
      </c>
      <c r="H68" s="22">
        <f>C68-F68</f>
        <v>63504.47</v>
      </c>
      <c r="I68" s="25">
        <f t="shared" si="19"/>
        <v>36.288268571428574</v>
      </c>
    </row>
    <row r="69" spans="1:9" ht="15.75" hidden="1" customHeight="1" x14ac:dyDescent="0.25">
      <c r="A69" s="7" t="s">
        <v>13</v>
      </c>
      <c r="B69" s="9">
        <v>1100000</v>
      </c>
      <c r="C69" s="9">
        <v>1100000</v>
      </c>
      <c r="D69" s="9"/>
      <c r="E69" s="9">
        <v>0</v>
      </c>
      <c r="F69" s="24">
        <f t="shared" si="20"/>
        <v>0</v>
      </c>
      <c r="G69" s="24">
        <f t="shared" si="18"/>
        <v>0</v>
      </c>
      <c r="H69" s="22">
        <f>C69-F69</f>
        <v>1100000</v>
      </c>
      <c r="I69" s="25">
        <f t="shared" si="19"/>
        <v>100</v>
      </c>
    </row>
    <row r="70" spans="1:9" s="4" customFormat="1" ht="15.75" hidden="1" customHeight="1" x14ac:dyDescent="0.25">
      <c r="A70" s="17" t="s">
        <v>14</v>
      </c>
      <c r="B70" s="18">
        <f>SUM(B65:B69)</f>
        <v>26679600</v>
      </c>
      <c r="C70" s="18">
        <f>SUM(C65:C69)</f>
        <v>26679600</v>
      </c>
      <c r="D70" s="18">
        <f>SUM(D65:D69)</f>
        <v>0</v>
      </c>
      <c r="E70" s="18">
        <f>SUM(E65:E69)</f>
        <v>9698057.0699999984</v>
      </c>
      <c r="F70" s="18">
        <f>SUM(F65:F69)</f>
        <v>9698057.0699999984</v>
      </c>
      <c r="G70" s="18">
        <f t="shared" si="18"/>
        <v>36.350084221652487</v>
      </c>
      <c r="H70" s="18">
        <f>SUM(H65:H69)</f>
        <v>16981542.93</v>
      </c>
      <c r="I70" s="18">
        <f t="shared" si="19"/>
        <v>63.649915778347498</v>
      </c>
    </row>
    <row r="71" spans="1:9" ht="15.75" hidden="1" customHeight="1" x14ac:dyDescent="0.25">
      <c r="A71" s="15" t="s">
        <v>26</v>
      </c>
      <c r="B71" s="32"/>
      <c r="C71" s="32"/>
      <c r="D71" s="32"/>
      <c r="E71" s="32"/>
      <c r="F71" s="32"/>
      <c r="G71" s="32"/>
      <c r="H71" s="52"/>
      <c r="I71" s="57"/>
    </row>
    <row r="72" spans="1:9" ht="15.75" hidden="1" customHeight="1" x14ac:dyDescent="0.25">
      <c r="A72" s="58" t="s">
        <v>8</v>
      </c>
      <c r="B72" s="25">
        <v>6522300</v>
      </c>
      <c r="C72" s="25">
        <v>6522300</v>
      </c>
      <c r="D72" s="25"/>
      <c r="E72" s="24">
        <v>2379060</v>
      </c>
      <c r="F72" s="24">
        <f>SUM(D72:E72)</f>
        <v>2379060</v>
      </c>
      <c r="G72" s="24">
        <f>F72/C72*100</f>
        <v>36.475783082654885</v>
      </c>
      <c r="H72" s="22">
        <f>C72-F72</f>
        <v>4143240</v>
      </c>
      <c r="I72" s="25">
        <f>H72/C72*100</f>
        <v>63.524216917345115</v>
      </c>
    </row>
    <row r="73" spans="1:9" ht="15.75" hidden="1" customHeight="1" x14ac:dyDescent="0.25">
      <c r="A73" s="56" t="s">
        <v>2</v>
      </c>
      <c r="B73" s="24">
        <v>3214700</v>
      </c>
      <c r="C73" s="24">
        <v>3214700</v>
      </c>
      <c r="D73" s="24"/>
      <c r="E73" s="24">
        <v>746050</v>
      </c>
      <c r="F73" s="24">
        <f t="shared" ref="F73:F74" si="21">SUM(D73:E73)</f>
        <v>746050</v>
      </c>
      <c r="G73" s="24">
        <f>F73/C73*100</f>
        <v>23.207453261579619</v>
      </c>
      <c r="H73" s="22">
        <f>C73-F73</f>
        <v>2468650</v>
      </c>
      <c r="I73" s="25">
        <f>H73/C73*100</f>
        <v>76.792546738420384</v>
      </c>
    </row>
    <row r="74" spans="1:9" ht="15.75" hidden="1" customHeight="1" x14ac:dyDescent="0.25">
      <c r="A74" s="7" t="s">
        <v>13</v>
      </c>
      <c r="B74" s="9">
        <v>19618800</v>
      </c>
      <c r="C74" s="9">
        <v>19618800</v>
      </c>
      <c r="D74" s="9"/>
      <c r="E74" s="9">
        <v>1751726.9</v>
      </c>
      <c r="F74" s="24">
        <f t="shared" si="21"/>
        <v>1751726.9</v>
      </c>
      <c r="G74" s="24">
        <f>F74/C74*100</f>
        <v>8.9288177666320045</v>
      </c>
      <c r="H74" s="22">
        <f>C74-F74</f>
        <v>17867073.100000001</v>
      </c>
      <c r="I74" s="25">
        <f>H74/C74*100</f>
        <v>91.071182233367992</v>
      </c>
    </row>
    <row r="75" spans="1:9" s="4" customFormat="1" ht="15.75" hidden="1" customHeight="1" x14ac:dyDescent="0.25">
      <c r="A75" s="17" t="s">
        <v>14</v>
      </c>
      <c r="B75" s="18">
        <f>SUM(B72:B74)</f>
        <v>29355800</v>
      </c>
      <c r="C75" s="18">
        <f>SUM(C72:C74)</f>
        <v>29355800</v>
      </c>
      <c r="D75" s="18">
        <f>SUM(D72:D74)</f>
        <v>0</v>
      </c>
      <c r="E75" s="18">
        <f>SUM(E72:E74)</f>
        <v>4876836.9000000004</v>
      </c>
      <c r="F75" s="18">
        <f>SUM(F72:F74)</f>
        <v>4876836.9000000004</v>
      </c>
      <c r="G75" s="18">
        <f>F75/C75*100</f>
        <v>16.612856403163942</v>
      </c>
      <c r="H75" s="18">
        <f>SUM(H72:H74)</f>
        <v>24478963.100000001</v>
      </c>
      <c r="I75" s="18">
        <f>H75/C75*100</f>
        <v>83.387143596836069</v>
      </c>
    </row>
    <row r="76" spans="1:9" ht="15.75" hidden="1" customHeight="1" x14ac:dyDescent="0.25">
      <c r="A76" s="15" t="s">
        <v>27</v>
      </c>
      <c r="B76" s="32"/>
      <c r="C76" s="32"/>
      <c r="D76" s="32"/>
      <c r="E76" s="32"/>
      <c r="F76" s="32"/>
      <c r="G76" s="32"/>
      <c r="H76" s="52"/>
      <c r="I76" s="57"/>
    </row>
    <row r="77" spans="1:9" ht="15.75" hidden="1" customHeight="1" x14ac:dyDescent="0.25">
      <c r="A77" s="58" t="s">
        <v>8</v>
      </c>
      <c r="B77" s="25">
        <v>4631100</v>
      </c>
      <c r="C77" s="25">
        <v>4631100</v>
      </c>
      <c r="D77" s="25"/>
      <c r="E77" s="24">
        <v>1967345.48</v>
      </c>
      <c r="F77" s="24">
        <f>SUM(D77:E77)</f>
        <v>1967345.48</v>
      </c>
      <c r="G77" s="24">
        <f>F77/C77*100</f>
        <v>42.481170348297383</v>
      </c>
      <c r="H77" s="22">
        <f>C77-F77</f>
        <v>2663754.52</v>
      </c>
      <c r="I77" s="25">
        <f>H77/C77*100</f>
        <v>57.518829651702617</v>
      </c>
    </row>
    <row r="78" spans="1:9" ht="15.75" hidden="1" customHeight="1" x14ac:dyDescent="0.25">
      <c r="A78" s="55" t="s">
        <v>9</v>
      </c>
      <c r="B78" s="36">
        <v>359900</v>
      </c>
      <c r="C78" s="36">
        <v>359900</v>
      </c>
      <c r="D78" s="36"/>
      <c r="E78" s="23">
        <v>96000</v>
      </c>
      <c r="F78" s="24">
        <f t="shared" ref="F78:F80" si="22">SUM(D78:E78)</f>
        <v>96000</v>
      </c>
      <c r="G78" s="24">
        <f>F78/C78*100</f>
        <v>26.674076132258961</v>
      </c>
      <c r="H78" s="22">
        <f>C78-F78</f>
        <v>263900</v>
      </c>
      <c r="I78" s="25">
        <f>H78/C78*100</f>
        <v>73.325923867741039</v>
      </c>
    </row>
    <row r="79" spans="1:9" ht="15.75" hidden="1" customHeight="1" x14ac:dyDescent="0.25">
      <c r="A79" s="56" t="s">
        <v>2</v>
      </c>
      <c r="B79" s="24">
        <v>1608900</v>
      </c>
      <c r="C79" s="24">
        <v>1608900</v>
      </c>
      <c r="D79" s="24"/>
      <c r="E79" s="24">
        <v>505510</v>
      </c>
      <c r="F79" s="24">
        <f t="shared" si="22"/>
        <v>505510</v>
      </c>
      <c r="G79" s="24">
        <f>F79/C79*100</f>
        <v>31.419603455777239</v>
      </c>
      <c r="H79" s="22">
        <f>C79-F79</f>
        <v>1103390</v>
      </c>
      <c r="I79" s="25">
        <f>H79/C79*100</f>
        <v>68.580396544222765</v>
      </c>
    </row>
    <row r="80" spans="1:9" ht="15.75" hidden="1" customHeight="1" x14ac:dyDescent="0.25">
      <c r="A80" s="7" t="s">
        <v>13</v>
      </c>
      <c r="B80" s="9">
        <v>516800</v>
      </c>
      <c r="C80" s="9">
        <v>516800</v>
      </c>
      <c r="D80" s="9"/>
      <c r="E80" s="9">
        <v>28000</v>
      </c>
      <c r="F80" s="24">
        <f t="shared" si="22"/>
        <v>28000</v>
      </c>
      <c r="G80" s="24">
        <f>F80/C80*100</f>
        <v>5.4179566563467496</v>
      </c>
      <c r="H80" s="22">
        <f>C80-F80</f>
        <v>488800</v>
      </c>
      <c r="I80" s="25">
        <f>H80/C80*100</f>
        <v>94.582043343653254</v>
      </c>
    </row>
    <row r="81" spans="1:9" s="4" customFormat="1" ht="15.75" hidden="1" customHeight="1" x14ac:dyDescent="0.25">
      <c r="A81" s="17" t="s">
        <v>14</v>
      </c>
      <c r="B81" s="18">
        <f>SUM(B77:B80)</f>
        <v>7116700</v>
      </c>
      <c r="C81" s="18">
        <f>SUM(C77:C80)</f>
        <v>7116700</v>
      </c>
      <c r="D81" s="18">
        <f>SUM(D77:D80)</f>
        <v>0</v>
      </c>
      <c r="E81" s="18">
        <f>SUM(E77:E80)</f>
        <v>2596855.48</v>
      </c>
      <c r="F81" s="18">
        <f>SUM(F77:F80)</f>
        <v>2596855.48</v>
      </c>
      <c r="G81" s="18">
        <f>F81/C81*100</f>
        <v>36.489601641210115</v>
      </c>
      <c r="H81" s="18">
        <f>SUM(H77:H80)</f>
        <v>4519844.5199999996</v>
      </c>
      <c r="I81" s="18">
        <f>H81/C81*100</f>
        <v>63.510398358789878</v>
      </c>
    </row>
    <row r="82" spans="1:9" ht="15.75" hidden="1" customHeight="1" x14ac:dyDescent="0.25">
      <c r="A82" s="15" t="s">
        <v>28</v>
      </c>
      <c r="B82" s="32"/>
      <c r="C82" s="32"/>
      <c r="D82" s="32"/>
      <c r="E82" s="32"/>
      <c r="F82" s="32"/>
      <c r="G82" s="32"/>
      <c r="H82" s="52"/>
      <c r="I82" s="57"/>
    </row>
    <row r="83" spans="1:9" ht="15.75" hidden="1" customHeight="1" x14ac:dyDescent="0.25">
      <c r="A83" s="58" t="s">
        <v>8</v>
      </c>
      <c r="B83" s="25">
        <v>13567100</v>
      </c>
      <c r="C83" s="25">
        <v>13567100</v>
      </c>
      <c r="D83" s="25"/>
      <c r="E83" s="24">
        <v>5706605.4800000004</v>
      </c>
      <c r="F83" s="24">
        <f>SUM(D83:E83)</f>
        <v>5706605.4800000004</v>
      </c>
      <c r="G83" s="24">
        <f t="shared" ref="G83:G91" si="23">F83/C83*100</f>
        <v>42.062087550029119</v>
      </c>
      <c r="H83" s="22">
        <f t="shared" ref="H83:H89" si="24">C83-F83</f>
        <v>7860494.5199999996</v>
      </c>
      <c r="I83" s="25">
        <f t="shared" ref="I83:I91" si="25">H83/C83*100</f>
        <v>57.937912449970888</v>
      </c>
    </row>
    <row r="84" spans="1:9" ht="15.75" hidden="1" customHeight="1" x14ac:dyDescent="0.25">
      <c r="A84" s="55" t="s">
        <v>9</v>
      </c>
      <c r="B84" s="36">
        <v>7200000</v>
      </c>
      <c r="C84" s="36">
        <v>7200000</v>
      </c>
      <c r="D84" s="36"/>
      <c r="E84" s="23">
        <v>3228360</v>
      </c>
      <c r="F84" s="24">
        <f t="shared" ref="F84:F89" si="26">SUM(D84:E84)</f>
        <v>3228360</v>
      </c>
      <c r="G84" s="24">
        <f t="shared" si="23"/>
        <v>44.838333333333338</v>
      </c>
      <c r="H84" s="22">
        <f t="shared" si="24"/>
        <v>3971640</v>
      </c>
      <c r="I84" s="25">
        <f t="shared" si="25"/>
        <v>55.161666666666662</v>
      </c>
    </row>
    <row r="85" spans="1:9" ht="15.75" hidden="1" customHeight="1" x14ac:dyDescent="0.25">
      <c r="A85" s="56" t="s">
        <v>2</v>
      </c>
      <c r="B85" s="24">
        <v>25793100</v>
      </c>
      <c r="C85" s="24">
        <v>25793100</v>
      </c>
      <c r="D85" s="24"/>
      <c r="E85" s="24">
        <v>2252134</v>
      </c>
      <c r="F85" s="24">
        <f t="shared" si="26"/>
        <v>2252134</v>
      </c>
      <c r="G85" s="24">
        <f t="shared" si="23"/>
        <v>8.7315367288150707</v>
      </c>
      <c r="H85" s="22">
        <f t="shared" si="24"/>
        <v>23540966</v>
      </c>
      <c r="I85" s="25">
        <f t="shared" si="25"/>
        <v>91.268463271184928</v>
      </c>
    </row>
    <row r="86" spans="1:9" ht="15.75" hidden="1" customHeight="1" x14ac:dyDescent="0.25">
      <c r="A86" s="5" t="s">
        <v>5</v>
      </c>
      <c r="B86" s="3">
        <v>4367200</v>
      </c>
      <c r="C86" s="3">
        <v>4367200</v>
      </c>
      <c r="D86" s="3"/>
      <c r="E86" s="3">
        <v>4181766.93</v>
      </c>
      <c r="F86" s="24">
        <f t="shared" si="26"/>
        <v>4181766.93</v>
      </c>
      <c r="G86" s="24">
        <f t="shared" si="23"/>
        <v>95.753959745374615</v>
      </c>
      <c r="H86" s="22">
        <f t="shared" si="24"/>
        <v>185433.06999999983</v>
      </c>
      <c r="I86" s="25">
        <f t="shared" si="25"/>
        <v>4.2460402546253855</v>
      </c>
    </row>
    <row r="87" spans="1:9" s="83" customFormat="1" ht="15.75" hidden="1" customHeight="1" x14ac:dyDescent="0.2">
      <c r="A87" s="86" t="s">
        <v>11</v>
      </c>
      <c r="B87" s="87">
        <v>4280300</v>
      </c>
      <c r="C87" s="88">
        <v>4280300</v>
      </c>
      <c r="D87" s="89" t="s">
        <v>44</v>
      </c>
      <c r="E87" s="87">
        <v>0</v>
      </c>
      <c r="F87" s="25">
        <f t="shared" si="26"/>
        <v>0</v>
      </c>
      <c r="G87" s="25">
        <f t="shared" si="23"/>
        <v>0</v>
      </c>
      <c r="H87" s="35">
        <f t="shared" si="24"/>
        <v>4280300</v>
      </c>
      <c r="I87" s="25">
        <f t="shared" si="25"/>
        <v>100</v>
      </c>
    </row>
    <row r="88" spans="1:9" ht="15.75" hidden="1" customHeight="1" x14ac:dyDescent="0.25">
      <c r="A88" s="7" t="s">
        <v>12</v>
      </c>
      <c r="B88" s="9">
        <v>37049400</v>
      </c>
      <c r="C88" s="9">
        <v>37049400</v>
      </c>
      <c r="D88" s="9"/>
      <c r="E88" s="9">
        <v>8662911</v>
      </c>
      <c r="F88" s="24">
        <f t="shared" si="26"/>
        <v>8662911</v>
      </c>
      <c r="G88" s="24">
        <f t="shared" si="23"/>
        <v>23.382054770117737</v>
      </c>
      <c r="H88" s="22">
        <f t="shared" si="24"/>
        <v>28386489</v>
      </c>
      <c r="I88" s="25">
        <f t="shared" si="25"/>
        <v>76.617945229882267</v>
      </c>
    </row>
    <row r="89" spans="1:9" ht="15.75" hidden="1" customHeight="1" x14ac:dyDescent="0.25">
      <c r="A89" s="7" t="s">
        <v>13</v>
      </c>
      <c r="B89" s="9">
        <v>20429300</v>
      </c>
      <c r="C89" s="9">
        <v>20429300</v>
      </c>
      <c r="D89" s="9"/>
      <c r="E89" s="9">
        <v>3258600</v>
      </c>
      <c r="F89" s="24">
        <f t="shared" si="26"/>
        <v>3258600</v>
      </c>
      <c r="G89" s="24">
        <f t="shared" si="23"/>
        <v>15.950619942925112</v>
      </c>
      <c r="H89" s="22">
        <f t="shared" si="24"/>
        <v>17170700</v>
      </c>
      <c r="I89" s="25">
        <f t="shared" si="25"/>
        <v>84.049380057074885</v>
      </c>
    </row>
    <row r="90" spans="1:9" s="4" customFormat="1" ht="15.75" hidden="1" customHeight="1" x14ac:dyDescent="0.25">
      <c r="A90" s="17" t="s">
        <v>14</v>
      </c>
      <c r="B90" s="18">
        <f>SUM(B83:B89)</f>
        <v>112686400</v>
      </c>
      <c r="C90" s="18">
        <f>SUM(C83:C89)</f>
        <v>112686400</v>
      </c>
      <c r="D90" s="18">
        <f>SUM(D83:D89)</f>
        <v>0</v>
      </c>
      <c r="E90" s="18">
        <f>SUM(E83:E89)</f>
        <v>27290377.41</v>
      </c>
      <c r="F90" s="18">
        <f>SUM(F83:F89)</f>
        <v>27290377.41</v>
      </c>
      <c r="G90" s="18">
        <f t="shared" si="23"/>
        <v>24.217986740192252</v>
      </c>
      <c r="H90" s="18">
        <f>SUM(H83:H89)</f>
        <v>85396022.590000004</v>
      </c>
      <c r="I90" s="18">
        <f t="shared" si="25"/>
        <v>75.782013259807755</v>
      </c>
    </row>
    <row r="91" spans="1:9" s="4" customFormat="1" ht="16.5" hidden="1" thickBot="1" x14ac:dyDescent="0.3">
      <c r="A91" s="20" t="s">
        <v>29</v>
      </c>
      <c r="B91" s="21">
        <f>B12+B17+B24+B31+B38+B43+B50+B63+B70+B75+B81+B90</f>
        <v>450632600</v>
      </c>
      <c r="C91" s="21">
        <f>C12+C17+C24+C31+C38+C43+C50+C63+C70+C75+C81+C90</f>
        <v>448760596</v>
      </c>
      <c r="D91" s="21">
        <f>D12+D17+D24+D31+D38+D43+D50+D63+D70+D75+D81+D90</f>
        <v>12273742</v>
      </c>
      <c r="E91" s="21">
        <f>E12+E17+E24+E31+E38+E43+E50+E63+E70+E75+E81+E90</f>
        <v>136059958.39000002</v>
      </c>
      <c r="F91" s="21">
        <f>SUM(D91:E91)</f>
        <v>148333700.39000002</v>
      </c>
      <c r="G91" s="21">
        <f t="shared" si="23"/>
        <v>33.054083115176184</v>
      </c>
      <c r="H91" s="21">
        <f>C91-F91</f>
        <v>300426895.61000001</v>
      </c>
      <c r="I91" s="21">
        <f t="shared" si="25"/>
        <v>66.945916884823816</v>
      </c>
    </row>
    <row r="92" spans="1:9" ht="16.5" hidden="1" thickTop="1" x14ac:dyDescent="0.25">
      <c r="A92" s="10"/>
      <c r="B92" s="61"/>
      <c r="C92" s="61"/>
      <c r="D92" s="61"/>
      <c r="E92" s="61"/>
      <c r="F92" s="61"/>
      <c r="G92" s="61"/>
      <c r="H92" s="61"/>
      <c r="I92" s="61"/>
    </row>
    <row r="93" spans="1:9" hidden="1" x14ac:dyDescent="0.25">
      <c r="A93" s="38" t="s">
        <v>41</v>
      </c>
    </row>
    <row r="94" spans="1:9" hidden="1" x14ac:dyDescent="0.25">
      <c r="A94" s="85" t="s">
        <v>42</v>
      </c>
      <c r="B94" s="61"/>
      <c r="C94" s="61"/>
      <c r="D94" s="61"/>
      <c r="E94" s="61"/>
      <c r="F94" s="61"/>
      <c r="G94" s="61"/>
      <c r="H94" s="61"/>
      <c r="I94" s="61"/>
    </row>
    <row r="95" spans="1:9" hidden="1" x14ac:dyDescent="0.25">
      <c r="A95" s="85" t="s">
        <v>43</v>
      </c>
      <c r="B95" s="61"/>
      <c r="C95" s="61"/>
      <c r="D95" s="61"/>
      <c r="E95" s="61"/>
      <c r="F95" s="61"/>
      <c r="G95" s="61"/>
      <c r="H95" s="61"/>
      <c r="I95" s="61"/>
    </row>
    <row r="96" spans="1:9" hidden="1" x14ac:dyDescent="0.25">
      <c r="A96" s="10"/>
      <c r="B96" s="61"/>
      <c r="C96" s="61"/>
      <c r="D96" s="61"/>
      <c r="E96" s="61"/>
      <c r="F96" s="61"/>
      <c r="G96" s="61"/>
      <c r="H96" s="61"/>
      <c r="I96" s="61"/>
    </row>
    <row r="97" spans="1:9" hidden="1" x14ac:dyDescent="0.25">
      <c r="A97" s="10"/>
      <c r="B97" s="61"/>
      <c r="C97" s="61"/>
      <c r="D97" s="61"/>
      <c r="E97" s="61"/>
      <c r="F97" s="61"/>
      <c r="G97" s="61"/>
      <c r="H97" s="61"/>
      <c r="I97" s="61"/>
    </row>
    <row r="98" spans="1:9" hidden="1" x14ac:dyDescent="0.25">
      <c r="A98" s="10"/>
      <c r="B98" s="61"/>
      <c r="C98" s="61"/>
      <c r="D98" s="61"/>
      <c r="E98" s="61"/>
      <c r="F98" s="61"/>
      <c r="G98" s="61"/>
      <c r="H98" s="61"/>
      <c r="I98" s="61"/>
    </row>
    <row r="99" spans="1:9" hidden="1" x14ac:dyDescent="0.25">
      <c r="A99" s="10"/>
      <c r="B99" s="61"/>
      <c r="C99" s="61"/>
      <c r="D99" s="61"/>
      <c r="E99" s="61"/>
      <c r="F99" s="61"/>
      <c r="G99" s="61"/>
      <c r="H99" s="61"/>
      <c r="I99" s="61"/>
    </row>
    <row r="100" spans="1:9" hidden="1" x14ac:dyDescent="0.25">
      <c r="A100" s="10"/>
      <c r="B100" s="61"/>
      <c r="C100" s="61"/>
      <c r="D100" s="61"/>
      <c r="E100" s="61"/>
      <c r="F100" s="61"/>
      <c r="G100" s="61"/>
      <c r="H100" s="61"/>
      <c r="I100" s="61"/>
    </row>
    <row r="101" spans="1:9" hidden="1" x14ac:dyDescent="0.25">
      <c r="A101" s="10"/>
      <c r="B101" s="61"/>
      <c r="C101" s="61"/>
      <c r="D101" s="61"/>
      <c r="E101" s="61"/>
      <c r="F101" s="61"/>
      <c r="G101" s="61"/>
      <c r="H101" s="61"/>
      <c r="I101" s="61"/>
    </row>
    <row r="102" spans="1:9" x14ac:dyDescent="0.25">
      <c r="A102" s="10"/>
      <c r="B102" s="61"/>
      <c r="C102" s="61"/>
      <c r="D102" s="61"/>
      <c r="E102" s="61"/>
      <c r="F102" s="61"/>
      <c r="G102" s="61"/>
      <c r="H102" s="61"/>
      <c r="I102" s="61"/>
    </row>
    <row r="103" spans="1:9" s="4" customFormat="1" ht="18.75" x14ac:dyDescent="0.3">
      <c r="A103" s="101" t="s">
        <v>53</v>
      </c>
      <c r="B103" s="101"/>
      <c r="C103" s="101"/>
      <c r="D103" s="101"/>
      <c r="E103" s="101"/>
      <c r="F103" s="101"/>
      <c r="G103" s="101"/>
      <c r="H103" s="101"/>
      <c r="I103" s="101"/>
    </row>
    <row r="104" spans="1:9" s="4" customFormat="1" ht="18.75" x14ac:dyDescent="0.3">
      <c r="A104" s="101" t="s">
        <v>34</v>
      </c>
      <c r="B104" s="101"/>
      <c r="C104" s="101"/>
      <c r="D104" s="101"/>
      <c r="E104" s="101"/>
      <c r="F104" s="101"/>
      <c r="G104" s="101"/>
      <c r="H104" s="101"/>
      <c r="I104" s="101"/>
    </row>
    <row r="105" spans="1:9" s="4" customFormat="1" ht="18.75" x14ac:dyDescent="0.3">
      <c r="A105" s="102" t="s">
        <v>45</v>
      </c>
      <c r="B105" s="102"/>
      <c r="C105" s="102"/>
      <c r="D105" s="102"/>
      <c r="E105" s="102"/>
      <c r="F105" s="102"/>
      <c r="G105" s="102"/>
      <c r="H105" s="102"/>
      <c r="I105" s="102"/>
    </row>
    <row r="106" spans="1:9" s="4" customFormat="1" ht="15.75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s="4" customFormat="1" ht="15.75" customHeight="1" x14ac:dyDescent="0.25">
      <c r="A107" s="103" t="s">
        <v>0</v>
      </c>
      <c r="B107" s="2" t="s">
        <v>1</v>
      </c>
      <c r="C107" s="11" t="s">
        <v>39</v>
      </c>
      <c r="D107" s="105" t="s">
        <v>4</v>
      </c>
      <c r="E107" s="118" t="s">
        <v>15</v>
      </c>
      <c r="F107" s="119" t="s">
        <v>31</v>
      </c>
      <c r="G107" s="120"/>
      <c r="H107" s="105" t="s">
        <v>16</v>
      </c>
      <c r="I107" s="105"/>
    </row>
    <row r="108" spans="1:9" s="4" customFormat="1" ht="15.75" customHeight="1" x14ac:dyDescent="0.25">
      <c r="A108" s="104"/>
      <c r="B108" s="12" t="s">
        <v>3</v>
      </c>
      <c r="C108" s="84" t="s">
        <v>40</v>
      </c>
      <c r="D108" s="106"/>
      <c r="E108" s="111"/>
      <c r="F108" s="40" t="s">
        <v>17</v>
      </c>
      <c r="G108" s="40" t="s">
        <v>18</v>
      </c>
      <c r="H108" s="27" t="s">
        <v>17</v>
      </c>
      <c r="I108" s="27" t="s">
        <v>18</v>
      </c>
    </row>
    <row r="109" spans="1:9" s="4" customFormat="1" ht="15.75" customHeight="1" x14ac:dyDescent="0.25">
      <c r="A109" s="34" t="s">
        <v>29</v>
      </c>
      <c r="B109" s="29"/>
      <c r="C109" s="29"/>
      <c r="D109" s="29"/>
      <c r="E109" s="29"/>
      <c r="F109" s="41"/>
      <c r="G109" s="41"/>
      <c r="H109" s="29"/>
      <c r="I109" s="30"/>
    </row>
    <row r="110" spans="1:9" ht="15.75" customHeight="1" x14ac:dyDescent="0.25">
      <c r="A110" s="62" t="s">
        <v>8</v>
      </c>
      <c r="B110" s="25">
        <f>B6+B14+B19+B26+B33+B40+B45+B58+B65+B72+B77+B83</f>
        <v>174900060</v>
      </c>
      <c r="C110" s="25">
        <f>C6+C14+C19+C26+C33+C40+C45+C58+C65+C72+C77+C83</f>
        <v>174900060</v>
      </c>
      <c r="D110" s="25">
        <f>D6+D14+D19+D26+D33+D40+D45+D58+D65+D72+D77+D83</f>
        <v>0</v>
      </c>
      <c r="E110" s="25">
        <v>74824289.659999996</v>
      </c>
      <c r="F110" s="63">
        <f>SUM(D110:E110)</f>
        <v>74824289.659999996</v>
      </c>
      <c r="G110" s="64">
        <f t="shared" ref="G110:G118" si="27">F110/C110*100</f>
        <v>42.781168662835221</v>
      </c>
      <c r="H110" s="24">
        <f>C110-F110</f>
        <v>100075770.34</v>
      </c>
      <c r="I110" s="25">
        <f t="shared" ref="I110:I118" si="28">H110/C110*100</f>
        <v>57.218831337164779</v>
      </c>
    </row>
    <row r="111" spans="1:9" ht="15.75" customHeight="1" x14ac:dyDescent="0.25">
      <c r="A111" s="65" t="s">
        <v>9</v>
      </c>
      <c r="B111" s="25">
        <f>B7+B34+B41+B59+B66+B78+B84</f>
        <v>40247900</v>
      </c>
      <c r="C111" s="25">
        <f>C7+C34+C41+C59+C66+C78+C84</f>
        <v>40247900</v>
      </c>
      <c r="D111" s="25">
        <f>D7+D34+D41+D59+D66+D78+D84</f>
        <v>0</v>
      </c>
      <c r="E111" s="25">
        <v>19275006.84</v>
      </c>
      <c r="F111" s="63">
        <f t="shared" ref="F111:F117" si="29">SUM(D111:E111)</f>
        <v>19275006.84</v>
      </c>
      <c r="G111" s="64">
        <f t="shared" si="27"/>
        <v>47.890714397521364</v>
      </c>
      <c r="H111" s="24">
        <f>C111-F111</f>
        <v>20972893.16</v>
      </c>
      <c r="I111" s="25">
        <f t="shared" si="28"/>
        <v>52.109285602478636</v>
      </c>
    </row>
    <row r="112" spans="1:9" ht="15.75" customHeight="1" x14ac:dyDescent="0.25">
      <c r="A112" s="56" t="s">
        <v>2</v>
      </c>
      <c r="B112" s="24">
        <f>B8+B15+B20+B27+B35+B42+B46+B60+B67+B73+B79+B85</f>
        <v>81866700</v>
      </c>
      <c r="C112" s="24">
        <f>C8+C15+C20+C27+C35+C42+C46+C60+C67+C73+C79+C85</f>
        <v>81866700</v>
      </c>
      <c r="D112" s="24">
        <f>D8+D15+D20+D27+D35+D42+D46+D60+D67+D73+D79+D85</f>
        <v>0</v>
      </c>
      <c r="E112" s="24">
        <v>19777509.629999999</v>
      </c>
      <c r="F112" s="63">
        <f t="shared" si="29"/>
        <v>19777509.629999999</v>
      </c>
      <c r="G112" s="64">
        <f t="shared" si="27"/>
        <v>24.158185965722325</v>
      </c>
      <c r="H112" s="24">
        <f>C112-F112</f>
        <v>62089190.370000005</v>
      </c>
      <c r="I112" s="25">
        <f t="shared" si="28"/>
        <v>75.841814034277675</v>
      </c>
    </row>
    <row r="113" spans="1:9" ht="15.75" customHeight="1" x14ac:dyDescent="0.25">
      <c r="A113" s="66" t="s">
        <v>5</v>
      </c>
      <c r="B113" s="3">
        <f>B9+B21+B28+B61+B68+B86</f>
        <v>9390200</v>
      </c>
      <c r="C113" s="3">
        <f>C9+C21+C28+C61+C68+C86</f>
        <v>9390200</v>
      </c>
      <c r="D113" s="3">
        <f>D9+D21+D28+D61+D68+D86</f>
        <v>0</v>
      </c>
      <c r="E113" s="3">
        <v>6498214.0999999996</v>
      </c>
      <c r="F113" s="63">
        <f t="shared" si="29"/>
        <v>6498214.0999999996</v>
      </c>
      <c r="G113" s="64">
        <f t="shared" si="27"/>
        <v>69.202084087665867</v>
      </c>
      <c r="H113" s="24">
        <f>C113-F113</f>
        <v>2891985.9000000004</v>
      </c>
      <c r="I113" s="25">
        <f t="shared" si="28"/>
        <v>30.79791591233414</v>
      </c>
    </row>
    <row r="114" spans="1:9" ht="15.75" customHeight="1" x14ac:dyDescent="0.25">
      <c r="A114" s="66" t="s">
        <v>10</v>
      </c>
      <c r="B114" s="3">
        <v>4032540</v>
      </c>
      <c r="C114" s="3">
        <f>C10+C16+C22+C29+C36+C47</f>
        <v>4012530</v>
      </c>
      <c r="D114" s="3">
        <f>D10+D16+D22+D29+D36+D47</f>
        <v>0</v>
      </c>
      <c r="E114" s="3">
        <v>4012530</v>
      </c>
      <c r="F114" s="63">
        <f t="shared" si="29"/>
        <v>4012530</v>
      </c>
      <c r="G114" s="64">
        <f t="shared" si="27"/>
        <v>100</v>
      </c>
      <c r="H114" s="24">
        <v>0</v>
      </c>
      <c r="I114" s="25">
        <v>0</v>
      </c>
    </row>
    <row r="115" spans="1:9" ht="15.75" customHeight="1" x14ac:dyDescent="0.25">
      <c r="A115" s="66" t="s">
        <v>11</v>
      </c>
      <c r="B115" s="3">
        <f>B48+B62+B87</f>
        <v>22222700</v>
      </c>
      <c r="C115" s="3">
        <f>C48+C62+C87</f>
        <v>20370706</v>
      </c>
      <c r="D115" s="3">
        <v>9869030</v>
      </c>
      <c r="E115" s="3">
        <v>10501676</v>
      </c>
      <c r="F115" s="63">
        <f t="shared" si="29"/>
        <v>20370706</v>
      </c>
      <c r="G115" s="64">
        <f t="shared" si="27"/>
        <v>100</v>
      </c>
      <c r="H115" s="24">
        <v>0</v>
      </c>
      <c r="I115" s="25">
        <v>0</v>
      </c>
    </row>
    <row r="116" spans="1:9" ht="15.75" customHeight="1" x14ac:dyDescent="0.25">
      <c r="A116" s="66" t="s">
        <v>12</v>
      </c>
      <c r="B116" s="3">
        <f>B88</f>
        <v>37049400</v>
      </c>
      <c r="C116" s="3">
        <f>C88</f>
        <v>37049400</v>
      </c>
      <c r="D116" s="3">
        <f>D88</f>
        <v>0</v>
      </c>
      <c r="E116" s="3">
        <v>10209212</v>
      </c>
      <c r="F116" s="63">
        <f t="shared" si="29"/>
        <v>10209212</v>
      </c>
      <c r="G116" s="64">
        <f t="shared" si="27"/>
        <v>27.555674315913347</v>
      </c>
      <c r="H116" s="24">
        <f>C116-F116</f>
        <v>26840188</v>
      </c>
      <c r="I116" s="25">
        <f t="shared" si="28"/>
        <v>72.44432568408665</v>
      </c>
    </row>
    <row r="117" spans="1:9" ht="15.75" customHeight="1" x14ac:dyDescent="0.25">
      <c r="A117" s="67" t="s">
        <v>13</v>
      </c>
      <c r="B117" s="14">
        <f>B11+B23+B30+B37+B49+B69+B74+B80+B89</f>
        <v>80923100</v>
      </c>
      <c r="C117" s="14">
        <f>C11+C23+C30+C37+C49+C69+C74+C80+C89</f>
        <v>80923100</v>
      </c>
      <c r="D117" s="14">
        <f>D11+D23+D30+D37+D49+D69+D74+D80+D89</f>
        <v>0</v>
      </c>
      <c r="E117" s="14">
        <v>41294576.159999996</v>
      </c>
      <c r="F117" s="68">
        <f t="shared" si="29"/>
        <v>41294576.159999996</v>
      </c>
      <c r="G117" s="74">
        <f t="shared" si="27"/>
        <v>51.029404657013878</v>
      </c>
      <c r="H117" s="75">
        <f>C117-F117</f>
        <v>39628523.840000004</v>
      </c>
      <c r="I117" s="76">
        <f t="shared" si="28"/>
        <v>48.970595342986122</v>
      </c>
    </row>
    <row r="118" spans="1:9" s="4" customFormat="1" ht="15.75" customHeight="1" thickBot="1" x14ac:dyDescent="0.3">
      <c r="A118" s="42" t="s">
        <v>14</v>
      </c>
      <c r="B118" s="43">
        <f>SUM(B110:B117)</f>
        <v>450632600</v>
      </c>
      <c r="C118" s="43">
        <f>SUM(C110:C117)</f>
        <v>448760596</v>
      </c>
      <c r="D118" s="43">
        <f>SUM(D110:D117)</f>
        <v>9869030</v>
      </c>
      <c r="E118" s="43">
        <f>SUM(E110:E117)</f>
        <v>186393014.38999999</v>
      </c>
      <c r="F118" s="43">
        <f>SUM(F110:F117)</f>
        <v>196262044.38999999</v>
      </c>
      <c r="G118" s="49">
        <f t="shared" si="27"/>
        <v>43.734241851751172</v>
      </c>
      <c r="H118" s="43">
        <f>SUM(H110:H117)</f>
        <v>252498551.61000001</v>
      </c>
      <c r="I118" s="44">
        <f t="shared" si="28"/>
        <v>56.265758148248835</v>
      </c>
    </row>
    <row r="119" spans="1:9" ht="16.5" thickTop="1" x14ac:dyDescent="0.25">
      <c r="A119" s="69"/>
    </row>
    <row r="120" spans="1:9" ht="15.75" customHeight="1" x14ac:dyDescent="0.25">
      <c r="A120" s="8" t="s">
        <v>35</v>
      </c>
      <c r="B120" s="121" t="s">
        <v>36</v>
      </c>
      <c r="C120" s="122"/>
      <c r="D120" s="123"/>
    </row>
    <row r="121" spans="1:9" ht="15.75" customHeight="1" x14ac:dyDescent="0.25">
      <c r="A121" s="70" t="s">
        <v>47</v>
      </c>
      <c r="B121" s="71"/>
      <c r="C121" s="72">
        <v>32</v>
      </c>
      <c r="D121" s="73"/>
    </row>
    <row r="122" spans="1:9" ht="15.75" customHeight="1" x14ac:dyDescent="0.25">
      <c r="A122" s="70" t="s">
        <v>46</v>
      </c>
      <c r="B122" s="71"/>
      <c r="C122" s="72">
        <v>54</v>
      </c>
      <c r="D122" s="73"/>
    </row>
    <row r="123" spans="1:9" ht="15.75" customHeight="1" x14ac:dyDescent="0.25">
      <c r="A123" s="70" t="s">
        <v>48</v>
      </c>
      <c r="B123" s="71"/>
      <c r="C123" s="72">
        <v>77</v>
      </c>
      <c r="D123" s="73"/>
    </row>
    <row r="124" spans="1:9" ht="15.75" customHeight="1" x14ac:dyDescent="0.25">
      <c r="A124" s="70" t="s">
        <v>49</v>
      </c>
      <c r="B124" s="71"/>
      <c r="C124" s="72">
        <v>100</v>
      </c>
      <c r="D124" s="73"/>
    </row>
    <row r="125" spans="1:9" ht="15.75" customHeight="1" x14ac:dyDescent="0.25">
      <c r="A125" s="45"/>
      <c r="B125" s="48"/>
      <c r="C125" s="46"/>
      <c r="D125" s="47"/>
    </row>
    <row r="127" spans="1:9" ht="15.75" customHeight="1" x14ac:dyDescent="0.25">
      <c r="A127" s="6" t="s">
        <v>52</v>
      </c>
    </row>
    <row r="128" spans="1:9" ht="15.75" customHeight="1" x14ac:dyDescent="0.25">
      <c r="A128" s="6" t="s">
        <v>50</v>
      </c>
    </row>
    <row r="129" spans="1:5" ht="15.75" customHeight="1" x14ac:dyDescent="0.25">
      <c r="A129" s="6" t="s">
        <v>51</v>
      </c>
    </row>
    <row r="131" spans="1:5" ht="15.75" customHeight="1" x14ac:dyDescent="0.3">
      <c r="A131" s="92" t="s">
        <v>54</v>
      </c>
      <c r="B131" s="93"/>
      <c r="C131" s="93"/>
      <c r="D131" s="93"/>
      <c r="E131" s="94"/>
    </row>
  </sheetData>
  <mergeCells count="24">
    <mergeCell ref="B120:D120"/>
    <mergeCell ref="A1:I1"/>
    <mergeCell ref="A2:I2"/>
    <mergeCell ref="A3:A4"/>
    <mergeCell ref="D3:D4"/>
    <mergeCell ref="E3:E4"/>
    <mergeCell ref="F3:G3"/>
    <mergeCell ref="H3:I3"/>
    <mergeCell ref="A52:I52"/>
    <mergeCell ref="A53:I53"/>
    <mergeCell ref="A54:I54"/>
    <mergeCell ref="A55:A56"/>
    <mergeCell ref="D55:D56"/>
    <mergeCell ref="E55:E56"/>
    <mergeCell ref="F55:G55"/>
    <mergeCell ref="H55:I55"/>
    <mergeCell ref="A103:I103"/>
    <mergeCell ref="A104:I104"/>
    <mergeCell ref="A105:I105"/>
    <mergeCell ref="A107:A108"/>
    <mergeCell ref="D107:D108"/>
    <mergeCell ref="E107:E108"/>
    <mergeCell ref="F107:G107"/>
    <mergeCell ref="H107:I107"/>
  </mergeCells>
  <pageMargins left="0.23622047244094491" right="0.15748031496062992" top="0.23622047244094491" bottom="0.11811023622047245" header="0" footer="0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การเบิกจ่าย</vt:lpstr>
      <vt:lpstr>การใช้จ่าย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2023-04-24T10:50:52Z</cp:lastPrinted>
  <dcterms:created xsi:type="dcterms:W3CDTF">2020-03-18T03:08:31Z</dcterms:created>
  <dcterms:modified xsi:type="dcterms:W3CDTF">2023-04-24T12:16:29Z</dcterms:modified>
</cp:coreProperties>
</file>