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25" activeTab="0"/>
  </bookViews>
  <sheets>
    <sheet name="สงม. 1เขต" sheetId="1" r:id="rId1"/>
    <sheet name="งบบุคลากร" sheetId="2" state="hidden" r:id="rId2"/>
    <sheet name="ปกครอง" sheetId="3" state="hidden" r:id="rId3"/>
    <sheet name="ทะเบียน" sheetId="4" state="hidden" r:id="rId4"/>
    <sheet name="คลัง" sheetId="5" state="hidden" r:id="rId5"/>
    <sheet name="รายได้ " sheetId="6" state="hidden" r:id="rId6"/>
    <sheet name="รักษา" sheetId="7" state="hidden" r:id="rId7"/>
    <sheet name="เทศกิจ" sheetId="8" state="hidden" r:id="rId8"/>
    <sheet name="โยธา" sheetId="9" state="hidden" r:id="rId9"/>
    <sheet name="พัฒนาฯ" sheetId="10" state="hidden" r:id="rId10"/>
    <sheet name="สิ่งแวดล้อมฯ" sheetId="11" state="hidden" r:id="rId11"/>
    <sheet name="ศึกษา" sheetId="12" state="hidden" r:id="rId12"/>
  </sheets>
  <definedNames>
    <definedName name="_xlnm.Print_Area" localSheetId="4">'คลัง'!$A$1:$F$39</definedName>
    <definedName name="_xlnm.Print_Area" localSheetId="1">'งบบุคลากร'!$A$1:$F$20</definedName>
    <definedName name="_xlnm.Print_Area" localSheetId="3">'ทะเบียน'!$A$1:$F$40</definedName>
    <definedName name="_xlnm.Print_Area" localSheetId="7">'เทศกิจ'!$A$1:$F$39</definedName>
    <definedName name="_xlnm.Print_Area" localSheetId="2">'ปกครอง'!$A$1:$F$56</definedName>
    <definedName name="_xlnm.Print_Area" localSheetId="9">'พัฒนาฯ'!$A$1:$F$88</definedName>
    <definedName name="_xlnm.Print_Area" localSheetId="8">'โยธา'!$A$1:$F$85</definedName>
    <definedName name="_xlnm.Print_Area" localSheetId="6">'รักษา'!$A$1:$F$85</definedName>
    <definedName name="_xlnm.Print_Area" localSheetId="5">'รายได้ '!$A$1:$F$35</definedName>
    <definedName name="_xlnm.Print_Area" localSheetId="11">'ศึกษา'!$A$1:$F$125</definedName>
    <definedName name="_xlnm.Print_Area" localSheetId="10">'สิ่งแวดล้อมฯ'!$A$1:$F$83</definedName>
    <definedName name="_xlnm.Print_Titles" localSheetId="4">'คลัง'!$A:$B</definedName>
    <definedName name="_xlnm.Print_Titles" localSheetId="1">'งบบุคลากร'!$A:$B,'งบบุคลากร'!$6:$7</definedName>
    <definedName name="_xlnm.Print_Titles" localSheetId="3">'ทะเบียน'!$A:$B,'ทะเบียน'!$1:$6</definedName>
    <definedName name="_xlnm.Print_Titles" localSheetId="7">'เทศกิจ'!$A:$B,'เทศกิจ'!$1:$6</definedName>
    <definedName name="_xlnm.Print_Titles" localSheetId="2">'ปกครอง'!$A:$B,'ปกครอง'!$1:$6</definedName>
    <definedName name="_xlnm.Print_Titles" localSheetId="9">'พัฒนาฯ'!$A:$B,'พัฒนาฯ'!$1:$6</definedName>
    <definedName name="_xlnm.Print_Titles" localSheetId="8">'โยธา'!$A:$B,'โยธา'!$1:$6</definedName>
    <definedName name="_xlnm.Print_Titles" localSheetId="6">'รักษา'!$A:$B,'รักษา'!$1:$6</definedName>
    <definedName name="_xlnm.Print_Titles" localSheetId="5">'รายได้ '!$A:$B,'รายได้ '!$1:$6</definedName>
    <definedName name="_xlnm.Print_Titles" localSheetId="11">'ศึกษา'!$A:$B,'ศึกษา'!$1:$6</definedName>
    <definedName name="_xlnm.Print_Titles" localSheetId="0">'สงม. 1เขต'!$4:$6</definedName>
    <definedName name="_xlnm.Print_Titles" localSheetId="10">'สิ่งแวดล้อมฯ'!$A:$B,'สิ่งแวดล้อมฯ'!$1:$6</definedName>
  </definedNames>
  <calcPr fullCalcOnLoad="1"/>
</workbook>
</file>

<file path=xl/sharedStrings.xml><?xml version="1.0" encoding="utf-8"?>
<sst xmlns="http://schemas.openxmlformats.org/spreadsheetml/2006/main" count="1021" uniqueCount="247">
  <si>
    <t>รวมทั้งสิ้น</t>
  </si>
  <si>
    <t>แผน</t>
  </si>
  <si>
    <t>ผล</t>
  </si>
  <si>
    <t>งวดที่ 1 (ต.ค. - ม.ค.)</t>
  </si>
  <si>
    <t>งวดที่ 2 (ก.พ. - พ.ค.)</t>
  </si>
  <si>
    <t>งวดที่ 3 (มิ.ย. - ก.ย.)</t>
  </si>
  <si>
    <t>แผน/</t>
  </si>
  <si>
    <t>งาน/โครงการตามแผนยุทธศาสตร์/งบรายจ่าย/รายการ</t>
  </si>
  <si>
    <t>หน่วย : บาท</t>
  </si>
  <si>
    <t>ฝ่าย : การคลัง</t>
  </si>
  <si>
    <t>ฝ่าย : รายได้</t>
  </si>
  <si>
    <t>หน่วยงาน : สำนักงานเขตบางแค</t>
  </si>
  <si>
    <t>ฝ่าย : การศึกษา</t>
  </si>
  <si>
    <t>งบประมาณตามโครงสร้างงาน</t>
  </si>
  <si>
    <t xml:space="preserve">     งานที่ 1 : บริหารทั่วไปฝ่ายการศึกษา</t>
  </si>
  <si>
    <t>- ค่าเครื่องแต่งกาย</t>
  </si>
  <si>
    <t>- ค่าอาหารทำการนอกเวลา</t>
  </si>
  <si>
    <t>- ค่าซ่อมแซมยานพาหนะ</t>
  </si>
  <si>
    <t>- ค่าซ่อมแซมครุภัณฑ์</t>
  </si>
  <si>
    <t>- ค่าวัสดุอุปกรณ์คอมพิวเตอร์</t>
  </si>
  <si>
    <t>- ค่าวัสดุยานพาหนะ</t>
  </si>
  <si>
    <t xml:space="preserve">     งานที่ 2 : งบประมาณโรงเรียน</t>
  </si>
  <si>
    <t>- ค่านิตยภัต</t>
  </si>
  <si>
    <t>- ค่าบำรุงรักษา/ซ่อมแซมเครื่องปรับอากาศ</t>
  </si>
  <si>
    <t>- ค่าซ่อมแซมเครื่องดนตรีและอุปกรณ์</t>
  </si>
  <si>
    <t>- ค่าซ่อมแซมเครื่องคอมพิวเตอร์โรงเรียน</t>
  </si>
  <si>
    <t>- ค่าซ่อมแซมโรงเรียน</t>
  </si>
  <si>
    <t>- ค่าจ้างเหมาบริษัทเอกชนทำความสะอาดในโรงเรียนสังกัดกรุงเทพมหานคร</t>
  </si>
  <si>
    <t>- ค่าแบบพิมพ์โรงเรียน</t>
  </si>
  <si>
    <t>- ค่าวัสดุการสอนวิทยาศาสตร์</t>
  </si>
  <si>
    <t>- ค่าวัสดุอุปกรณ์การสอน(โครงการขยายโอกาสฯ)</t>
  </si>
  <si>
    <t>- ค่าวัสดุ อุปกรณ์ เครื่องใช้ส่วนตัวของเด็กอนุบาล</t>
  </si>
  <si>
    <t>- ค่าสารกรองเครื่องกรองน้ำ</t>
  </si>
  <si>
    <t>- ค่าเครื่องหมายวิชาพิเศษลูกเสือ เนตรนารี ยุวกาชาด</t>
  </si>
  <si>
    <t>- ค่าวัสดุในการผลิตสื่อการเรียนการสอนตามโครงการศูนย์วิชาการเขต</t>
  </si>
  <si>
    <t>- ทุนอาหารกลางวันนักเรียน</t>
  </si>
  <si>
    <t>- ค่าอาหารเช้าของนักเรียนในโรงเรียนสังกัดกรุงเทพมหานคร</t>
  </si>
  <si>
    <t xml:space="preserve">  </t>
  </si>
  <si>
    <t>- ค่าใช้จ่ายในการพัฒนาคุณภาพการดำเนินงานศูนย์วิชาการเขต</t>
  </si>
  <si>
    <t xml:space="preserve"> </t>
  </si>
  <si>
    <t>- ค่าใช้จ่ายในการประชุมครู</t>
  </si>
  <si>
    <t>- ค่าใช้จ่ายโครงการเกษตรปลอดสารพิษ</t>
  </si>
  <si>
    <t>- ค่าใช้จ่ายในการจัดประชุมสัมมนาคณะกรรมการสถานศึกษาขั้นพื้นฐานโรงเรียน</t>
  </si>
  <si>
    <t xml:space="preserve">  สังกัดกรุงเทพมหานคร</t>
  </si>
  <si>
    <t>- ค่าใช้จ่ายในการสัมมนาประธานกรรมการเครือข่ายผู้ปกครองเพื่อพัฒนาโรงเรียน</t>
  </si>
  <si>
    <t>- ค่าใช้จ่ายในการส่งเสริมสนับสนุนให้นักเรียนสร้างสรรค์ผลงานเพื่อการเรียนรู้</t>
  </si>
  <si>
    <t>- ค่าใช้จ่ายในการเปิดโลกกว้างสร้างเส้นทาสู่อาชีพ</t>
  </si>
  <si>
    <t>- ค่าใช้จ่ายในพิธีปฏิญาณตนและสวนสนามยุวกาชาดกรุงเทพมหานคร</t>
  </si>
  <si>
    <t>- ค่าใช้จ่ายในการส่งเสริมกีฬานักเรียนสังกัดกรุงเทพมหานคร</t>
  </si>
  <si>
    <t>- ค่าใช้จ่ายโครงการว่ายน้ำเป็น เล่นน้ำได้ปลอดภัย</t>
  </si>
  <si>
    <t>- ค่าใช้จ่ายในการสอนภาษาจีน</t>
  </si>
  <si>
    <t>- ค่าใช้จ่ายโครงการภาษาอังกฤษเพื่อทักษะชีวิต</t>
  </si>
  <si>
    <t>- ค่าใช้จ่ายในการเสริมสร้างศักยภาพของเด็กและเยาวชนเพื่อคุณภาพชีวิตที่ดี
  ในพื้นที่กรุงเทพมหานคร ตามพระราชดำริสมเด็จพระกนิษฐาธิราชเจ้า 
  กรมสมเด็จพระเทพรัตนราชสุดาฯ สยามบรมราชกุมารี</t>
  </si>
  <si>
    <t>- ค่าใช้จ่ายในการอนุรักษ์พันธุกรรมพืชอันเนื่องมาจากพระราชดำริ สมเด็จพระเทพ-</t>
  </si>
  <si>
    <t>- ค่าใช้จ่ายในพิธีทบทวนคำปฏิญาณและสวนสนามลูกเสือกรุงเทพมหานคร</t>
  </si>
  <si>
    <t>ผู้รายงาน......................................................</t>
  </si>
  <si>
    <t>ฝ่าย : สิ่งแวดล้อมและสุขาภิบาล</t>
  </si>
  <si>
    <t xml:space="preserve">     งานที่ 1 : บริหารทั่วไปฝ่ายสิ่งแวดล้อมและสุขาภิบาล</t>
  </si>
  <si>
    <t>- ค่าซ่อมแซมเครื่องจักรกลและเครื่องทุ่นแรง</t>
  </si>
  <si>
    <t xml:space="preserve">     งานที่ 2 : สุขาภิบาลอาหารและอนามัยสิ่งแวดล้อม</t>
  </si>
  <si>
    <t>- ค่าจ้างเหมาบริการเป็นรายบุคคล</t>
  </si>
  <si>
    <t>- ค่าใช้จ่ายโครงการกรุงเทพฯ เมืองอาหารปลอดภัย</t>
  </si>
  <si>
    <t>- ค่าใช้จ่ายโครงการกรุงเทพฯ เมืองแห่งสุขาภิบาลสิ่งแวดล้อมที่ดี สะอาด ปลอดภัย</t>
  </si>
  <si>
    <t>- ค่าใช้จ่ายโครงการกรุงเทพมหานครเขตปลอดบุหรี่</t>
  </si>
  <si>
    <t xml:space="preserve">     งานที่ 3 : ป้องกันและควบคุมโรค</t>
  </si>
  <si>
    <t>- ค่าใช้จ่ายในการบูรณาการความร่วมมือในการพัฒนาประสิทธิภาพการแก้ไขปัญหา</t>
  </si>
  <si>
    <t xml:space="preserve">  โรคไข้เลือดออกในพื้นที่กรุงเทพมหานคร</t>
  </si>
  <si>
    <t>ฝ่าย : พัฒนาชุมชนและสวัสดิการสังคม</t>
  </si>
  <si>
    <t xml:space="preserve">     งานที่ 1 : บริหารทั่วไปฝ่ายพัฒนาชุมชน</t>
  </si>
  <si>
    <t xml:space="preserve"> - ค่าซ่อมแซมยานพาหนะ</t>
  </si>
  <si>
    <t xml:space="preserve"> - ค่าพาหนะ เบี้ยเลี้ยง ที่พัก</t>
  </si>
  <si>
    <t xml:space="preserve"> - ค่ารับรอง</t>
  </si>
  <si>
    <t xml:space="preserve"> - ค่าซ่อมแซมครุภัณฑ์</t>
  </si>
  <si>
    <t xml:space="preserve"> - ค่าจ้างเหมาบริการเป็นรายบุคคล</t>
  </si>
  <si>
    <t xml:space="preserve">     งานที่ 2 : พัฒนาชุมชนและบริการสังคม</t>
  </si>
  <si>
    <t xml:space="preserve">     2) งบรายจ่ายอื่น</t>
  </si>
  <si>
    <t>- ค่าใช้จ่ายในการสนับสนุนการดำเนินงานของคณะกรรมการชุมชน</t>
  </si>
  <si>
    <t>- ค่าใช้จ่ายในการส่งเสริมกิจกรรมสโมสรกีฬาและลานกีฬา</t>
  </si>
  <si>
    <t xml:space="preserve">- ค่าใช้จ่ายในการสนับสนุนเจ้าหน้าที่ปฏิบัติงานด้านเด็ก สตรี ผู้สูงอายุ คนพิการ </t>
  </si>
  <si>
    <t xml:space="preserve">  และผู้ด้อยโอกาส</t>
  </si>
  <si>
    <t>- ค่าใช้จ่ายในการจ้างอาสาสมัครเจ้าหน้าที่ปฏิบัติงานด้านพัฒนาสังคม</t>
  </si>
  <si>
    <t>- ค่าใช้จ่ายศูนย์ประสานงานธนาคารสมองของกรุงเทพมหานคร</t>
  </si>
  <si>
    <t>- ค่าใช้จ่ายในการจัดกิจกรรมการออกกำลังกาย</t>
  </si>
  <si>
    <t>- ค่าใช้จ่ายในการดำเนินงานศูนย์บริการและถ่ายทอดเทคโนโลยีการเกษตร</t>
  </si>
  <si>
    <t>- ค่าใช้จ่ายในการจัดงานวันสำคัญ อนุรักษ์ สืบสานวัฒนธรรมประเพณี</t>
  </si>
  <si>
    <t>- ค่าใช้จ่ายโครงการมหกรรมของดีกลุ่มเขตกรุงธนใต้</t>
  </si>
  <si>
    <t>- ค่าใช้จ่ายในการฝึกอบรมวิชาชีพเสริมรายได้</t>
  </si>
  <si>
    <t>- ค่าใช้จ่ายในการส่งเสริมกิจการสภาเด็กและเยาวชนกรุงเทพมหานคร</t>
  </si>
  <si>
    <t>- ค่าใช้จ่ายโครงการรู้ใช้ รู้เก็บ คนกรุงเทพฯ ชีวิตมั่นคง</t>
  </si>
  <si>
    <t>ฝ่าย : โยธา</t>
  </si>
  <si>
    <t xml:space="preserve">     งานที่ 1 : บริหารทั่วไปฝ่ายโยธา</t>
  </si>
  <si>
    <t>- ค่าซ่อมแซมเครื่องคอมพิวเตอร์และอุปกรณ์</t>
  </si>
  <si>
    <t xml:space="preserve">     งานที่ 2 : อนุญาตก่อสร้าง ควบคุมอาคารและผังเมือง</t>
  </si>
  <si>
    <t xml:space="preserve">     1) งบดำเนินงาน</t>
  </si>
  <si>
    <t xml:space="preserve">     งานที่ 3 : บำรุงรักษาซ่อมแซม</t>
  </si>
  <si>
    <t>- ค่าซ่อมแซมถนน ตรอก ซอย สะพานและสิ่งสาธารณประโยชน์</t>
  </si>
  <si>
    <t>- ค่าซ่อมแซมไฟฟ้าสาธารณะ</t>
  </si>
  <si>
    <t>- ค่าวัสดุก่อสร้าง</t>
  </si>
  <si>
    <t>- ค่าวัสดุสำหรับหน่วยงานบริการเร่งด่วนกรุงเทพมหานคร (Best)</t>
  </si>
  <si>
    <t xml:space="preserve">     3) งบรายจ่ายอื่น</t>
  </si>
  <si>
    <t xml:space="preserve">     งานที่ 4 : ระบายน้ำและแก้ไขปัญหาน้ำท่วม</t>
  </si>
  <si>
    <t>- ค่าจ้างเหมาล้างทำความสะอาดท่อระบายน้ำ</t>
  </si>
  <si>
    <t>- ค่าวัสดุอุปกรณ์ทำความสะอาดท่อระบายน้ำ</t>
  </si>
  <si>
    <t>- ค่าวัสดุอุปกรณ์บำรุงรักษาระบบระบายน้ำฯ</t>
  </si>
  <si>
    <t>- ค่าวัสดุป้องกันอุบัติภัย</t>
  </si>
  <si>
    <t>ฝ่าย : เทศกิจ</t>
  </si>
  <si>
    <t xml:space="preserve">     งานที่ 1 : บริหารทั่วไปและสอบสวนดำเนินคดี</t>
  </si>
  <si>
    <t>- ค่าเบี้ยประชุม</t>
  </si>
  <si>
    <t>- ค่ารับรอง</t>
  </si>
  <si>
    <t>ฝ่าย : รักษาความสะอาดและสวนสาธารณะ</t>
  </si>
  <si>
    <t xml:space="preserve">     งานที่ 1 : บริหารงานทั่วไปฝ่ายรักษาความสะอาด</t>
  </si>
  <si>
    <t xml:space="preserve">     งานที่ 2 : กวาดทำความสะอาดที่และทางสาธารณะ</t>
  </si>
  <si>
    <t>- ค่าวัสดุในการรักษาความสะอาด</t>
  </si>
  <si>
    <t>- ค่าเครื่องแบบชุดปฏิบัติงาน</t>
  </si>
  <si>
    <t xml:space="preserve">     งานที่ 3 : เก็บขยะมูลฝอยและขนถ่ายสิ่งปฏิกูล</t>
  </si>
  <si>
    <t>- ค่าตอบแทนเจ้าหน้าที่เก็บขนมูลฝอย</t>
  </si>
  <si>
    <t>- ค่าตอบแทนเจ้าหน้าที่เก็บขนสิ่งปฏิกูล</t>
  </si>
  <si>
    <t>- ค่าวัสดุอุปกรณ์ในการขนถ่ายสิ่งปฏิกูล</t>
  </si>
  <si>
    <t>- ค่าใช้จ่ายโครงการอาสาสมัครชักลากมูลฝอยในชุมชน</t>
  </si>
  <si>
    <t>- ค่าใช้จ่ายในการส่งเสริมการแปรรูปมูลฝอยอินทรีย์เพื่อนำมาใช้ประโยชน์</t>
  </si>
  <si>
    <t xml:space="preserve">     งานที่ 4 : ดูแลสวนและพื้นที่สีเขียว</t>
  </si>
  <si>
    <t>- ค่าวัสดุอุปกรณ์ในการปลูกและบำรุงรักษาต้นไม้</t>
  </si>
  <si>
    <t>- ค่าใช้จ่ายในการบำรุงรักษา ปรับปรุงและเพิ่มพื้นที่สีเขียว</t>
  </si>
  <si>
    <t xml:space="preserve">    งานที่ 1 : บริหารงานทั่วไปและจัดเก็บรายได้</t>
  </si>
  <si>
    <t xml:space="preserve">     งานที่ 1 : บริหารงานทั่วไปและบริหารการคลัง</t>
  </si>
  <si>
    <t>ฝ่าย : ทะเบียน</t>
  </si>
  <si>
    <t xml:space="preserve">     งานที่ 1 : บริหารทั่วไปและบริการทะเบียน</t>
  </si>
  <si>
    <t>ฝ่าย : ปกครอง</t>
  </si>
  <si>
    <t xml:space="preserve">     งานที่ 1 : อำนวยการและบริหารสำนักงานเขต</t>
  </si>
  <si>
    <t>- ค่าทำความสะอาดเครื่องนอนเวรฯ</t>
  </si>
  <si>
    <t>- ค่าจ้างเหมาทำความสะอาดอาคาร</t>
  </si>
  <si>
    <t>- ค่าวัสดุไฟฟ้า ประปา งานบ้าน งานครัว และงานสวน</t>
  </si>
  <si>
    <t>- ค่าซื้อหนังสือวารสารฯ</t>
  </si>
  <si>
    <t>- ค่าวัสดุประชาสัมพันธ์</t>
  </si>
  <si>
    <t xml:space="preserve">     งานที่ 2 : ปกครอง</t>
  </si>
  <si>
    <t>- ค่าใช้จ่ายเกี่ยวกับการสนับสนุนกิจการอาสาสมัครป้องกันภัยฝ่ายพลเรือน</t>
  </si>
  <si>
    <t xml:space="preserve">                 1) งบบุคลากร</t>
  </si>
  <si>
    <t xml:space="preserve">                 3) งบรายจ่ายอื่น</t>
  </si>
  <si>
    <t xml:space="preserve">                 1) งบดำเนินงาน</t>
  </si>
  <si>
    <t xml:space="preserve">                 2) งบรายจ่ายอื่น</t>
  </si>
  <si>
    <t>- ค่าจ้างเหมาดูแลทรัพย์สินและรักษาความปลอดภัยให้แก่สำนักงานเขตบางแค</t>
  </si>
  <si>
    <t>- ค่าจ้างเหมาบริการเป็นรายบุคคลพนักงานรักษาความปลอดภัย</t>
  </si>
  <si>
    <t>- ค่าวัสดุเครื่องจักรกลและเครื่องทุ่นแรง</t>
  </si>
  <si>
    <t>- ค่าตอบแทนกรรมการชุมชน</t>
  </si>
  <si>
    <t>- ค่าอาหารกลางวัน และอาหารเสริม (นม) ศูนย์เด็กก่อนเกณฑ์ในวัด</t>
  </si>
  <si>
    <t xml:space="preserve">     1) งบรายจ่ายอื่น</t>
  </si>
  <si>
    <t>- ค่าจัดซื้อตัวอย่างผักสดและผลไม้</t>
  </si>
  <si>
    <t>- ค่าซ่อมแซมครุภัณฑ์ (โรงเรียนขยายโอกาส)</t>
  </si>
  <si>
    <t>- ค่าใช้จ่ายในการสัมมนาเพื่อการพัฒนาองค์กร สำนักงานเขตบางแค</t>
  </si>
  <si>
    <t>- ค่าใช้จ่ายในการฝึกอบรม สัมมนา และศึกษาดูงานเพื่อพัฒนาศักยภาพ</t>
  </si>
  <si>
    <t xml:space="preserve">  ของผู้ปฏิบัติงานด้านการป้องกันและบรรเทาสาธารณภัยและผู้ที่เกี่ยวข้อง</t>
  </si>
  <si>
    <t>- ค่าใช้จ่ายในการพัฒนาศักยภาพกรรมการชุมชน ผู้นำชุมชนและผู้เกี่ยวข้อง</t>
  </si>
  <si>
    <t>สำนักงานเขตบางแค</t>
  </si>
  <si>
    <t>- ค่าใช้จ่ายในการจ้างงานคนพิการเพื่อปฏิบัติงาน</t>
  </si>
  <si>
    <t>โครงการตามแผนยุทธศาสตร์บูรณาการ</t>
  </si>
  <si>
    <t>แผนงานบูรณาการพัฒนาคุณภาพชีวิตกลุ่มเปราะบางในพื้นที่กรุงเทพมหานคร</t>
  </si>
  <si>
    <t>โครงการจัดสวัสดิการ การสงเคราะห์ช่วยเหลือเด็ก สตรี ครอบครัว</t>
  </si>
  <si>
    <t>ผู้ด้อยโอกาส ผู้สูงอายุและคนพิการ</t>
  </si>
  <si>
    <t>- ค่าใช้จ่ายในการจัดสวัสดิการ การสงเคราะห์ช่วยเหลือเด็ก สตรี ครอบครัว</t>
  </si>
  <si>
    <t>โครงการกรุงเทพฯ เมืองอาหารปลอดภัย</t>
  </si>
  <si>
    <t xml:space="preserve">     2) งบเงินอุดหนุน</t>
  </si>
  <si>
    <t>- ค่าใช้จ่ายในการสัมมนาศึกษาดูงานเพื่อพัฒนาศักยภาพบุคลากรสถานศึกษา</t>
  </si>
  <si>
    <t>- ค่าใช้จ่ายตามโครงการเรียนฟรี เรียนดี อย่างมีคุณภาพโรงเรียน</t>
  </si>
  <si>
    <t>สังกัดกรุงเทพมหานคร</t>
  </si>
  <si>
    <t xml:space="preserve">- ค่าใช้จ่ายในการฝึกอบรมนายหมู่ลูกเสือสามัญ สามัญรุ่นใหญ่ </t>
  </si>
  <si>
    <t xml:space="preserve">  และหัวหน้าหน่วยยุวกาชาด</t>
  </si>
  <si>
    <t>การจัดบริการของสำนักงานเขต</t>
  </si>
  <si>
    <t xml:space="preserve">     1) งบบุคลากร</t>
  </si>
  <si>
    <t>- เงินตอบแทนพิเศษของข้าราชการ</t>
  </si>
  <si>
    <t>- เงินตอบแทนพิเศษของลูกจ้างประจำ</t>
  </si>
  <si>
    <t>- เงินสมทบกองทุนประกันสังคม</t>
  </si>
  <si>
    <t>งาน/โครงการตามแผนยุทธศาสตร์/งบรายจ่าย</t>
  </si>
  <si>
    <t>- ค่าใช้จ่ายในการซ่อมแซมบำรุงรักษา ถนน ตรอก ซอย และสิ่งสาธารณะประโยชน์</t>
  </si>
  <si>
    <t>เพื่อแก้ไขปัญหาความเดือดร้อนของประชาชน</t>
  </si>
  <si>
    <t>โครงการอาสาสมัครกรุงเทพมหานครด้านการป้องกันและแก้ไขปัญหายาและสารเสพติด</t>
  </si>
  <si>
    <t>ยาและสารเสพติด</t>
  </si>
  <si>
    <t xml:space="preserve">                 1) งบรายจ่ายอื่น</t>
  </si>
  <si>
    <t xml:space="preserve">                 2) งบเงินอุดหนุน</t>
  </si>
  <si>
    <t xml:space="preserve">     งานที่ 1 : งานรายจ่ายบุคลากร</t>
  </si>
  <si>
    <t>งวดที่ 1</t>
  </si>
  <si>
    <t>(ต.ค.65 - ม.ค.66)</t>
  </si>
  <si>
    <t>งวดที่ 2</t>
  </si>
  <si>
    <t>(ก.พ.66 - พ.ค.66)</t>
  </si>
  <si>
    <t xml:space="preserve">งวดที่ 3 </t>
  </si>
  <si>
    <t>(มิ.ย.66 - ก.ย.66)</t>
  </si>
  <si>
    <t>แผน/ผลการปฏิบัติงานและการใช้จ่ายงบประมาณรายจ่ายประจำปีงบประมาณ พ.ศ. 2566</t>
  </si>
  <si>
    <t>- เงินสมทบกองทุนเงินทดแทน</t>
  </si>
  <si>
    <r>
      <rPr>
        <b/>
        <sz val="14"/>
        <color indexed="8"/>
        <rFont val="TH SarabunPSK"/>
        <family val="2"/>
      </rPr>
      <t xml:space="preserve">    </t>
    </r>
    <r>
      <rPr>
        <b/>
        <u val="single"/>
        <sz val="14"/>
        <color indexed="8"/>
        <rFont val="TH SarabunPSK"/>
        <family val="2"/>
      </rPr>
      <t>ค่าตอบแทน ใช้สอยและวัสดุ</t>
    </r>
  </si>
  <si>
    <r>
      <rPr>
        <b/>
        <sz val="14"/>
        <color indexed="8"/>
        <rFont val="TH SarabunPSK"/>
        <family val="2"/>
      </rPr>
      <t xml:space="preserve">    </t>
    </r>
    <r>
      <rPr>
        <b/>
        <u val="single"/>
        <sz val="14"/>
        <color indexed="8"/>
        <rFont val="TH SarabunPSK"/>
        <family val="2"/>
      </rPr>
      <t>ค่าตอบแทน</t>
    </r>
  </si>
  <si>
    <r>
      <rPr>
        <b/>
        <sz val="14"/>
        <color indexed="8"/>
        <rFont val="TH SarabunPSK"/>
        <family val="2"/>
      </rPr>
      <t xml:space="preserve">    </t>
    </r>
    <r>
      <rPr>
        <b/>
        <u val="single"/>
        <sz val="14"/>
        <color indexed="8"/>
        <rFont val="TH SarabunPSK"/>
        <family val="2"/>
      </rPr>
      <t>ค่าใช้สอย</t>
    </r>
  </si>
  <si>
    <r>
      <rPr>
        <b/>
        <sz val="14"/>
        <color indexed="8"/>
        <rFont val="TH SarabunPSK"/>
        <family val="2"/>
      </rPr>
      <t xml:space="preserve">    </t>
    </r>
    <r>
      <rPr>
        <b/>
        <u val="single"/>
        <sz val="14"/>
        <color indexed="8"/>
        <rFont val="TH SarabunPSK"/>
        <family val="2"/>
      </rPr>
      <t>ค่าวัสดุ</t>
    </r>
  </si>
  <si>
    <t>แบบ สงม.2 
(สำนักงานเขต)</t>
  </si>
  <si>
    <t>รวมงบประมาณตามโครงสร้างงาน</t>
  </si>
  <si>
    <t>รวมโครงการตามแผนยุทธศาสตร์</t>
  </si>
  <si>
    <t>โครงการตามแผนยุทธศาสตร์</t>
  </si>
  <si>
    <t>- ค่าใช้จ่ายโครงการอาสาสมัครกรุงเทพมหานครด้านการป้องกันและแก้ไขปัญหา</t>
  </si>
  <si>
    <t>- ค่าวัสดุสำนักงาน</t>
  </si>
  <si>
    <t>ค่าตอบแทนใช้สอยและวัสดุ</t>
  </si>
  <si>
    <t>- ค่าตอบแทนเจ้าหน้าที่เก็บขนสิ่งปฏิกูล (ประเภทไขมัน)</t>
  </si>
  <si>
    <t>- ค่าซ่อมเครื่องจักรกลและเครื่องทุ่นแรง</t>
  </si>
  <si>
    <r>
      <t xml:space="preserve">    </t>
    </r>
    <r>
      <rPr>
        <b/>
        <u val="single"/>
        <sz val="14"/>
        <color indexed="8"/>
        <rFont val="TH SarabunPSK"/>
        <family val="2"/>
      </rPr>
      <t>ค่าตอบแทน ใช้สอยและวัสดุ</t>
    </r>
  </si>
  <si>
    <r>
      <rPr>
        <b/>
        <sz val="14"/>
        <color indexed="8"/>
        <rFont val="TH SarabunPSK"/>
        <family val="2"/>
      </rPr>
      <t xml:space="preserve">    โครงการกรุงเทพมหานครเขตปลอดบุหรี่</t>
    </r>
  </si>
  <si>
    <t>- ค่าบำรุงรักษาซ่อมแซมเครื่องปรับอากาศ</t>
  </si>
  <si>
    <t>- ค่าจ้างเหมาดูแลทรัพย์สินและรักษาความปลอดภัย</t>
  </si>
  <si>
    <t>- ค่าเครื่องหมายสัญลักษณ์ของสถานศึกษา</t>
  </si>
  <si>
    <t>- ค่าใช้จ่ายในการพัฒนาคุณภาพเครือข่ายโรงเรียนสังกัดกรุงเทพมหานคร</t>
  </si>
  <si>
    <t xml:space="preserve">  รัตนราชสุดาฯสยามบรมราชกุมารีสนองพระราชดำริโดยกรุงเทพมหานคร ปี 2566</t>
  </si>
  <si>
    <t>ฝ่ายปกครอง</t>
  </si>
  <si>
    <t>งานที่ 1 : งานอำนวยการและบริหารสำนักงานเขต</t>
  </si>
  <si>
    <t>งานที่ 2 : งานปกครอง</t>
  </si>
  <si>
    <t>ฝ่ายทะเบียน</t>
  </si>
  <si>
    <t>งานที่ 1 : งานบริหารทั่วไปและบริการทะเบียน</t>
  </si>
  <si>
    <t>งานที่ 1 : งานบริหารทั่วไปและบริหารการคลัง</t>
  </si>
  <si>
    <t>ฝ่ายการคลัง</t>
  </si>
  <si>
    <t>ฝ่ายรายได้</t>
  </si>
  <si>
    <t>งานที่ 1 : งานบริหารทั่วไปและจัดเก็บรายได้</t>
  </si>
  <si>
    <t>ฝ่ายรักษาความสะอาดและสวนสาธารณะ</t>
  </si>
  <si>
    <t>งานที่ 1 : งานบริหารทั่วไปฝ่ายรักษาความสะอาด</t>
  </si>
  <si>
    <t>งานที่ 2 : งานกวาดทำความสะอาดที่และทางสาธารณะ</t>
  </si>
  <si>
    <t>งานที่ 3 : งานเก็บขยะมูลฝอยและขนถ่ายสิ่งปฏิกูล</t>
  </si>
  <si>
    <t>งานที่ 4 : งานดูแลสวนและพื้นที่สีเขียว</t>
  </si>
  <si>
    <t>ฝ่ายเทศกิจ</t>
  </si>
  <si>
    <t>งานที่ 1 : งานบริหารทั่วไปและสอบสวนดำเนินคดี</t>
  </si>
  <si>
    <t>ฝ่ายโยธา</t>
  </si>
  <si>
    <t>งานที่ 1 : งานบริหารทั่วไปฝ่ายโยธา</t>
  </si>
  <si>
    <t>งานที่ 2 : งานอนุญาตก่อสร้าง ควบคุมอาคารและผังเมือง</t>
  </si>
  <si>
    <t>งานที่ 3 : งานบำรุงรักษาซ่อมแซม</t>
  </si>
  <si>
    <t>งานที่ 4 : งานระบายน้ำและแก้ไขปัญหาน้ำท่วม</t>
  </si>
  <si>
    <t>ฝ่ายพัฒนาชุมชนและสวัสดิการสังคม</t>
  </si>
  <si>
    <t>งานที่ 1 : งานบริหารทั่วไปฝ่ายพัฒนาชุมชน</t>
  </si>
  <si>
    <t>งานที่ 2 : งานพัฒนาชุมชนและบริการสังคม</t>
  </si>
  <si>
    <t>ฝ่ายสิ่งแวดล้อมและสุขาภิบาล</t>
  </si>
  <si>
    <t>งานที่ 1 : งานบริหารทั่วไปฝ่ายสิ่งแวดล้อมและสุขาภิบาล</t>
  </si>
  <si>
    <t>งานที่ 2 : งานสุขาภิบาลอาหารและอนามัยสิ่งแวดล้อม</t>
  </si>
  <si>
    <t>งานที่ 3 : งานป้องกันและควบคุมโรค</t>
  </si>
  <si>
    <t>งานที่ 1 : งานบริหารทั่วไปฝ่ายการศึกษา</t>
  </si>
  <si>
    <t>งานที่ 2 : งานงบประมาณโรงเรียน</t>
  </si>
  <si>
    <t>โอน 20,000 จาก 200,000</t>
  </si>
  <si>
    <t>และแก้ไขปัญหายาและสารเสพติด</t>
  </si>
  <si>
    <t xml:space="preserve">     โครงการอาสาสมัครกรุงเทพมหานครด้านการป้องกัน</t>
  </si>
  <si>
    <t xml:space="preserve">     โครงการกรุงเทพฯ เมืองอาหารปลอดภัย</t>
  </si>
  <si>
    <t xml:space="preserve">                1) งบรายจ่ายอื่น</t>
  </si>
  <si>
    <t xml:space="preserve">     โครงการกรุงเทพมหานครเขตปลอดบุหรี่</t>
  </si>
  <si>
    <t>ฝ่ายการศึกษา</t>
  </si>
  <si>
    <t xml:space="preserve">     โครงการจัดสวัสดิการ  การสงเคราะห์ช่วยเหลือเด็ก </t>
  </si>
  <si>
    <t>สตรี ครอบครัว ผู้ด้อยโอกาส ผู้สูงอายุและคนพิการ</t>
  </si>
  <si>
    <t>แผนการปฏิบัติงานและการใช้จ่ายงบประมาณรายจ่ายประจำปีงบประมาณ พ.ศ. 2566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</si>
</sst>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_-* #,##0_-;\-* #,##0_-;_-* &quot;-&quot;??_-;_-@_-"/>
    <numFmt numFmtId="193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6"/>
      <color indexed="8"/>
      <name val="TH SarabunPSK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ahoma"/>
      <family val="2"/>
    </font>
    <font>
      <b/>
      <sz val="10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ahoma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TH SarabunPSK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TH SarabunPSK"/>
      <family val="2"/>
    </font>
    <font>
      <b/>
      <sz val="10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Calibri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Alignment="1">
      <alignment vertical="top"/>
    </xf>
    <xf numFmtId="0" fontId="46" fillId="0" borderId="0" xfId="0" applyFont="1" applyBorder="1" applyAlignment="1">
      <alignment horizontal="left" vertical="center" indent="4"/>
    </xf>
    <xf numFmtId="0" fontId="46" fillId="0" borderId="0" xfId="0" applyFont="1" applyBorder="1" applyAlignment="1">
      <alignment horizontal="left" vertical="center"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horizontal="center" vertical="center"/>
    </xf>
    <xf numFmtId="43" fontId="46" fillId="0" borderId="0" xfId="36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 indent="4"/>
    </xf>
    <xf numFmtId="49" fontId="46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0" fontId="40" fillId="0" borderId="0" xfId="0" applyFont="1" applyAlignment="1">
      <alignment vertical="top"/>
    </xf>
    <xf numFmtId="0" fontId="47" fillId="0" borderId="0" xfId="0" applyFont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vertical="center"/>
    </xf>
    <xf numFmtId="0" fontId="47" fillId="34" borderId="13" xfId="0" applyFont="1" applyFill="1" applyBorder="1" applyAlignment="1">
      <alignment horizontal="center" vertical="center"/>
    </xf>
    <xf numFmtId="43" fontId="47" fillId="34" borderId="13" xfId="36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left" vertical="center" indent="2"/>
    </xf>
    <xf numFmtId="0" fontId="47" fillId="0" borderId="13" xfId="0" applyFont="1" applyBorder="1" applyAlignment="1">
      <alignment horizontal="center" vertical="center"/>
    </xf>
    <xf numFmtId="43" fontId="47" fillId="0" borderId="13" xfId="36" applyFont="1" applyBorder="1" applyAlignment="1">
      <alignment horizontal="center" vertical="center"/>
    </xf>
    <xf numFmtId="9" fontId="47" fillId="0" borderId="12" xfId="45" applyFont="1" applyBorder="1" applyAlignment="1">
      <alignment vertical="center"/>
    </xf>
    <xf numFmtId="9" fontId="49" fillId="0" borderId="15" xfId="45" applyFont="1" applyBorder="1" applyAlignment="1">
      <alignment vertical="top"/>
    </xf>
    <xf numFmtId="0" fontId="47" fillId="0" borderId="16" xfId="0" applyFont="1" applyBorder="1" applyAlignment="1" quotePrefix="1">
      <alignment vertical="center"/>
    </xf>
    <xf numFmtId="0" fontId="47" fillId="0" borderId="13" xfId="0" applyFont="1" applyBorder="1" applyAlignment="1">
      <alignment horizontal="center" vertical="top"/>
    </xf>
    <xf numFmtId="43" fontId="47" fillId="0" borderId="13" xfId="36" applyFont="1" applyBorder="1" applyAlignment="1">
      <alignment horizontal="center" vertical="top"/>
    </xf>
    <xf numFmtId="9" fontId="47" fillId="0" borderId="12" xfId="45" applyFont="1" applyBorder="1" applyAlignment="1" quotePrefix="1">
      <alignment vertical="top"/>
    </xf>
    <xf numFmtId="9" fontId="47" fillId="0" borderId="0" xfId="45" applyFont="1" applyBorder="1" applyAlignment="1" quotePrefix="1">
      <alignment vertical="top"/>
    </xf>
    <xf numFmtId="0" fontId="47" fillId="0" borderId="0" xfId="0" applyFont="1" applyBorder="1" applyAlignment="1">
      <alignment horizontal="center" vertical="top"/>
    </xf>
    <xf numFmtId="43" fontId="47" fillId="0" borderId="0" xfId="36" applyFont="1" applyBorder="1" applyAlignment="1">
      <alignment horizontal="center" vertical="top"/>
    </xf>
    <xf numFmtId="0" fontId="47" fillId="0" borderId="0" xfId="0" applyFont="1" applyBorder="1" applyAlignment="1">
      <alignment horizontal="left" vertical="center" indent="4"/>
    </xf>
    <xf numFmtId="0" fontId="47" fillId="0" borderId="0" xfId="0" applyFont="1" applyBorder="1" applyAlignment="1">
      <alignment horizontal="left" vertical="center"/>
    </xf>
    <xf numFmtId="49" fontId="47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horizontal="left" vertical="center"/>
    </xf>
    <xf numFmtId="49" fontId="47" fillId="0" borderId="0" xfId="0" applyNumberFormat="1" applyFont="1" applyAlignment="1">
      <alignment horizontal="left" vertical="center"/>
    </xf>
    <xf numFmtId="49" fontId="47" fillId="33" borderId="16" xfId="0" applyNumberFormat="1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49" fontId="47" fillId="34" borderId="15" xfId="45" applyNumberFormat="1" applyFont="1" applyFill="1" applyBorder="1" applyAlignment="1">
      <alignment vertical="center"/>
    </xf>
    <xf numFmtId="49" fontId="49" fillId="34" borderId="12" xfId="45" applyNumberFormat="1" applyFont="1" applyFill="1" applyBorder="1" applyAlignment="1">
      <alignment horizontal="left" vertical="center" indent="5"/>
    </xf>
    <xf numFmtId="49" fontId="47" fillId="0" borderId="15" xfId="45" applyNumberFormat="1" applyFont="1" applyBorder="1" applyAlignment="1">
      <alignment vertical="center"/>
    </xf>
    <xf numFmtId="49" fontId="47" fillId="0" borderId="12" xfId="45" applyNumberFormat="1" applyFont="1" applyBorder="1" applyAlignment="1">
      <alignment vertical="center"/>
    </xf>
    <xf numFmtId="49" fontId="49" fillId="0" borderId="15" xfId="45" applyNumberFormat="1" applyFont="1" applyBorder="1" applyAlignment="1">
      <alignment vertical="top"/>
    </xf>
    <xf numFmtId="0" fontId="47" fillId="0" borderId="12" xfId="0" applyFont="1" applyBorder="1" applyAlignment="1">
      <alignment horizontal="center" vertical="center"/>
    </xf>
    <xf numFmtId="43" fontId="47" fillId="0" borderId="12" xfId="36" applyFont="1" applyBorder="1" applyAlignment="1">
      <alignment horizontal="center" vertical="center"/>
    </xf>
    <xf numFmtId="49" fontId="49" fillId="0" borderId="16" xfId="45" applyNumberFormat="1" applyFont="1" applyBorder="1" applyAlignment="1">
      <alignment vertical="top"/>
    </xf>
    <xf numFmtId="0" fontId="47" fillId="0" borderId="12" xfId="0" applyFont="1" applyBorder="1" applyAlignment="1">
      <alignment horizontal="center" vertical="top"/>
    </xf>
    <xf numFmtId="43" fontId="47" fillId="0" borderId="12" xfId="36" applyFont="1" applyBorder="1" applyAlignment="1">
      <alignment horizontal="center" vertical="top"/>
    </xf>
    <xf numFmtId="49" fontId="47" fillId="0" borderId="16" xfId="45" applyNumberFormat="1" applyFont="1" applyBorder="1" applyAlignment="1" quotePrefix="1">
      <alignment vertical="top"/>
    </xf>
    <xf numFmtId="49" fontId="49" fillId="0" borderId="16" xfId="45" applyNumberFormat="1" applyFont="1" applyFill="1" applyBorder="1" applyAlignment="1">
      <alignment vertical="top"/>
    </xf>
    <xf numFmtId="49" fontId="49" fillId="0" borderId="16" xfId="45" applyNumberFormat="1" applyFont="1" applyFill="1" applyBorder="1" applyAlignment="1" quotePrefix="1">
      <alignment vertical="top"/>
    </xf>
    <xf numFmtId="49" fontId="47" fillId="0" borderId="12" xfId="45" applyNumberFormat="1" applyFont="1" applyBorder="1" applyAlignment="1" quotePrefix="1">
      <alignment vertical="top"/>
    </xf>
    <xf numFmtId="49" fontId="47" fillId="0" borderId="15" xfId="0" applyNumberFormat="1" applyFont="1" applyFill="1" applyBorder="1" applyAlignment="1">
      <alignment vertical="center"/>
    </xf>
    <xf numFmtId="9" fontId="47" fillId="0" borderId="13" xfId="45" applyFont="1" applyBorder="1" applyAlignment="1">
      <alignment horizontal="center" vertical="center"/>
    </xf>
    <xf numFmtId="43" fontId="47" fillId="0" borderId="13" xfId="36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vertical="center"/>
    </xf>
    <xf numFmtId="49" fontId="47" fillId="0" borderId="15" xfId="45" applyNumberFormat="1" applyFont="1" applyFill="1" applyBorder="1" applyAlignment="1" quotePrefix="1">
      <alignment vertical="center"/>
    </xf>
    <xf numFmtId="0" fontId="47" fillId="0" borderId="13" xfId="0" applyFont="1" applyFill="1" applyBorder="1" applyAlignment="1">
      <alignment horizontal="center" vertical="center"/>
    </xf>
    <xf numFmtId="49" fontId="47" fillId="0" borderId="12" xfId="45" applyNumberFormat="1" applyFont="1" applyFill="1" applyBorder="1" applyAlignment="1">
      <alignment vertical="center"/>
    </xf>
    <xf numFmtId="43" fontId="47" fillId="33" borderId="13" xfId="36" applyFont="1" applyFill="1" applyBorder="1" applyAlignment="1">
      <alignment horizontal="center" vertical="center"/>
    </xf>
    <xf numFmtId="49" fontId="47" fillId="0" borderId="16" xfId="45" applyNumberFormat="1" applyFont="1" applyBorder="1" applyAlignment="1" quotePrefix="1">
      <alignment vertical="center"/>
    </xf>
    <xf numFmtId="9" fontId="47" fillId="33" borderId="15" xfId="45" applyFont="1" applyFill="1" applyBorder="1" applyAlignment="1" quotePrefix="1">
      <alignment vertical="center"/>
    </xf>
    <xf numFmtId="0" fontId="47" fillId="33" borderId="15" xfId="0" applyFont="1" applyFill="1" applyBorder="1" applyAlignment="1">
      <alignment horizontal="center" vertical="center"/>
    </xf>
    <xf numFmtId="43" fontId="47" fillId="33" borderId="15" xfId="36" applyFont="1" applyFill="1" applyBorder="1" applyAlignment="1">
      <alignment horizontal="center" vertical="center"/>
    </xf>
    <xf numFmtId="9" fontId="47" fillId="0" borderId="16" xfId="45" applyFont="1" applyFill="1" applyBorder="1" applyAlignment="1" quotePrefix="1">
      <alignment vertical="center"/>
    </xf>
    <xf numFmtId="9" fontId="47" fillId="0" borderId="12" xfId="45" applyFont="1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 wrapText="1"/>
    </xf>
    <xf numFmtId="9" fontId="47" fillId="34" borderId="12" xfId="45" applyFont="1" applyFill="1" applyBorder="1" applyAlignment="1" quotePrefix="1">
      <alignment vertical="center"/>
    </xf>
    <xf numFmtId="0" fontId="47" fillId="0" borderId="12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vertical="center"/>
    </xf>
    <xf numFmtId="0" fontId="47" fillId="0" borderId="0" xfId="0" applyFont="1" applyAlignment="1">
      <alignment vertical="center"/>
    </xf>
    <xf numFmtId="0" fontId="52" fillId="0" borderId="0" xfId="0" applyFont="1" applyAlignment="1">
      <alignment/>
    </xf>
    <xf numFmtId="49" fontId="47" fillId="0" borderId="0" xfId="0" applyNumberFormat="1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49" fontId="47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33" borderId="13" xfId="0" applyNumberFormat="1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49" fontId="47" fillId="34" borderId="15" xfId="0" applyNumberFormat="1" applyFont="1" applyFill="1" applyBorder="1" applyAlignment="1">
      <alignment vertical="center"/>
    </xf>
    <xf numFmtId="0" fontId="47" fillId="34" borderId="13" xfId="0" applyFont="1" applyFill="1" applyBorder="1" applyAlignment="1">
      <alignment horizontal="center" vertical="center"/>
    </xf>
    <xf numFmtId="43" fontId="47" fillId="34" borderId="13" xfId="36" applyFont="1" applyFill="1" applyBorder="1" applyAlignment="1">
      <alignment horizontal="center" vertical="center"/>
    </xf>
    <xf numFmtId="49" fontId="47" fillId="34" borderId="12" xfId="0" applyNumberFormat="1" applyFont="1" applyFill="1" applyBorder="1" applyAlignment="1">
      <alignment horizontal="left" vertical="center" indent="2"/>
    </xf>
    <xf numFmtId="49" fontId="47" fillId="0" borderId="15" xfId="45" applyNumberFormat="1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43" fontId="47" fillId="0" borderId="13" xfId="36" applyFont="1" applyBorder="1" applyAlignment="1">
      <alignment horizontal="center" vertical="center"/>
    </xf>
    <xf numFmtId="49" fontId="47" fillId="0" borderId="12" xfId="45" applyNumberFormat="1" applyFont="1" applyBorder="1" applyAlignment="1">
      <alignment vertical="center"/>
    </xf>
    <xf numFmtId="49" fontId="49" fillId="0" borderId="15" xfId="45" applyNumberFormat="1" applyFont="1" applyBorder="1" applyAlignment="1">
      <alignment vertical="top"/>
    </xf>
    <xf numFmtId="49" fontId="49" fillId="0" borderId="16" xfId="45" applyNumberFormat="1" applyFont="1" applyBorder="1" applyAlignment="1">
      <alignment vertical="center"/>
    </xf>
    <xf numFmtId="0" fontId="53" fillId="0" borderId="13" xfId="0" applyFont="1" applyBorder="1" applyAlignment="1">
      <alignment horizontal="center" vertical="top"/>
    </xf>
    <xf numFmtId="43" fontId="53" fillId="0" borderId="13" xfId="36" applyFont="1" applyBorder="1" applyAlignment="1">
      <alignment horizontal="center" vertical="top"/>
    </xf>
    <xf numFmtId="49" fontId="53" fillId="0" borderId="16" xfId="0" applyNumberFormat="1" applyFont="1" applyFill="1" applyBorder="1" applyAlignment="1" quotePrefix="1">
      <alignment vertical="center"/>
    </xf>
    <xf numFmtId="49" fontId="49" fillId="0" borderId="16" xfId="45" applyNumberFormat="1" applyFont="1" applyFill="1" applyBorder="1" applyAlignment="1">
      <alignment vertical="center"/>
    </xf>
    <xf numFmtId="49" fontId="53" fillId="0" borderId="16" xfId="0" applyNumberFormat="1" applyFont="1" applyBorder="1" applyAlignment="1" quotePrefix="1">
      <alignment vertical="center"/>
    </xf>
    <xf numFmtId="49" fontId="53" fillId="0" borderId="16" xfId="45" applyNumberFormat="1" applyFont="1" applyBorder="1" applyAlignment="1" quotePrefix="1">
      <alignment vertical="top"/>
    </xf>
    <xf numFmtId="49" fontId="49" fillId="0" borderId="16" xfId="45" applyNumberFormat="1" applyFont="1" applyFill="1" applyBorder="1" applyAlignment="1" quotePrefix="1">
      <alignment vertical="center"/>
    </xf>
    <xf numFmtId="49" fontId="53" fillId="0" borderId="16" xfId="0" applyNumberFormat="1" applyFont="1" applyBorder="1" applyAlignment="1" quotePrefix="1">
      <alignment vertical="top" wrapText="1"/>
    </xf>
    <xf numFmtId="43" fontId="47" fillId="33" borderId="13" xfId="36" applyFont="1" applyFill="1" applyBorder="1" applyAlignment="1">
      <alignment horizontal="center" vertical="center"/>
    </xf>
    <xf numFmtId="43" fontId="53" fillId="0" borderId="13" xfId="36" applyFont="1" applyBorder="1" applyAlignment="1">
      <alignment horizontal="center" vertical="center"/>
    </xf>
    <xf numFmtId="43" fontId="47" fillId="0" borderId="13" xfId="36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15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left" vertical="center"/>
    </xf>
    <xf numFmtId="0" fontId="47" fillId="34" borderId="15" xfId="0" applyFont="1" applyFill="1" applyBorder="1" applyAlignment="1">
      <alignment vertical="center"/>
    </xf>
    <xf numFmtId="0" fontId="47" fillId="34" borderId="12" xfId="0" applyFont="1" applyFill="1" applyBorder="1" applyAlignment="1">
      <alignment horizontal="left" vertical="center" indent="2"/>
    </xf>
    <xf numFmtId="9" fontId="47" fillId="0" borderId="15" xfId="45" applyFont="1" applyBorder="1" applyAlignment="1">
      <alignment vertical="center"/>
    </xf>
    <xf numFmtId="9" fontId="47" fillId="0" borderId="12" xfId="45" applyFont="1" applyBorder="1" applyAlignment="1">
      <alignment vertical="center"/>
    </xf>
    <xf numFmtId="9" fontId="49" fillId="0" borderId="15" xfId="45" applyFont="1" applyBorder="1" applyAlignment="1">
      <alignment vertical="top"/>
    </xf>
    <xf numFmtId="9" fontId="49" fillId="0" borderId="16" xfId="45" applyFont="1" applyBorder="1" applyAlignment="1">
      <alignment vertical="center"/>
    </xf>
    <xf numFmtId="0" fontId="53" fillId="0" borderId="16" xfId="0" applyFont="1" applyBorder="1" applyAlignment="1" quotePrefix="1">
      <alignment vertical="center"/>
    </xf>
    <xf numFmtId="9" fontId="49" fillId="0" borderId="16" xfId="45" applyFont="1" applyFill="1" applyBorder="1" applyAlignment="1">
      <alignment vertical="center"/>
    </xf>
    <xf numFmtId="9" fontId="53" fillId="0" borderId="16" xfId="45" applyFont="1" applyBorder="1" applyAlignment="1" quotePrefix="1">
      <alignment vertical="top"/>
    </xf>
    <xf numFmtId="9" fontId="49" fillId="0" borderId="16" xfId="45" applyFont="1" applyFill="1" applyBorder="1" applyAlignment="1" quotePrefix="1">
      <alignment vertical="center"/>
    </xf>
    <xf numFmtId="0" fontId="53" fillId="0" borderId="16" xfId="0" applyFont="1" applyBorder="1" applyAlignment="1" quotePrefix="1">
      <alignment vertical="top" wrapText="1"/>
    </xf>
    <xf numFmtId="0" fontId="47" fillId="33" borderId="13" xfId="0" applyFont="1" applyFill="1" applyBorder="1" applyAlignment="1">
      <alignment horizontal="center" vertical="center"/>
    </xf>
    <xf numFmtId="9" fontId="49" fillId="34" borderId="12" xfId="45" applyFont="1" applyFill="1" applyBorder="1" applyAlignment="1">
      <alignment horizontal="left" vertical="center" indent="5"/>
    </xf>
    <xf numFmtId="9" fontId="49" fillId="0" borderId="16" xfId="45" applyFont="1" applyFill="1" applyBorder="1" applyAlignment="1" quotePrefix="1">
      <alignment vertical="center" wrapText="1"/>
    </xf>
    <xf numFmtId="9" fontId="47" fillId="34" borderId="15" xfId="45" applyFont="1" applyFill="1" applyBorder="1" applyAlignment="1">
      <alignment vertical="center"/>
    </xf>
    <xf numFmtId="192" fontId="49" fillId="35" borderId="12" xfId="0" applyNumberFormat="1" applyFont="1" applyFill="1" applyBorder="1" applyAlignment="1">
      <alignment horizontal="left" vertical="center" indent="2"/>
    </xf>
    <xf numFmtId="192" fontId="53" fillId="35" borderId="16" xfId="0" applyNumberFormat="1" applyFont="1" applyFill="1" applyBorder="1" applyAlignment="1" quotePrefix="1">
      <alignment horizontal="left" vertical="center"/>
    </xf>
    <xf numFmtId="43" fontId="5" fillId="0" borderId="13" xfId="36" applyFont="1" applyBorder="1" applyAlignment="1">
      <alignment horizontal="center" vertical="top"/>
    </xf>
    <xf numFmtId="192" fontId="53" fillId="35" borderId="16" xfId="0" applyNumberFormat="1" applyFont="1" applyFill="1" applyBorder="1" applyAlignment="1" quotePrefix="1">
      <alignment vertical="center"/>
    </xf>
    <xf numFmtId="192" fontId="53" fillId="0" borderId="16" xfId="0" applyNumberFormat="1" applyFont="1" applyFill="1" applyBorder="1" applyAlignment="1" quotePrefix="1">
      <alignment vertical="center"/>
    </xf>
    <xf numFmtId="192" fontId="53" fillId="35" borderId="16" xfId="0" applyNumberFormat="1" applyFont="1" applyFill="1" applyBorder="1" applyAlignment="1" quotePrefix="1">
      <alignment vertical="center" wrapText="1"/>
    </xf>
    <xf numFmtId="192" fontId="49" fillId="35" borderId="16" xfId="0" applyNumberFormat="1" applyFont="1" applyFill="1" applyBorder="1" applyAlignment="1">
      <alignment horizontal="left" vertical="center" indent="2"/>
    </xf>
    <xf numFmtId="192" fontId="53" fillId="0" borderId="12" xfId="0" applyNumberFormat="1" applyFont="1" applyFill="1" applyBorder="1" applyAlignment="1" quotePrefix="1">
      <alignment vertical="center"/>
    </xf>
    <xf numFmtId="0" fontId="47" fillId="33" borderId="15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top"/>
    </xf>
    <xf numFmtId="43" fontId="5" fillId="0" borderId="15" xfId="36" applyFont="1" applyBorder="1" applyAlignment="1">
      <alignment horizontal="center" vertical="top"/>
    </xf>
    <xf numFmtId="9" fontId="49" fillId="0" borderId="15" xfId="45" applyFont="1" applyFill="1" applyBorder="1" applyAlignment="1" quotePrefix="1">
      <alignment vertical="center" wrapText="1"/>
    </xf>
    <xf numFmtId="49" fontId="47" fillId="0" borderId="15" xfId="0" applyNumberFormat="1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vertical="center"/>
    </xf>
    <xf numFmtId="9" fontId="53" fillId="0" borderId="15" xfId="45" applyFont="1" applyFill="1" applyBorder="1" applyAlignment="1" quotePrefix="1">
      <alignment vertical="center"/>
    </xf>
    <xf numFmtId="0" fontId="53" fillId="0" borderId="13" xfId="0" applyFont="1" applyFill="1" applyBorder="1" applyAlignment="1">
      <alignment horizontal="center" vertical="center"/>
    </xf>
    <xf numFmtId="43" fontId="5" fillId="0" borderId="13" xfId="36" applyFont="1" applyBorder="1" applyAlignment="1">
      <alignment horizontal="center" vertical="center"/>
    </xf>
    <xf numFmtId="9" fontId="53" fillId="0" borderId="16" xfId="45" applyFont="1" applyFill="1" applyBorder="1" applyAlignment="1">
      <alignment vertical="center"/>
    </xf>
    <xf numFmtId="9" fontId="53" fillId="0" borderId="16" xfId="45" applyFont="1" applyFill="1" applyBorder="1" applyAlignment="1" quotePrefix="1">
      <alignment vertical="center"/>
    </xf>
    <xf numFmtId="0" fontId="47" fillId="0" borderId="12" xfId="0" applyFont="1" applyBorder="1" applyAlignment="1">
      <alignment horizontal="center" vertical="center"/>
    </xf>
    <xf numFmtId="43" fontId="47" fillId="0" borderId="12" xfId="36" applyFont="1" applyBorder="1" applyAlignment="1">
      <alignment horizontal="center" vertical="center"/>
    </xf>
    <xf numFmtId="9" fontId="49" fillId="0" borderId="16" xfId="45" applyFont="1" applyBorder="1" applyAlignment="1">
      <alignment vertical="top"/>
    </xf>
    <xf numFmtId="0" fontId="53" fillId="0" borderId="12" xfId="0" applyFont="1" applyBorder="1" applyAlignment="1">
      <alignment horizontal="center" vertical="top"/>
    </xf>
    <xf numFmtId="43" fontId="53" fillId="0" borderId="12" xfId="36" applyFont="1" applyBorder="1" applyAlignment="1">
      <alignment horizontal="center" vertical="top"/>
    </xf>
    <xf numFmtId="192" fontId="53" fillId="35" borderId="16" xfId="0" applyNumberFormat="1" applyFont="1" applyFill="1" applyBorder="1" applyAlignment="1" quotePrefix="1">
      <alignment vertical="top" wrapText="1"/>
    </xf>
    <xf numFmtId="43" fontId="5" fillId="0" borderId="12" xfId="36" applyFont="1" applyBorder="1" applyAlignment="1">
      <alignment horizontal="center" vertical="top"/>
    </xf>
    <xf numFmtId="0" fontId="47" fillId="0" borderId="15" xfId="0" applyFont="1" applyFill="1" applyBorder="1" applyAlignment="1">
      <alignment vertical="center"/>
    </xf>
    <xf numFmtId="9" fontId="47" fillId="0" borderId="13" xfId="45" applyFont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43" fontId="53" fillId="0" borderId="13" xfId="36" applyFont="1" applyBorder="1" applyAlignment="1">
      <alignment horizontal="right" vertical="top"/>
    </xf>
    <xf numFmtId="0" fontId="47" fillId="0" borderId="0" xfId="0" applyFont="1" applyFill="1" applyBorder="1" applyAlignment="1">
      <alignment horizontal="center" vertical="center"/>
    </xf>
    <xf numFmtId="43" fontId="47" fillId="0" borderId="0" xfId="36" applyFont="1" applyFill="1" applyBorder="1" applyAlignment="1">
      <alignment horizontal="center" vertical="center"/>
    </xf>
    <xf numFmtId="0" fontId="52" fillId="0" borderId="0" xfId="0" applyFont="1" applyAlignment="1">
      <alignment vertical="top"/>
    </xf>
    <xf numFmtId="9" fontId="53" fillId="0" borderId="16" xfId="45" applyFont="1" applyBorder="1" applyAlignment="1" quotePrefix="1">
      <alignment vertical="center"/>
    </xf>
    <xf numFmtId="9" fontId="53" fillId="0" borderId="16" xfId="45" applyFont="1" applyBorder="1" applyAlignment="1" quotePrefix="1">
      <alignment vertical="top" wrapText="1"/>
    </xf>
    <xf numFmtId="43" fontId="53" fillId="0" borderId="15" xfId="36" applyFont="1" applyBorder="1" applyAlignment="1">
      <alignment horizontal="center" vertical="top"/>
    </xf>
    <xf numFmtId="9" fontId="47" fillId="0" borderId="16" xfId="45" applyFont="1" applyBorder="1" applyAlignment="1">
      <alignment vertical="center"/>
    </xf>
    <xf numFmtId="9" fontId="53" fillId="0" borderId="12" xfId="45" applyFont="1" applyBorder="1" applyAlignment="1" quotePrefix="1">
      <alignment vertical="top" wrapText="1"/>
    </xf>
    <xf numFmtId="9" fontId="53" fillId="0" borderId="15" xfId="45" applyFont="1" applyFill="1" applyBorder="1" applyAlignment="1" quotePrefix="1">
      <alignment vertical="top" wrapText="1"/>
    </xf>
    <xf numFmtId="0" fontId="53" fillId="0" borderId="13" xfId="0" applyFont="1" applyFill="1" applyBorder="1" applyAlignment="1">
      <alignment horizontal="center" vertical="top"/>
    </xf>
    <xf numFmtId="9" fontId="53" fillId="0" borderId="16" xfId="45" applyFont="1" applyFill="1" applyBorder="1" applyAlignment="1" quotePrefix="1">
      <alignment vertical="top" wrapText="1"/>
    </xf>
    <xf numFmtId="0" fontId="53" fillId="0" borderId="12" xfId="0" applyFont="1" applyFill="1" applyBorder="1" applyAlignment="1">
      <alignment horizontal="center" vertical="top"/>
    </xf>
    <xf numFmtId="9" fontId="53" fillId="0" borderId="12" xfId="45" applyFont="1" applyBorder="1" applyAlignment="1" quotePrefix="1">
      <alignment vertical="center"/>
    </xf>
    <xf numFmtId="0" fontId="47" fillId="0" borderId="0" xfId="0" applyFont="1" applyBorder="1" applyAlignment="1">
      <alignment horizontal="left" vertical="center" indent="4"/>
    </xf>
    <xf numFmtId="0" fontId="47" fillId="0" borderId="0" xfId="0" applyFont="1" applyBorder="1" applyAlignment="1">
      <alignment horizontal="left" vertical="center"/>
    </xf>
    <xf numFmtId="4" fontId="47" fillId="34" borderId="15" xfId="0" applyNumberFormat="1" applyFont="1" applyFill="1" applyBorder="1" applyAlignment="1">
      <alignment vertical="center"/>
    </xf>
    <xf numFmtId="4" fontId="47" fillId="34" borderId="12" xfId="0" applyNumberFormat="1" applyFont="1" applyFill="1" applyBorder="1" applyAlignment="1">
      <alignment horizontal="left" vertical="center" indent="2"/>
    </xf>
    <xf numFmtId="4" fontId="53" fillId="35" borderId="16" xfId="0" applyNumberFormat="1" applyFont="1" applyFill="1" applyBorder="1" applyAlignment="1" quotePrefix="1">
      <alignment vertical="center"/>
    </xf>
    <xf numFmtId="4" fontId="53" fillId="0" borderId="16" xfId="0" applyNumberFormat="1" applyFont="1" applyFill="1" applyBorder="1" applyAlignment="1">
      <alignment vertical="center"/>
    </xf>
    <xf numFmtId="4" fontId="53" fillId="35" borderId="16" xfId="0" applyNumberFormat="1" applyFont="1" applyFill="1" applyBorder="1" applyAlignment="1">
      <alignment vertical="center"/>
    </xf>
    <xf numFmtId="4" fontId="53" fillId="35" borderId="16" xfId="0" applyNumberFormat="1" applyFont="1" applyFill="1" applyBorder="1" applyAlignment="1" quotePrefix="1">
      <alignment vertical="top" wrapText="1"/>
    </xf>
    <xf numFmtId="9" fontId="53" fillId="0" borderId="12" xfId="45" applyFont="1" applyFill="1" applyBorder="1" applyAlignment="1">
      <alignment vertical="center"/>
    </xf>
    <xf numFmtId="9" fontId="53" fillId="0" borderId="15" xfId="45" applyFont="1" applyFill="1" applyBorder="1" applyAlignment="1" quotePrefix="1">
      <alignment vertical="center" wrapText="1"/>
    </xf>
    <xf numFmtId="43" fontId="53" fillId="0" borderId="13" xfId="36" applyFont="1" applyFill="1" applyBorder="1" applyAlignment="1">
      <alignment horizontal="center" vertical="center"/>
    </xf>
    <xf numFmtId="9" fontId="47" fillId="33" borderId="15" xfId="45" applyFont="1" applyFill="1" applyBorder="1" applyAlignment="1" quotePrefix="1">
      <alignment vertical="center"/>
    </xf>
    <xf numFmtId="43" fontId="47" fillId="33" borderId="15" xfId="36" applyFont="1" applyFill="1" applyBorder="1" applyAlignment="1">
      <alignment horizontal="center" vertical="center"/>
    </xf>
    <xf numFmtId="43" fontId="53" fillId="33" borderId="13" xfId="36" applyFont="1" applyFill="1" applyBorder="1" applyAlignment="1">
      <alignment horizontal="center" vertical="center"/>
    </xf>
    <xf numFmtId="9" fontId="47" fillId="33" borderId="16" xfId="45" applyFont="1" applyFill="1" applyBorder="1" applyAlignment="1" quotePrefix="1">
      <alignment vertical="center"/>
    </xf>
    <xf numFmtId="9" fontId="47" fillId="34" borderId="15" xfId="45" applyFont="1" applyFill="1" applyBorder="1" applyAlignment="1" quotePrefix="1">
      <alignment vertical="center"/>
    </xf>
    <xf numFmtId="0" fontId="47" fillId="34" borderId="15" xfId="0" applyFont="1" applyFill="1" applyBorder="1" applyAlignment="1">
      <alignment horizontal="center" vertical="center"/>
    </xf>
    <xf numFmtId="43" fontId="47" fillId="34" borderId="15" xfId="36" applyFont="1" applyFill="1" applyBorder="1" applyAlignment="1">
      <alignment horizontal="center" vertical="center"/>
    </xf>
    <xf numFmtId="9" fontId="47" fillId="34" borderId="16" xfId="45" applyFont="1" applyFill="1" applyBorder="1" applyAlignment="1" quotePrefix="1">
      <alignment vertical="center"/>
    </xf>
    <xf numFmtId="0" fontId="47" fillId="34" borderId="16" xfId="0" applyFont="1" applyFill="1" applyBorder="1" applyAlignment="1">
      <alignment horizontal="center" vertical="center"/>
    </xf>
    <xf numFmtId="43" fontId="47" fillId="34" borderId="16" xfId="36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43" fontId="47" fillId="34" borderId="12" xfId="36" applyFont="1" applyFill="1" applyBorder="1" applyAlignment="1">
      <alignment horizontal="center" vertical="center"/>
    </xf>
    <xf numFmtId="43" fontId="53" fillId="0" borderId="15" xfId="36" applyFont="1" applyBorder="1" applyAlignment="1">
      <alignment horizontal="right" vertical="top"/>
    </xf>
    <xf numFmtId="0" fontId="53" fillId="0" borderId="17" xfId="0" applyFont="1" applyBorder="1" applyAlignment="1">
      <alignment horizontal="center" vertical="top"/>
    </xf>
    <xf numFmtId="0" fontId="53" fillId="0" borderId="18" xfId="0" applyFont="1" applyBorder="1" applyAlignment="1">
      <alignment horizontal="center" vertical="top"/>
    </xf>
    <xf numFmtId="9" fontId="47" fillId="33" borderId="16" xfId="45" applyFont="1" applyFill="1" applyBorder="1" applyAlignment="1">
      <alignment vertical="center"/>
    </xf>
    <xf numFmtId="0" fontId="53" fillId="33" borderId="13" xfId="0" applyFont="1" applyFill="1" applyBorder="1" applyAlignment="1">
      <alignment horizontal="center" vertical="center"/>
    </xf>
    <xf numFmtId="9" fontId="53" fillId="0" borderId="12" xfId="45" applyFont="1" applyBorder="1" applyAlignment="1">
      <alignment vertical="center"/>
    </xf>
    <xf numFmtId="9" fontId="47" fillId="0" borderId="15" xfId="45" applyFont="1" applyFill="1" applyBorder="1" applyAlignment="1">
      <alignment vertical="center"/>
    </xf>
    <xf numFmtId="0" fontId="47" fillId="36" borderId="13" xfId="0" applyFont="1" applyFill="1" applyBorder="1" applyAlignment="1">
      <alignment horizontal="center" vertical="center"/>
    </xf>
    <xf numFmtId="43" fontId="47" fillId="36" borderId="13" xfId="36" applyFont="1" applyFill="1" applyBorder="1" applyAlignment="1">
      <alignment horizontal="center" vertical="center"/>
    </xf>
    <xf numFmtId="0" fontId="4" fillId="0" borderId="16" xfId="0" applyFont="1" applyFill="1" applyBorder="1" applyAlignment="1" quotePrefix="1">
      <alignment horizontal="left" vertical="center"/>
    </xf>
    <xf numFmtId="0" fontId="4" fillId="0" borderId="16" xfId="0" applyFont="1" applyBorder="1" applyAlignment="1" quotePrefix="1">
      <alignment horizontal="left" vertical="center"/>
    </xf>
    <xf numFmtId="0" fontId="4" fillId="0" borderId="16" xfId="0" applyFont="1" applyBorder="1" applyAlignment="1" quotePrefix="1">
      <alignment horizontal="left" vertical="top" wrapText="1"/>
    </xf>
    <xf numFmtId="43" fontId="47" fillId="34" borderId="14" xfId="36" applyFont="1" applyFill="1" applyBorder="1" applyAlignment="1">
      <alignment horizontal="center" vertical="center"/>
    </xf>
    <xf numFmtId="0" fontId="4" fillId="0" borderId="16" xfId="0" applyFont="1" applyFill="1" applyBorder="1" applyAlignment="1" quotePrefix="1">
      <alignment horizontal="left" vertical="top" wrapText="1"/>
    </xf>
    <xf numFmtId="0" fontId="2" fillId="0" borderId="12" xfId="0" applyFont="1" applyBorder="1" applyAlignment="1">
      <alignment vertical="center"/>
    </xf>
    <xf numFmtId="0" fontId="4" fillId="0" borderId="15" xfId="0" applyFont="1" applyBorder="1" applyAlignment="1" quotePrefix="1">
      <alignment vertical="center"/>
    </xf>
    <xf numFmtId="0" fontId="4" fillId="0" borderId="12" xfId="0" applyFont="1" applyBorder="1" applyAlignment="1" quotePrefix="1">
      <alignment vertical="center"/>
    </xf>
    <xf numFmtId="0" fontId="4" fillId="0" borderId="16" xfId="0" applyFont="1" applyBorder="1" applyAlignment="1" quotePrefix="1">
      <alignment vertical="center"/>
    </xf>
    <xf numFmtId="0" fontId="52" fillId="0" borderId="0" xfId="0" applyFont="1" applyBorder="1" applyAlignment="1">
      <alignment/>
    </xf>
    <xf numFmtId="0" fontId="5" fillId="0" borderId="16" xfId="42" applyFont="1" applyBorder="1" applyAlignment="1" quotePrefix="1">
      <alignment/>
      <protection/>
    </xf>
    <xf numFmtId="0" fontId="5" fillId="0" borderId="12" xfId="42" applyFont="1" applyBorder="1" applyAlignment="1" quotePrefix="1">
      <alignment/>
      <protection/>
    </xf>
    <xf numFmtId="0" fontId="5" fillId="0" borderId="16" xfId="42" applyFont="1" applyBorder="1" applyAlignment="1" quotePrefix="1">
      <alignment vertical="top"/>
      <protection/>
    </xf>
    <xf numFmtId="0" fontId="5" fillId="0" borderId="12" xfId="42" applyFont="1" applyBorder="1" applyAlignment="1" quotePrefix="1">
      <alignment vertical="top" wrapText="1"/>
      <protection/>
    </xf>
    <xf numFmtId="0" fontId="5" fillId="0" borderId="12" xfId="42" applyFont="1" applyBorder="1" applyAlignment="1">
      <alignment/>
      <protection/>
    </xf>
    <xf numFmtId="0" fontId="5" fillId="0" borderId="12" xfId="42" applyFont="1" applyBorder="1" applyAlignment="1" quotePrefix="1">
      <alignment vertical="top"/>
      <protection/>
    </xf>
    <xf numFmtId="0" fontId="5" fillId="0" borderId="15" xfId="42" applyFont="1" applyBorder="1" applyAlignment="1" quotePrefix="1">
      <alignment vertical="top" wrapText="1"/>
      <protection/>
    </xf>
    <xf numFmtId="0" fontId="5" fillId="0" borderId="16" xfId="42" applyFont="1" applyFill="1" applyBorder="1" applyAlignment="1" quotePrefix="1">
      <alignment/>
      <protection/>
    </xf>
    <xf numFmtId="0" fontId="5" fillId="0" borderId="12" xfId="42" applyFont="1" applyFill="1" applyBorder="1" applyAlignment="1" quotePrefix="1">
      <alignment/>
      <protection/>
    </xf>
    <xf numFmtId="0" fontId="5" fillId="0" borderId="16" xfId="42" applyFont="1" applyFill="1" applyBorder="1" applyAlignment="1" quotePrefix="1">
      <alignment vertical="top"/>
      <protection/>
    </xf>
    <xf numFmtId="0" fontId="5" fillId="0" borderId="12" xfId="42" applyFont="1" applyFill="1" applyBorder="1" applyAlignment="1" quotePrefix="1">
      <alignment vertical="top"/>
      <protection/>
    </xf>
    <xf numFmtId="0" fontId="5" fillId="0" borderId="16" xfId="42" applyFont="1" applyBorder="1" applyAlignment="1" quotePrefix="1">
      <alignment vertical="top" wrapText="1"/>
      <protection/>
    </xf>
    <xf numFmtId="0" fontId="5" fillId="0" borderId="12" xfId="42" applyFont="1" applyFill="1" applyBorder="1" applyAlignment="1">
      <alignment/>
      <protection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47" fillId="0" borderId="13" xfId="0" applyFont="1" applyBorder="1" applyAlignment="1">
      <alignment vertical="center"/>
    </xf>
    <xf numFmtId="0" fontId="47" fillId="0" borderId="13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vertical="center"/>
    </xf>
    <xf numFmtId="43" fontId="53" fillId="36" borderId="13" xfId="36" applyFont="1" applyFill="1" applyBorder="1" applyAlignment="1">
      <alignment horizontal="center" vertical="center"/>
    </xf>
    <xf numFmtId="43" fontId="47" fillId="33" borderId="13" xfId="36" applyFont="1" applyFill="1" applyBorder="1" applyAlignment="1">
      <alignment horizontal="center" vertical="top"/>
    </xf>
    <xf numFmtId="0" fontId="47" fillId="37" borderId="13" xfId="0" applyFont="1" applyFill="1" applyBorder="1" applyAlignment="1">
      <alignment horizontal="left" vertical="center" indent="2"/>
    </xf>
    <xf numFmtId="43" fontId="47" fillId="37" borderId="13" xfId="36" applyFont="1" applyFill="1" applyBorder="1" applyAlignment="1">
      <alignment horizontal="center" vertical="center"/>
    </xf>
    <xf numFmtId="0" fontId="47" fillId="37" borderId="13" xfId="0" applyFont="1" applyFill="1" applyBorder="1" applyAlignment="1">
      <alignment horizontal="left" vertical="top" indent="2"/>
    </xf>
    <xf numFmtId="0" fontId="47" fillId="37" borderId="13" xfId="0" applyFont="1" applyFill="1" applyBorder="1" applyAlignment="1">
      <alignment vertical="center" wrapText="1"/>
    </xf>
    <xf numFmtId="43" fontId="47" fillId="37" borderId="13" xfId="36" applyFont="1" applyFill="1" applyBorder="1" applyAlignment="1">
      <alignment horizontal="center" vertical="top"/>
    </xf>
    <xf numFmtId="0" fontId="49" fillId="36" borderId="13" xfId="0" applyFont="1" applyFill="1" applyBorder="1" applyAlignment="1">
      <alignment vertical="center"/>
    </xf>
    <xf numFmtId="0" fontId="47" fillId="37" borderId="13" xfId="0" applyFont="1" applyFill="1" applyBorder="1" applyAlignment="1">
      <alignment vertical="center"/>
    </xf>
    <xf numFmtId="9" fontId="47" fillId="0" borderId="19" xfId="45" applyFont="1" applyBorder="1" applyAlignment="1">
      <alignment vertical="center"/>
    </xf>
    <xf numFmtId="9" fontId="47" fillId="33" borderId="15" xfId="45" applyFont="1" applyFill="1" applyBorder="1" applyAlignment="1">
      <alignment vertical="center"/>
    </xf>
    <xf numFmtId="9" fontId="2" fillId="33" borderId="13" xfId="45" applyFont="1" applyFill="1" applyBorder="1" applyAlignment="1">
      <alignment vertical="center"/>
    </xf>
    <xf numFmtId="43" fontId="47" fillId="0" borderId="13" xfId="0" applyNumberFormat="1" applyFont="1" applyBorder="1" applyAlignment="1">
      <alignment horizontal="center" vertical="top"/>
    </xf>
    <xf numFmtId="43" fontId="47" fillId="34" borderId="13" xfId="0" applyNumberFormat="1" applyFont="1" applyFill="1" applyBorder="1" applyAlignment="1">
      <alignment horizontal="center" vertical="center"/>
    </xf>
    <xf numFmtId="43" fontId="47" fillId="0" borderId="13" xfId="0" applyNumberFormat="1" applyFont="1" applyBorder="1" applyAlignment="1">
      <alignment horizontal="center" vertical="center"/>
    </xf>
    <xf numFmtId="43" fontId="47" fillId="0" borderId="13" xfId="45" applyNumberFormat="1" applyFont="1" applyBorder="1" applyAlignment="1">
      <alignment horizontal="center" vertical="center"/>
    </xf>
    <xf numFmtId="43" fontId="47" fillId="0" borderId="13" xfId="0" applyNumberFormat="1" applyFont="1" applyFill="1" applyBorder="1" applyAlignment="1">
      <alignment horizontal="center" vertical="center"/>
    </xf>
    <xf numFmtId="43" fontId="47" fillId="33" borderId="13" xfId="0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43" fontId="47" fillId="34" borderId="13" xfId="0" applyNumberFormat="1" applyFont="1" applyFill="1" applyBorder="1" applyAlignment="1">
      <alignment horizontal="center" vertical="center"/>
    </xf>
    <xf numFmtId="43" fontId="47" fillId="0" borderId="13" xfId="0" applyNumberFormat="1" applyFont="1" applyBorder="1" applyAlignment="1">
      <alignment horizontal="center" vertical="center"/>
    </xf>
    <xf numFmtId="43" fontId="53" fillId="0" borderId="13" xfId="0" applyNumberFormat="1" applyFont="1" applyBorder="1" applyAlignment="1">
      <alignment horizontal="center" vertical="top"/>
    </xf>
    <xf numFmtId="43" fontId="47" fillId="33" borderId="13" xfId="0" applyNumberFormat="1" applyFont="1" applyFill="1" applyBorder="1" applyAlignment="1">
      <alignment horizontal="center" vertical="center"/>
    </xf>
    <xf numFmtId="43" fontId="47" fillId="0" borderId="13" xfId="0" applyNumberFormat="1" applyFont="1" applyFill="1" applyBorder="1" applyAlignment="1">
      <alignment horizontal="center" vertical="center"/>
    </xf>
    <xf numFmtId="43" fontId="53" fillId="0" borderId="13" xfId="0" applyNumberFormat="1" applyFont="1" applyFill="1" applyBorder="1" applyAlignment="1">
      <alignment horizontal="center" vertical="center"/>
    </xf>
    <xf numFmtId="43" fontId="47" fillId="0" borderId="13" xfId="45" applyNumberFormat="1" applyFont="1" applyBorder="1" applyAlignment="1">
      <alignment horizontal="center" vertical="center"/>
    </xf>
    <xf numFmtId="43" fontId="53" fillId="0" borderId="13" xfId="0" applyNumberFormat="1" applyFont="1" applyFill="1" applyBorder="1" applyAlignment="1">
      <alignment horizontal="center" vertical="top"/>
    </xf>
    <xf numFmtId="43" fontId="47" fillId="33" borderId="15" xfId="0" applyNumberFormat="1" applyFont="1" applyFill="1" applyBorder="1" applyAlignment="1">
      <alignment horizontal="center" vertical="center"/>
    </xf>
    <xf numFmtId="43" fontId="53" fillId="0" borderId="15" xfId="0" applyNumberFormat="1" applyFont="1" applyBorder="1" applyAlignment="1">
      <alignment horizontal="center" vertical="top"/>
    </xf>
    <xf numFmtId="43" fontId="53" fillId="0" borderId="18" xfId="0" applyNumberFormat="1" applyFont="1" applyBorder="1" applyAlignment="1">
      <alignment horizontal="center" vertical="top"/>
    </xf>
    <xf numFmtId="43" fontId="47" fillId="36" borderId="13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43" fontId="53" fillId="0" borderId="12" xfId="0" applyNumberFormat="1" applyFont="1" applyBorder="1" applyAlignment="1">
      <alignment horizontal="center" vertical="top"/>
    </xf>
    <xf numFmtId="0" fontId="53" fillId="0" borderId="13" xfId="0" applyFont="1" applyFill="1" applyBorder="1" applyAlignment="1">
      <alignment vertical="center" wrapText="1"/>
    </xf>
    <xf numFmtId="43" fontId="53" fillId="0" borderId="13" xfId="36" applyFont="1" applyFill="1" applyBorder="1" applyAlignment="1">
      <alignment horizontal="center" vertical="top"/>
    </xf>
    <xf numFmtId="43" fontId="47" fillId="0" borderId="13" xfId="0" applyNumberFormat="1" applyFont="1" applyBorder="1" applyAlignment="1">
      <alignment horizontal="center" vertical="top"/>
    </xf>
    <xf numFmtId="0" fontId="47" fillId="37" borderId="15" xfId="0" applyFont="1" applyFill="1" applyBorder="1" applyAlignment="1">
      <alignment vertical="center" wrapText="1"/>
    </xf>
    <xf numFmtId="0" fontId="47" fillId="37" borderId="12" xfId="0" applyFont="1" applyFill="1" applyBorder="1" applyAlignment="1">
      <alignment vertical="center" wrapText="1"/>
    </xf>
    <xf numFmtId="43" fontId="47" fillId="37" borderId="15" xfId="36" applyFont="1" applyFill="1" applyBorder="1" applyAlignment="1">
      <alignment horizontal="center" vertical="top"/>
    </xf>
    <xf numFmtId="43" fontId="47" fillId="37" borderId="12" xfId="36" applyFont="1" applyFill="1" applyBorder="1" applyAlignment="1">
      <alignment horizontal="center" vertical="top"/>
    </xf>
    <xf numFmtId="43" fontId="53" fillId="0" borderId="17" xfId="36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3" fillId="0" borderId="17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47" fillId="37" borderId="12" xfId="0" applyFont="1" applyFill="1" applyBorder="1" applyAlignment="1">
      <alignment horizontal="left" vertical="center" indent="2"/>
    </xf>
    <xf numFmtId="43" fontId="53" fillId="0" borderId="0" xfId="36" applyFont="1" applyFill="1" applyBorder="1" applyAlignment="1">
      <alignment horizontal="center" vertical="center"/>
    </xf>
    <xf numFmtId="43" fontId="47" fillId="37" borderId="12" xfId="36" applyFont="1" applyFill="1" applyBorder="1" applyAlignment="1">
      <alignment horizontal="center" vertical="center"/>
    </xf>
    <xf numFmtId="43" fontId="47" fillId="37" borderId="13" xfId="36" applyFont="1" applyFill="1" applyBorder="1" applyAlignment="1">
      <alignment horizontal="right" vertical="top"/>
    </xf>
    <xf numFmtId="43" fontId="47" fillId="37" borderId="15" xfId="36" applyFont="1" applyFill="1" applyBorder="1" applyAlignment="1">
      <alignment horizontal="right" vertical="top"/>
    </xf>
    <xf numFmtId="43" fontId="47" fillId="37" borderId="12" xfId="36" applyFont="1" applyFill="1" applyBorder="1" applyAlignment="1">
      <alignment horizontal="right" vertical="top"/>
    </xf>
    <xf numFmtId="0" fontId="47" fillId="38" borderId="13" xfId="0" applyFont="1" applyFill="1" applyBorder="1" applyAlignment="1">
      <alignment horizontal="left" vertical="center"/>
    </xf>
    <xf numFmtId="43" fontId="47" fillId="38" borderId="13" xfId="36" applyFont="1" applyFill="1" applyBorder="1" applyAlignment="1">
      <alignment horizontal="center" vertical="center"/>
    </xf>
    <xf numFmtId="0" fontId="46" fillId="38" borderId="0" xfId="0" applyFont="1" applyFill="1" applyAlignment="1">
      <alignment horizontal="center" vertical="center"/>
    </xf>
    <xf numFmtId="0" fontId="49" fillId="38" borderId="13" xfId="0" applyFont="1" applyFill="1" applyBorder="1" applyAlignment="1">
      <alignment horizontal="left" vertical="center"/>
    </xf>
    <xf numFmtId="43" fontId="53" fillId="38" borderId="13" xfId="36" applyFont="1" applyFill="1" applyBorder="1" applyAlignment="1">
      <alignment horizontal="center" vertical="center"/>
    </xf>
    <xf numFmtId="0" fontId="49" fillId="38" borderId="13" xfId="0" applyFont="1" applyFill="1" applyBorder="1" applyAlignment="1">
      <alignment vertical="center" wrapText="1"/>
    </xf>
    <xf numFmtId="43" fontId="47" fillId="38" borderId="13" xfId="36" applyFont="1" applyFill="1" applyBorder="1" applyAlignment="1">
      <alignment horizontal="center" vertical="top"/>
    </xf>
    <xf numFmtId="0" fontId="37" fillId="38" borderId="0" xfId="0" applyFont="1" applyFill="1" applyAlignment="1">
      <alignment horizontal="center" vertical="center"/>
    </xf>
    <xf numFmtId="0" fontId="49" fillId="38" borderId="13" xfId="0" applyFont="1" applyFill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left" vertical="center"/>
    </xf>
    <xf numFmtId="0" fontId="47" fillId="34" borderId="12" xfId="0" applyFont="1" applyFill="1" applyBorder="1" applyAlignment="1">
      <alignment horizontal="left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0" fontId="47" fillId="34" borderId="13" xfId="0" applyFont="1" applyFill="1" applyBorder="1" applyAlignment="1">
      <alignment horizontal="left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33" borderId="13" xfId="0" applyNumberFormat="1" applyFont="1" applyFill="1" applyBorder="1" applyAlignment="1">
      <alignment horizontal="center" vertical="center"/>
    </xf>
    <xf numFmtId="49" fontId="47" fillId="34" borderId="13" xfId="0" applyNumberFormat="1" applyFont="1" applyFill="1" applyBorder="1" applyAlignment="1">
      <alignment horizontal="left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left" vertical="center"/>
    </xf>
    <xf numFmtId="0" fontId="47" fillId="34" borderId="12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36" borderId="15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5" fillId="0" borderId="15" xfId="42" applyFont="1" applyFill="1" applyBorder="1" applyAlignment="1" quotePrefix="1">
      <alignment horizontal="left" vertical="top" wrapText="1"/>
      <protection/>
    </xf>
    <xf numFmtId="0" fontId="5" fillId="0" borderId="12" xfId="42" applyFont="1" applyFill="1" applyBorder="1" applyAlignment="1" quotePrefix="1">
      <alignment horizontal="left" vertical="top"/>
      <protection/>
    </xf>
    <xf numFmtId="0" fontId="54" fillId="0" borderId="0" xfId="0" applyFont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6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0</xdr:row>
      <xdr:rowOff>0</xdr:rowOff>
    </xdr:from>
    <xdr:to>
      <xdr:col>4</xdr:col>
      <xdr:colOff>952500</xdr:colOff>
      <xdr:row>2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619750" y="0"/>
          <a:ext cx="9810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สงม. 1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(สำนักงานเขต)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1"/>
  <sheetViews>
    <sheetView tabSelected="1" zoomScalePageLayoutView="0" workbookViewId="0" topLeftCell="A77">
      <selection activeCell="G3" sqref="G3"/>
    </sheetView>
  </sheetViews>
  <sheetFormatPr defaultColWidth="9.140625" defaultRowHeight="23.25" customHeight="1" outlineLevelRow="1"/>
  <cols>
    <col min="1" max="1" width="42.421875" style="1" customWidth="1"/>
    <col min="2" max="2" width="12.7109375" style="1" bestFit="1" customWidth="1"/>
    <col min="3" max="3" width="14.7109375" style="1" bestFit="1" customWidth="1"/>
    <col min="4" max="4" width="14.8515625" style="1" bestFit="1" customWidth="1"/>
    <col min="5" max="5" width="14.421875" style="1" bestFit="1" customWidth="1"/>
    <col min="6" max="16384" width="9.00390625" style="1" customWidth="1"/>
  </cols>
  <sheetData>
    <row r="2" spans="1:5" ht="23.25" customHeight="1">
      <c r="A2" s="335" t="s">
        <v>246</v>
      </c>
      <c r="B2" s="335"/>
      <c r="C2" s="335"/>
      <c r="D2" s="335"/>
      <c r="E2" s="335"/>
    </row>
    <row r="3" spans="1:5" ht="23.25" customHeight="1">
      <c r="A3" s="335" t="s">
        <v>11</v>
      </c>
      <c r="B3" s="335"/>
      <c r="C3" s="335"/>
      <c r="D3" s="335"/>
      <c r="E3" s="335"/>
    </row>
    <row r="4" spans="1:5" ht="23.25" customHeight="1">
      <c r="A4" s="236"/>
      <c r="B4" s="236"/>
      <c r="C4" s="236"/>
      <c r="D4" s="236"/>
      <c r="E4" s="237" t="s">
        <v>8</v>
      </c>
    </row>
    <row r="5" spans="1:5" ht="23.25" customHeight="1">
      <c r="A5" s="305" t="s">
        <v>171</v>
      </c>
      <c r="B5" s="102" t="s">
        <v>0</v>
      </c>
      <c r="C5" s="102" t="s">
        <v>3</v>
      </c>
      <c r="D5" s="102" t="s">
        <v>4</v>
      </c>
      <c r="E5" s="238" t="s">
        <v>5</v>
      </c>
    </row>
    <row r="6" spans="1:5" ht="23.25" customHeight="1">
      <c r="A6" s="305"/>
      <c r="B6" s="102" t="s">
        <v>1</v>
      </c>
      <c r="C6" s="102" t="s">
        <v>1</v>
      </c>
      <c r="D6" s="102" t="s">
        <v>1</v>
      </c>
      <c r="E6" s="102" t="s">
        <v>1</v>
      </c>
    </row>
    <row r="7" spans="1:5" s="298" customFormat="1" ht="23.25" customHeight="1">
      <c r="A7" s="296" t="s">
        <v>13</v>
      </c>
      <c r="B7" s="297">
        <f>SUM(C7:E7)</f>
        <v>3648000</v>
      </c>
      <c r="C7" s="297">
        <f>C8</f>
        <v>3648000</v>
      </c>
      <c r="D7" s="297">
        <f>D8</f>
        <v>0</v>
      </c>
      <c r="E7" s="297">
        <f>E8</f>
        <v>0</v>
      </c>
    </row>
    <row r="8" spans="1:5" s="3" customFormat="1" ht="23.25" customHeight="1">
      <c r="A8" s="239" t="s">
        <v>178</v>
      </c>
      <c r="B8" s="117">
        <f>SUM(C8:E8)</f>
        <v>3648000</v>
      </c>
      <c r="C8" s="117">
        <f>SUM(C9)</f>
        <v>3648000</v>
      </c>
      <c r="D8" s="117">
        <f>SUM(D9)</f>
        <v>0</v>
      </c>
      <c r="E8" s="117">
        <f>SUM(E9)</f>
        <v>0</v>
      </c>
    </row>
    <row r="9" spans="1:5" s="3" customFormat="1" ht="23.25" customHeight="1">
      <c r="A9" s="240" t="s">
        <v>136</v>
      </c>
      <c r="B9" s="191">
        <f aca="true" t="shared" si="0" ref="B9:B94">SUM(C9:E9)</f>
        <v>3648000</v>
      </c>
      <c r="C9" s="191">
        <f>งบบุคลากร!D11</f>
        <v>3648000</v>
      </c>
      <c r="D9" s="191">
        <f>งบบุคลากร!E11</f>
        <v>0</v>
      </c>
      <c r="E9" s="191">
        <f>งบบุคลากร!F11</f>
        <v>0</v>
      </c>
    </row>
    <row r="10" spans="1:5" s="298" customFormat="1" ht="23.25" customHeight="1">
      <c r="A10" s="299" t="s">
        <v>207</v>
      </c>
      <c r="B10" s="300"/>
      <c r="C10" s="300"/>
      <c r="D10" s="300"/>
      <c r="E10" s="300"/>
    </row>
    <row r="11" spans="1:5" s="298" customFormat="1" ht="23.25" customHeight="1">
      <c r="A11" s="296" t="s">
        <v>13</v>
      </c>
      <c r="B11" s="300">
        <f>SUM(C11:E11)</f>
        <v>6399200</v>
      </c>
      <c r="C11" s="300">
        <f>C12+C15</f>
        <v>5652400</v>
      </c>
      <c r="D11" s="300">
        <f>D12+D15</f>
        <v>625400</v>
      </c>
      <c r="E11" s="300">
        <f>E12+E15</f>
        <v>121400</v>
      </c>
    </row>
    <row r="12" spans="1:5" ht="23.25" customHeight="1">
      <c r="A12" s="246" t="s">
        <v>208</v>
      </c>
      <c r="B12" s="245">
        <f>SUM(C12:E12)</f>
        <v>5080100</v>
      </c>
      <c r="C12" s="245">
        <f>SUM(C13:C14)</f>
        <v>4485300</v>
      </c>
      <c r="D12" s="245">
        <f>SUM(D13:D14)</f>
        <v>473400</v>
      </c>
      <c r="E12" s="245">
        <f>SUM(E13:E14)</f>
        <v>121400</v>
      </c>
    </row>
    <row r="13" spans="1:5" ht="23.25" customHeight="1" outlineLevel="1">
      <c r="A13" s="241" t="s">
        <v>138</v>
      </c>
      <c r="B13" s="191">
        <f t="shared" si="0"/>
        <v>4441800</v>
      </c>
      <c r="C13" s="191">
        <f>ปกครอง!D10</f>
        <v>3847000</v>
      </c>
      <c r="D13" s="191">
        <f>ปกครอง!E10</f>
        <v>473400</v>
      </c>
      <c r="E13" s="191">
        <f>ปกครอง!F10</f>
        <v>121400</v>
      </c>
    </row>
    <row r="14" spans="1:5" ht="23.25" customHeight="1" outlineLevel="1">
      <c r="A14" s="241" t="s">
        <v>139</v>
      </c>
      <c r="B14" s="191">
        <f t="shared" si="0"/>
        <v>638300</v>
      </c>
      <c r="C14" s="191">
        <f>ปกครอง!D32</f>
        <v>638300</v>
      </c>
      <c r="D14" s="191">
        <f>ปกครอง!E32</f>
        <v>0</v>
      </c>
      <c r="E14" s="191">
        <f>ปกครอง!F32</f>
        <v>0</v>
      </c>
    </row>
    <row r="15" spans="1:5" ht="23.25" customHeight="1" outlineLevel="1">
      <c r="A15" s="244" t="s">
        <v>209</v>
      </c>
      <c r="B15" s="245">
        <f t="shared" si="0"/>
        <v>1319100</v>
      </c>
      <c r="C15" s="245">
        <f>SUM(C16)</f>
        <v>1167100</v>
      </c>
      <c r="D15" s="245">
        <f>SUM(D16)</f>
        <v>152000</v>
      </c>
      <c r="E15" s="245">
        <f>SUM(E16)</f>
        <v>0</v>
      </c>
    </row>
    <row r="16" spans="1:5" ht="23.25" customHeight="1" outlineLevel="1">
      <c r="A16" s="241" t="s">
        <v>176</v>
      </c>
      <c r="B16" s="191">
        <f t="shared" si="0"/>
        <v>1319100</v>
      </c>
      <c r="C16" s="191">
        <f>ปกครอง!D38</f>
        <v>1167100</v>
      </c>
      <c r="D16" s="191">
        <f>ปกครอง!E38</f>
        <v>152000</v>
      </c>
      <c r="E16" s="191">
        <f>ปกครอง!F38</f>
        <v>0</v>
      </c>
    </row>
    <row r="17" spans="1:5" ht="21" outlineLevel="1">
      <c r="A17" s="247" t="s">
        <v>194</v>
      </c>
      <c r="B17" s="248">
        <f t="shared" si="0"/>
        <v>95900</v>
      </c>
      <c r="C17" s="248">
        <f>C20</f>
        <v>95900</v>
      </c>
      <c r="D17" s="293">
        <f>D20</f>
        <v>0</v>
      </c>
      <c r="E17" s="293">
        <f>E20</f>
        <v>0</v>
      </c>
    </row>
    <row r="18" spans="1:5" ht="21" outlineLevel="1">
      <c r="A18" s="282" t="s">
        <v>239</v>
      </c>
      <c r="B18" s="284"/>
      <c r="C18" s="284"/>
      <c r="D18" s="294"/>
      <c r="E18" s="294"/>
    </row>
    <row r="19" spans="1:5" ht="21" outlineLevel="1">
      <c r="A19" s="283" t="s">
        <v>238</v>
      </c>
      <c r="B19" s="285"/>
      <c r="C19" s="285"/>
      <c r="D19" s="295"/>
      <c r="E19" s="295"/>
    </row>
    <row r="20" spans="1:5" ht="21" outlineLevel="1">
      <c r="A20" s="279" t="s">
        <v>176</v>
      </c>
      <c r="B20" s="280">
        <f>SUM(C20:E20)</f>
        <v>95900</v>
      </c>
      <c r="C20" s="280">
        <f>ปกครอง!D46</f>
        <v>95900</v>
      </c>
      <c r="D20" s="280">
        <f>ปกครอง!E46</f>
        <v>0</v>
      </c>
      <c r="E20" s="280">
        <f>ปกครอง!F46</f>
        <v>0</v>
      </c>
    </row>
    <row r="21" spans="1:5" s="303" customFormat="1" ht="21" outlineLevel="1">
      <c r="A21" s="301" t="s">
        <v>210</v>
      </c>
      <c r="B21" s="302"/>
      <c r="C21" s="302"/>
      <c r="D21" s="302"/>
      <c r="E21" s="302"/>
    </row>
    <row r="22" spans="1:5" s="303" customFormat="1" ht="21" outlineLevel="1">
      <c r="A22" s="296" t="s">
        <v>13</v>
      </c>
      <c r="B22" s="302">
        <f>SUM(C22:E22)</f>
        <v>1949000</v>
      </c>
      <c r="C22" s="302">
        <f>SUM(C23)</f>
        <v>1432330</v>
      </c>
      <c r="D22" s="302">
        <f>SUM(D23)</f>
        <v>516670</v>
      </c>
      <c r="E22" s="302"/>
    </row>
    <row r="23" spans="1:5" ht="23.25" customHeight="1" outlineLevel="1">
      <c r="A23" s="244" t="s">
        <v>211</v>
      </c>
      <c r="B23" s="245">
        <f t="shared" si="0"/>
        <v>1949000</v>
      </c>
      <c r="C23" s="245">
        <f>SUM(C24)</f>
        <v>1432330</v>
      </c>
      <c r="D23" s="245">
        <f>SUM(D24)</f>
        <v>516670</v>
      </c>
      <c r="E23" s="245">
        <f>SUM(E24)</f>
        <v>0</v>
      </c>
    </row>
    <row r="24" spans="1:5" ht="23.25" customHeight="1" outlineLevel="1">
      <c r="A24" s="241" t="s">
        <v>138</v>
      </c>
      <c r="B24" s="191">
        <f t="shared" si="0"/>
        <v>1949000</v>
      </c>
      <c r="C24" s="191">
        <f>ทะเบียน!D10</f>
        <v>1432330</v>
      </c>
      <c r="D24" s="191">
        <f>ทะเบียน!E10</f>
        <v>516670</v>
      </c>
      <c r="E24" s="191">
        <f>ทะเบียน!F10</f>
        <v>0</v>
      </c>
    </row>
    <row r="25" spans="1:5" s="303" customFormat="1" ht="23.25" customHeight="1" outlineLevel="1">
      <c r="A25" s="304" t="s">
        <v>213</v>
      </c>
      <c r="B25" s="300"/>
      <c r="C25" s="300"/>
      <c r="D25" s="300"/>
      <c r="E25" s="300"/>
    </row>
    <row r="26" spans="1:5" s="303" customFormat="1" ht="23.25" customHeight="1" outlineLevel="1">
      <c r="A26" s="296" t="s">
        <v>13</v>
      </c>
      <c r="B26" s="302">
        <f>SUM(C26:E26)</f>
        <v>768200</v>
      </c>
      <c r="C26" s="302">
        <f>C27</f>
        <v>335400</v>
      </c>
      <c r="D26" s="302">
        <f>D27</f>
        <v>350300</v>
      </c>
      <c r="E26" s="302">
        <f>E27</f>
        <v>82500</v>
      </c>
    </row>
    <row r="27" spans="1:5" ht="23.25" customHeight="1" outlineLevel="1">
      <c r="A27" s="244" t="s">
        <v>212</v>
      </c>
      <c r="B27" s="245">
        <f t="shared" si="0"/>
        <v>768200</v>
      </c>
      <c r="C27" s="245">
        <f>SUM(C28)</f>
        <v>335400</v>
      </c>
      <c r="D27" s="245">
        <f>SUM(D28)</f>
        <v>350300</v>
      </c>
      <c r="E27" s="245">
        <f>SUM(E28)</f>
        <v>82500</v>
      </c>
    </row>
    <row r="28" spans="1:5" ht="23.25" customHeight="1" outlineLevel="1">
      <c r="A28" s="241" t="s">
        <v>138</v>
      </c>
      <c r="B28" s="191">
        <f t="shared" si="0"/>
        <v>768200</v>
      </c>
      <c r="C28" s="191">
        <f>คลัง!D10</f>
        <v>335400</v>
      </c>
      <c r="D28" s="191">
        <f>คลัง!E10</f>
        <v>350300</v>
      </c>
      <c r="E28" s="191">
        <f>คลัง!F10</f>
        <v>82500</v>
      </c>
    </row>
    <row r="29" spans="1:5" ht="23.25" customHeight="1" outlineLevel="1">
      <c r="A29" s="249" t="s">
        <v>214</v>
      </c>
      <c r="B29" s="242"/>
      <c r="C29" s="242"/>
      <c r="D29" s="242"/>
      <c r="E29" s="242"/>
    </row>
    <row r="30" spans="1:5" ht="23.25" customHeight="1" outlineLevel="1">
      <c r="A30" s="121" t="s">
        <v>13</v>
      </c>
      <c r="B30" s="243">
        <f>SUM(C30:E30)</f>
        <v>1022100</v>
      </c>
      <c r="C30" s="243">
        <f>C31</f>
        <v>554000</v>
      </c>
      <c r="D30" s="243">
        <f>D31</f>
        <v>418100</v>
      </c>
      <c r="E30" s="243">
        <f>E31</f>
        <v>50000</v>
      </c>
    </row>
    <row r="31" spans="1:5" ht="23.25" customHeight="1" outlineLevel="1">
      <c r="A31" s="244" t="s">
        <v>215</v>
      </c>
      <c r="B31" s="245">
        <f t="shared" si="0"/>
        <v>1022100</v>
      </c>
      <c r="C31" s="245">
        <f>SUM(C32)</f>
        <v>554000</v>
      </c>
      <c r="D31" s="245">
        <f>SUM(D32)</f>
        <v>418100</v>
      </c>
      <c r="E31" s="245">
        <f>SUM(E32)</f>
        <v>50000</v>
      </c>
    </row>
    <row r="32" spans="1:5" ht="23.25" customHeight="1">
      <c r="A32" s="241" t="s">
        <v>138</v>
      </c>
      <c r="B32" s="191">
        <f t="shared" si="0"/>
        <v>1022100</v>
      </c>
      <c r="C32" s="191">
        <f>'รายได้ '!D10</f>
        <v>554000</v>
      </c>
      <c r="D32" s="191">
        <f>'รายได้ '!E10</f>
        <v>418100</v>
      </c>
      <c r="E32" s="191">
        <f>'รายได้ '!F10</f>
        <v>50000</v>
      </c>
    </row>
    <row r="33" spans="1:5" ht="23.25" customHeight="1">
      <c r="A33" s="249" t="s">
        <v>216</v>
      </c>
      <c r="B33" s="242"/>
      <c r="C33" s="242"/>
      <c r="D33" s="242"/>
      <c r="E33" s="242"/>
    </row>
    <row r="34" spans="1:5" ht="23.25" customHeight="1">
      <c r="A34" s="121" t="s">
        <v>13</v>
      </c>
      <c r="B34" s="243">
        <f>SUM(C34:E34)</f>
        <v>27944900</v>
      </c>
      <c r="C34" s="243">
        <f>SUM(C35,C37,C39,C42)</f>
        <v>8306600</v>
      </c>
      <c r="D34" s="243">
        <f>SUM(D35,D37,D39,D42)</f>
        <v>11042200</v>
      </c>
      <c r="E34" s="243">
        <f>SUM(E35,E37,E39,E42)</f>
        <v>8596100</v>
      </c>
    </row>
    <row r="35" spans="1:5" ht="23.25" customHeight="1">
      <c r="A35" s="244" t="s">
        <v>217</v>
      </c>
      <c r="B35" s="245">
        <f t="shared" si="0"/>
        <v>14234400</v>
      </c>
      <c r="C35" s="245">
        <f>SUM(C36)</f>
        <v>4741900</v>
      </c>
      <c r="D35" s="245">
        <f>SUM(D36)</f>
        <v>4747500</v>
      </c>
      <c r="E35" s="245">
        <f>SUM(E36)</f>
        <v>4745000</v>
      </c>
    </row>
    <row r="36" spans="1:5" ht="23.25" customHeight="1">
      <c r="A36" s="241" t="s">
        <v>138</v>
      </c>
      <c r="B36" s="191">
        <f t="shared" si="0"/>
        <v>14234400</v>
      </c>
      <c r="C36" s="191">
        <f>รักษา!D10</f>
        <v>4741900</v>
      </c>
      <c r="D36" s="191">
        <f>รักษา!E10</f>
        <v>4747500</v>
      </c>
      <c r="E36" s="191">
        <f>รักษา!F10</f>
        <v>4745000</v>
      </c>
    </row>
    <row r="37" spans="1:5" ht="23.25" customHeight="1">
      <c r="A37" s="244" t="s">
        <v>218</v>
      </c>
      <c r="B37" s="245">
        <f t="shared" si="0"/>
        <v>1172500</v>
      </c>
      <c r="C37" s="245">
        <f>SUM(C38)</f>
        <v>201000</v>
      </c>
      <c r="D37" s="245">
        <f>SUM(D38)</f>
        <v>770500</v>
      </c>
      <c r="E37" s="245">
        <f>SUM(E38)</f>
        <v>201000</v>
      </c>
    </row>
    <row r="38" spans="1:5" ht="23.25" customHeight="1">
      <c r="A38" s="241" t="s">
        <v>138</v>
      </c>
      <c r="B38" s="191">
        <f t="shared" si="0"/>
        <v>1172500</v>
      </c>
      <c r="C38" s="191">
        <f>รักษา!D25</f>
        <v>201000</v>
      </c>
      <c r="D38" s="191">
        <f>รักษา!E25</f>
        <v>770500</v>
      </c>
      <c r="E38" s="191">
        <f>รักษา!F25</f>
        <v>201000</v>
      </c>
    </row>
    <row r="39" spans="1:5" ht="23.25" customHeight="1">
      <c r="A39" s="244" t="s">
        <v>219</v>
      </c>
      <c r="B39" s="245">
        <f t="shared" si="0"/>
        <v>7206500</v>
      </c>
      <c r="C39" s="245">
        <f>SUM(C40:C41)</f>
        <v>2050500</v>
      </c>
      <c r="D39" s="245">
        <f>SUM(D40:D41)</f>
        <v>2819600</v>
      </c>
      <c r="E39" s="245">
        <f>SUM(E40:E41)</f>
        <v>2336400</v>
      </c>
    </row>
    <row r="40" spans="1:5" ht="23.25" customHeight="1">
      <c r="A40" s="241" t="s">
        <v>138</v>
      </c>
      <c r="B40" s="191">
        <f t="shared" si="0"/>
        <v>6769900</v>
      </c>
      <c r="C40" s="191">
        <f>รักษา!D34</f>
        <v>1871700</v>
      </c>
      <c r="D40" s="191">
        <f>รักษา!E34</f>
        <v>2690800</v>
      </c>
      <c r="E40" s="191">
        <f>รักษา!F34</f>
        <v>2207400</v>
      </c>
    </row>
    <row r="41" spans="1:5" ht="23.25" customHeight="1">
      <c r="A41" s="241" t="s">
        <v>139</v>
      </c>
      <c r="B41" s="191">
        <f t="shared" si="0"/>
        <v>436600</v>
      </c>
      <c r="C41" s="191">
        <f>รักษา!D50</f>
        <v>178800</v>
      </c>
      <c r="D41" s="191">
        <f>รักษา!E50</f>
        <v>128800</v>
      </c>
      <c r="E41" s="191">
        <f>รักษา!F50</f>
        <v>129000</v>
      </c>
    </row>
    <row r="42" spans="1:5" ht="23.25" customHeight="1">
      <c r="A42" s="244" t="s">
        <v>220</v>
      </c>
      <c r="B42" s="245">
        <f t="shared" si="0"/>
        <v>5331500</v>
      </c>
      <c r="C42" s="245">
        <f>SUM(C43:C44)</f>
        <v>1313200</v>
      </c>
      <c r="D42" s="245">
        <f>SUM(D43:D44)</f>
        <v>2704600</v>
      </c>
      <c r="E42" s="245">
        <f>SUM(E43:E44)</f>
        <v>1313700</v>
      </c>
    </row>
    <row r="43" spans="1:5" ht="23.25" customHeight="1">
      <c r="A43" s="241" t="s">
        <v>138</v>
      </c>
      <c r="B43" s="191">
        <f t="shared" si="0"/>
        <v>4231500</v>
      </c>
      <c r="C43" s="191">
        <f>รักษา!D58</f>
        <v>1313200</v>
      </c>
      <c r="D43" s="191">
        <f>รักษา!E58</f>
        <v>1604600</v>
      </c>
      <c r="E43" s="191">
        <f>รักษา!F58</f>
        <v>1313700</v>
      </c>
    </row>
    <row r="44" spans="1:5" ht="23.25" customHeight="1">
      <c r="A44" s="241" t="s">
        <v>139</v>
      </c>
      <c r="B44" s="191">
        <f t="shared" si="0"/>
        <v>1100000</v>
      </c>
      <c r="C44" s="191">
        <f>รักษา!D73</f>
        <v>0</v>
      </c>
      <c r="D44" s="191">
        <f>รักษา!E73</f>
        <v>1100000</v>
      </c>
      <c r="E44" s="191">
        <f>รักษา!F73</f>
        <v>0</v>
      </c>
    </row>
    <row r="45" spans="1:5" ht="23.25" customHeight="1">
      <c r="A45" s="249" t="s">
        <v>221</v>
      </c>
      <c r="B45" s="242"/>
      <c r="C45" s="242"/>
      <c r="D45" s="242"/>
      <c r="E45" s="242"/>
    </row>
    <row r="46" spans="1:5" ht="23.25" customHeight="1">
      <c r="A46" s="121" t="s">
        <v>13</v>
      </c>
      <c r="B46" s="243">
        <f>SUM(C46:E46)</f>
        <v>5037700</v>
      </c>
      <c r="C46" s="243">
        <f>C47</f>
        <v>2000280</v>
      </c>
      <c r="D46" s="243">
        <f>D47</f>
        <v>1621170</v>
      </c>
      <c r="E46" s="243">
        <f>E47</f>
        <v>1416250</v>
      </c>
    </row>
    <row r="47" spans="1:5" ht="23.25" customHeight="1">
      <c r="A47" s="244" t="s">
        <v>222</v>
      </c>
      <c r="B47" s="245">
        <f t="shared" si="0"/>
        <v>5037700</v>
      </c>
      <c r="C47" s="245">
        <f>SUM(C48)</f>
        <v>2000280</v>
      </c>
      <c r="D47" s="245">
        <f>SUM(D48)</f>
        <v>1621170</v>
      </c>
      <c r="E47" s="245">
        <f>SUM(E48)</f>
        <v>1416250</v>
      </c>
    </row>
    <row r="48" spans="1:5" ht="23.25" customHeight="1">
      <c r="A48" s="241" t="s">
        <v>138</v>
      </c>
      <c r="B48" s="191">
        <f t="shared" si="0"/>
        <v>5037700</v>
      </c>
      <c r="C48" s="191">
        <f>เทศกิจ!D10</f>
        <v>2000280</v>
      </c>
      <c r="D48" s="191">
        <f>เทศกิจ!E10</f>
        <v>1621170</v>
      </c>
      <c r="E48" s="191">
        <f>เทศกิจ!F10</f>
        <v>1416250</v>
      </c>
    </row>
    <row r="49" spans="1:5" ht="23.25" customHeight="1">
      <c r="A49" s="249" t="s">
        <v>223</v>
      </c>
      <c r="B49" s="242"/>
      <c r="C49" s="242"/>
      <c r="D49" s="242"/>
      <c r="E49" s="242"/>
    </row>
    <row r="50" spans="1:5" ht="23.25" customHeight="1">
      <c r="A50" s="121" t="s">
        <v>13</v>
      </c>
      <c r="B50" s="243">
        <f>SUM(C50:E50)</f>
        <v>11294400</v>
      </c>
      <c r="C50" s="243">
        <f>SUM(C51,C53,C55,C58)</f>
        <v>6780500</v>
      </c>
      <c r="D50" s="243">
        <f>SUM(D51,D53,D55,D58)</f>
        <v>4234900</v>
      </c>
      <c r="E50" s="243">
        <f>SUM(E51,E53,E55,E58)</f>
        <v>279000</v>
      </c>
    </row>
    <row r="51" spans="1:5" ht="23.25" customHeight="1">
      <c r="A51" s="244" t="s">
        <v>224</v>
      </c>
      <c r="B51" s="245">
        <f t="shared" si="0"/>
        <v>1147200</v>
      </c>
      <c r="C51" s="245">
        <f>SUM(C52)</f>
        <v>347100</v>
      </c>
      <c r="D51" s="245">
        <f>SUM(D52)</f>
        <v>787500</v>
      </c>
      <c r="E51" s="245">
        <f>SUM(E52)</f>
        <v>12600</v>
      </c>
    </row>
    <row r="52" spans="1:5" ht="23.25" customHeight="1">
      <c r="A52" s="241" t="s">
        <v>138</v>
      </c>
      <c r="B52" s="191">
        <f t="shared" si="0"/>
        <v>1147200</v>
      </c>
      <c r="C52" s="191">
        <f>โยธา!D10</f>
        <v>347100</v>
      </c>
      <c r="D52" s="191">
        <f>โยธา!E10</f>
        <v>787500</v>
      </c>
      <c r="E52" s="191">
        <f>โยธา!F10</f>
        <v>12600</v>
      </c>
    </row>
    <row r="53" spans="1:5" ht="23.25" customHeight="1">
      <c r="A53" s="244" t="s">
        <v>225</v>
      </c>
      <c r="B53" s="245">
        <f t="shared" si="0"/>
        <v>99200</v>
      </c>
      <c r="C53" s="245">
        <f>SUM(C54)</f>
        <v>27200</v>
      </c>
      <c r="D53" s="245">
        <f>SUM(D54)</f>
        <v>72000</v>
      </c>
      <c r="E53" s="245">
        <f>SUM(E54)</f>
        <v>0</v>
      </c>
    </row>
    <row r="54" spans="1:5" ht="23.25" customHeight="1">
      <c r="A54" s="241" t="s">
        <v>138</v>
      </c>
      <c r="B54" s="191">
        <f t="shared" si="0"/>
        <v>99200</v>
      </c>
      <c r="C54" s="191">
        <f>โยธา!D26</f>
        <v>27200</v>
      </c>
      <c r="D54" s="191">
        <f>โยธา!E26</f>
        <v>72000</v>
      </c>
      <c r="E54" s="191">
        <f>โยธา!F26</f>
        <v>0</v>
      </c>
    </row>
    <row r="55" spans="1:5" ht="23.25" customHeight="1">
      <c r="A55" s="244" t="s">
        <v>226</v>
      </c>
      <c r="B55" s="245">
        <f t="shared" si="0"/>
        <v>7088100</v>
      </c>
      <c r="C55" s="245">
        <f>SUM(C56:C57)</f>
        <v>4163800</v>
      </c>
      <c r="D55" s="245">
        <f>SUM(D56:D57)</f>
        <v>2912300</v>
      </c>
      <c r="E55" s="245">
        <f>SUM(E56:E57)</f>
        <v>12000</v>
      </c>
    </row>
    <row r="56" spans="1:5" ht="23.25" customHeight="1">
      <c r="A56" s="241" t="s">
        <v>138</v>
      </c>
      <c r="B56" s="191">
        <f t="shared" si="0"/>
        <v>4088100</v>
      </c>
      <c r="C56" s="191">
        <f>โยธา!D37</f>
        <v>1163800</v>
      </c>
      <c r="D56" s="191">
        <f>โยธา!E37</f>
        <v>2912300</v>
      </c>
      <c r="E56" s="191">
        <f>โยธา!F37</f>
        <v>12000</v>
      </c>
    </row>
    <row r="57" spans="1:5" ht="23.25" customHeight="1">
      <c r="A57" s="241" t="s">
        <v>139</v>
      </c>
      <c r="B57" s="191">
        <f t="shared" si="0"/>
        <v>3000000</v>
      </c>
      <c r="C57" s="191">
        <f>โยธา!D50</f>
        <v>3000000</v>
      </c>
      <c r="D57" s="191">
        <f>โยธา!E50</f>
        <v>0</v>
      </c>
      <c r="E57" s="191">
        <f>โยธา!F50</f>
        <v>0</v>
      </c>
    </row>
    <row r="58" spans="1:5" ht="23.25" customHeight="1">
      <c r="A58" s="244" t="s">
        <v>227</v>
      </c>
      <c r="B58" s="245">
        <f t="shared" si="0"/>
        <v>2959900</v>
      </c>
      <c r="C58" s="245">
        <f>SUM(C59)</f>
        <v>2242400</v>
      </c>
      <c r="D58" s="245">
        <f>SUM(D59)</f>
        <v>463100</v>
      </c>
      <c r="E58" s="245">
        <f>SUM(E59)</f>
        <v>254400</v>
      </c>
    </row>
    <row r="59" spans="1:5" ht="23.25" customHeight="1">
      <c r="A59" s="241" t="s">
        <v>138</v>
      </c>
      <c r="B59" s="191">
        <f t="shared" si="0"/>
        <v>2959900</v>
      </c>
      <c r="C59" s="191">
        <f>โยธา!D56</f>
        <v>2242400</v>
      </c>
      <c r="D59" s="191">
        <f>โยธา!E56</f>
        <v>463100</v>
      </c>
      <c r="E59" s="191">
        <f>โยธา!F56</f>
        <v>254400</v>
      </c>
    </row>
    <row r="60" spans="1:5" ht="23.25" customHeight="1">
      <c r="A60" s="249" t="s">
        <v>228</v>
      </c>
      <c r="B60" s="242"/>
      <c r="C60" s="242"/>
      <c r="D60" s="242"/>
      <c r="E60" s="242"/>
    </row>
    <row r="61" spans="1:5" ht="23.25" customHeight="1">
      <c r="A61" s="121" t="s">
        <v>13</v>
      </c>
      <c r="B61" s="243">
        <f>SUM(C61:E61)</f>
        <v>11931600</v>
      </c>
      <c r="C61" s="243">
        <f>SUM(C62,C65)</f>
        <v>5058285</v>
      </c>
      <c r="D61" s="243">
        <f>SUM(D62,D65)</f>
        <v>4461415</v>
      </c>
      <c r="E61" s="243">
        <f>SUM(E62,E65)</f>
        <v>2411900</v>
      </c>
    </row>
    <row r="62" spans="1:5" ht="23.25" customHeight="1">
      <c r="A62" s="244" t="s">
        <v>229</v>
      </c>
      <c r="B62" s="245">
        <f t="shared" si="0"/>
        <v>3574700</v>
      </c>
      <c r="C62" s="245">
        <f>SUM(C63:C64)</f>
        <v>1265600</v>
      </c>
      <c r="D62" s="245">
        <f>SUM(D63:D64)</f>
        <v>1238800</v>
      </c>
      <c r="E62" s="245">
        <f>SUM(E63:E64)</f>
        <v>1070300</v>
      </c>
    </row>
    <row r="63" spans="1:5" ht="23.25" customHeight="1">
      <c r="A63" s="241" t="s">
        <v>138</v>
      </c>
      <c r="B63" s="191">
        <f t="shared" si="0"/>
        <v>3214700</v>
      </c>
      <c r="C63" s="191">
        <f>พัฒนาฯ!D10</f>
        <v>1265600</v>
      </c>
      <c r="D63" s="191">
        <f>พัฒนาฯ!E10</f>
        <v>878800</v>
      </c>
      <c r="E63" s="191">
        <f>พัฒนาฯ!F10</f>
        <v>1070300</v>
      </c>
    </row>
    <row r="64" spans="1:5" ht="23.25" customHeight="1">
      <c r="A64" s="241" t="s">
        <v>139</v>
      </c>
      <c r="B64" s="191">
        <f t="shared" si="0"/>
        <v>360000</v>
      </c>
      <c r="C64" s="191">
        <f>พัฒนาฯ!D28</f>
        <v>0</v>
      </c>
      <c r="D64" s="191">
        <f>พัฒนาฯ!E28</f>
        <v>360000</v>
      </c>
      <c r="E64" s="191">
        <f>พัฒนาฯ!F28</f>
        <v>0</v>
      </c>
    </row>
    <row r="65" spans="1:5" ht="23.25" customHeight="1">
      <c r="A65" s="244" t="s">
        <v>230</v>
      </c>
      <c r="B65" s="245">
        <f t="shared" si="0"/>
        <v>8356900</v>
      </c>
      <c r="C65" s="245">
        <f>SUM(C66)</f>
        <v>3792685</v>
      </c>
      <c r="D65" s="245">
        <f>SUM(D66)</f>
        <v>3222615</v>
      </c>
      <c r="E65" s="245">
        <f>SUM(E66)</f>
        <v>1341600</v>
      </c>
    </row>
    <row r="66" spans="1:5" ht="23.25" customHeight="1">
      <c r="A66" s="241" t="s">
        <v>176</v>
      </c>
      <c r="B66" s="191">
        <f t="shared" si="0"/>
        <v>8356900</v>
      </c>
      <c r="C66" s="191">
        <f>พัฒนาฯ!D34</f>
        <v>3792685</v>
      </c>
      <c r="D66" s="191">
        <f>พัฒนาฯ!E34</f>
        <v>3222615</v>
      </c>
      <c r="E66" s="191">
        <f>พัฒนาฯ!F34</f>
        <v>1341600</v>
      </c>
    </row>
    <row r="67" spans="1:5" ht="21">
      <c r="A67" s="247" t="s">
        <v>154</v>
      </c>
      <c r="B67" s="248">
        <f t="shared" si="0"/>
        <v>257000</v>
      </c>
      <c r="C67" s="248">
        <f>C70</f>
        <v>257000</v>
      </c>
      <c r="D67" s="248">
        <f>D70</f>
        <v>0</v>
      </c>
      <c r="E67" s="248">
        <f>E70</f>
        <v>0</v>
      </c>
    </row>
    <row r="68" spans="1:5" ht="21">
      <c r="A68" s="282" t="s">
        <v>244</v>
      </c>
      <c r="B68" s="284"/>
      <c r="C68" s="284"/>
      <c r="D68" s="284"/>
      <c r="E68" s="284"/>
    </row>
    <row r="69" spans="1:5" ht="21">
      <c r="A69" s="283" t="s">
        <v>245</v>
      </c>
      <c r="B69" s="285"/>
      <c r="C69" s="285"/>
      <c r="D69" s="285"/>
      <c r="E69" s="285"/>
    </row>
    <row r="70" spans="1:5" ht="21">
      <c r="A70" s="279" t="s">
        <v>176</v>
      </c>
      <c r="B70" s="280">
        <f>SUM(C70:E70)</f>
        <v>257000</v>
      </c>
      <c r="C70" s="280">
        <f>พัฒนาฯ!D62</f>
        <v>257000</v>
      </c>
      <c r="D70" s="280">
        <f>พัฒนาฯ!E62</f>
        <v>0</v>
      </c>
      <c r="E70" s="280">
        <f>พัฒนาฯ!F62</f>
        <v>0</v>
      </c>
    </row>
    <row r="71" spans="1:5" ht="21">
      <c r="A71" s="249" t="s">
        <v>231</v>
      </c>
      <c r="B71" s="242"/>
      <c r="C71" s="242"/>
      <c r="D71" s="242"/>
      <c r="E71" s="242"/>
    </row>
    <row r="72" spans="1:5" ht="21">
      <c r="A72" s="121" t="s">
        <v>13</v>
      </c>
      <c r="B72" s="243">
        <f>SUM(C72:E72)</f>
        <v>1867600</v>
      </c>
      <c r="C72" s="243">
        <f>SUM(C73,C77,C83)</f>
        <v>1483000</v>
      </c>
      <c r="D72" s="243">
        <f>SUM(D73,D77,D83)</f>
        <v>373000</v>
      </c>
      <c r="E72" s="243">
        <f>SUM(E73,E77,E83)</f>
        <v>11600</v>
      </c>
    </row>
    <row r="73" spans="1:5" ht="23.25" customHeight="1">
      <c r="A73" s="244" t="s">
        <v>232</v>
      </c>
      <c r="B73" s="245">
        <f t="shared" si="0"/>
        <v>256200</v>
      </c>
      <c r="C73" s="245">
        <f>SUM(C74)</f>
        <v>90300</v>
      </c>
      <c r="D73" s="245">
        <f>SUM(D74)</f>
        <v>165900</v>
      </c>
      <c r="E73" s="245">
        <f>SUM(E74)</f>
        <v>0</v>
      </c>
    </row>
    <row r="74" spans="1:5" ht="23.25" customHeight="1">
      <c r="A74" s="241" t="s">
        <v>138</v>
      </c>
      <c r="B74" s="191">
        <f t="shared" si="0"/>
        <v>256200</v>
      </c>
      <c r="C74" s="191">
        <f>สิ่งแวดล้อมฯ!D10</f>
        <v>90300</v>
      </c>
      <c r="D74" s="191">
        <f>สิ่งแวดล้อมฯ!E10</f>
        <v>165900</v>
      </c>
      <c r="E74" s="191">
        <f>สิ่งแวดล้อมฯ!F10</f>
        <v>0</v>
      </c>
    </row>
    <row r="75" spans="1:6" ht="23.25" customHeight="1">
      <c r="A75" s="288"/>
      <c r="B75" s="286"/>
      <c r="C75" s="286"/>
      <c r="D75" s="286"/>
      <c r="E75" s="286"/>
      <c r="F75" s="287"/>
    </row>
    <row r="76" spans="1:5" ht="23.25" customHeight="1">
      <c r="A76" s="289"/>
      <c r="B76" s="291"/>
      <c r="C76" s="291"/>
      <c r="D76" s="291"/>
      <c r="E76" s="291"/>
    </row>
    <row r="77" spans="1:5" ht="23.25" customHeight="1">
      <c r="A77" s="290" t="s">
        <v>233</v>
      </c>
      <c r="B77" s="292">
        <f t="shared" si="0"/>
        <v>1457500</v>
      </c>
      <c r="C77" s="292">
        <f>SUM(C78:C79)</f>
        <v>1314700</v>
      </c>
      <c r="D77" s="292">
        <f>SUM(D78:D79)</f>
        <v>131200</v>
      </c>
      <c r="E77" s="292">
        <f>SUM(E78:E79)</f>
        <v>11600</v>
      </c>
    </row>
    <row r="78" spans="1:5" ht="23.25" customHeight="1">
      <c r="A78" s="241" t="s">
        <v>138</v>
      </c>
      <c r="B78" s="191">
        <f t="shared" si="0"/>
        <v>1292400</v>
      </c>
      <c r="C78" s="191">
        <f>สิ่งแวดล้อมฯ!D25</f>
        <v>1264800</v>
      </c>
      <c r="D78" s="191">
        <f>สิ่งแวดล้อมฯ!E25</f>
        <v>16000</v>
      </c>
      <c r="E78" s="191">
        <f>สิ่งแวดล้อมฯ!F25</f>
        <v>11600</v>
      </c>
    </row>
    <row r="79" spans="1:5" ht="23.25" customHeight="1">
      <c r="A79" s="241" t="s">
        <v>139</v>
      </c>
      <c r="B79" s="191">
        <f t="shared" si="0"/>
        <v>165100</v>
      </c>
      <c r="C79" s="191">
        <f>สิ่งแวดล้อมฯ!D32</f>
        <v>49900</v>
      </c>
      <c r="D79" s="191">
        <f>สิ่งแวดล้อมฯ!E32</f>
        <v>115200</v>
      </c>
      <c r="E79" s="191">
        <f>สิ่งแวดล้อมฯ!F32</f>
        <v>0</v>
      </c>
    </row>
    <row r="80" spans="1:5" ht="23.25" customHeight="1">
      <c r="A80" s="250" t="s">
        <v>194</v>
      </c>
      <c r="B80" s="245">
        <f t="shared" si="0"/>
        <v>97800</v>
      </c>
      <c r="C80" s="245">
        <f>C82</f>
        <v>4000</v>
      </c>
      <c r="D80" s="245">
        <f>D82</f>
        <v>79600</v>
      </c>
      <c r="E80" s="245">
        <f>E82</f>
        <v>14200</v>
      </c>
    </row>
    <row r="81" spans="1:5" ht="23.25" customHeight="1">
      <c r="A81" s="250" t="s">
        <v>240</v>
      </c>
      <c r="B81" s="245"/>
      <c r="C81" s="245"/>
      <c r="D81" s="245"/>
      <c r="E81" s="245"/>
    </row>
    <row r="82" spans="1:5" ht="23.25" customHeight="1">
      <c r="A82" s="241" t="s">
        <v>241</v>
      </c>
      <c r="B82" s="191">
        <f>SUM(C82:E82)</f>
        <v>97800</v>
      </c>
      <c r="C82" s="191">
        <f>สิ่งแวดล้อมฯ!D36</f>
        <v>4000</v>
      </c>
      <c r="D82" s="191">
        <f>สิ่งแวดล้อมฯ!E36</f>
        <v>79600</v>
      </c>
      <c r="E82" s="191">
        <f>สิ่งแวดล้อมฯ!F36</f>
        <v>14200</v>
      </c>
    </row>
    <row r="83" spans="1:5" ht="23.25" customHeight="1">
      <c r="A83" s="244" t="s">
        <v>234</v>
      </c>
      <c r="B83" s="245">
        <f t="shared" si="0"/>
        <v>153900</v>
      </c>
      <c r="C83" s="245">
        <f>SUM(C84)</f>
        <v>78000</v>
      </c>
      <c r="D83" s="245">
        <f>SUM(D84)</f>
        <v>75900</v>
      </c>
      <c r="E83" s="245">
        <f>SUM(E84)</f>
        <v>0</v>
      </c>
    </row>
    <row r="84" spans="1:5" ht="23.25" customHeight="1">
      <c r="A84" s="241" t="s">
        <v>176</v>
      </c>
      <c r="B84" s="191">
        <f t="shared" si="0"/>
        <v>153900</v>
      </c>
      <c r="C84" s="191">
        <f>สิ่งแวดล้อมฯ!D43</f>
        <v>78000</v>
      </c>
      <c r="D84" s="191">
        <f>สิ่งแวดล้อมฯ!E43</f>
        <v>75900</v>
      </c>
      <c r="E84" s="191">
        <f>สิ่งแวดล้อมฯ!F43</f>
        <v>0</v>
      </c>
    </row>
    <row r="85" spans="1:5" ht="23.25" customHeight="1">
      <c r="A85" s="250" t="s">
        <v>194</v>
      </c>
      <c r="B85" s="245">
        <f t="shared" si="0"/>
        <v>100000</v>
      </c>
      <c r="C85" s="245">
        <f>C87</f>
        <v>30000</v>
      </c>
      <c r="D85" s="245">
        <f>D87</f>
        <v>40000</v>
      </c>
      <c r="E85" s="245">
        <f>E87</f>
        <v>30000</v>
      </c>
    </row>
    <row r="86" spans="1:5" ht="23.25" customHeight="1">
      <c r="A86" s="250" t="s">
        <v>242</v>
      </c>
      <c r="B86" s="245"/>
      <c r="C86" s="245"/>
      <c r="D86" s="245"/>
      <c r="E86" s="245"/>
    </row>
    <row r="87" spans="1:5" ht="23.25" customHeight="1">
      <c r="A87" s="241" t="s">
        <v>176</v>
      </c>
      <c r="B87" s="191">
        <f>SUM(C87:E87)</f>
        <v>100000</v>
      </c>
      <c r="C87" s="191">
        <f>สิ่งแวดล้อมฯ!D47</f>
        <v>30000</v>
      </c>
      <c r="D87" s="191">
        <f>สิ่งแวดล้อมฯ!E47</f>
        <v>40000</v>
      </c>
      <c r="E87" s="191">
        <f>สิ่งแวดล้อมฯ!F47</f>
        <v>30000</v>
      </c>
    </row>
    <row r="88" spans="1:5" ht="23.25" customHeight="1">
      <c r="A88" s="249" t="s">
        <v>243</v>
      </c>
      <c r="B88" s="242"/>
      <c r="C88" s="242"/>
      <c r="D88" s="242"/>
      <c r="E88" s="242"/>
    </row>
    <row r="89" spans="1:5" ht="23.25" customHeight="1">
      <c r="A89" s="121" t="s">
        <v>13</v>
      </c>
      <c r="B89" s="243">
        <f>SUM(C89:E89)</f>
        <v>82267600</v>
      </c>
      <c r="C89" s="243">
        <f>SUM(C90,C92)</f>
        <v>40660100</v>
      </c>
      <c r="D89" s="243">
        <f>SUM(D90,D92)</f>
        <v>41307500</v>
      </c>
      <c r="E89" s="243">
        <f>SUM(E90,E92)</f>
        <v>300000</v>
      </c>
    </row>
    <row r="90" spans="1:5" ht="23.25" customHeight="1">
      <c r="A90" s="244" t="s">
        <v>235</v>
      </c>
      <c r="B90" s="245">
        <f t="shared" si="0"/>
        <v>756500</v>
      </c>
      <c r="C90" s="245">
        <f>SUM(C91)</f>
        <v>169400</v>
      </c>
      <c r="D90" s="245">
        <f>SUM(D91)</f>
        <v>587100</v>
      </c>
      <c r="E90" s="245">
        <f>SUM(E91)</f>
        <v>0</v>
      </c>
    </row>
    <row r="91" spans="1:5" ht="23.25" customHeight="1">
      <c r="A91" s="241" t="s">
        <v>138</v>
      </c>
      <c r="B91" s="191">
        <f t="shared" si="0"/>
        <v>756500</v>
      </c>
      <c r="C91" s="191">
        <f>ศึกษา!D10</f>
        <v>169400</v>
      </c>
      <c r="D91" s="191">
        <f>ศึกษา!E10</f>
        <v>587100</v>
      </c>
      <c r="E91" s="191">
        <f>ศึกษา!F10</f>
        <v>0</v>
      </c>
    </row>
    <row r="92" spans="1:5" ht="23.25" customHeight="1">
      <c r="A92" s="244" t="s">
        <v>236</v>
      </c>
      <c r="B92" s="245">
        <f t="shared" si="0"/>
        <v>81511100</v>
      </c>
      <c r="C92" s="245">
        <f>SUM(C93:C95)</f>
        <v>40490700</v>
      </c>
      <c r="D92" s="245">
        <f>SUM(D93:D95)</f>
        <v>40720400</v>
      </c>
      <c r="E92" s="245">
        <f>SUM(E93:E95)</f>
        <v>300000</v>
      </c>
    </row>
    <row r="93" spans="1:5" ht="23.25" customHeight="1">
      <c r="A93" s="241" t="s">
        <v>138</v>
      </c>
      <c r="B93" s="191">
        <f t="shared" si="0"/>
        <v>24676600</v>
      </c>
      <c r="C93" s="191">
        <f>ศึกษา!D25</f>
        <v>16366900</v>
      </c>
      <c r="D93" s="191">
        <f>ศึกษา!E25</f>
        <v>8009700</v>
      </c>
      <c r="E93" s="191">
        <f>ศึกษา!F25</f>
        <v>300000</v>
      </c>
    </row>
    <row r="94" spans="1:5" ht="23.25" customHeight="1">
      <c r="A94" s="241" t="s">
        <v>177</v>
      </c>
      <c r="B94" s="191">
        <f t="shared" si="0"/>
        <v>37049400</v>
      </c>
      <c r="C94" s="191">
        <f>ศึกษา!D47</f>
        <v>18453000</v>
      </c>
      <c r="D94" s="191">
        <f>ศึกษา!E47</f>
        <v>18596400</v>
      </c>
      <c r="E94" s="191">
        <f>ศึกษา!F47</f>
        <v>0</v>
      </c>
    </row>
    <row r="95" spans="1:5" ht="23.25" customHeight="1">
      <c r="A95" s="241" t="s">
        <v>137</v>
      </c>
      <c r="B95" s="191">
        <f>SUM(C95:E95)</f>
        <v>19785100</v>
      </c>
      <c r="C95" s="191">
        <f>ศึกษา!D53</f>
        <v>5670800</v>
      </c>
      <c r="D95" s="191">
        <f>ศึกษา!E53</f>
        <v>14114300</v>
      </c>
      <c r="E95" s="191">
        <f>ศึกษา!F53</f>
        <v>0</v>
      </c>
    </row>
    <row r="96" spans="1:5" ht="23.25" customHeight="1" hidden="1">
      <c r="A96" s="211" t="s">
        <v>192</v>
      </c>
      <c r="B96" s="212">
        <f>SUM(C96:E96)</f>
        <v>154130300</v>
      </c>
      <c r="C96" s="212">
        <f>SUM(C7,C11,C22,C26,C30,C34,C46,C50,C61,C72,C89)</f>
        <v>75910895</v>
      </c>
      <c r="D96" s="212">
        <f>SUM(D7,D11,D22,D26,D30,D34,D46,D50,D61,D72,D89)</f>
        <v>64950655</v>
      </c>
      <c r="E96" s="212">
        <f>SUM(E7,E11,E22,E26,E30,E34,E46,E50,E61,E72,E89)</f>
        <v>13268750</v>
      </c>
    </row>
    <row r="97" spans="1:5" ht="23.25" customHeight="1" hidden="1">
      <c r="A97" s="211" t="s">
        <v>193</v>
      </c>
      <c r="B97" s="212">
        <f>SUM(C97:E97)</f>
        <v>550700</v>
      </c>
      <c r="C97" s="212">
        <f>SUM(C17,C67,C80,C85)</f>
        <v>386900</v>
      </c>
      <c r="D97" s="212">
        <f>SUM(D17,D67,D80,D85)</f>
        <v>119600</v>
      </c>
      <c r="E97" s="212">
        <f>SUM(E17,E67,E80,E85)</f>
        <v>44200</v>
      </c>
    </row>
    <row r="98" spans="1:5" ht="23.25" customHeight="1">
      <c r="A98" s="211" t="s">
        <v>0</v>
      </c>
      <c r="B98" s="212">
        <f>SUM(C98:E98)</f>
        <v>154681000</v>
      </c>
      <c r="C98" s="212">
        <f>SUM(C96:C97)</f>
        <v>76297795</v>
      </c>
      <c r="D98" s="212">
        <f>SUM(D96:D97)</f>
        <v>65070255</v>
      </c>
      <c r="E98" s="212">
        <f>SUM(E96:E97)</f>
        <v>13312950</v>
      </c>
    </row>
    <row r="101" ht="23.25" customHeight="1">
      <c r="A101" s="45"/>
    </row>
  </sheetData>
  <sheetProtection/>
  <mergeCells count="3">
    <mergeCell ref="A5:A6"/>
    <mergeCell ref="A3:E3"/>
    <mergeCell ref="A2:E2"/>
  </mergeCells>
  <printOptions/>
  <pageMargins left="0.5905511811023623" right="0.3937007874015748" top="0.8661417322834646" bottom="0.4724409448818898" header="0.31496062992125984" footer="0.15748031496062992"/>
  <pageSetup horizontalDpi="600" verticalDpi="600" orientation="portrait" paperSize="9" scale="85" r:id="rId2"/>
  <headerFooter>
    <oddHeader>&amp;C&amp;"TH SarabunPSK,ตัวหนา"&amp;16แผนการปฏิบัติงานและการใช้จ่ายงบประมาณรายจ่ายประจำปีงบประมาณ พ.ศ. 2566
หน่วยงาน สำนักงานเขตบางแค&amp;R&amp;"TH SarabunPSK,ธรรมดา"&amp;16แบบ สงม. 1   
(สำนักงานเขต) &amp;"-,ธรรมดา"&amp;11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F79"/>
  <sheetViews>
    <sheetView view="pageBreakPreview" zoomScale="90" zoomScaleSheetLayoutView="90" zoomScalePageLayoutView="0" workbookViewId="0" topLeftCell="A1">
      <pane xSplit="2" ySplit="6" topLeftCell="C58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B74" sqref="B74"/>
    </sheetView>
  </sheetViews>
  <sheetFormatPr defaultColWidth="9.140625" defaultRowHeight="15"/>
  <cols>
    <col min="1" max="1" width="64.57421875" style="87" bestFit="1" customWidth="1"/>
    <col min="2" max="2" width="5.28125" style="87" bestFit="1" customWidth="1"/>
    <col min="3" max="3" width="13.8515625" style="87" bestFit="1" customWidth="1"/>
    <col min="4" max="4" width="14.57421875" style="87" bestFit="1" customWidth="1"/>
    <col min="5" max="5" width="14.8515625" style="87" bestFit="1" customWidth="1"/>
    <col min="6" max="6" width="14.57421875" style="87" bestFit="1" customWidth="1"/>
    <col min="7" max="16384" width="9.140625" style="87" customWidth="1"/>
  </cols>
  <sheetData>
    <row r="1" spans="1:6" ht="18.75">
      <c r="A1" s="330"/>
      <c r="B1" s="330"/>
      <c r="C1" s="330"/>
      <c r="D1" s="330"/>
      <c r="E1" s="86"/>
      <c r="F1" s="86"/>
    </row>
    <row r="2" spans="1:3" ht="18.75">
      <c r="A2" s="118" t="s">
        <v>11</v>
      </c>
      <c r="B2" s="86"/>
      <c r="C2" s="86"/>
    </row>
    <row r="3" spans="1:3" ht="18.75">
      <c r="A3" s="119" t="s">
        <v>67</v>
      </c>
      <c r="B3" s="89"/>
      <c r="C3" s="89"/>
    </row>
    <row r="4" spans="1:6" ht="18.75">
      <c r="A4" s="89"/>
      <c r="B4" s="89"/>
      <c r="C4" s="89"/>
      <c r="D4" s="91" t="s">
        <v>8</v>
      </c>
      <c r="E4" s="91" t="s">
        <v>8</v>
      </c>
      <c r="F4" s="91" t="s">
        <v>8</v>
      </c>
    </row>
    <row r="5" spans="1:6" ht="18.75">
      <c r="A5" s="320" t="s">
        <v>7</v>
      </c>
      <c r="B5" s="92" t="s">
        <v>6</v>
      </c>
      <c r="C5" s="262" t="s">
        <v>0</v>
      </c>
      <c r="D5" s="71" t="s">
        <v>179</v>
      </c>
      <c r="E5" s="261" t="s">
        <v>181</v>
      </c>
      <c r="F5" s="71" t="s">
        <v>183</v>
      </c>
    </row>
    <row r="6" spans="1:6" ht="18.75">
      <c r="A6" s="321"/>
      <c r="B6" s="93"/>
      <c r="C6" s="93" t="s">
        <v>1</v>
      </c>
      <c r="D6" s="24" t="s">
        <v>180</v>
      </c>
      <c r="E6" s="25" t="s">
        <v>182</v>
      </c>
      <c r="F6" s="24" t="s">
        <v>184</v>
      </c>
    </row>
    <row r="7" spans="1:6" ht="18.75">
      <c r="A7" s="121" t="s">
        <v>13</v>
      </c>
      <c r="B7" s="95"/>
      <c r="C7" s="95"/>
      <c r="D7" s="133"/>
      <c r="E7" s="133"/>
      <c r="F7" s="133"/>
    </row>
    <row r="8" spans="1:6" ht="18.75">
      <c r="A8" s="183" t="s">
        <v>68</v>
      </c>
      <c r="B8" s="98" t="s">
        <v>1</v>
      </c>
      <c r="C8" s="263">
        <f>SUM(D8:F8)</f>
        <v>3574700</v>
      </c>
      <c r="D8" s="99">
        <f>D10+D28</f>
        <v>1265600</v>
      </c>
      <c r="E8" s="99">
        <f>E10+E28</f>
        <v>1238800</v>
      </c>
      <c r="F8" s="99">
        <f>F10+F28</f>
        <v>1070300</v>
      </c>
    </row>
    <row r="9" spans="1:6" ht="18.75">
      <c r="A9" s="184"/>
      <c r="B9" s="98" t="s">
        <v>2</v>
      </c>
      <c r="C9" s="98"/>
      <c r="D9" s="99"/>
      <c r="E9" s="99"/>
      <c r="F9" s="99"/>
    </row>
    <row r="10" spans="1:6" s="19" customFormat="1" ht="18.75">
      <c r="A10" s="124" t="s">
        <v>93</v>
      </c>
      <c r="B10" s="102" t="s">
        <v>1</v>
      </c>
      <c r="C10" s="264">
        <f>SUM(D10:F10)</f>
        <v>3214700</v>
      </c>
      <c r="D10" s="103">
        <f>SUM(D13:D27)</f>
        <v>1265600</v>
      </c>
      <c r="E10" s="103">
        <f>SUM(E13:E27)</f>
        <v>878800</v>
      </c>
      <c r="F10" s="103">
        <f>SUM(F13:F27)</f>
        <v>1070300</v>
      </c>
    </row>
    <row r="11" spans="1:6" s="19" customFormat="1" ht="18.75">
      <c r="A11" s="125"/>
      <c r="B11" s="102" t="s">
        <v>2</v>
      </c>
      <c r="C11" s="102"/>
      <c r="D11" s="103"/>
      <c r="E11" s="103"/>
      <c r="F11" s="103"/>
    </row>
    <row r="12" spans="1:6" s="19" customFormat="1" ht="18.75">
      <c r="A12" s="126" t="s">
        <v>187</v>
      </c>
      <c r="B12" s="102"/>
      <c r="C12" s="102"/>
      <c r="D12" s="103"/>
      <c r="E12" s="103"/>
      <c r="F12" s="103"/>
    </row>
    <row r="13" spans="1:6" s="170" customFormat="1" ht="18.75">
      <c r="A13" s="127" t="s">
        <v>188</v>
      </c>
      <c r="B13" s="107"/>
      <c r="C13" s="107"/>
      <c r="D13" s="108"/>
      <c r="E13" s="108"/>
      <c r="F13" s="108"/>
    </row>
    <row r="14" spans="1:6" s="170" customFormat="1" ht="18.75">
      <c r="A14" s="185" t="s">
        <v>16</v>
      </c>
      <c r="B14" s="107" t="s">
        <v>1</v>
      </c>
      <c r="C14" s="265">
        <f>SUM(D14:F14)</f>
        <v>895000</v>
      </c>
      <c r="D14" s="108">
        <v>298000</v>
      </c>
      <c r="E14" s="108">
        <v>298000</v>
      </c>
      <c r="F14" s="108">
        <v>299000</v>
      </c>
    </row>
    <row r="15" spans="1:6" s="170" customFormat="1" ht="18.75">
      <c r="A15" s="185" t="s">
        <v>143</v>
      </c>
      <c r="B15" s="107" t="s">
        <v>1</v>
      </c>
      <c r="C15" s="265">
        <f>SUM(D15:F15)</f>
        <v>1128000</v>
      </c>
      <c r="D15" s="108">
        <v>376000</v>
      </c>
      <c r="E15" s="108">
        <v>376000</v>
      </c>
      <c r="F15" s="108">
        <v>376000</v>
      </c>
    </row>
    <row r="16" spans="1:6" s="170" customFormat="1" ht="18.75">
      <c r="A16" s="129" t="s">
        <v>189</v>
      </c>
      <c r="B16" s="107"/>
      <c r="C16" s="107"/>
      <c r="D16" s="108"/>
      <c r="E16" s="108"/>
      <c r="F16" s="108"/>
    </row>
    <row r="17" spans="1:6" s="170" customFormat="1" ht="18.75">
      <c r="A17" s="186" t="s">
        <v>69</v>
      </c>
      <c r="B17" s="107" t="s">
        <v>1</v>
      </c>
      <c r="C17" s="265">
        <f>SUM(D17:F17)</f>
        <v>36800</v>
      </c>
      <c r="D17" s="108">
        <v>20000</v>
      </c>
      <c r="E17" s="108">
        <v>16800</v>
      </c>
      <c r="F17" s="108">
        <v>0</v>
      </c>
    </row>
    <row r="18" spans="1:6" s="170" customFormat="1" ht="18.75">
      <c r="A18" s="187" t="s">
        <v>70</v>
      </c>
      <c r="B18" s="107" t="s">
        <v>1</v>
      </c>
      <c r="C18" s="265">
        <f>SUM(D18:F18)</f>
        <v>36000</v>
      </c>
      <c r="D18" s="108"/>
      <c r="E18" s="108">
        <v>36000</v>
      </c>
      <c r="F18" s="108">
        <v>0</v>
      </c>
    </row>
    <row r="19" spans="1:6" s="170" customFormat="1" ht="18.75">
      <c r="A19" s="187" t="s">
        <v>71</v>
      </c>
      <c r="B19" s="107" t="s">
        <v>1</v>
      </c>
      <c r="C19" s="265">
        <f>SUM(D19:F19)</f>
        <v>14900</v>
      </c>
      <c r="D19" s="108">
        <v>5000</v>
      </c>
      <c r="E19" s="108">
        <v>5000</v>
      </c>
      <c r="F19" s="108">
        <v>4900</v>
      </c>
    </row>
    <row r="20" spans="1:6" s="170" customFormat="1" ht="18.75">
      <c r="A20" s="187" t="s">
        <v>72</v>
      </c>
      <c r="B20" s="107" t="s">
        <v>1</v>
      </c>
      <c r="C20" s="265">
        <f>SUM(D20:F20)</f>
        <v>22000</v>
      </c>
      <c r="D20" s="108">
        <v>12000</v>
      </c>
      <c r="E20" s="108">
        <v>10000</v>
      </c>
      <c r="F20" s="108">
        <v>0</v>
      </c>
    </row>
    <row r="21" spans="1:6" s="170" customFormat="1" ht="18.75">
      <c r="A21" s="187" t="s">
        <v>73</v>
      </c>
      <c r="B21" s="107" t="s">
        <v>1</v>
      </c>
      <c r="C21" s="265">
        <f>SUM(D21:F21)</f>
        <v>432000</v>
      </c>
      <c r="D21" s="108">
        <v>432000</v>
      </c>
      <c r="E21" s="108">
        <v>0</v>
      </c>
      <c r="F21" s="108">
        <v>0</v>
      </c>
    </row>
    <row r="22" spans="1:6" s="170" customFormat="1" ht="18.75">
      <c r="A22" s="135" t="s">
        <v>190</v>
      </c>
      <c r="B22" s="107"/>
      <c r="C22" s="107"/>
      <c r="D22" s="108"/>
      <c r="E22" s="108"/>
      <c r="F22" s="108"/>
    </row>
    <row r="23" spans="1:6" s="170" customFormat="1" ht="18.75">
      <c r="A23" s="188" t="s">
        <v>196</v>
      </c>
      <c r="B23" s="107" t="s">
        <v>1</v>
      </c>
      <c r="C23" s="265">
        <f aca="true" t="shared" si="0" ref="C23:C28">SUM(D23:F23)</f>
        <v>57000</v>
      </c>
      <c r="D23" s="108">
        <v>20000</v>
      </c>
      <c r="E23" s="108">
        <v>37000</v>
      </c>
      <c r="F23" s="108">
        <v>0</v>
      </c>
    </row>
    <row r="24" spans="1:6" s="170" customFormat="1" ht="18.75">
      <c r="A24" s="185" t="s">
        <v>19</v>
      </c>
      <c r="B24" s="107" t="s">
        <v>1</v>
      </c>
      <c r="C24" s="265">
        <f t="shared" si="0"/>
        <v>30000</v>
      </c>
      <c r="D24" s="108">
        <v>0</v>
      </c>
      <c r="E24" s="108">
        <v>0</v>
      </c>
      <c r="F24" s="108">
        <v>30000</v>
      </c>
    </row>
    <row r="25" spans="1:6" s="170" customFormat="1" ht="18.75">
      <c r="A25" s="185" t="s">
        <v>20</v>
      </c>
      <c r="B25" s="107" t="s">
        <v>1</v>
      </c>
      <c r="C25" s="265">
        <f t="shared" si="0"/>
        <v>24600</v>
      </c>
      <c r="D25" s="108">
        <v>0</v>
      </c>
      <c r="E25" s="108">
        <v>0</v>
      </c>
      <c r="F25" s="108">
        <v>24600</v>
      </c>
    </row>
    <row r="26" spans="1:6" s="170" customFormat="1" ht="18.75">
      <c r="A26" s="130" t="s">
        <v>15</v>
      </c>
      <c r="B26" s="107" t="s">
        <v>1</v>
      </c>
      <c r="C26" s="265">
        <f t="shared" si="0"/>
        <v>2600</v>
      </c>
      <c r="D26" s="108">
        <v>2600</v>
      </c>
      <c r="E26" s="108">
        <v>0</v>
      </c>
      <c r="F26" s="108">
        <v>0</v>
      </c>
    </row>
    <row r="27" spans="1:6" s="170" customFormat="1" ht="18.75">
      <c r="A27" s="185" t="s">
        <v>144</v>
      </c>
      <c r="B27" s="107" t="s">
        <v>1</v>
      </c>
      <c r="C27" s="265">
        <f t="shared" si="0"/>
        <v>535800</v>
      </c>
      <c r="D27" s="108">
        <v>100000</v>
      </c>
      <c r="E27" s="108">
        <v>100000</v>
      </c>
      <c r="F27" s="108">
        <v>335800</v>
      </c>
    </row>
    <row r="28" spans="1:6" s="19" customFormat="1" ht="18.75">
      <c r="A28" s="164" t="s">
        <v>75</v>
      </c>
      <c r="B28" s="165" t="s">
        <v>1</v>
      </c>
      <c r="C28" s="269">
        <f t="shared" si="0"/>
        <v>360000</v>
      </c>
      <c r="D28" s="117">
        <f>D30</f>
        <v>0</v>
      </c>
      <c r="E28" s="117">
        <f>E30</f>
        <v>360000</v>
      </c>
      <c r="F28" s="117">
        <f>F30</f>
        <v>0</v>
      </c>
    </row>
    <row r="29" spans="1:6" s="19" customFormat="1" ht="18.75">
      <c r="A29" s="166"/>
      <c r="B29" s="102" t="s">
        <v>2</v>
      </c>
      <c r="C29" s="102"/>
      <c r="D29" s="117"/>
      <c r="E29" s="117"/>
      <c r="F29" s="117"/>
    </row>
    <row r="30" spans="1:6" ht="18.75">
      <c r="A30" s="152" t="s">
        <v>85</v>
      </c>
      <c r="B30" s="153" t="s">
        <v>1</v>
      </c>
      <c r="C30" s="268">
        <f>SUM(D30:F30)</f>
        <v>360000</v>
      </c>
      <c r="D30" s="116">
        <v>0</v>
      </c>
      <c r="E30" s="116">
        <v>360000</v>
      </c>
      <c r="F30" s="116">
        <v>0</v>
      </c>
    </row>
    <row r="31" spans="1:6" ht="18.75">
      <c r="A31" s="189" t="s">
        <v>37</v>
      </c>
      <c r="B31" s="153" t="s">
        <v>2</v>
      </c>
      <c r="C31" s="153"/>
      <c r="D31" s="116"/>
      <c r="E31" s="116"/>
      <c r="F31" s="116"/>
    </row>
    <row r="32" spans="1:6" ht="18.75">
      <c r="A32" s="183" t="s">
        <v>74</v>
      </c>
      <c r="B32" s="98" t="s">
        <v>1</v>
      </c>
      <c r="C32" s="263">
        <f>SUM(D32:F32)</f>
        <v>8356900</v>
      </c>
      <c r="D32" s="99">
        <f>D34</f>
        <v>3792685</v>
      </c>
      <c r="E32" s="99">
        <f>E34</f>
        <v>3222615</v>
      </c>
      <c r="F32" s="99">
        <f>F34</f>
        <v>1341600</v>
      </c>
    </row>
    <row r="33" spans="1:6" ht="18.75">
      <c r="A33" s="184"/>
      <c r="B33" s="98" t="s">
        <v>2</v>
      </c>
      <c r="C33" s="98"/>
      <c r="D33" s="99"/>
      <c r="E33" s="99"/>
      <c r="F33" s="99"/>
    </row>
    <row r="34" spans="1:6" s="19" customFormat="1" ht="18.75">
      <c r="A34" s="164" t="s">
        <v>145</v>
      </c>
      <c r="B34" s="165" t="s">
        <v>1</v>
      </c>
      <c r="C34" s="269">
        <f>SUM(D34:F34)</f>
        <v>8356900</v>
      </c>
      <c r="D34" s="117">
        <f>D36+D38+D40+D42+D44+D46+D48+D50+D52+D54+D56+D58+D60</f>
        <v>3792685</v>
      </c>
      <c r="E34" s="117">
        <f>E36+E38+E40+E42+E44+E46+E48+E50+E52+E54+E56+E58+E60</f>
        <v>3222615</v>
      </c>
      <c r="F34" s="117">
        <f>F36+F38+F40+F42+F44+F46+F48+F50+F52+F54+F56+F58+F60</f>
        <v>1341600</v>
      </c>
    </row>
    <row r="35" spans="1:6" s="19" customFormat="1" ht="18.75">
      <c r="A35" s="166"/>
      <c r="B35" s="102" t="s">
        <v>2</v>
      </c>
      <c r="C35" s="102"/>
      <c r="D35" s="117"/>
      <c r="E35" s="117"/>
      <c r="F35" s="117"/>
    </row>
    <row r="36" spans="1:6" ht="18.75">
      <c r="A36" s="152" t="s">
        <v>76</v>
      </c>
      <c r="B36" s="153" t="s">
        <v>1</v>
      </c>
      <c r="C36" s="268">
        <f>SUM(D36:F36)</f>
        <v>3200000</v>
      </c>
      <c r="D36" s="116">
        <v>1200000</v>
      </c>
      <c r="E36" s="116">
        <v>1000000</v>
      </c>
      <c r="F36" s="116">
        <v>1000000</v>
      </c>
    </row>
    <row r="37" spans="1:6" ht="18.75">
      <c r="A37" s="155" t="s">
        <v>39</v>
      </c>
      <c r="B37" s="153" t="s">
        <v>2</v>
      </c>
      <c r="C37" s="153"/>
      <c r="D37" s="116"/>
      <c r="E37" s="116"/>
      <c r="F37" s="116"/>
    </row>
    <row r="38" spans="1:6" ht="18.75">
      <c r="A38" s="156" t="s">
        <v>151</v>
      </c>
      <c r="B38" s="153" t="s">
        <v>1</v>
      </c>
      <c r="C38" s="268">
        <f>SUM(D38:F38)</f>
        <v>577600</v>
      </c>
      <c r="D38" s="116">
        <v>0</v>
      </c>
      <c r="E38" s="116">
        <v>577600</v>
      </c>
      <c r="F38" s="116">
        <v>0</v>
      </c>
    </row>
    <row r="39" spans="1:6" ht="18.75">
      <c r="A39" s="189" t="s">
        <v>152</v>
      </c>
      <c r="B39" s="153" t="s">
        <v>2</v>
      </c>
      <c r="C39" s="268"/>
      <c r="D39" s="116"/>
      <c r="E39" s="116"/>
      <c r="F39" s="116"/>
    </row>
    <row r="40" spans="1:6" ht="18.75">
      <c r="A40" s="156" t="s">
        <v>77</v>
      </c>
      <c r="B40" s="153" t="s">
        <v>1</v>
      </c>
      <c r="C40" s="268">
        <f aca="true" t="shared" si="1" ref="C40:C60">SUM(D40:F40)</f>
        <v>1235800</v>
      </c>
      <c r="D40" s="116">
        <v>1130785</v>
      </c>
      <c r="E40" s="116">
        <v>105015</v>
      </c>
      <c r="F40" s="116">
        <v>0</v>
      </c>
    </row>
    <row r="41" spans="1:6" ht="18.75">
      <c r="A41" s="189" t="s">
        <v>37</v>
      </c>
      <c r="B41" s="153" t="s">
        <v>2</v>
      </c>
      <c r="C41" s="268"/>
      <c r="D41" s="116"/>
      <c r="E41" s="116"/>
      <c r="F41" s="116"/>
    </row>
    <row r="42" spans="1:6" ht="18.75">
      <c r="A42" s="190" t="s">
        <v>78</v>
      </c>
      <c r="B42" s="153" t="s">
        <v>1</v>
      </c>
      <c r="C42" s="268">
        <f t="shared" si="1"/>
        <v>514600</v>
      </c>
      <c r="D42" s="116">
        <v>180000</v>
      </c>
      <c r="E42" s="116">
        <v>180000</v>
      </c>
      <c r="F42" s="116">
        <v>154600</v>
      </c>
    </row>
    <row r="43" spans="1:6" ht="18.75">
      <c r="A43" s="189" t="s">
        <v>79</v>
      </c>
      <c r="B43" s="153" t="s">
        <v>2</v>
      </c>
      <c r="C43" s="268"/>
      <c r="D43" s="116"/>
      <c r="E43" s="116"/>
      <c r="F43" s="116"/>
    </row>
    <row r="44" spans="1:6" ht="18.75">
      <c r="A44" s="152" t="s">
        <v>80</v>
      </c>
      <c r="B44" s="153" t="s">
        <v>1</v>
      </c>
      <c r="C44" s="268">
        <f t="shared" si="1"/>
        <v>585200</v>
      </c>
      <c r="D44" s="116">
        <v>200000</v>
      </c>
      <c r="E44" s="116">
        <v>385200</v>
      </c>
      <c r="F44" s="116">
        <v>0</v>
      </c>
    </row>
    <row r="45" spans="1:6" ht="18.75">
      <c r="A45" s="189" t="s">
        <v>37</v>
      </c>
      <c r="B45" s="153" t="s">
        <v>2</v>
      </c>
      <c r="C45" s="268"/>
      <c r="D45" s="116"/>
      <c r="E45" s="116"/>
      <c r="F45" s="116"/>
    </row>
    <row r="46" spans="1:6" ht="18.75">
      <c r="A46" s="156" t="s">
        <v>81</v>
      </c>
      <c r="B46" s="153" t="s">
        <v>1</v>
      </c>
      <c r="C46" s="268">
        <f t="shared" si="1"/>
        <v>10000</v>
      </c>
      <c r="D46" s="116">
        <v>0</v>
      </c>
      <c r="E46" s="116">
        <v>10000</v>
      </c>
      <c r="F46" s="116">
        <v>0</v>
      </c>
    </row>
    <row r="47" spans="1:6" ht="18.75">
      <c r="A47" s="189" t="s">
        <v>37</v>
      </c>
      <c r="B47" s="153" t="s">
        <v>2</v>
      </c>
      <c r="C47" s="268"/>
      <c r="D47" s="116"/>
      <c r="E47" s="116"/>
      <c r="F47" s="116"/>
    </row>
    <row r="48" spans="1:6" ht="18.75">
      <c r="A48" s="156" t="s">
        <v>82</v>
      </c>
      <c r="B48" s="153" t="s">
        <v>1</v>
      </c>
      <c r="C48" s="268">
        <f t="shared" si="1"/>
        <v>645500</v>
      </c>
      <c r="D48" s="116">
        <v>645500</v>
      </c>
      <c r="E48" s="116">
        <v>0</v>
      </c>
      <c r="F48" s="116">
        <v>0</v>
      </c>
    </row>
    <row r="49" spans="1:6" ht="18.75">
      <c r="A49" s="189" t="s">
        <v>37</v>
      </c>
      <c r="B49" s="153" t="s">
        <v>2</v>
      </c>
      <c r="C49" s="268"/>
      <c r="D49" s="116"/>
      <c r="E49" s="116"/>
      <c r="F49" s="116"/>
    </row>
    <row r="50" spans="1:6" ht="18.75">
      <c r="A50" s="156" t="s">
        <v>83</v>
      </c>
      <c r="B50" s="153" t="s">
        <v>1</v>
      </c>
      <c r="C50" s="268">
        <f t="shared" si="1"/>
        <v>230200</v>
      </c>
      <c r="D50" s="116">
        <v>116400</v>
      </c>
      <c r="E50" s="116">
        <v>113800</v>
      </c>
      <c r="F50" s="116">
        <v>0</v>
      </c>
    </row>
    <row r="51" spans="1:6" ht="18.75">
      <c r="A51" s="189" t="s">
        <v>37</v>
      </c>
      <c r="B51" s="153" t="s">
        <v>2</v>
      </c>
      <c r="C51" s="268"/>
      <c r="D51" s="116"/>
      <c r="E51" s="116"/>
      <c r="F51" s="116"/>
    </row>
    <row r="52" spans="1:6" ht="18.75">
      <c r="A52" s="156" t="s">
        <v>84</v>
      </c>
      <c r="B52" s="153" t="s">
        <v>1</v>
      </c>
      <c r="C52" s="268">
        <f t="shared" si="1"/>
        <v>500000</v>
      </c>
      <c r="D52" s="116">
        <v>0</v>
      </c>
      <c r="E52" s="116">
        <v>500000</v>
      </c>
      <c r="F52" s="116">
        <v>0</v>
      </c>
    </row>
    <row r="53" spans="1:6" ht="18.75">
      <c r="A53" s="189" t="s">
        <v>37</v>
      </c>
      <c r="B53" s="153" t="s">
        <v>2</v>
      </c>
      <c r="C53" s="268"/>
      <c r="D53" s="116"/>
      <c r="E53" s="116"/>
      <c r="F53" s="116"/>
    </row>
    <row r="54" spans="1:6" ht="18.75">
      <c r="A54" s="152" t="s">
        <v>86</v>
      </c>
      <c r="B54" s="153" t="s">
        <v>1</v>
      </c>
      <c r="C54" s="268">
        <f t="shared" si="1"/>
        <v>91000</v>
      </c>
      <c r="D54" s="116">
        <v>0</v>
      </c>
      <c r="E54" s="116">
        <v>91000</v>
      </c>
      <c r="F54" s="116">
        <v>0</v>
      </c>
    </row>
    <row r="55" spans="1:6" ht="18.75">
      <c r="A55" s="189" t="s">
        <v>37</v>
      </c>
      <c r="B55" s="153" t="s">
        <v>2</v>
      </c>
      <c r="C55" s="268"/>
      <c r="D55" s="116"/>
      <c r="E55" s="116"/>
      <c r="F55" s="116"/>
    </row>
    <row r="56" spans="1:6" ht="18.75">
      <c r="A56" s="156" t="s">
        <v>87</v>
      </c>
      <c r="B56" s="153" t="s">
        <v>1</v>
      </c>
      <c r="C56" s="268">
        <f t="shared" si="1"/>
        <v>180000</v>
      </c>
      <c r="D56" s="191">
        <v>130000</v>
      </c>
      <c r="E56" s="191">
        <v>50000</v>
      </c>
      <c r="F56" s="191">
        <v>0</v>
      </c>
    </row>
    <row r="57" spans="1:6" ht="18.75">
      <c r="A57" s="189" t="s">
        <v>37</v>
      </c>
      <c r="B57" s="153" t="s">
        <v>2</v>
      </c>
      <c r="C57" s="268"/>
      <c r="D57" s="116"/>
      <c r="E57" s="116"/>
      <c r="F57" s="116"/>
    </row>
    <row r="58" spans="1:6" ht="18.75">
      <c r="A58" s="156" t="s">
        <v>88</v>
      </c>
      <c r="B58" s="153" t="s">
        <v>1</v>
      </c>
      <c r="C58" s="268">
        <f t="shared" si="1"/>
        <v>20000</v>
      </c>
      <c r="D58" s="116">
        <v>0</v>
      </c>
      <c r="E58" s="116">
        <v>20000</v>
      </c>
      <c r="F58" s="116">
        <v>0</v>
      </c>
    </row>
    <row r="59" spans="1:6" ht="18.75">
      <c r="A59" s="189" t="s">
        <v>37</v>
      </c>
      <c r="B59" s="153"/>
      <c r="C59" s="268"/>
      <c r="D59" s="116"/>
      <c r="E59" s="116"/>
      <c r="F59" s="116"/>
    </row>
    <row r="60" spans="1:6" ht="18.75">
      <c r="A60" s="156" t="s">
        <v>153</v>
      </c>
      <c r="B60" s="153" t="s">
        <v>1</v>
      </c>
      <c r="C60" s="268">
        <f t="shared" si="1"/>
        <v>567000</v>
      </c>
      <c r="D60" s="116">
        <v>190000</v>
      </c>
      <c r="E60" s="116">
        <v>190000</v>
      </c>
      <c r="F60" s="116">
        <v>187000</v>
      </c>
    </row>
    <row r="61" spans="1:6" ht="18.75">
      <c r="A61" s="189" t="s">
        <v>37</v>
      </c>
      <c r="B61" s="153"/>
      <c r="C61" s="153"/>
      <c r="D61" s="116"/>
      <c r="E61" s="116"/>
      <c r="F61" s="116"/>
    </row>
    <row r="62" spans="1:6" ht="18.75">
      <c r="A62" s="192" t="s">
        <v>154</v>
      </c>
      <c r="B62" s="145" t="s">
        <v>1</v>
      </c>
      <c r="C62" s="271">
        <f>SUM(D62:F62)</f>
        <v>257000</v>
      </c>
      <c r="D62" s="193">
        <f>D67</f>
        <v>257000</v>
      </c>
      <c r="E62" s="193">
        <f>E67</f>
        <v>0</v>
      </c>
      <c r="F62" s="193">
        <f>F67</f>
        <v>0</v>
      </c>
    </row>
    <row r="63" spans="1:6" ht="18.75">
      <c r="A63" s="195"/>
      <c r="B63" s="145"/>
      <c r="C63" s="145"/>
      <c r="D63" s="193"/>
      <c r="E63" s="193"/>
      <c r="F63" s="193"/>
    </row>
    <row r="64" spans="1:6" ht="18.75">
      <c r="A64" s="196" t="s">
        <v>155</v>
      </c>
      <c r="B64" s="197"/>
      <c r="C64" s="197"/>
      <c r="D64" s="198"/>
      <c r="E64" s="198"/>
      <c r="F64" s="198"/>
    </row>
    <row r="65" spans="1:6" ht="18.75">
      <c r="A65" s="199" t="s">
        <v>156</v>
      </c>
      <c r="B65" s="200"/>
      <c r="C65" s="200"/>
      <c r="D65" s="201"/>
      <c r="E65" s="201"/>
      <c r="F65" s="201"/>
    </row>
    <row r="66" spans="1:6" ht="18.75">
      <c r="A66" s="199" t="s">
        <v>157</v>
      </c>
      <c r="B66" s="202"/>
      <c r="C66" s="202"/>
      <c r="D66" s="203"/>
      <c r="E66" s="203"/>
      <c r="F66" s="203"/>
    </row>
    <row r="67" spans="1:6" ht="18.75">
      <c r="A67" s="156" t="s">
        <v>158</v>
      </c>
      <c r="B67" s="153" t="s">
        <v>1</v>
      </c>
      <c r="C67" s="268">
        <f>SUM(D67:F67)</f>
        <v>257000</v>
      </c>
      <c r="D67" s="116">
        <v>257000</v>
      </c>
      <c r="E67" s="116">
        <v>0</v>
      </c>
      <c r="F67" s="116">
        <v>0</v>
      </c>
    </row>
    <row r="68" spans="1:6" ht="18.75">
      <c r="A68" s="189" t="s">
        <v>157</v>
      </c>
      <c r="B68" s="153"/>
      <c r="C68" s="153"/>
      <c r="D68" s="116"/>
      <c r="E68" s="116"/>
      <c r="F68" s="116"/>
    </row>
    <row r="69" spans="1:6" ht="18.75">
      <c r="A69" s="328" t="s">
        <v>192</v>
      </c>
      <c r="B69" s="98" t="s">
        <v>1</v>
      </c>
      <c r="C69" s="263">
        <f>SUM(D69:F69)</f>
        <v>11931600</v>
      </c>
      <c r="D69" s="99">
        <f>SUM(D8,D32)</f>
        <v>5058285</v>
      </c>
      <c r="E69" s="99">
        <f>SUM(E8,E32)</f>
        <v>4461415</v>
      </c>
      <c r="F69" s="99">
        <f>SUM(F8,F32)</f>
        <v>2411900</v>
      </c>
    </row>
    <row r="70" spans="1:6" ht="18.75">
      <c r="A70" s="329"/>
      <c r="B70" s="98"/>
      <c r="C70" s="98"/>
      <c r="D70" s="99"/>
      <c r="E70" s="99"/>
      <c r="F70" s="99"/>
    </row>
    <row r="71" spans="1:6" ht="21.75" customHeight="1">
      <c r="A71" s="328" t="s">
        <v>193</v>
      </c>
      <c r="B71" s="98" t="s">
        <v>1</v>
      </c>
      <c r="C71" s="263">
        <f>SUM(D71:F71)</f>
        <v>257000</v>
      </c>
      <c r="D71" s="99">
        <f>SUM(D62)</f>
        <v>257000</v>
      </c>
      <c r="E71" s="99">
        <f>SUM(E62)</f>
        <v>0</v>
      </c>
      <c r="F71" s="99">
        <f>SUM(F62)</f>
        <v>0</v>
      </c>
    </row>
    <row r="72" spans="1:6" ht="21.75" customHeight="1">
      <c r="A72" s="329"/>
      <c r="B72" s="98"/>
      <c r="C72" s="98"/>
      <c r="D72" s="99"/>
      <c r="E72" s="99"/>
      <c r="F72" s="99"/>
    </row>
    <row r="73" spans="1:6" ht="18.75">
      <c r="A73" s="326" t="s">
        <v>0</v>
      </c>
      <c r="B73" s="133" t="s">
        <v>1</v>
      </c>
      <c r="C73" s="266">
        <f>SUM(D73:F73)</f>
        <v>12188600</v>
      </c>
      <c r="D73" s="115">
        <f>SUM(D69,D71)</f>
        <v>5315285</v>
      </c>
      <c r="E73" s="115">
        <f>SUM(E69,E71)</f>
        <v>4461415</v>
      </c>
      <c r="F73" s="115">
        <f>SUM(F69,F71)</f>
        <v>2411900</v>
      </c>
    </row>
    <row r="74" spans="1:6" ht="18.75">
      <c r="A74" s="327"/>
      <c r="B74" s="133"/>
      <c r="C74" s="133"/>
      <c r="D74" s="115"/>
      <c r="E74" s="115"/>
      <c r="F74" s="115"/>
    </row>
    <row r="77" ht="18.75">
      <c r="A77" s="182" t="s">
        <v>55</v>
      </c>
    </row>
    <row r="79" ht="18.75">
      <c r="A79" s="182"/>
    </row>
  </sheetData>
  <sheetProtection/>
  <mergeCells count="5">
    <mergeCell ref="A69:A70"/>
    <mergeCell ref="A5:A6"/>
    <mergeCell ref="A1:D1"/>
    <mergeCell ref="A71:A72"/>
    <mergeCell ref="A73:A74"/>
  </mergeCells>
  <printOptions horizontalCentered="1"/>
  <pageMargins left="0.4330708661417323" right="0.4330708661417323" top="0.3937007874015748" bottom="0.3937007874015748" header="0.31496062992125984" footer="0.31496062992125984"/>
  <pageSetup horizontalDpi="600" verticalDpi="600" orientation="portrait" paperSize="9" scale="73" r:id="rId1"/>
  <headerFooter>
    <oddHeader>&amp;C&amp;"TH SarabunPSK,ธรรมดา"&amp;16แผน/ผลการปฏิบัติงานและการใช้จ่ายงบประมาณรายจ่ายประจำปีงบประมาณ พ.ศ. 2566&amp;R&amp;"TH SarabunPSK,ธรรมดา"&amp;16แบบ สงม. 2   
 (สำนักงานเขต) &amp;"-,ธรรมดา"&amp;11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0"/>
  <sheetViews>
    <sheetView view="pageBreakPreview" zoomScale="90" zoomScaleSheetLayoutView="90" zoomScalePageLayoutView="0" workbookViewId="0" topLeftCell="A1">
      <pane xSplit="2" ySplit="6" topLeftCell="C44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B57" sqref="B57"/>
    </sheetView>
  </sheetViews>
  <sheetFormatPr defaultColWidth="9.140625" defaultRowHeight="15"/>
  <cols>
    <col min="1" max="1" width="60.00390625" style="0" bestFit="1" customWidth="1"/>
    <col min="2" max="2" width="9.421875" style="0" customWidth="1"/>
    <col min="3" max="3" width="12.421875" style="0" bestFit="1" customWidth="1"/>
    <col min="4" max="4" width="14.57421875" style="0" bestFit="1" customWidth="1"/>
    <col min="5" max="5" width="14.8515625" style="0" bestFit="1" customWidth="1"/>
    <col min="6" max="6" width="14.57421875" style="0" bestFit="1" customWidth="1"/>
  </cols>
  <sheetData>
    <row r="1" spans="1:6" ht="21">
      <c r="A1" s="317"/>
      <c r="B1" s="317"/>
      <c r="C1" s="317"/>
      <c r="D1" s="317"/>
      <c r="E1" s="2"/>
      <c r="F1" s="2"/>
    </row>
    <row r="2" spans="1:6" ht="18.75">
      <c r="A2" s="118" t="s">
        <v>11</v>
      </c>
      <c r="B2" s="86"/>
      <c r="C2" s="86"/>
      <c r="D2" s="87"/>
      <c r="E2" s="87"/>
      <c r="F2" s="87"/>
    </row>
    <row r="3" spans="1:6" ht="18.75">
      <c r="A3" s="119" t="s">
        <v>56</v>
      </c>
      <c r="B3" s="89"/>
      <c r="C3" s="89"/>
      <c r="D3" s="87"/>
      <c r="E3" s="87"/>
      <c r="F3" s="87"/>
    </row>
    <row r="4" spans="1:6" ht="18.75">
      <c r="A4" s="89"/>
      <c r="B4" s="89"/>
      <c r="C4" s="89"/>
      <c r="D4" s="91" t="s">
        <v>8</v>
      </c>
      <c r="E4" s="91" t="s">
        <v>8</v>
      </c>
      <c r="F4" s="91" t="s">
        <v>8</v>
      </c>
    </row>
    <row r="5" spans="1:6" ht="18.75">
      <c r="A5" s="320" t="s">
        <v>7</v>
      </c>
      <c r="B5" s="262" t="s">
        <v>6</v>
      </c>
      <c r="C5" s="262" t="s">
        <v>0</v>
      </c>
      <c r="D5" s="71" t="s">
        <v>179</v>
      </c>
      <c r="E5" s="261" t="s">
        <v>181</v>
      </c>
      <c r="F5" s="71" t="s">
        <v>183</v>
      </c>
    </row>
    <row r="6" spans="1:6" ht="18.75">
      <c r="A6" s="321"/>
      <c r="B6" s="93"/>
      <c r="C6" s="93" t="s">
        <v>1</v>
      </c>
      <c r="D6" s="24" t="s">
        <v>180</v>
      </c>
      <c r="E6" s="25" t="s">
        <v>182</v>
      </c>
      <c r="F6" s="24" t="s">
        <v>184</v>
      </c>
    </row>
    <row r="7" spans="1:6" ht="18.75">
      <c r="A7" s="121" t="s">
        <v>13</v>
      </c>
      <c r="B7" s="95"/>
      <c r="C7" s="95"/>
      <c r="D7" s="133"/>
      <c r="E7" s="133"/>
      <c r="F7" s="133"/>
    </row>
    <row r="8" spans="1:6" ht="18.75">
      <c r="A8" s="136" t="s">
        <v>57</v>
      </c>
      <c r="B8" s="98" t="s">
        <v>1</v>
      </c>
      <c r="C8" s="263">
        <f>SUM(D8:F8)</f>
        <v>256200</v>
      </c>
      <c r="D8" s="99">
        <f>D10</f>
        <v>90300</v>
      </c>
      <c r="E8" s="99">
        <f>E10</f>
        <v>165900</v>
      </c>
      <c r="F8" s="99">
        <f>F10</f>
        <v>0</v>
      </c>
    </row>
    <row r="9" spans="1:6" ht="18.75">
      <c r="A9" s="134"/>
      <c r="B9" s="98" t="s">
        <v>2</v>
      </c>
      <c r="C9" s="98"/>
      <c r="D9" s="99"/>
      <c r="E9" s="99"/>
      <c r="F9" s="99"/>
    </row>
    <row r="10" spans="1:6" s="4" customFormat="1" ht="18.75">
      <c r="A10" s="124" t="s">
        <v>93</v>
      </c>
      <c r="B10" s="102" t="s">
        <v>1</v>
      </c>
      <c r="C10" s="264">
        <f>SUM(D10:F10)</f>
        <v>256200</v>
      </c>
      <c r="D10" s="103">
        <f>SUM(D14:D22)</f>
        <v>90300</v>
      </c>
      <c r="E10" s="103">
        <f>SUM(E14:E22)</f>
        <v>165900</v>
      </c>
      <c r="F10" s="103">
        <f>SUM(F14:F22)</f>
        <v>0</v>
      </c>
    </row>
    <row r="11" spans="1:6" s="4" customFormat="1" ht="18.75">
      <c r="A11" s="125"/>
      <c r="B11" s="102" t="s">
        <v>2</v>
      </c>
      <c r="C11" s="102"/>
      <c r="D11" s="103"/>
      <c r="E11" s="103"/>
      <c r="F11" s="103"/>
    </row>
    <row r="12" spans="1:6" s="5" customFormat="1" ht="18.75">
      <c r="A12" s="126" t="s">
        <v>187</v>
      </c>
      <c r="B12" s="107"/>
      <c r="C12" s="107"/>
      <c r="D12" s="108"/>
      <c r="E12" s="108"/>
      <c r="F12" s="108"/>
    </row>
    <row r="13" spans="1:6" s="5" customFormat="1" ht="18.75">
      <c r="A13" s="127" t="s">
        <v>188</v>
      </c>
      <c r="B13" s="107"/>
      <c r="C13" s="107"/>
      <c r="D13" s="108"/>
      <c r="E13" s="108"/>
      <c r="F13" s="108"/>
    </row>
    <row r="14" spans="1:6" s="5" customFormat="1" ht="18.75">
      <c r="A14" s="171" t="s">
        <v>16</v>
      </c>
      <c r="B14" s="146" t="s">
        <v>1</v>
      </c>
      <c r="C14" s="272">
        <f>SUM(D14:F14)</f>
        <v>11700</v>
      </c>
      <c r="D14" s="204">
        <v>11700</v>
      </c>
      <c r="E14" s="173">
        <v>0</v>
      </c>
      <c r="F14" s="173">
        <v>0</v>
      </c>
    </row>
    <row r="15" spans="1:6" s="5" customFormat="1" ht="18.75">
      <c r="A15" s="129" t="s">
        <v>189</v>
      </c>
      <c r="B15" s="107"/>
      <c r="C15" s="272"/>
      <c r="D15" s="108"/>
      <c r="E15" s="108"/>
      <c r="F15" s="108"/>
    </row>
    <row r="16" spans="1:6" s="5" customFormat="1" ht="18.75">
      <c r="A16" s="171" t="s">
        <v>17</v>
      </c>
      <c r="B16" s="107" t="s">
        <v>1</v>
      </c>
      <c r="C16" s="272">
        <f aca="true" t="shared" si="0" ref="C16:C22">SUM(D16:F16)</f>
        <v>54300</v>
      </c>
      <c r="D16" s="108">
        <v>16200</v>
      </c>
      <c r="E16" s="108">
        <v>38100</v>
      </c>
      <c r="F16" s="108">
        <v>0</v>
      </c>
    </row>
    <row r="17" spans="1:6" s="5" customFormat="1" ht="18.75">
      <c r="A17" s="171" t="s">
        <v>18</v>
      </c>
      <c r="B17" s="107" t="s">
        <v>1</v>
      </c>
      <c r="C17" s="272">
        <f t="shared" si="0"/>
        <v>64400</v>
      </c>
      <c r="D17" s="108">
        <v>19300</v>
      </c>
      <c r="E17" s="108">
        <v>45100</v>
      </c>
      <c r="F17" s="108">
        <v>0</v>
      </c>
    </row>
    <row r="18" spans="1:6" s="5" customFormat="1" ht="18.75">
      <c r="A18" s="135" t="s">
        <v>190</v>
      </c>
      <c r="B18" s="107"/>
      <c r="C18" s="272"/>
      <c r="D18" s="108"/>
      <c r="E18" s="108"/>
      <c r="F18" s="108"/>
    </row>
    <row r="19" spans="1:6" s="5" customFormat="1" ht="18.75">
      <c r="A19" s="172" t="s">
        <v>196</v>
      </c>
      <c r="B19" s="107" t="s">
        <v>1</v>
      </c>
      <c r="C19" s="272">
        <f t="shared" si="0"/>
        <v>47000</v>
      </c>
      <c r="D19" s="108">
        <v>14000</v>
      </c>
      <c r="E19" s="108">
        <v>33000</v>
      </c>
      <c r="F19" s="108">
        <v>0</v>
      </c>
    </row>
    <row r="20" spans="1:6" s="5" customFormat="1" ht="18.75">
      <c r="A20" s="171" t="s">
        <v>19</v>
      </c>
      <c r="B20" s="107" t="s">
        <v>1</v>
      </c>
      <c r="C20" s="272">
        <f t="shared" si="0"/>
        <v>35000</v>
      </c>
      <c r="D20" s="108">
        <f>35000*30/100</f>
        <v>10500</v>
      </c>
      <c r="E20" s="108">
        <v>24500</v>
      </c>
      <c r="F20" s="108">
        <v>0</v>
      </c>
    </row>
    <row r="21" spans="1:6" s="5" customFormat="1" ht="18.75">
      <c r="A21" s="171" t="s">
        <v>20</v>
      </c>
      <c r="B21" s="107" t="s">
        <v>1</v>
      </c>
      <c r="C21" s="272">
        <f t="shared" si="0"/>
        <v>36000</v>
      </c>
      <c r="D21" s="108">
        <f>36000*30/100</f>
        <v>10800</v>
      </c>
      <c r="E21" s="108">
        <v>25200</v>
      </c>
      <c r="F21" s="108">
        <v>0</v>
      </c>
    </row>
    <row r="22" spans="1:6" s="5" customFormat="1" ht="18.75">
      <c r="A22" s="130" t="s">
        <v>15</v>
      </c>
      <c r="B22" s="107" t="s">
        <v>1</v>
      </c>
      <c r="C22" s="272">
        <f t="shared" si="0"/>
        <v>7800</v>
      </c>
      <c r="D22" s="108">
        <v>7800</v>
      </c>
      <c r="E22" s="108">
        <v>0</v>
      </c>
      <c r="F22" s="108">
        <v>0</v>
      </c>
    </row>
    <row r="23" spans="1:6" ht="18.75">
      <c r="A23" s="136" t="s">
        <v>59</v>
      </c>
      <c r="B23" s="98" t="s">
        <v>1</v>
      </c>
      <c r="C23" s="263">
        <f>SUM(D23:F23)</f>
        <v>1457500</v>
      </c>
      <c r="D23" s="99">
        <f>D25+D32</f>
        <v>1314700</v>
      </c>
      <c r="E23" s="99">
        <f>E25+E32</f>
        <v>131200</v>
      </c>
      <c r="F23" s="99">
        <f>F25</f>
        <v>11600</v>
      </c>
    </row>
    <row r="24" spans="1:6" ht="18.75">
      <c r="A24" s="134"/>
      <c r="B24" s="98" t="s">
        <v>2</v>
      </c>
      <c r="C24" s="98"/>
      <c r="D24" s="99"/>
      <c r="E24" s="99"/>
      <c r="F24" s="99"/>
    </row>
    <row r="25" spans="1:6" s="4" customFormat="1" ht="18.75">
      <c r="A25" s="124" t="s">
        <v>93</v>
      </c>
      <c r="B25" s="102" t="s">
        <v>1</v>
      </c>
      <c r="C25" s="264">
        <f>SUM(D25:F25)</f>
        <v>1292400</v>
      </c>
      <c r="D25" s="103">
        <f>SUM(D28:D31)</f>
        <v>1264800</v>
      </c>
      <c r="E25" s="103">
        <f>SUM(E28:E31)</f>
        <v>16000</v>
      </c>
      <c r="F25" s="103">
        <f>SUM(F28:F31)</f>
        <v>11600</v>
      </c>
    </row>
    <row r="26" spans="1:6" s="4" customFormat="1" ht="18.75">
      <c r="A26" s="125"/>
      <c r="B26" s="102" t="s">
        <v>2</v>
      </c>
      <c r="C26" s="102"/>
      <c r="D26" s="103"/>
      <c r="E26" s="103"/>
      <c r="F26" s="103"/>
    </row>
    <row r="27" spans="1:6" s="5" customFormat="1" ht="18.75">
      <c r="A27" s="126" t="s">
        <v>187</v>
      </c>
      <c r="B27" s="107"/>
      <c r="C27" s="107"/>
      <c r="D27" s="108"/>
      <c r="E27" s="108"/>
      <c r="F27" s="108"/>
    </row>
    <row r="28" spans="1:6" s="5" customFormat="1" ht="18.75">
      <c r="A28" s="129" t="s">
        <v>189</v>
      </c>
      <c r="B28" s="205"/>
      <c r="C28" s="205"/>
      <c r="D28" s="108"/>
      <c r="E28" s="108"/>
      <c r="F28" s="108"/>
    </row>
    <row r="29" spans="1:6" s="5" customFormat="1" ht="18.75">
      <c r="A29" s="180" t="s">
        <v>60</v>
      </c>
      <c r="B29" s="206" t="s">
        <v>1</v>
      </c>
      <c r="C29" s="273">
        <f>SUM(D29:F29)</f>
        <v>1252800</v>
      </c>
      <c r="D29" s="108">
        <v>1252800</v>
      </c>
      <c r="E29" s="108">
        <v>0</v>
      </c>
      <c r="F29" s="108">
        <v>0</v>
      </c>
    </row>
    <row r="30" spans="1:6" s="5" customFormat="1" ht="18.75">
      <c r="A30" s="148" t="s">
        <v>190</v>
      </c>
      <c r="B30" s="107"/>
      <c r="C30" s="107"/>
      <c r="D30" s="108"/>
      <c r="E30" s="108"/>
      <c r="F30" s="108"/>
    </row>
    <row r="31" spans="1:6" s="5" customFormat="1" ht="18.75">
      <c r="A31" s="180" t="s">
        <v>146</v>
      </c>
      <c r="B31" s="107" t="s">
        <v>1</v>
      </c>
      <c r="C31" s="265">
        <f>SUM(D31:F31)</f>
        <v>39600</v>
      </c>
      <c r="D31" s="108">
        <v>12000</v>
      </c>
      <c r="E31" s="108">
        <v>16000</v>
      </c>
      <c r="F31" s="108">
        <v>11600</v>
      </c>
    </row>
    <row r="32" spans="1:6" ht="18.75">
      <c r="A32" s="164" t="s">
        <v>75</v>
      </c>
      <c r="B32" s="165" t="s">
        <v>1</v>
      </c>
      <c r="C32" s="281">
        <f>SUM(D32:F32)</f>
        <v>165100</v>
      </c>
      <c r="D32" s="117">
        <f>SUM(D34)</f>
        <v>49900</v>
      </c>
      <c r="E32" s="117">
        <f>SUM(E34)</f>
        <v>115200</v>
      </c>
      <c r="F32" s="117">
        <f>SUM(F34)</f>
        <v>0</v>
      </c>
    </row>
    <row r="33" spans="1:6" ht="18.75">
      <c r="A33" s="166"/>
      <c r="B33" s="102" t="s">
        <v>2</v>
      </c>
      <c r="C33" s="102"/>
      <c r="D33" s="117"/>
      <c r="E33" s="117"/>
      <c r="F33" s="117"/>
    </row>
    <row r="34" spans="1:6" ht="18.75">
      <c r="A34" s="156" t="s">
        <v>62</v>
      </c>
      <c r="B34" s="153" t="s">
        <v>1</v>
      </c>
      <c r="C34" s="268">
        <f>SUM(D34:F34)</f>
        <v>165100</v>
      </c>
      <c r="D34" s="116">
        <v>49900</v>
      </c>
      <c r="E34" s="116">
        <v>115200</v>
      </c>
      <c r="F34" s="116">
        <v>0</v>
      </c>
    </row>
    <row r="35" spans="1:6" ht="18.75">
      <c r="A35" s="155" t="s">
        <v>37</v>
      </c>
      <c r="B35" s="153" t="s">
        <v>2</v>
      </c>
      <c r="C35" s="153"/>
      <c r="D35" s="116"/>
      <c r="E35" s="116"/>
      <c r="F35" s="116"/>
    </row>
    <row r="36" spans="1:6" ht="18.75">
      <c r="A36" s="252" t="s">
        <v>194</v>
      </c>
      <c r="B36" s="133" t="s">
        <v>1</v>
      </c>
      <c r="C36" s="266">
        <f>SUM(D36:F36)</f>
        <v>97800</v>
      </c>
      <c r="D36" s="115">
        <f>D39</f>
        <v>4000</v>
      </c>
      <c r="E36" s="115">
        <f>E39</f>
        <v>79600</v>
      </c>
      <c r="F36" s="115">
        <f>F39</f>
        <v>14200</v>
      </c>
    </row>
    <row r="37" spans="1:6" ht="18.75">
      <c r="A37" s="207"/>
      <c r="B37" s="133" t="s">
        <v>2</v>
      </c>
      <c r="C37" s="133"/>
      <c r="D37" s="194"/>
      <c r="E37" s="194"/>
      <c r="F37" s="194"/>
    </row>
    <row r="38" spans="1:6" ht="18.75">
      <c r="A38" s="253" t="s">
        <v>159</v>
      </c>
      <c r="B38" s="208"/>
      <c r="C38" s="208"/>
      <c r="D38" s="194"/>
      <c r="E38" s="194"/>
      <c r="F38" s="194"/>
    </row>
    <row r="39" spans="1:6" ht="18.75">
      <c r="A39" s="156" t="s">
        <v>61</v>
      </c>
      <c r="B39" s="153" t="s">
        <v>1</v>
      </c>
      <c r="C39" s="268">
        <f>SUM(D39:F39)</f>
        <v>97800</v>
      </c>
      <c r="D39" s="116">
        <v>4000</v>
      </c>
      <c r="E39" s="116">
        <v>79600</v>
      </c>
      <c r="F39" s="116">
        <v>14200</v>
      </c>
    </row>
    <row r="40" spans="1:6" ht="18.75">
      <c r="A40" s="155" t="s">
        <v>37</v>
      </c>
      <c r="B40" s="153"/>
      <c r="C40" s="153"/>
      <c r="D40" s="116"/>
      <c r="E40" s="116"/>
      <c r="F40" s="116"/>
    </row>
    <row r="41" spans="1:6" ht="18.75">
      <c r="A41" s="136" t="s">
        <v>64</v>
      </c>
      <c r="B41" s="98" t="s">
        <v>1</v>
      </c>
      <c r="C41" s="263">
        <f>SUM(D41:F41)</f>
        <v>153900</v>
      </c>
      <c r="D41" s="99">
        <f>D43</f>
        <v>78000</v>
      </c>
      <c r="E41" s="99">
        <f>E43</f>
        <v>75900</v>
      </c>
      <c r="F41" s="99">
        <f>F43</f>
        <v>0</v>
      </c>
    </row>
    <row r="42" spans="1:6" ht="18.75">
      <c r="A42" s="134"/>
      <c r="B42" s="98"/>
      <c r="C42" s="98"/>
      <c r="D42" s="99"/>
      <c r="E42" s="99"/>
      <c r="F42" s="99"/>
    </row>
    <row r="43" spans="1:6" ht="18.75">
      <c r="A43" s="164" t="s">
        <v>145</v>
      </c>
      <c r="B43" s="165" t="s">
        <v>1</v>
      </c>
      <c r="C43" s="269">
        <f>SUM(D43:F43)</f>
        <v>153900</v>
      </c>
      <c r="D43" s="117">
        <f>D45</f>
        <v>78000</v>
      </c>
      <c r="E43" s="117">
        <f>E45</f>
        <v>75900</v>
      </c>
      <c r="F43" s="117">
        <f>F45</f>
        <v>0</v>
      </c>
    </row>
    <row r="44" spans="1:6" ht="18.75">
      <c r="A44" s="166"/>
      <c r="B44" s="102"/>
      <c r="C44" s="102"/>
      <c r="D44" s="117"/>
      <c r="E44" s="117"/>
      <c r="F44" s="117"/>
    </row>
    <row r="45" spans="1:6" ht="18.75">
      <c r="A45" s="171" t="s">
        <v>65</v>
      </c>
      <c r="B45" s="153" t="s">
        <v>1</v>
      </c>
      <c r="C45" s="268">
        <f>SUM(D45:F45)</f>
        <v>153900</v>
      </c>
      <c r="D45" s="116">
        <v>78000</v>
      </c>
      <c r="E45" s="116">
        <v>75900</v>
      </c>
      <c r="F45" s="116">
        <v>0</v>
      </c>
    </row>
    <row r="46" spans="1:6" ht="18.75">
      <c r="A46" s="209" t="s">
        <v>66</v>
      </c>
      <c r="B46" s="153"/>
      <c r="C46" s="153"/>
      <c r="D46" s="116"/>
      <c r="E46" s="116"/>
      <c r="F46" s="116"/>
    </row>
    <row r="47" spans="1:6" ht="18.75">
      <c r="A47" s="207" t="s">
        <v>194</v>
      </c>
      <c r="B47" s="133" t="s">
        <v>1</v>
      </c>
      <c r="C47" s="266">
        <f>SUM(D47:F47)</f>
        <v>100000</v>
      </c>
      <c r="D47" s="194">
        <f>D50</f>
        <v>30000</v>
      </c>
      <c r="E47" s="194">
        <f>E50</f>
        <v>40000</v>
      </c>
      <c r="F47" s="194">
        <f>F50</f>
        <v>30000</v>
      </c>
    </row>
    <row r="48" spans="1:6" ht="18.75">
      <c r="A48" s="207"/>
      <c r="B48" s="133"/>
      <c r="C48" s="133"/>
      <c r="D48" s="194"/>
      <c r="E48" s="194"/>
      <c r="F48" s="194"/>
    </row>
    <row r="49" spans="1:6" ht="18.75">
      <c r="A49" s="210" t="s">
        <v>201</v>
      </c>
      <c r="B49" s="153"/>
      <c r="C49" s="153"/>
      <c r="D49" s="116"/>
      <c r="E49" s="116"/>
      <c r="F49" s="116"/>
    </row>
    <row r="50" spans="1:6" ht="18.75">
      <c r="A50" s="156" t="s">
        <v>63</v>
      </c>
      <c r="B50" s="153" t="s">
        <v>1</v>
      </c>
      <c r="C50" s="268">
        <f>SUM(D50:F50)</f>
        <v>100000</v>
      </c>
      <c r="D50" s="116">
        <v>30000</v>
      </c>
      <c r="E50" s="116">
        <v>40000</v>
      </c>
      <c r="F50" s="116">
        <v>30000</v>
      </c>
    </row>
    <row r="51" spans="1:6" ht="18.75">
      <c r="A51" s="189" t="s">
        <v>37</v>
      </c>
      <c r="B51" s="153"/>
      <c r="C51" s="153"/>
      <c r="D51" s="116"/>
      <c r="E51" s="116"/>
      <c r="F51" s="116"/>
    </row>
    <row r="52" spans="1:6" ht="18.75">
      <c r="A52" s="324" t="s">
        <v>192</v>
      </c>
      <c r="B52" s="133" t="s">
        <v>1</v>
      </c>
      <c r="C52" s="266">
        <f>SUM(D52:F52)</f>
        <v>1867600</v>
      </c>
      <c r="D52" s="115">
        <f>SUM(D8,D23,D41)</f>
        <v>1483000</v>
      </c>
      <c r="E52" s="115">
        <f>SUM(E8,E23,E41)</f>
        <v>373000</v>
      </c>
      <c r="F52" s="115">
        <f>SUM(F8,F23,F41)</f>
        <v>11600</v>
      </c>
    </row>
    <row r="53" spans="1:6" ht="18.75">
      <c r="A53" s="325"/>
      <c r="B53" s="133"/>
      <c r="C53" s="133"/>
      <c r="D53" s="115"/>
      <c r="E53" s="115"/>
      <c r="F53" s="115"/>
    </row>
    <row r="54" spans="1:6" ht="21.75" customHeight="1">
      <c r="A54" s="324" t="s">
        <v>193</v>
      </c>
      <c r="B54" s="133" t="s">
        <v>1</v>
      </c>
      <c r="C54" s="266">
        <f>SUM(D54:F54)</f>
        <v>197800</v>
      </c>
      <c r="D54" s="115">
        <f>SUM(D36,D47)</f>
        <v>34000</v>
      </c>
      <c r="E54" s="115">
        <f>SUM(E36,E47)</f>
        <v>119600</v>
      </c>
      <c r="F54" s="115">
        <f>SUM(F36,F47)</f>
        <v>44200</v>
      </c>
    </row>
    <row r="55" spans="1:6" ht="21.75" customHeight="1">
      <c r="A55" s="325"/>
      <c r="B55" s="133"/>
      <c r="C55" s="133"/>
      <c r="D55" s="115"/>
      <c r="E55" s="115"/>
      <c r="F55" s="115"/>
    </row>
    <row r="56" spans="1:6" ht="18.75">
      <c r="A56" s="331" t="s">
        <v>0</v>
      </c>
      <c r="B56" s="211" t="s">
        <v>1</v>
      </c>
      <c r="C56" s="274">
        <f>SUM(D56:F56)</f>
        <v>2065400</v>
      </c>
      <c r="D56" s="212">
        <f>SUM(D52,D54)</f>
        <v>1517000</v>
      </c>
      <c r="E56" s="212">
        <f>SUM(E52,E54)</f>
        <v>492600</v>
      </c>
      <c r="F56" s="212">
        <f>SUM(F52,F54)</f>
        <v>55800</v>
      </c>
    </row>
    <row r="57" spans="1:6" ht="18.75">
      <c r="A57" s="332"/>
      <c r="B57" s="211"/>
      <c r="C57" s="211"/>
      <c r="D57" s="212"/>
      <c r="E57" s="212"/>
      <c r="F57" s="212"/>
    </row>
    <row r="59" ht="21">
      <c r="A59" s="7"/>
    </row>
    <row r="60" ht="21">
      <c r="A60" s="7" t="s">
        <v>55</v>
      </c>
    </row>
  </sheetData>
  <sheetProtection/>
  <mergeCells count="5">
    <mergeCell ref="A52:A53"/>
    <mergeCell ref="A5:A6"/>
    <mergeCell ref="A1:D1"/>
    <mergeCell ref="A54:A55"/>
    <mergeCell ref="A56:A57"/>
  </mergeCells>
  <printOptions horizontalCentered="1"/>
  <pageMargins left="0.4330708661417323" right="0.4330708661417323" top="0.3937007874015748" bottom="0.3937007874015748" header="0.31496062992125984" footer="0.31496062992125984"/>
  <pageSetup horizontalDpi="600" verticalDpi="600" orientation="portrait" paperSize="9" scale="74" r:id="rId1"/>
  <headerFooter>
    <oddHeader>&amp;C&amp;"TH SarabunPSK,ธรรมดา"&amp;16แผน/ผลการปฏิบัติงานและการใช้จ่ายงบประมาณรายจ่ายประจำปีงบประมาณ พ.ศ. 2566&amp;R&amp;"TH SarabunPSK,ธรรมดา"&amp;16แบบ สงม. 2   
 (สำนักงานเขต) &amp;"-,ธรรมดา"&amp;11
</oddHeader>
  </headerFooter>
  <rowBreaks count="1" manualBreakCount="1">
    <brk id="46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99"/>
  <sheetViews>
    <sheetView view="pageBreakPreview" zoomScaleNormal="90" zoomScaleSheetLayoutView="100" zoomScalePageLayoutView="0" workbookViewId="0" topLeftCell="A16">
      <selection activeCell="I60" sqref="I60"/>
    </sheetView>
  </sheetViews>
  <sheetFormatPr defaultColWidth="9.140625" defaultRowHeight="15"/>
  <cols>
    <col min="1" max="1" width="61.8515625" style="87" bestFit="1" customWidth="1"/>
    <col min="2" max="2" width="5.00390625" style="87" bestFit="1" customWidth="1"/>
    <col min="3" max="3" width="13.8515625" style="87" bestFit="1" customWidth="1"/>
    <col min="4" max="5" width="15.7109375" style="87" bestFit="1" customWidth="1"/>
    <col min="6" max="6" width="14.57421875" style="87" bestFit="1" customWidth="1"/>
    <col min="7" max="16384" width="9.140625" style="87" customWidth="1"/>
  </cols>
  <sheetData>
    <row r="1" spans="1:6" ht="18.75">
      <c r="A1" s="330"/>
      <c r="B1" s="330"/>
      <c r="C1" s="330"/>
      <c r="D1" s="330"/>
      <c r="E1" s="86"/>
      <c r="F1" s="86"/>
    </row>
    <row r="2" spans="1:3" ht="18.75">
      <c r="A2" s="118" t="s">
        <v>11</v>
      </c>
      <c r="B2" s="86"/>
      <c r="C2" s="86"/>
    </row>
    <row r="3" spans="1:3" ht="18.75">
      <c r="A3" s="119" t="s">
        <v>12</v>
      </c>
      <c r="B3" s="89"/>
      <c r="C3" s="89"/>
    </row>
    <row r="4" spans="1:6" ht="18.75">
      <c r="A4" s="89"/>
      <c r="B4" s="89"/>
      <c r="C4" s="89"/>
      <c r="D4" s="91" t="s">
        <v>8</v>
      </c>
      <c r="E4" s="91" t="s">
        <v>8</v>
      </c>
      <c r="F4" s="91" t="s">
        <v>8</v>
      </c>
    </row>
    <row r="5" spans="1:6" ht="18.75">
      <c r="A5" s="320" t="s">
        <v>7</v>
      </c>
      <c r="B5" s="92" t="s">
        <v>6</v>
      </c>
      <c r="C5" s="275" t="s">
        <v>0</v>
      </c>
      <c r="D5" s="276" t="s">
        <v>179</v>
      </c>
      <c r="E5" s="277" t="s">
        <v>181</v>
      </c>
      <c r="F5" s="276" t="s">
        <v>183</v>
      </c>
    </row>
    <row r="6" spans="1:6" ht="18.75">
      <c r="A6" s="321"/>
      <c r="B6" s="93"/>
      <c r="C6" s="93" t="s">
        <v>1</v>
      </c>
      <c r="D6" s="24" t="s">
        <v>180</v>
      </c>
      <c r="E6" s="25" t="s">
        <v>182</v>
      </c>
      <c r="F6" s="24" t="s">
        <v>184</v>
      </c>
    </row>
    <row r="7" spans="1:6" ht="18.75">
      <c r="A7" s="121" t="s">
        <v>13</v>
      </c>
      <c r="B7" s="95"/>
      <c r="C7" s="95"/>
      <c r="D7" s="133"/>
      <c r="E7" s="133"/>
      <c r="F7" s="133"/>
    </row>
    <row r="8" spans="1:6" ht="18.75">
      <c r="A8" s="183" t="s">
        <v>14</v>
      </c>
      <c r="B8" s="98" t="s">
        <v>1</v>
      </c>
      <c r="C8" s="263">
        <f>SUM(D8:F8)</f>
        <v>756500</v>
      </c>
      <c r="D8" s="99">
        <f>D10</f>
        <v>169400</v>
      </c>
      <c r="E8" s="99">
        <f>E10</f>
        <v>587100</v>
      </c>
      <c r="F8" s="99">
        <f>F10</f>
        <v>0</v>
      </c>
    </row>
    <row r="9" spans="1:6" ht="18.75">
      <c r="A9" s="184"/>
      <c r="B9" s="98"/>
      <c r="C9" s="98"/>
      <c r="D9" s="99"/>
      <c r="E9" s="99"/>
      <c r="F9" s="99"/>
    </row>
    <row r="10" spans="1:6" s="19" customFormat="1" ht="18.75">
      <c r="A10" s="124" t="s">
        <v>93</v>
      </c>
      <c r="B10" s="102" t="s">
        <v>1</v>
      </c>
      <c r="C10" s="264">
        <f>SUM(D10:F10)</f>
        <v>756500</v>
      </c>
      <c r="D10" s="103">
        <f>SUM(D13:D22)</f>
        <v>169400</v>
      </c>
      <c r="E10" s="103">
        <f>SUM(E13:E22)</f>
        <v>587100</v>
      </c>
      <c r="F10" s="103">
        <f>SUM(F13:F22)</f>
        <v>0</v>
      </c>
    </row>
    <row r="11" spans="1:6" s="19" customFormat="1" ht="18.75">
      <c r="A11" s="125"/>
      <c r="B11" s="102"/>
      <c r="C11" s="102"/>
      <c r="D11" s="103"/>
      <c r="E11" s="103"/>
      <c r="F11" s="103"/>
    </row>
    <row r="12" spans="1:6" s="19" customFormat="1" ht="18.75">
      <c r="A12" s="126" t="s">
        <v>187</v>
      </c>
      <c r="B12" s="102"/>
      <c r="C12" s="102"/>
      <c r="D12" s="103"/>
      <c r="E12" s="103"/>
      <c r="F12" s="103"/>
    </row>
    <row r="13" spans="1:6" s="170" customFormat="1" ht="18.75">
      <c r="A13" s="127" t="s">
        <v>188</v>
      </c>
      <c r="B13" s="107"/>
      <c r="C13" s="107"/>
      <c r="D13" s="108"/>
      <c r="E13" s="108"/>
      <c r="F13" s="108"/>
    </row>
    <row r="14" spans="1:6" s="170" customFormat="1" ht="18.75">
      <c r="A14" s="213" t="s">
        <v>16</v>
      </c>
      <c r="B14" s="107" t="s">
        <v>1</v>
      </c>
      <c r="C14" s="265">
        <f>SUM(D14:F14)</f>
        <v>445000</v>
      </c>
      <c r="D14" s="108">
        <v>80000</v>
      </c>
      <c r="E14" s="108">
        <v>365000</v>
      </c>
      <c r="F14" s="108">
        <v>0</v>
      </c>
    </row>
    <row r="15" spans="1:6" s="170" customFormat="1" ht="18.75">
      <c r="A15" s="129" t="s">
        <v>189</v>
      </c>
      <c r="B15" s="107"/>
      <c r="C15" s="265"/>
      <c r="D15" s="108"/>
      <c r="E15" s="108"/>
      <c r="F15" s="108"/>
    </row>
    <row r="16" spans="1:6" s="170" customFormat="1" ht="18.75">
      <c r="A16" s="214" t="s">
        <v>17</v>
      </c>
      <c r="B16" s="107" t="s">
        <v>1</v>
      </c>
      <c r="C16" s="265">
        <f aca="true" t="shared" si="0" ref="C16:C22">SUM(D16:F16)</f>
        <v>49300</v>
      </c>
      <c r="D16" s="108">
        <v>29000</v>
      </c>
      <c r="E16" s="108">
        <v>20300</v>
      </c>
      <c r="F16" s="108">
        <v>0</v>
      </c>
    </row>
    <row r="17" spans="1:6" s="170" customFormat="1" ht="18.75">
      <c r="A17" s="214" t="s">
        <v>18</v>
      </c>
      <c r="B17" s="107" t="s">
        <v>1</v>
      </c>
      <c r="C17" s="265">
        <f t="shared" si="0"/>
        <v>50800</v>
      </c>
      <c r="D17" s="108">
        <v>25000</v>
      </c>
      <c r="E17" s="108">
        <v>25800</v>
      </c>
      <c r="F17" s="108">
        <v>0</v>
      </c>
    </row>
    <row r="18" spans="1:6" s="170" customFormat="1" ht="18.75">
      <c r="A18" s="135" t="s">
        <v>190</v>
      </c>
      <c r="B18" s="107"/>
      <c r="C18" s="265"/>
      <c r="D18" s="108"/>
      <c r="E18" s="108"/>
      <c r="F18" s="108"/>
    </row>
    <row r="19" spans="1:6" s="170" customFormat="1" ht="18.75">
      <c r="A19" s="215" t="s">
        <v>196</v>
      </c>
      <c r="B19" s="107" t="s">
        <v>1</v>
      </c>
      <c r="C19" s="265">
        <f t="shared" si="0"/>
        <v>127000</v>
      </c>
      <c r="D19" s="108">
        <v>0</v>
      </c>
      <c r="E19" s="108">
        <v>127000</v>
      </c>
      <c r="F19" s="108">
        <v>0</v>
      </c>
    </row>
    <row r="20" spans="1:6" s="170" customFormat="1" ht="18.75">
      <c r="A20" s="214" t="s">
        <v>19</v>
      </c>
      <c r="B20" s="107" t="s">
        <v>1</v>
      </c>
      <c r="C20" s="265">
        <f t="shared" si="0"/>
        <v>49000</v>
      </c>
      <c r="D20" s="108">
        <v>0</v>
      </c>
      <c r="E20" s="108">
        <v>49000</v>
      </c>
      <c r="F20" s="108"/>
    </row>
    <row r="21" spans="1:6" s="170" customFormat="1" ht="18.75">
      <c r="A21" s="214" t="s">
        <v>20</v>
      </c>
      <c r="B21" s="107" t="s">
        <v>1</v>
      </c>
      <c r="C21" s="265">
        <f t="shared" si="0"/>
        <v>32800</v>
      </c>
      <c r="D21" s="108">
        <v>32800</v>
      </c>
      <c r="E21" s="108">
        <v>0</v>
      </c>
      <c r="F21" s="108">
        <v>0</v>
      </c>
    </row>
    <row r="22" spans="1:6" s="170" customFormat="1" ht="18.75">
      <c r="A22" s="130" t="s">
        <v>15</v>
      </c>
      <c r="B22" s="107" t="s">
        <v>1</v>
      </c>
      <c r="C22" s="265">
        <f t="shared" si="0"/>
        <v>2600</v>
      </c>
      <c r="D22" s="108">
        <v>2600</v>
      </c>
      <c r="E22" s="108">
        <v>0</v>
      </c>
      <c r="F22" s="108">
        <v>0</v>
      </c>
    </row>
    <row r="23" spans="1:6" ht="18.75">
      <c r="A23" s="183" t="s">
        <v>21</v>
      </c>
      <c r="B23" s="98" t="s">
        <v>1</v>
      </c>
      <c r="C23" s="263">
        <f>SUM(D23:F23)</f>
        <v>81511100</v>
      </c>
      <c r="D23" s="99">
        <f>D25+D47+D53</f>
        <v>40490700</v>
      </c>
      <c r="E23" s="99">
        <f>E25+E47+E53</f>
        <v>40720400</v>
      </c>
      <c r="F23" s="99">
        <f>F25+F47+F53</f>
        <v>300000</v>
      </c>
    </row>
    <row r="24" spans="1:6" ht="18.75">
      <c r="A24" s="184"/>
      <c r="B24" s="98"/>
      <c r="C24" s="98"/>
      <c r="D24" s="99"/>
      <c r="E24" s="99"/>
      <c r="F24" s="216"/>
    </row>
    <row r="25" spans="1:6" s="170" customFormat="1" ht="18.75">
      <c r="A25" s="124" t="s">
        <v>93</v>
      </c>
      <c r="B25" s="102" t="s">
        <v>1</v>
      </c>
      <c r="C25" s="264">
        <f>SUM(D25:F25)</f>
        <v>24676600</v>
      </c>
      <c r="D25" s="103">
        <f>SUM(D29:D46)</f>
        <v>16366900</v>
      </c>
      <c r="E25" s="103">
        <f>SUM(E29:E46)</f>
        <v>8009700</v>
      </c>
      <c r="F25" s="103">
        <f>SUM(F29:F46)</f>
        <v>300000</v>
      </c>
    </row>
    <row r="26" spans="1:6" s="19" customFormat="1" ht="18.75">
      <c r="A26" s="125"/>
      <c r="B26" s="102"/>
      <c r="C26" s="102"/>
      <c r="D26" s="103"/>
      <c r="E26" s="103"/>
      <c r="F26" s="103"/>
    </row>
    <row r="27" spans="1:6" s="19" customFormat="1" ht="18.75">
      <c r="A27" s="126" t="s">
        <v>187</v>
      </c>
      <c r="B27" s="102"/>
      <c r="C27" s="102"/>
      <c r="D27" s="103"/>
      <c r="E27" s="103"/>
      <c r="F27" s="103"/>
    </row>
    <row r="28" spans="1:6" s="19" customFormat="1" ht="18.75">
      <c r="A28" s="127" t="s">
        <v>188</v>
      </c>
      <c r="B28" s="107"/>
      <c r="C28" s="107"/>
      <c r="D28" s="108"/>
      <c r="E28" s="108"/>
      <c r="F28" s="108"/>
    </row>
    <row r="29" spans="1:6" s="170" customFormat="1" ht="18.75">
      <c r="A29" s="214" t="s">
        <v>22</v>
      </c>
      <c r="B29" s="160" t="s">
        <v>1</v>
      </c>
      <c r="C29" s="278">
        <f>SUM(D29:F29)</f>
        <v>4000000</v>
      </c>
      <c r="D29" s="161">
        <v>1200000</v>
      </c>
      <c r="E29" s="161">
        <v>2500000</v>
      </c>
      <c r="F29" s="161">
        <v>300000</v>
      </c>
    </row>
    <row r="30" spans="1:6" s="170" customFormat="1" ht="18.75">
      <c r="A30" s="129" t="s">
        <v>189</v>
      </c>
      <c r="B30" s="107"/>
      <c r="C30" s="107"/>
      <c r="D30" s="108"/>
      <c r="E30" s="108"/>
      <c r="F30" s="108"/>
    </row>
    <row r="31" spans="1:6" s="170" customFormat="1" ht="18.75">
      <c r="A31" s="214" t="s">
        <v>202</v>
      </c>
      <c r="B31" s="107" t="s">
        <v>1</v>
      </c>
      <c r="C31" s="265">
        <f>SUM(D31:F31)</f>
        <v>924100</v>
      </c>
      <c r="D31" s="108">
        <v>0</v>
      </c>
      <c r="E31" s="108">
        <v>924100</v>
      </c>
      <c r="F31" s="108">
        <v>0</v>
      </c>
    </row>
    <row r="32" spans="1:6" s="170" customFormat="1" ht="18.75">
      <c r="A32" s="214" t="s">
        <v>24</v>
      </c>
      <c r="B32" s="107" t="s">
        <v>1</v>
      </c>
      <c r="C32" s="265">
        <f aca="true" t="shared" si="1" ref="C32:C37">SUM(D32:F32)</f>
        <v>240000</v>
      </c>
      <c r="D32" s="108">
        <v>240000</v>
      </c>
      <c r="E32" s="108">
        <v>0</v>
      </c>
      <c r="F32" s="108">
        <v>0</v>
      </c>
    </row>
    <row r="33" spans="1:6" s="170" customFormat="1" ht="18.75">
      <c r="A33" s="214" t="s">
        <v>26</v>
      </c>
      <c r="B33" s="107" t="s">
        <v>1</v>
      </c>
      <c r="C33" s="265">
        <f t="shared" si="1"/>
        <v>6000000</v>
      </c>
      <c r="D33" s="108">
        <v>2000000</v>
      </c>
      <c r="E33" s="108">
        <v>4000000</v>
      </c>
      <c r="F33" s="108"/>
    </row>
    <row r="34" spans="1:6" s="170" customFormat="1" ht="18.75">
      <c r="A34" s="214" t="s">
        <v>147</v>
      </c>
      <c r="B34" s="107" t="s">
        <v>1</v>
      </c>
      <c r="C34" s="265">
        <f t="shared" si="1"/>
        <v>50000</v>
      </c>
      <c r="D34" s="108">
        <v>50000</v>
      </c>
      <c r="E34" s="108">
        <v>0</v>
      </c>
      <c r="F34" s="108">
        <v>0</v>
      </c>
    </row>
    <row r="35" spans="1:6" s="170" customFormat="1" ht="18.75">
      <c r="A35" s="215" t="s">
        <v>27</v>
      </c>
      <c r="B35" s="107" t="s">
        <v>1</v>
      </c>
      <c r="C35" s="265">
        <f t="shared" si="1"/>
        <v>5140800</v>
      </c>
      <c r="D35" s="108">
        <v>5140800</v>
      </c>
      <c r="E35" s="108">
        <v>0</v>
      </c>
      <c r="F35" s="108">
        <v>0</v>
      </c>
    </row>
    <row r="36" spans="1:6" s="170" customFormat="1" ht="18.75">
      <c r="A36" s="215" t="s">
        <v>203</v>
      </c>
      <c r="B36" s="107" t="s">
        <v>1</v>
      </c>
      <c r="C36" s="265">
        <f t="shared" si="1"/>
        <v>7022400</v>
      </c>
      <c r="D36" s="108">
        <v>7022400</v>
      </c>
      <c r="E36" s="108">
        <v>0</v>
      </c>
      <c r="F36" s="108">
        <v>0</v>
      </c>
    </row>
    <row r="37" spans="1:6" s="170" customFormat="1" ht="18.75">
      <c r="A37" s="214" t="s">
        <v>25</v>
      </c>
      <c r="B37" s="107" t="s">
        <v>1</v>
      </c>
      <c r="C37" s="265">
        <f t="shared" si="1"/>
        <v>567000</v>
      </c>
      <c r="D37" s="108">
        <v>567000</v>
      </c>
      <c r="E37" s="108">
        <v>0</v>
      </c>
      <c r="F37" s="108">
        <v>0</v>
      </c>
    </row>
    <row r="38" spans="1:6" s="170" customFormat="1" ht="18.75">
      <c r="A38" s="135" t="s">
        <v>190</v>
      </c>
      <c r="B38" s="107"/>
      <c r="C38" s="107"/>
      <c r="D38" s="108"/>
      <c r="E38" s="108"/>
      <c r="F38" s="108"/>
    </row>
    <row r="39" spans="1:6" s="170" customFormat="1" ht="18.75">
      <c r="A39" s="214" t="s">
        <v>29</v>
      </c>
      <c r="B39" s="107" t="s">
        <v>1</v>
      </c>
      <c r="C39" s="265">
        <f>SUM(D39:F39)</f>
        <v>24000</v>
      </c>
      <c r="D39" s="108">
        <v>24000</v>
      </c>
      <c r="E39" s="108">
        <v>0</v>
      </c>
      <c r="F39" s="108">
        <v>0</v>
      </c>
    </row>
    <row r="40" spans="1:6" s="170" customFormat="1" ht="18.75">
      <c r="A40" s="215" t="s">
        <v>30</v>
      </c>
      <c r="B40" s="107" t="s">
        <v>1</v>
      </c>
      <c r="C40" s="265">
        <f aca="true" t="shared" si="2" ref="C40:C46">SUM(D40:F40)</f>
        <v>75000</v>
      </c>
      <c r="D40" s="108">
        <v>75000</v>
      </c>
      <c r="E40" s="108">
        <v>0</v>
      </c>
      <c r="F40" s="108">
        <v>0</v>
      </c>
    </row>
    <row r="41" spans="1:6" s="170" customFormat="1" ht="18.75">
      <c r="A41" s="217" t="s">
        <v>31</v>
      </c>
      <c r="B41" s="107" t="s">
        <v>1</v>
      </c>
      <c r="C41" s="265">
        <f t="shared" si="2"/>
        <v>364500</v>
      </c>
      <c r="D41" s="108">
        <v>0</v>
      </c>
      <c r="E41" s="108">
        <v>364500</v>
      </c>
      <c r="F41" s="108">
        <v>0</v>
      </c>
    </row>
    <row r="42" spans="1:6" s="170" customFormat="1" ht="18.75">
      <c r="A42" s="214" t="s">
        <v>32</v>
      </c>
      <c r="B42" s="107" t="s">
        <v>1</v>
      </c>
      <c r="C42" s="265">
        <f t="shared" si="2"/>
        <v>11700</v>
      </c>
      <c r="D42" s="108">
        <v>11700</v>
      </c>
      <c r="E42" s="108">
        <v>0</v>
      </c>
      <c r="F42" s="108">
        <v>0</v>
      </c>
    </row>
    <row r="43" spans="1:6" s="170" customFormat="1" ht="18.75">
      <c r="A43" s="215" t="s">
        <v>33</v>
      </c>
      <c r="B43" s="107" t="s">
        <v>1</v>
      </c>
      <c r="C43" s="265">
        <f t="shared" si="2"/>
        <v>37000</v>
      </c>
      <c r="D43" s="108">
        <v>0</v>
      </c>
      <c r="E43" s="108">
        <v>37000</v>
      </c>
      <c r="F43" s="108">
        <v>0</v>
      </c>
    </row>
    <row r="44" spans="1:6" s="170" customFormat="1" ht="18.75">
      <c r="A44" s="215" t="s">
        <v>34</v>
      </c>
      <c r="B44" s="107" t="s">
        <v>1</v>
      </c>
      <c r="C44" s="265">
        <f t="shared" si="2"/>
        <v>36000</v>
      </c>
      <c r="D44" s="108">
        <v>36000</v>
      </c>
      <c r="E44" s="108">
        <v>0</v>
      </c>
      <c r="F44" s="108">
        <v>0</v>
      </c>
    </row>
    <row r="45" spans="1:6" s="170" customFormat="1" ht="18.75">
      <c r="A45" s="214" t="s">
        <v>28</v>
      </c>
      <c r="B45" s="107" t="s">
        <v>1</v>
      </c>
      <c r="C45" s="265">
        <f t="shared" si="2"/>
        <v>65000</v>
      </c>
      <c r="D45" s="108">
        <v>0</v>
      </c>
      <c r="E45" s="108">
        <v>65000</v>
      </c>
      <c r="F45" s="108">
        <v>0</v>
      </c>
    </row>
    <row r="46" spans="1:6" s="170" customFormat="1" ht="18.75">
      <c r="A46" s="215" t="s">
        <v>204</v>
      </c>
      <c r="B46" s="107" t="s">
        <v>1</v>
      </c>
      <c r="C46" s="265">
        <f t="shared" si="2"/>
        <v>119100</v>
      </c>
      <c r="D46" s="108">
        <v>0</v>
      </c>
      <c r="E46" s="108">
        <v>119100</v>
      </c>
      <c r="F46" s="108">
        <v>0</v>
      </c>
    </row>
    <row r="47" spans="1:6" s="170" customFormat="1" ht="18.75">
      <c r="A47" s="210" t="s">
        <v>160</v>
      </c>
      <c r="B47" s="165" t="s">
        <v>1</v>
      </c>
      <c r="C47" s="269">
        <f>SUM(D47:F47)</f>
        <v>37049400</v>
      </c>
      <c r="D47" s="117">
        <f>D49+D51</f>
        <v>18453000</v>
      </c>
      <c r="E47" s="117">
        <f>E49+E51</f>
        <v>18596400</v>
      </c>
      <c r="F47" s="117">
        <f>F49+F51</f>
        <v>0</v>
      </c>
    </row>
    <row r="48" spans="1:6" s="19" customFormat="1" ht="18.75">
      <c r="A48" s="218"/>
      <c r="B48" s="102"/>
      <c r="C48" s="102"/>
      <c r="D48" s="117"/>
      <c r="E48" s="117"/>
      <c r="F48" s="117"/>
    </row>
    <row r="49" spans="1:6" s="19" customFormat="1" ht="18.75">
      <c r="A49" s="219" t="s">
        <v>35</v>
      </c>
      <c r="B49" s="153" t="s">
        <v>1</v>
      </c>
      <c r="C49" s="268">
        <f>SUM(D49:F49)</f>
        <v>11543400</v>
      </c>
      <c r="D49" s="116">
        <v>5700000</v>
      </c>
      <c r="E49" s="116">
        <v>5843400</v>
      </c>
      <c r="F49" s="116"/>
    </row>
    <row r="50" spans="1:6" ht="18.75">
      <c r="A50" s="220"/>
      <c r="B50" s="153"/>
      <c r="C50" s="153"/>
      <c r="D50" s="116"/>
      <c r="E50" s="116"/>
      <c r="F50" s="116"/>
    </row>
    <row r="51" spans="1:6" ht="18.75">
      <c r="A51" s="221" t="s">
        <v>36</v>
      </c>
      <c r="B51" s="153" t="s">
        <v>1</v>
      </c>
      <c r="C51" s="268">
        <f>SUM(D51:F51)</f>
        <v>25506000</v>
      </c>
      <c r="D51" s="116">
        <v>12753000</v>
      </c>
      <c r="E51" s="116">
        <v>12753000</v>
      </c>
      <c r="F51" s="116">
        <v>0</v>
      </c>
    </row>
    <row r="52" spans="1:6" ht="18.75">
      <c r="A52" s="220" t="s">
        <v>37</v>
      </c>
      <c r="B52" s="153"/>
      <c r="C52" s="153"/>
      <c r="D52" s="116"/>
      <c r="E52" s="116"/>
      <c r="F52" s="116"/>
    </row>
    <row r="53" spans="1:6" s="222" customFormat="1" ht="18.75">
      <c r="A53" s="164" t="s">
        <v>99</v>
      </c>
      <c r="B53" s="165" t="s">
        <v>1</v>
      </c>
      <c r="C53" s="269">
        <f>SUM(D53:F53)</f>
        <v>19785100</v>
      </c>
      <c r="D53" s="117">
        <f>D55+D57+D59+D61+D63+D65+D67+D69+D71+D73+D75+D77+D79+D81+D83+D85+D87+D89+D91</f>
        <v>5670800</v>
      </c>
      <c r="E53" s="117">
        <f>E55+E57+E59+E61+E63+E65+E67+E69+E71+E73+E75+E77+E79+E81+E83+E85+E87+E89+E91</f>
        <v>14114300</v>
      </c>
      <c r="F53" s="117">
        <f>F55+F57+F59+F61+F63+F65+F67+F69+F71+F73+F75+F77+F79+F81+F83+F85+F87+F89+F91</f>
        <v>0</v>
      </c>
    </row>
    <row r="54" spans="1:6" s="19" customFormat="1" ht="18.75">
      <c r="A54" s="166"/>
      <c r="B54" s="102"/>
      <c r="C54" s="102"/>
      <c r="D54" s="117"/>
      <c r="E54" s="117"/>
      <c r="F54" s="117"/>
    </row>
    <row r="55" spans="1:6" ht="18.75">
      <c r="A55" s="223" t="s">
        <v>161</v>
      </c>
      <c r="B55" s="153" t="s">
        <v>1</v>
      </c>
      <c r="C55" s="268">
        <f>SUM(D55:F55)</f>
        <v>2450200</v>
      </c>
      <c r="D55" s="116">
        <v>0</v>
      </c>
      <c r="E55" s="116">
        <v>2450200</v>
      </c>
      <c r="F55" s="116">
        <v>0</v>
      </c>
    </row>
    <row r="56" spans="1:6" ht="18.75">
      <c r="A56" s="224"/>
      <c r="B56" s="153"/>
      <c r="C56" s="268"/>
      <c r="D56" s="116"/>
      <c r="E56" s="116"/>
      <c r="F56" s="116"/>
    </row>
    <row r="57" spans="1:6" ht="18.75">
      <c r="A57" s="223" t="s">
        <v>38</v>
      </c>
      <c r="B57" s="153" t="s">
        <v>1</v>
      </c>
      <c r="C57" s="268">
        <f aca="true" t="shared" si="3" ref="C57:C91">SUM(D57:F57)</f>
        <v>33400</v>
      </c>
      <c r="D57" s="116">
        <v>0</v>
      </c>
      <c r="E57" s="116">
        <v>33400</v>
      </c>
      <c r="F57" s="116">
        <v>0</v>
      </c>
    </row>
    <row r="58" spans="1:6" ht="18.75">
      <c r="A58" s="224" t="s">
        <v>39</v>
      </c>
      <c r="B58" s="153"/>
      <c r="C58" s="268"/>
      <c r="D58" s="116"/>
      <c r="E58" s="116"/>
      <c r="F58" s="116"/>
    </row>
    <row r="59" spans="1:6" ht="18.75">
      <c r="A59" s="225" t="s">
        <v>42</v>
      </c>
      <c r="B59" s="153" t="s">
        <v>1</v>
      </c>
      <c r="C59" s="268">
        <f t="shared" si="3"/>
        <v>101100</v>
      </c>
      <c r="D59" s="116">
        <v>101100</v>
      </c>
      <c r="E59" s="116">
        <v>0</v>
      </c>
      <c r="F59" s="116">
        <v>0</v>
      </c>
    </row>
    <row r="60" spans="1:6" ht="24" customHeight="1">
      <c r="A60" s="226" t="s">
        <v>43</v>
      </c>
      <c r="B60" s="153"/>
      <c r="C60" s="268"/>
      <c r="D60" s="116"/>
      <c r="E60" s="116"/>
      <c r="F60" s="116"/>
    </row>
    <row r="61" spans="1:6" ht="18.75">
      <c r="A61" s="225" t="s">
        <v>44</v>
      </c>
      <c r="B61" s="153" t="s">
        <v>1</v>
      </c>
      <c r="C61" s="268">
        <f t="shared" si="3"/>
        <v>28900</v>
      </c>
      <c r="D61" s="116">
        <v>28900</v>
      </c>
      <c r="E61" s="116">
        <v>0</v>
      </c>
      <c r="F61" s="116">
        <v>0</v>
      </c>
    </row>
    <row r="62" spans="1:6" ht="24" customHeight="1">
      <c r="A62" s="226" t="s">
        <v>43</v>
      </c>
      <c r="B62" s="153"/>
      <c r="C62" s="268"/>
      <c r="D62" s="116"/>
      <c r="E62" s="116"/>
      <c r="F62" s="116"/>
    </row>
    <row r="63" spans="1:6" ht="18.75">
      <c r="A63" s="223" t="s">
        <v>45</v>
      </c>
      <c r="B63" s="153" t="s">
        <v>1</v>
      </c>
      <c r="C63" s="268">
        <f t="shared" si="3"/>
        <v>161200</v>
      </c>
      <c r="D63" s="116">
        <v>161200</v>
      </c>
      <c r="E63" s="116">
        <v>0</v>
      </c>
      <c r="F63" s="116">
        <v>0</v>
      </c>
    </row>
    <row r="64" spans="1:6" ht="24" customHeight="1">
      <c r="A64" s="227" t="s">
        <v>39</v>
      </c>
      <c r="B64" s="153"/>
      <c r="C64" s="268"/>
      <c r="D64" s="116"/>
      <c r="E64" s="116"/>
      <c r="F64" s="116"/>
    </row>
    <row r="65" spans="1:6" s="170" customFormat="1" ht="18.75">
      <c r="A65" s="223" t="s">
        <v>41</v>
      </c>
      <c r="B65" s="153" t="s">
        <v>1</v>
      </c>
      <c r="C65" s="268">
        <f t="shared" si="3"/>
        <v>10000</v>
      </c>
      <c r="D65" s="116">
        <v>10000</v>
      </c>
      <c r="E65" s="116">
        <v>0</v>
      </c>
      <c r="F65" s="116">
        <v>0</v>
      </c>
    </row>
    <row r="66" spans="1:6" ht="18.75">
      <c r="A66" s="224"/>
      <c r="B66" s="153"/>
      <c r="C66" s="268"/>
      <c r="D66" s="116"/>
      <c r="E66" s="116"/>
      <c r="F66" s="116"/>
    </row>
    <row r="67" spans="1:6" ht="35.25" customHeight="1">
      <c r="A67" s="333" t="s">
        <v>52</v>
      </c>
      <c r="B67" s="177" t="s">
        <v>1</v>
      </c>
      <c r="C67" s="268">
        <f t="shared" si="3"/>
        <v>50000</v>
      </c>
      <c r="D67" s="108">
        <v>50000</v>
      </c>
      <c r="E67" s="108">
        <v>0</v>
      </c>
      <c r="F67" s="108">
        <v>0</v>
      </c>
    </row>
    <row r="68" spans="1:6" s="170" customFormat="1" ht="35.25" customHeight="1">
      <c r="A68" s="334"/>
      <c r="B68" s="177"/>
      <c r="C68" s="268"/>
      <c r="D68" s="108"/>
      <c r="E68" s="108"/>
      <c r="F68" s="108"/>
    </row>
    <row r="69" spans="1:6" ht="18.75">
      <c r="A69" s="225" t="s">
        <v>40</v>
      </c>
      <c r="B69" s="153" t="s">
        <v>1</v>
      </c>
      <c r="C69" s="268">
        <f t="shared" si="3"/>
        <v>14400</v>
      </c>
      <c r="D69" s="116">
        <v>0</v>
      </c>
      <c r="E69" s="116">
        <v>14400</v>
      </c>
      <c r="F69" s="116">
        <v>0</v>
      </c>
    </row>
    <row r="70" spans="1:6" ht="18.75">
      <c r="A70" s="228"/>
      <c r="B70" s="153"/>
      <c r="C70" s="268"/>
      <c r="D70" s="116"/>
      <c r="E70" s="116"/>
      <c r="F70" s="116"/>
    </row>
    <row r="71" spans="1:6" s="19" customFormat="1" ht="18.75">
      <c r="A71" s="229" t="s">
        <v>164</v>
      </c>
      <c r="B71" s="153" t="s">
        <v>1</v>
      </c>
      <c r="C71" s="268">
        <f t="shared" si="3"/>
        <v>226000</v>
      </c>
      <c r="D71" s="116">
        <v>0</v>
      </c>
      <c r="E71" s="116">
        <v>226000</v>
      </c>
      <c r="F71" s="116">
        <v>0</v>
      </c>
    </row>
    <row r="72" spans="1:6" ht="24" customHeight="1">
      <c r="A72" s="226" t="s">
        <v>165</v>
      </c>
      <c r="B72" s="153"/>
      <c r="C72" s="268"/>
      <c r="D72" s="116"/>
      <c r="E72" s="116"/>
      <c r="F72" s="116"/>
    </row>
    <row r="73" spans="1:6" ht="18.75">
      <c r="A73" s="230" t="s">
        <v>48</v>
      </c>
      <c r="B73" s="153" t="s">
        <v>1</v>
      </c>
      <c r="C73" s="268">
        <f t="shared" si="3"/>
        <v>200100</v>
      </c>
      <c r="D73" s="116">
        <v>0</v>
      </c>
      <c r="E73" s="116">
        <v>200100</v>
      </c>
      <c r="F73" s="116">
        <v>0</v>
      </c>
    </row>
    <row r="74" spans="1:6" ht="18.75">
      <c r="A74" s="231" t="s">
        <v>39</v>
      </c>
      <c r="B74" s="153"/>
      <c r="C74" s="268"/>
      <c r="D74" s="116"/>
      <c r="E74" s="116"/>
      <c r="F74" s="116"/>
    </row>
    <row r="75" spans="1:6" ht="18.75">
      <c r="A75" s="232" t="s">
        <v>205</v>
      </c>
      <c r="B75" s="153" t="s">
        <v>1</v>
      </c>
      <c r="C75" s="268">
        <f t="shared" si="3"/>
        <v>180000</v>
      </c>
      <c r="D75" s="116">
        <v>0</v>
      </c>
      <c r="E75" s="116">
        <v>180000</v>
      </c>
      <c r="F75" s="116">
        <v>0</v>
      </c>
    </row>
    <row r="76" spans="1:6" ht="18.75">
      <c r="A76" s="233" t="s">
        <v>37</v>
      </c>
      <c r="B76" s="153"/>
      <c r="C76" s="268"/>
      <c r="D76" s="116"/>
      <c r="E76" s="116"/>
      <c r="F76" s="116"/>
    </row>
    <row r="77" spans="1:6" ht="18.75">
      <c r="A77" s="234" t="s">
        <v>162</v>
      </c>
      <c r="B77" s="153" t="s">
        <v>1</v>
      </c>
      <c r="C77" s="268">
        <f t="shared" si="3"/>
        <v>5101200</v>
      </c>
      <c r="D77" s="116">
        <v>0</v>
      </c>
      <c r="E77" s="116">
        <v>5101200</v>
      </c>
      <c r="F77" s="116">
        <v>0</v>
      </c>
    </row>
    <row r="78" spans="1:6" ht="18.75">
      <c r="A78" s="226" t="s">
        <v>163</v>
      </c>
      <c r="B78" s="153"/>
      <c r="C78" s="268"/>
      <c r="D78" s="116"/>
      <c r="E78" s="116"/>
      <c r="F78" s="116"/>
    </row>
    <row r="79" spans="1:6" s="222" customFormat="1" ht="18.75">
      <c r="A79" s="232" t="s">
        <v>51</v>
      </c>
      <c r="B79" s="153" t="s">
        <v>1</v>
      </c>
      <c r="C79" s="268">
        <f t="shared" si="3"/>
        <v>7020000</v>
      </c>
      <c r="D79" s="154">
        <v>3510000</v>
      </c>
      <c r="E79" s="116">
        <v>3510000</v>
      </c>
      <c r="F79" s="116">
        <v>0</v>
      </c>
    </row>
    <row r="80" spans="1:6" ht="18.75">
      <c r="A80" s="233" t="s">
        <v>37</v>
      </c>
      <c r="B80" s="153"/>
      <c r="C80" s="268"/>
      <c r="D80" s="116"/>
      <c r="E80" s="116"/>
      <c r="F80" s="116"/>
    </row>
    <row r="81" spans="1:6" ht="18.75">
      <c r="A81" s="232" t="s">
        <v>50</v>
      </c>
      <c r="B81" s="153" t="s">
        <v>1</v>
      </c>
      <c r="C81" s="268">
        <f t="shared" si="3"/>
        <v>3360000</v>
      </c>
      <c r="D81" s="154">
        <v>1680000</v>
      </c>
      <c r="E81" s="116">
        <v>1680000</v>
      </c>
      <c r="F81" s="116">
        <v>0</v>
      </c>
    </row>
    <row r="82" spans="1:6" ht="18.75">
      <c r="A82" s="233"/>
      <c r="B82" s="153"/>
      <c r="C82" s="268"/>
      <c r="D82" s="154"/>
      <c r="E82" s="116"/>
      <c r="F82" s="116"/>
    </row>
    <row r="83" spans="1:6" ht="18.75">
      <c r="A83" s="232" t="s">
        <v>46</v>
      </c>
      <c r="B83" s="153" t="s">
        <v>1</v>
      </c>
      <c r="C83" s="268">
        <f t="shared" si="3"/>
        <v>50000</v>
      </c>
      <c r="D83" s="116">
        <v>50000</v>
      </c>
      <c r="E83" s="116">
        <v>0</v>
      </c>
      <c r="F83" s="116">
        <v>0</v>
      </c>
    </row>
    <row r="84" spans="1:6" ht="18.75">
      <c r="A84" s="233" t="s">
        <v>37</v>
      </c>
      <c r="B84" s="153"/>
      <c r="C84" s="268"/>
      <c r="D84" s="116"/>
      <c r="E84" s="116"/>
      <c r="F84" s="116"/>
    </row>
    <row r="85" spans="1:6" ht="18.75">
      <c r="A85" s="230" t="s">
        <v>49</v>
      </c>
      <c r="B85" s="153" t="s">
        <v>1</v>
      </c>
      <c r="C85" s="268">
        <f t="shared" si="3"/>
        <v>662400</v>
      </c>
      <c r="D85" s="116">
        <v>0</v>
      </c>
      <c r="E85" s="116">
        <v>662400</v>
      </c>
      <c r="F85" s="116">
        <v>0</v>
      </c>
    </row>
    <row r="86" spans="1:6" ht="18.75">
      <c r="A86" s="231" t="s">
        <v>37</v>
      </c>
      <c r="B86" s="153"/>
      <c r="C86" s="268"/>
      <c r="D86" s="116"/>
      <c r="E86" s="116"/>
      <c r="F86" s="116"/>
    </row>
    <row r="87" spans="1:6" ht="18.75">
      <c r="A87" s="232" t="s">
        <v>53</v>
      </c>
      <c r="B87" s="153" t="s">
        <v>1</v>
      </c>
      <c r="C87" s="268">
        <f t="shared" si="3"/>
        <v>28000</v>
      </c>
      <c r="D87" s="116">
        <v>28000</v>
      </c>
      <c r="E87" s="116">
        <v>0</v>
      </c>
      <c r="F87" s="116">
        <v>0</v>
      </c>
    </row>
    <row r="88" spans="1:6" ht="18.75">
      <c r="A88" s="233" t="s">
        <v>206</v>
      </c>
      <c r="B88" s="153"/>
      <c r="C88" s="268"/>
      <c r="D88" s="116"/>
      <c r="E88" s="116"/>
      <c r="F88" s="116"/>
    </row>
    <row r="89" spans="1:6" ht="18.75">
      <c r="A89" s="230" t="s">
        <v>54</v>
      </c>
      <c r="B89" s="153" t="s">
        <v>1</v>
      </c>
      <c r="C89" s="268">
        <f>SUM(D89:F89)</f>
        <v>56600</v>
      </c>
      <c r="D89" s="116">
        <v>0</v>
      </c>
      <c r="E89" s="116">
        <v>56600</v>
      </c>
      <c r="F89" s="116">
        <v>0</v>
      </c>
    </row>
    <row r="90" spans="1:6" ht="18.75">
      <c r="A90" s="235" t="s">
        <v>37</v>
      </c>
      <c r="B90" s="153"/>
      <c r="C90" s="268"/>
      <c r="D90" s="116"/>
      <c r="E90" s="116"/>
      <c r="F90" s="116"/>
    </row>
    <row r="91" spans="1:6" ht="18.75">
      <c r="A91" s="230" t="s">
        <v>47</v>
      </c>
      <c r="B91" s="153" t="s">
        <v>1</v>
      </c>
      <c r="C91" s="268">
        <f t="shared" si="3"/>
        <v>51600</v>
      </c>
      <c r="D91" s="116">
        <v>51600</v>
      </c>
      <c r="E91" s="116">
        <v>0</v>
      </c>
      <c r="F91" s="116">
        <v>0</v>
      </c>
    </row>
    <row r="92" spans="1:6" ht="18.75">
      <c r="A92" s="235" t="s">
        <v>39</v>
      </c>
      <c r="B92" s="153"/>
      <c r="C92" s="268"/>
      <c r="D92" s="116"/>
      <c r="E92" s="116"/>
      <c r="F92" s="116"/>
    </row>
    <row r="93" spans="1:6" ht="18.75">
      <c r="A93" s="324" t="s">
        <v>192</v>
      </c>
      <c r="B93" s="133" t="s">
        <v>1</v>
      </c>
      <c r="C93" s="266">
        <f>SUM(D93:F93)</f>
        <v>82267600</v>
      </c>
      <c r="D93" s="115">
        <f>SUM(D8,D23)</f>
        <v>40660100</v>
      </c>
      <c r="E93" s="115">
        <f>SUM(E8,E23)</f>
        <v>41307500</v>
      </c>
      <c r="F93" s="115">
        <f>SUM(F8,F23)</f>
        <v>300000</v>
      </c>
    </row>
    <row r="94" spans="1:6" ht="18.75">
      <c r="A94" s="325"/>
      <c r="B94" s="133"/>
      <c r="C94" s="133"/>
      <c r="D94" s="115"/>
      <c r="E94" s="115"/>
      <c r="F94" s="115"/>
    </row>
    <row r="95" spans="1:6" ht="18.75">
      <c r="A95" s="326" t="s">
        <v>0</v>
      </c>
      <c r="B95" s="133" t="s">
        <v>1</v>
      </c>
      <c r="C95" s="266">
        <f>SUM(D95:F95)</f>
        <v>82267600</v>
      </c>
      <c r="D95" s="115">
        <f>D93</f>
        <v>40660100</v>
      </c>
      <c r="E95" s="115">
        <f>E93</f>
        <v>41307500</v>
      </c>
      <c r="F95" s="115">
        <f>F93</f>
        <v>300000</v>
      </c>
    </row>
    <row r="96" spans="1:6" ht="18.75">
      <c r="A96" s="327"/>
      <c r="B96" s="133"/>
      <c r="C96" s="133"/>
      <c r="D96" s="115"/>
      <c r="E96" s="115"/>
      <c r="F96" s="115"/>
    </row>
    <row r="99" ht="18.75">
      <c r="A99" s="182" t="s">
        <v>55</v>
      </c>
    </row>
  </sheetData>
  <sheetProtection/>
  <mergeCells count="5">
    <mergeCell ref="A93:A94"/>
    <mergeCell ref="A5:A6"/>
    <mergeCell ref="A1:D1"/>
    <mergeCell ref="A67:A68"/>
    <mergeCell ref="A95:A96"/>
  </mergeCells>
  <printOptions horizontalCentered="1"/>
  <pageMargins left="0.4330708661417323" right="0.4330708661417323" top="0.3937007874015748" bottom="0.3937007874015748" header="0.31496062992125984" footer="0.31496062992125984"/>
  <pageSetup horizontalDpi="600" verticalDpi="600" orientation="portrait" paperSize="9" scale="74" r:id="rId1"/>
  <headerFooter>
    <oddHeader>&amp;C&amp;"TH SarabunPSK,ธรรมดา"&amp;16แผน/ผลการปฏิบัติงานและการใช้จ่ายงบประมาณรายจ่ายประจำปีงบประมาณ พ.ศ. 2566&amp;R&amp;"TH SarabunPSK,ธรรมดา"&amp;16แบบ สงม. 2   
 (สำนักงานเขต) &amp;"-,ธรรมดา"&amp;11
</oddHeader>
  </headerFooter>
  <rowBreaks count="1" manualBreakCount="1">
    <brk id="9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90" zoomScaleNormal="90" zoomScaleSheetLayoutView="90" zoomScalePageLayoutView="0" workbookViewId="0" topLeftCell="A1">
      <selection activeCell="N9" sqref="N9"/>
    </sheetView>
  </sheetViews>
  <sheetFormatPr defaultColWidth="9.140625" defaultRowHeight="15"/>
  <cols>
    <col min="1" max="1" width="45.8515625" style="4" bestFit="1" customWidth="1"/>
    <col min="2" max="2" width="5.57421875" style="4" bestFit="1" customWidth="1"/>
    <col min="3" max="3" width="12.57421875" style="4" bestFit="1" customWidth="1"/>
    <col min="4" max="4" width="16.28125" style="4" bestFit="1" customWidth="1"/>
    <col min="5" max="5" width="16.7109375" style="4" bestFit="1" customWidth="1"/>
    <col min="6" max="6" width="16.28125" style="4" bestFit="1" customWidth="1"/>
    <col min="7" max="16384" width="9.140625" style="4" customWidth="1"/>
  </cols>
  <sheetData>
    <row r="1" spans="1:6" ht="31.5">
      <c r="A1" s="308" t="s">
        <v>185</v>
      </c>
      <c r="B1" s="308"/>
      <c r="C1" s="308"/>
      <c r="D1" s="308"/>
      <c r="E1" s="308"/>
      <c r="F1" s="81" t="s">
        <v>191</v>
      </c>
    </row>
    <row r="2" spans="1:6" ht="18.75">
      <c r="A2" s="17" t="s">
        <v>11</v>
      </c>
      <c r="B2" s="18"/>
      <c r="C2" s="18"/>
      <c r="D2" s="19"/>
      <c r="E2" s="19"/>
      <c r="F2" s="16"/>
    </row>
    <row r="3" spans="1:6" ht="18.75">
      <c r="A3" s="20" t="s">
        <v>166</v>
      </c>
      <c r="B3" s="21"/>
      <c r="C3" s="21"/>
      <c r="D3" s="19"/>
      <c r="E3" s="19"/>
      <c r="F3" s="19"/>
    </row>
    <row r="4" spans="1:6" ht="18.75">
      <c r="A4" s="20"/>
      <c r="B4" s="21"/>
      <c r="C4" s="21"/>
      <c r="D4" s="19"/>
      <c r="E4" s="19"/>
      <c r="F4" s="19"/>
    </row>
    <row r="5" spans="1:6" ht="18.75">
      <c r="A5" s="21"/>
      <c r="B5" s="21"/>
      <c r="C5" s="21"/>
      <c r="D5" s="16" t="s">
        <v>8</v>
      </c>
      <c r="E5" s="16" t="s">
        <v>8</v>
      </c>
      <c r="F5" s="16" t="s">
        <v>8</v>
      </c>
    </row>
    <row r="6" spans="1:6" ht="18.75">
      <c r="A6" s="306" t="s">
        <v>7</v>
      </c>
      <c r="B6" s="22" t="s">
        <v>6</v>
      </c>
      <c r="C6" s="260" t="s">
        <v>0</v>
      </c>
      <c r="D6" s="71" t="s">
        <v>179</v>
      </c>
      <c r="E6" s="261" t="s">
        <v>181</v>
      </c>
      <c r="F6" s="71" t="s">
        <v>183</v>
      </c>
    </row>
    <row r="7" spans="1:6" ht="18.75">
      <c r="A7" s="307"/>
      <c r="B7" s="23"/>
      <c r="C7" s="23" t="s">
        <v>1</v>
      </c>
      <c r="D7" s="24" t="s">
        <v>180</v>
      </c>
      <c r="E7" s="25" t="s">
        <v>182</v>
      </c>
      <c r="F7" s="24" t="s">
        <v>184</v>
      </c>
    </row>
    <row r="8" spans="1:6" ht="18.75">
      <c r="A8" s="26" t="s">
        <v>13</v>
      </c>
      <c r="B8" s="27"/>
      <c r="C8" s="27"/>
      <c r="D8" s="28"/>
      <c r="E8" s="28"/>
      <c r="F8" s="28"/>
    </row>
    <row r="9" spans="1:6" ht="18.75">
      <c r="A9" s="29" t="s">
        <v>178</v>
      </c>
      <c r="B9" s="30" t="s">
        <v>1</v>
      </c>
      <c r="C9" s="255">
        <f>SUM(D9:F9)</f>
        <v>3648000</v>
      </c>
      <c r="D9" s="31">
        <f>D11</f>
        <v>3648000</v>
      </c>
      <c r="E9" s="31">
        <f>E11</f>
        <v>0</v>
      </c>
      <c r="F9" s="31">
        <f>F11</f>
        <v>0</v>
      </c>
    </row>
    <row r="10" spans="1:6" ht="18.75">
      <c r="A10" s="32"/>
      <c r="B10" s="30"/>
      <c r="C10" s="30"/>
      <c r="D10" s="31">
        <v>95436985.5</v>
      </c>
      <c r="E10" s="31"/>
      <c r="F10" s="31"/>
    </row>
    <row r="11" spans="1:6" ht="18.75">
      <c r="A11" s="251" t="s">
        <v>167</v>
      </c>
      <c r="B11" s="33" t="s">
        <v>1</v>
      </c>
      <c r="C11" s="256">
        <f>SUM(D11:F11)</f>
        <v>3648000</v>
      </c>
      <c r="D11" s="34">
        <f>SUM(D14:D17)</f>
        <v>3648000</v>
      </c>
      <c r="E11" s="34">
        <f>SUM(E14:E17)</f>
        <v>0</v>
      </c>
      <c r="F11" s="34">
        <f>SUM(F14:F17)</f>
        <v>0</v>
      </c>
    </row>
    <row r="12" spans="1:6" ht="18.75">
      <c r="A12" s="35"/>
      <c r="B12" s="33"/>
      <c r="C12" s="33"/>
      <c r="D12" s="34"/>
      <c r="E12" s="34"/>
      <c r="F12" s="34"/>
    </row>
    <row r="13" spans="1:6" ht="18.75">
      <c r="A13" s="36" t="s">
        <v>187</v>
      </c>
      <c r="B13" s="33"/>
      <c r="C13" s="33"/>
      <c r="D13" s="34"/>
      <c r="E13" s="34"/>
      <c r="F13" s="34"/>
    </row>
    <row r="14" spans="1:6" s="15" customFormat="1" ht="18.75">
      <c r="A14" s="37" t="s">
        <v>168</v>
      </c>
      <c r="B14" s="38" t="s">
        <v>1</v>
      </c>
      <c r="C14" s="254">
        <f>SUM(D14:F14)</f>
        <v>99600</v>
      </c>
      <c r="D14" s="108">
        <v>99600</v>
      </c>
      <c r="E14" s="39">
        <v>0</v>
      </c>
      <c r="F14" s="39">
        <v>0</v>
      </c>
    </row>
    <row r="15" spans="1:6" s="15" customFormat="1" ht="18.75">
      <c r="A15" s="37" t="s">
        <v>169</v>
      </c>
      <c r="B15" s="38" t="s">
        <v>1</v>
      </c>
      <c r="C15" s="254">
        <f>SUM(D15:F15)</f>
        <v>1458000</v>
      </c>
      <c r="D15" s="108">
        <v>1458000</v>
      </c>
      <c r="E15" s="39">
        <v>0</v>
      </c>
      <c r="F15" s="39">
        <v>0</v>
      </c>
    </row>
    <row r="16" spans="1:6" s="15" customFormat="1" ht="18.75">
      <c r="A16" s="37" t="s">
        <v>170</v>
      </c>
      <c r="B16" s="38" t="s">
        <v>1</v>
      </c>
      <c r="C16" s="254">
        <f>SUM(D16:F16)</f>
        <v>1954900</v>
      </c>
      <c r="D16" s="108">
        <v>1954900</v>
      </c>
      <c r="E16" s="39">
        <v>0</v>
      </c>
      <c r="F16" s="39">
        <v>0</v>
      </c>
    </row>
    <row r="17" spans="1:6" s="15" customFormat="1" ht="18.75">
      <c r="A17" s="40" t="s">
        <v>186</v>
      </c>
      <c r="B17" s="38" t="s">
        <v>1</v>
      </c>
      <c r="C17" s="254">
        <f>SUM(D17:F17)</f>
        <v>135500</v>
      </c>
      <c r="D17" s="108">
        <v>135500</v>
      </c>
      <c r="E17" s="39">
        <v>0</v>
      </c>
      <c r="F17" s="39">
        <v>0</v>
      </c>
    </row>
    <row r="18" spans="1:6" s="15" customFormat="1" ht="18.75">
      <c r="A18" s="41"/>
      <c r="B18" s="42"/>
      <c r="C18" s="42"/>
      <c r="D18" s="43"/>
      <c r="E18" s="43"/>
      <c r="F18" s="43"/>
    </row>
    <row r="19" spans="1:6" ht="13.5" customHeight="1">
      <c r="A19" s="44"/>
      <c r="B19" s="44"/>
      <c r="C19" s="44"/>
      <c r="D19" s="19"/>
      <c r="E19" s="19"/>
      <c r="F19" s="19"/>
    </row>
    <row r="20" spans="1:6" ht="28.5" customHeight="1">
      <c r="A20" s="45" t="s">
        <v>55</v>
      </c>
      <c r="B20" s="44"/>
      <c r="C20" s="44"/>
      <c r="D20" s="19"/>
      <c r="E20" s="19"/>
      <c r="F20" s="19"/>
    </row>
  </sheetData>
  <sheetProtection/>
  <mergeCells count="2">
    <mergeCell ref="A6:A7"/>
    <mergeCell ref="A1:E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6"/>
  <sheetViews>
    <sheetView view="pageBreakPreview" zoomScaleSheetLayoutView="100" zoomScalePageLayoutView="0" workbookViewId="0" topLeftCell="A1">
      <pane xSplit="2" ySplit="6" topLeftCell="C40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50" sqref="A50:A51"/>
    </sheetView>
  </sheetViews>
  <sheetFormatPr defaultColWidth="9.140625" defaultRowHeight="15"/>
  <cols>
    <col min="1" max="1" width="67.7109375" style="14" bestFit="1" customWidth="1"/>
    <col min="2" max="2" width="5.28125" style="0" bestFit="1" customWidth="1"/>
    <col min="3" max="3" width="12.57421875" style="0" bestFit="1" customWidth="1"/>
    <col min="4" max="4" width="14.57421875" style="0" bestFit="1" customWidth="1"/>
    <col min="5" max="5" width="14.8515625" style="0" bestFit="1" customWidth="1"/>
    <col min="6" max="6" width="14.57421875" style="0" bestFit="1" customWidth="1"/>
  </cols>
  <sheetData>
    <row r="1" spans="1:6" ht="18.75">
      <c r="A1" s="308"/>
      <c r="B1" s="308"/>
      <c r="C1" s="308"/>
      <c r="D1" s="308"/>
      <c r="E1" s="308"/>
      <c r="F1" s="80"/>
    </row>
    <row r="2" spans="1:6" ht="18.75">
      <c r="A2" s="46" t="s">
        <v>11</v>
      </c>
      <c r="B2" s="18"/>
      <c r="C2" s="18"/>
      <c r="D2" s="19"/>
      <c r="E2" s="19"/>
      <c r="F2" s="19"/>
    </row>
    <row r="3" spans="1:6" ht="18.75">
      <c r="A3" s="47" t="s">
        <v>127</v>
      </c>
      <c r="B3" s="21"/>
      <c r="C3" s="21"/>
      <c r="D3" s="19"/>
      <c r="E3" s="19"/>
      <c r="F3" s="19"/>
    </row>
    <row r="4" spans="1:6" ht="18.75">
      <c r="A4" s="48"/>
      <c r="B4" s="21"/>
      <c r="C4" s="21"/>
      <c r="D4" s="16" t="s">
        <v>8</v>
      </c>
      <c r="E4" s="16" t="s">
        <v>8</v>
      </c>
      <c r="F4" s="16" t="s">
        <v>8</v>
      </c>
    </row>
    <row r="5" spans="1:6" ht="18.75">
      <c r="A5" s="312" t="s">
        <v>7</v>
      </c>
      <c r="B5" s="22" t="s">
        <v>6</v>
      </c>
      <c r="C5" s="260" t="s">
        <v>0</v>
      </c>
      <c r="D5" s="71" t="s">
        <v>179</v>
      </c>
      <c r="E5" s="261" t="s">
        <v>181</v>
      </c>
      <c r="F5" s="71" t="s">
        <v>183</v>
      </c>
    </row>
    <row r="6" spans="1:6" ht="18.75">
      <c r="A6" s="313"/>
      <c r="B6" s="23"/>
      <c r="C6" s="23" t="s">
        <v>1</v>
      </c>
      <c r="D6" s="24" t="s">
        <v>180</v>
      </c>
      <c r="E6" s="25" t="s">
        <v>182</v>
      </c>
      <c r="F6" s="24" t="s">
        <v>184</v>
      </c>
    </row>
    <row r="7" spans="1:6" ht="18.75">
      <c r="A7" s="49" t="s">
        <v>13</v>
      </c>
      <c r="B7" s="50"/>
      <c r="C7" s="50"/>
      <c r="D7" s="51"/>
      <c r="E7" s="51"/>
      <c r="F7" s="51"/>
    </row>
    <row r="8" spans="1:6" ht="18.75">
      <c r="A8" s="52" t="s">
        <v>128</v>
      </c>
      <c r="B8" s="30" t="s">
        <v>1</v>
      </c>
      <c r="C8" s="255">
        <f>SUM(D8:F8)</f>
        <v>5080100</v>
      </c>
      <c r="D8" s="31">
        <f>D10+D32</f>
        <v>4485300</v>
      </c>
      <c r="E8" s="31">
        <f>E10+E32</f>
        <v>473400</v>
      </c>
      <c r="F8" s="31">
        <f>F10+F32</f>
        <v>121400</v>
      </c>
    </row>
    <row r="9" spans="1:6" ht="18.75">
      <c r="A9" s="53"/>
      <c r="B9" s="30"/>
      <c r="C9" s="30"/>
      <c r="D9" s="31"/>
      <c r="E9" s="31"/>
      <c r="F9" s="31"/>
    </row>
    <row r="10" spans="1:6" s="4" customFormat="1" ht="18.75">
      <c r="A10" s="54" t="s">
        <v>93</v>
      </c>
      <c r="B10" s="33" t="s">
        <v>1</v>
      </c>
      <c r="C10" s="256">
        <f>SUM(D10:F10)</f>
        <v>4441800</v>
      </c>
      <c r="D10" s="103">
        <f>SUM(D14:D31)</f>
        <v>3847000</v>
      </c>
      <c r="E10" s="103">
        <f>SUM(E14:E31)</f>
        <v>473400</v>
      </c>
      <c r="F10" s="34">
        <f>SUM(F14:F31)</f>
        <v>121400</v>
      </c>
    </row>
    <row r="11" spans="1:6" s="4" customFormat="1" ht="18.75">
      <c r="A11" s="55"/>
      <c r="B11" s="33"/>
      <c r="C11" s="33"/>
      <c r="D11" s="34"/>
      <c r="E11" s="34"/>
      <c r="F11" s="34"/>
    </row>
    <row r="12" spans="1:6" s="4" customFormat="1" ht="18.75">
      <c r="A12" s="56" t="s">
        <v>187</v>
      </c>
      <c r="B12" s="57"/>
      <c r="C12" s="83"/>
      <c r="D12" s="58"/>
      <c r="E12" s="58"/>
      <c r="F12" s="58"/>
    </row>
    <row r="13" spans="1:6" s="5" customFormat="1" ht="18.75">
      <c r="A13" s="59" t="s">
        <v>188</v>
      </c>
      <c r="B13" s="60"/>
      <c r="C13" s="60"/>
      <c r="D13" s="61"/>
      <c r="E13" s="61"/>
      <c r="F13" s="61"/>
    </row>
    <row r="14" spans="1:6" s="5" customFormat="1" ht="18.75">
      <c r="A14" s="62" t="s">
        <v>16</v>
      </c>
      <c r="B14" s="38" t="s">
        <v>1</v>
      </c>
      <c r="C14" s="254">
        <f>SUM(D14:F14)</f>
        <v>381400</v>
      </c>
      <c r="D14" s="108">
        <v>130000</v>
      </c>
      <c r="E14" s="108">
        <v>130000</v>
      </c>
      <c r="F14" s="108">
        <v>121400</v>
      </c>
    </row>
    <row r="15" spans="1:6" s="5" customFormat="1" ht="18.75">
      <c r="A15" s="63" t="s">
        <v>189</v>
      </c>
      <c r="B15" s="38"/>
      <c r="C15" s="254"/>
      <c r="D15" s="108"/>
      <c r="E15" s="108"/>
      <c r="F15" s="108"/>
    </row>
    <row r="16" spans="1:6" s="5" customFormat="1" ht="18.75">
      <c r="A16" s="62" t="s">
        <v>23</v>
      </c>
      <c r="B16" s="38" t="s">
        <v>1</v>
      </c>
      <c r="C16" s="254">
        <f aca="true" t="shared" si="0" ref="C16:C34">SUM(D16:F16)</f>
        <v>189400</v>
      </c>
      <c r="D16" s="108">
        <v>100000</v>
      </c>
      <c r="E16" s="108">
        <v>89400</v>
      </c>
      <c r="F16" s="108">
        <v>0</v>
      </c>
    </row>
    <row r="17" spans="1:6" s="5" customFormat="1" ht="18.75">
      <c r="A17" s="62" t="s">
        <v>17</v>
      </c>
      <c r="B17" s="38" t="s">
        <v>1</v>
      </c>
      <c r="C17" s="254">
        <f t="shared" si="0"/>
        <v>83300</v>
      </c>
      <c r="D17" s="108">
        <v>83300</v>
      </c>
      <c r="E17" s="108">
        <v>0</v>
      </c>
      <c r="F17" s="108">
        <v>0</v>
      </c>
    </row>
    <row r="18" spans="1:6" s="5" customFormat="1" ht="18.75">
      <c r="A18" s="62" t="s">
        <v>129</v>
      </c>
      <c r="B18" s="38" t="s">
        <v>1</v>
      </c>
      <c r="C18" s="254">
        <f t="shared" si="0"/>
        <v>4800</v>
      </c>
      <c r="D18" s="108">
        <v>4800</v>
      </c>
      <c r="E18" s="108">
        <v>0</v>
      </c>
      <c r="F18" s="108">
        <v>0</v>
      </c>
    </row>
    <row r="19" spans="1:6" s="5" customFormat="1" ht="18.75">
      <c r="A19" s="62" t="s">
        <v>18</v>
      </c>
      <c r="B19" s="38" t="s">
        <v>1</v>
      </c>
      <c r="C19" s="254">
        <f t="shared" si="0"/>
        <v>54000</v>
      </c>
      <c r="D19" s="108">
        <v>30000</v>
      </c>
      <c r="E19" s="108">
        <v>24000</v>
      </c>
      <c r="F19" s="108">
        <v>0</v>
      </c>
    </row>
    <row r="20" spans="1:6" s="5" customFormat="1" ht="18.75">
      <c r="A20" s="62" t="s">
        <v>130</v>
      </c>
      <c r="B20" s="38" t="s">
        <v>1</v>
      </c>
      <c r="C20" s="254">
        <f t="shared" si="0"/>
        <v>650000</v>
      </c>
      <c r="D20" s="108">
        <v>650000</v>
      </c>
      <c r="E20" s="108">
        <v>0</v>
      </c>
      <c r="F20" s="108">
        <v>0</v>
      </c>
    </row>
    <row r="21" spans="1:6" s="5" customFormat="1" ht="18.75">
      <c r="A21" s="62" t="s">
        <v>140</v>
      </c>
      <c r="B21" s="38" t="s">
        <v>1</v>
      </c>
      <c r="C21" s="254">
        <f t="shared" si="0"/>
        <v>1230000</v>
      </c>
      <c r="D21" s="108">
        <v>1230000</v>
      </c>
      <c r="E21" s="108">
        <v>0</v>
      </c>
      <c r="F21" s="108">
        <v>0</v>
      </c>
    </row>
    <row r="22" spans="1:6" s="5" customFormat="1" ht="18.75">
      <c r="A22" s="62" t="s">
        <v>60</v>
      </c>
      <c r="B22" s="38" t="s">
        <v>1</v>
      </c>
      <c r="C22" s="254">
        <f t="shared" si="0"/>
        <v>216000</v>
      </c>
      <c r="D22" s="108">
        <v>216000</v>
      </c>
      <c r="E22" s="108">
        <v>0</v>
      </c>
      <c r="F22" s="108">
        <v>0</v>
      </c>
    </row>
    <row r="23" spans="1:6" s="5" customFormat="1" ht="18.75">
      <c r="A23" s="62" t="s">
        <v>141</v>
      </c>
      <c r="B23" s="38" t="s">
        <v>1</v>
      </c>
      <c r="C23" s="254">
        <f t="shared" si="0"/>
        <v>1036800</v>
      </c>
      <c r="D23" s="108">
        <v>1036800</v>
      </c>
      <c r="E23" s="108">
        <v>0</v>
      </c>
      <c r="F23" s="108">
        <v>0</v>
      </c>
    </row>
    <row r="24" spans="1:6" s="5" customFormat="1" ht="18.75">
      <c r="A24" s="64" t="s">
        <v>190</v>
      </c>
      <c r="B24" s="38"/>
      <c r="C24" s="254"/>
      <c r="D24" s="108"/>
      <c r="E24" s="108"/>
      <c r="F24" s="108"/>
    </row>
    <row r="25" spans="1:7" s="5" customFormat="1" ht="18.75">
      <c r="A25" s="62" t="s">
        <v>196</v>
      </c>
      <c r="B25" s="38" t="s">
        <v>1</v>
      </c>
      <c r="C25" s="254">
        <f t="shared" si="0"/>
        <v>180000</v>
      </c>
      <c r="D25" s="108">
        <v>100000</v>
      </c>
      <c r="E25" s="108">
        <v>80000</v>
      </c>
      <c r="F25" s="108">
        <v>0</v>
      </c>
      <c r="G25" s="5" t="s">
        <v>237</v>
      </c>
    </row>
    <row r="26" spans="1:6" s="5" customFormat="1" ht="18.75">
      <c r="A26" s="62" t="s">
        <v>19</v>
      </c>
      <c r="B26" s="38" t="s">
        <v>1</v>
      </c>
      <c r="C26" s="254">
        <f t="shared" si="0"/>
        <v>110000</v>
      </c>
      <c r="D26" s="108">
        <v>60000</v>
      </c>
      <c r="E26" s="108">
        <v>50000</v>
      </c>
      <c r="F26" s="108">
        <v>0</v>
      </c>
    </row>
    <row r="27" spans="1:6" s="5" customFormat="1" ht="18.75">
      <c r="A27" s="62" t="s">
        <v>20</v>
      </c>
      <c r="B27" s="38" t="s">
        <v>1</v>
      </c>
      <c r="C27" s="254">
        <f t="shared" si="0"/>
        <v>52600</v>
      </c>
      <c r="D27" s="108">
        <v>52600</v>
      </c>
      <c r="E27" s="108">
        <v>0</v>
      </c>
      <c r="F27" s="108">
        <v>0</v>
      </c>
    </row>
    <row r="28" spans="1:6" s="5" customFormat="1" ht="18.75">
      <c r="A28" s="62" t="s">
        <v>15</v>
      </c>
      <c r="B28" s="38" t="s">
        <v>1</v>
      </c>
      <c r="C28" s="254">
        <f t="shared" si="0"/>
        <v>19500</v>
      </c>
      <c r="D28" s="108">
        <v>19500</v>
      </c>
      <c r="E28" s="108">
        <v>0</v>
      </c>
      <c r="F28" s="108">
        <v>0</v>
      </c>
    </row>
    <row r="29" spans="1:6" s="5" customFormat="1" ht="18.75">
      <c r="A29" s="62" t="s">
        <v>131</v>
      </c>
      <c r="B29" s="38" t="s">
        <v>1</v>
      </c>
      <c r="C29" s="254">
        <f t="shared" si="0"/>
        <v>200000</v>
      </c>
      <c r="D29" s="108">
        <v>100000</v>
      </c>
      <c r="E29" s="108">
        <v>100000</v>
      </c>
      <c r="F29" s="108">
        <v>0</v>
      </c>
    </row>
    <row r="30" spans="1:6" s="5" customFormat="1" ht="18.75">
      <c r="A30" s="62" t="s">
        <v>132</v>
      </c>
      <c r="B30" s="38" t="s">
        <v>1</v>
      </c>
      <c r="C30" s="254">
        <f t="shared" si="0"/>
        <v>24000</v>
      </c>
      <c r="D30" s="108">
        <v>24000</v>
      </c>
      <c r="E30" s="108">
        <v>0</v>
      </c>
      <c r="F30" s="108">
        <v>0</v>
      </c>
    </row>
    <row r="31" spans="1:6" s="5" customFormat="1" ht="18.75">
      <c r="A31" s="65" t="s">
        <v>133</v>
      </c>
      <c r="B31" s="38" t="s">
        <v>1</v>
      </c>
      <c r="C31" s="254">
        <f t="shared" si="0"/>
        <v>10000</v>
      </c>
      <c r="D31" s="108">
        <v>10000</v>
      </c>
      <c r="E31" s="108">
        <v>0</v>
      </c>
      <c r="F31" s="108">
        <v>0</v>
      </c>
    </row>
    <row r="32" spans="1:6" s="4" customFormat="1" ht="18.75">
      <c r="A32" s="66" t="s">
        <v>75</v>
      </c>
      <c r="B32" s="67" t="s">
        <v>1</v>
      </c>
      <c r="C32" s="254">
        <f t="shared" si="0"/>
        <v>638300</v>
      </c>
      <c r="D32" s="68">
        <f>D34</f>
        <v>638300</v>
      </c>
      <c r="E32" s="68">
        <f>E34</f>
        <v>0</v>
      </c>
      <c r="F32" s="68">
        <f>F34</f>
        <v>0</v>
      </c>
    </row>
    <row r="33" spans="1:6" s="4" customFormat="1" ht="18.75">
      <c r="A33" s="69"/>
      <c r="B33" s="33"/>
      <c r="C33" s="254"/>
      <c r="D33" s="68"/>
      <c r="E33" s="68"/>
      <c r="F33" s="68"/>
    </row>
    <row r="34" spans="1:6" ht="18.75">
      <c r="A34" s="70" t="s">
        <v>148</v>
      </c>
      <c r="B34" s="71" t="s">
        <v>1</v>
      </c>
      <c r="C34" s="254">
        <f t="shared" si="0"/>
        <v>638300</v>
      </c>
      <c r="D34" s="116">
        <v>638300</v>
      </c>
      <c r="E34" s="116">
        <v>0</v>
      </c>
      <c r="F34" s="116">
        <v>0</v>
      </c>
    </row>
    <row r="35" spans="1:6" ht="18.75">
      <c r="A35" s="72" t="s">
        <v>37</v>
      </c>
      <c r="B35" s="71"/>
      <c r="C35" s="71"/>
      <c r="D35" s="34"/>
      <c r="E35" s="34"/>
      <c r="F35" s="34"/>
    </row>
    <row r="36" spans="1:6" ht="18.75">
      <c r="A36" s="52" t="s">
        <v>134</v>
      </c>
      <c r="B36" s="30" t="s">
        <v>1</v>
      </c>
      <c r="C36" s="255">
        <f>SUM(D36:F36)</f>
        <v>1319100</v>
      </c>
      <c r="D36" s="31">
        <f>D38</f>
        <v>1167100</v>
      </c>
      <c r="E36" s="31">
        <f>E38</f>
        <v>152000</v>
      </c>
      <c r="F36" s="31">
        <f>F38</f>
        <v>0</v>
      </c>
    </row>
    <row r="37" spans="1:6" ht="18.75">
      <c r="A37" s="53"/>
      <c r="B37" s="30"/>
      <c r="C37" s="30"/>
      <c r="D37" s="31"/>
      <c r="E37" s="31"/>
      <c r="F37" s="31"/>
    </row>
    <row r="38" spans="1:6" s="4" customFormat="1" ht="18.75">
      <c r="A38" s="66" t="s">
        <v>145</v>
      </c>
      <c r="B38" s="67" t="s">
        <v>1</v>
      </c>
      <c r="C38" s="257">
        <f>SUM(D38:F38)</f>
        <v>1319100</v>
      </c>
      <c r="D38" s="68">
        <f>SUM(D40:D43)</f>
        <v>1167100</v>
      </c>
      <c r="E38" s="68">
        <f>SUM(E40:E43)</f>
        <v>152000</v>
      </c>
      <c r="F38" s="68">
        <f>SUM(F40:F43)</f>
        <v>0</v>
      </c>
    </row>
    <row r="39" spans="1:6" s="4" customFormat="1" ht="18.75">
      <c r="A39" s="69"/>
      <c r="B39" s="33"/>
      <c r="C39" s="33"/>
      <c r="D39" s="68"/>
      <c r="E39" s="68"/>
      <c r="F39" s="68"/>
    </row>
    <row r="40" spans="1:6" ht="18.75">
      <c r="A40" s="74" t="s">
        <v>149</v>
      </c>
      <c r="B40" s="71" t="s">
        <v>1</v>
      </c>
      <c r="C40" s="258">
        <f>SUM(D40:F40)</f>
        <v>967100</v>
      </c>
      <c r="D40" s="116">
        <v>967100</v>
      </c>
      <c r="E40" s="116">
        <v>0</v>
      </c>
      <c r="F40" s="116">
        <v>0</v>
      </c>
    </row>
    <row r="41" spans="1:6" ht="18.75">
      <c r="A41" s="72" t="s">
        <v>150</v>
      </c>
      <c r="B41" s="71"/>
      <c r="C41" s="71"/>
      <c r="D41" s="116"/>
      <c r="E41" s="116"/>
      <c r="F41" s="116"/>
    </row>
    <row r="42" spans="1:6" ht="18.75">
      <c r="A42" s="70" t="s">
        <v>135</v>
      </c>
      <c r="B42" s="71" t="s">
        <v>1</v>
      </c>
      <c r="C42" s="258">
        <f>SUM(D42:F42)</f>
        <v>352000</v>
      </c>
      <c r="D42" s="116">
        <v>200000</v>
      </c>
      <c r="E42" s="116">
        <v>152000</v>
      </c>
      <c r="F42" s="116">
        <v>0</v>
      </c>
    </row>
    <row r="43" spans="1:6" ht="18.75">
      <c r="A43" s="72" t="s">
        <v>37</v>
      </c>
      <c r="B43" s="71"/>
      <c r="C43" s="71"/>
      <c r="D43" s="34"/>
      <c r="E43" s="34"/>
      <c r="F43" s="34"/>
    </row>
    <row r="44" spans="1:6" ht="18.75">
      <c r="A44" s="75" t="s">
        <v>194</v>
      </c>
      <c r="B44" s="76" t="s">
        <v>1</v>
      </c>
      <c r="C44" s="76"/>
      <c r="D44" s="77"/>
      <c r="E44" s="77"/>
      <c r="F44" s="77"/>
    </row>
    <row r="45" spans="1:6" ht="18.75">
      <c r="A45" s="82" t="s">
        <v>174</v>
      </c>
      <c r="B45" s="76"/>
      <c r="C45" s="76"/>
      <c r="D45" s="77"/>
      <c r="E45" s="77"/>
      <c r="F45" s="77"/>
    </row>
    <row r="46" spans="1:6" ht="18.75">
      <c r="A46" s="78" t="s">
        <v>195</v>
      </c>
      <c r="B46" s="71" t="s">
        <v>1</v>
      </c>
      <c r="C46" s="258">
        <f>SUM(D46:F46)</f>
        <v>95900</v>
      </c>
      <c r="D46" s="68">
        <v>95900</v>
      </c>
      <c r="E46" s="117">
        <v>0</v>
      </c>
      <c r="F46" s="68">
        <v>0</v>
      </c>
    </row>
    <row r="47" spans="1:6" ht="18.75">
      <c r="A47" s="79" t="s">
        <v>175</v>
      </c>
      <c r="B47" s="71"/>
      <c r="C47" s="71"/>
      <c r="D47" s="68"/>
      <c r="E47" s="68"/>
      <c r="F47" s="68"/>
    </row>
    <row r="48" spans="1:6" ht="18.75">
      <c r="A48" s="310" t="s">
        <v>192</v>
      </c>
      <c r="B48" s="30" t="s">
        <v>1</v>
      </c>
      <c r="C48" s="255">
        <f>SUM(D48:F48)</f>
        <v>6399200</v>
      </c>
      <c r="D48" s="31">
        <f>D8+D36</f>
        <v>5652400</v>
      </c>
      <c r="E48" s="31">
        <f>E8+E36</f>
        <v>625400</v>
      </c>
      <c r="F48" s="31">
        <f>F8+F36</f>
        <v>121400</v>
      </c>
    </row>
    <row r="49" spans="1:6" ht="18.75">
      <c r="A49" s="311"/>
      <c r="B49" s="30"/>
      <c r="C49" s="30"/>
      <c r="D49" s="31"/>
      <c r="E49" s="31"/>
      <c r="F49" s="31"/>
    </row>
    <row r="50" spans="1:6" ht="21.75" customHeight="1">
      <c r="A50" s="314" t="s">
        <v>193</v>
      </c>
      <c r="B50" s="30" t="s">
        <v>1</v>
      </c>
      <c r="C50" s="255">
        <f>SUM(D50:F50)</f>
        <v>95900</v>
      </c>
      <c r="D50" s="31">
        <v>95900</v>
      </c>
      <c r="E50" s="31">
        <v>0</v>
      </c>
      <c r="F50" s="31">
        <f>F46</f>
        <v>0</v>
      </c>
    </row>
    <row r="51" spans="1:6" ht="21.75" customHeight="1">
      <c r="A51" s="314"/>
      <c r="B51" s="30"/>
      <c r="C51" s="30"/>
      <c r="D51" s="31"/>
      <c r="E51" s="31"/>
      <c r="F51" s="31"/>
    </row>
    <row r="52" spans="1:6" ht="18.75">
      <c r="A52" s="309" t="s">
        <v>0</v>
      </c>
      <c r="B52" s="28" t="s">
        <v>1</v>
      </c>
      <c r="C52" s="259">
        <f>SUM(D52:F52)</f>
        <v>6495100</v>
      </c>
      <c r="D52" s="73">
        <f>D48+D50</f>
        <v>5748300</v>
      </c>
      <c r="E52" s="73">
        <f>E48+E50</f>
        <v>625400</v>
      </c>
      <c r="F52" s="73">
        <f>F48+F50</f>
        <v>121400</v>
      </c>
    </row>
    <row r="53" spans="1:6" ht="18.75">
      <c r="A53" s="309"/>
      <c r="B53" s="28"/>
      <c r="C53" s="84"/>
      <c r="D53" s="73"/>
      <c r="E53" s="73"/>
      <c r="F53" s="73"/>
    </row>
    <row r="56" ht="18.75">
      <c r="A56" s="45" t="s">
        <v>55</v>
      </c>
    </row>
  </sheetData>
  <sheetProtection/>
  <mergeCells count="5">
    <mergeCell ref="A52:A53"/>
    <mergeCell ref="A48:A49"/>
    <mergeCell ref="A5:A6"/>
    <mergeCell ref="A1:E1"/>
    <mergeCell ref="A50:A51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scale="76" r:id="rId1"/>
  <headerFooter>
    <oddHeader>&amp;C&amp;"TH SarabunPSK,ธรรมดา"&amp;16แผน/ผลการปฏิบัติงานและการใช้จ่ายงบประมาณรายจ่ายประจำปีงบประมาณ พ.ศ. 2566&amp;R&amp;"TH SarabunPSK,ธรรมดา"&amp;16แบบ สงม. 2   
 (สำนักงานเขต) &amp;"-,ธรรมดา"&amp;11
</oddHeader>
  </headerFooter>
  <rowBreaks count="1" manualBreakCount="1">
    <brk id="4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2"/>
  <sheetViews>
    <sheetView view="pageBreakPreview" zoomScale="90" zoomScaleSheetLayoutView="90" zoomScalePageLayoutView="0" workbookViewId="0" topLeftCell="A1">
      <pane xSplit="2" ySplit="6" topLeftCell="C13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B27" sqref="B27"/>
    </sheetView>
  </sheetViews>
  <sheetFormatPr defaultColWidth="9.140625" defaultRowHeight="15"/>
  <cols>
    <col min="1" max="1" width="45.8515625" style="14" bestFit="1" customWidth="1"/>
    <col min="2" max="2" width="5.28125" style="0" bestFit="1" customWidth="1"/>
    <col min="3" max="3" width="12.421875" style="0" bestFit="1" customWidth="1"/>
    <col min="4" max="4" width="14.57421875" style="0" bestFit="1" customWidth="1"/>
    <col min="5" max="5" width="14.8515625" style="0" bestFit="1" customWidth="1"/>
    <col min="6" max="6" width="14.57421875" style="0" bestFit="1" customWidth="1"/>
  </cols>
  <sheetData>
    <row r="1" spans="1:6" ht="21">
      <c r="A1" s="317"/>
      <c r="B1" s="317"/>
      <c r="C1" s="317"/>
      <c r="D1" s="317"/>
      <c r="E1" s="2"/>
      <c r="F1" s="2"/>
    </row>
    <row r="2" spans="1:6" ht="18.75">
      <c r="A2" s="85" t="s">
        <v>11</v>
      </c>
      <c r="B2" s="86"/>
      <c r="C2" s="86"/>
      <c r="D2" s="87"/>
      <c r="E2" s="87"/>
      <c r="F2" s="87"/>
    </row>
    <row r="3" spans="1:6" ht="18.75">
      <c r="A3" s="88" t="s">
        <v>125</v>
      </c>
      <c r="B3" s="89"/>
      <c r="C3" s="89"/>
      <c r="D3" s="87"/>
      <c r="E3" s="87"/>
      <c r="F3" s="87"/>
    </row>
    <row r="4" spans="1:6" ht="18.75">
      <c r="A4" s="90"/>
      <c r="B4" s="89"/>
      <c r="C4" s="89"/>
      <c r="D4" s="91" t="s">
        <v>8</v>
      </c>
      <c r="E4" s="91" t="s">
        <v>8</v>
      </c>
      <c r="F4" s="91" t="s">
        <v>8</v>
      </c>
    </row>
    <row r="5" spans="1:6" ht="18.75">
      <c r="A5" s="315" t="s">
        <v>7</v>
      </c>
      <c r="B5" s="92" t="s">
        <v>6</v>
      </c>
      <c r="C5" s="262" t="s">
        <v>0</v>
      </c>
      <c r="D5" s="71" t="s">
        <v>179</v>
      </c>
      <c r="E5" s="261" t="s">
        <v>181</v>
      </c>
      <c r="F5" s="71" t="s">
        <v>183</v>
      </c>
    </row>
    <row r="6" spans="1:6" ht="18.75">
      <c r="A6" s="316"/>
      <c r="B6" s="93"/>
      <c r="C6" s="93" t="s">
        <v>1</v>
      </c>
      <c r="D6" s="24" t="s">
        <v>180</v>
      </c>
      <c r="E6" s="25" t="s">
        <v>182</v>
      </c>
      <c r="F6" s="24" t="s">
        <v>184</v>
      </c>
    </row>
    <row r="7" spans="1:6" ht="18.75">
      <c r="A7" s="94" t="s">
        <v>13</v>
      </c>
      <c r="B7" s="95"/>
      <c r="C7" s="95"/>
      <c r="D7" s="96"/>
      <c r="E7" s="96"/>
      <c r="F7" s="96"/>
    </row>
    <row r="8" spans="1:6" ht="18.75">
      <c r="A8" s="97" t="s">
        <v>126</v>
      </c>
      <c r="B8" s="98" t="s">
        <v>1</v>
      </c>
      <c r="C8" s="263">
        <f>SUM(D8:F8)</f>
        <v>1949000</v>
      </c>
      <c r="D8" s="99">
        <f>D10</f>
        <v>1432330</v>
      </c>
      <c r="E8" s="99">
        <f>E10</f>
        <v>516670</v>
      </c>
      <c r="F8" s="99">
        <f>F10</f>
        <v>0</v>
      </c>
    </row>
    <row r="9" spans="1:6" ht="18.75">
      <c r="A9" s="100"/>
      <c r="B9" s="98"/>
      <c r="C9" s="98"/>
      <c r="D9" s="99"/>
      <c r="E9" s="99"/>
      <c r="F9" s="99"/>
    </row>
    <row r="10" spans="1:6" s="4" customFormat="1" ht="18.75">
      <c r="A10" s="101" t="s">
        <v>93</v>
      </c>
      <c r="B10" s="102" t="s">
        <v>1</v>
      </c>
      <c r="C10" s="264">
        <f>SUM(D10:F10)</f>
        <v>1949000</v>
      </c>
      <c r="D10" s="103">
        <f>SUM(D14:D23)</f>
        <v>1432330</v>
      </c>
      <c r="E10" s="103">
        <f>SUM(E14:E23)</f>
        <v>516670</v>
      </c>
      <c r="F10" s="103">
        <f>SUM(F14:F23)</f>
        <v>0</v>
      </c>
    </row>
    <row r="11" spans="1:6" s="4" customFormat="1" ht="18.75">
      <c r="A11" s="104"/>
      <c r="B11" s="102"/>
      <c r="C11" s="102"/>
      <c r="D11" s="103"/>
      <c r="E11" s="103"/>
      <c r="F11" s="103"/>
    </row>
    <row r="12" spans="1:6" s="4" customFormat="1" ht="18.75">
      <c r="A12" s="105" t="s">
        <v>187</v>
      </c>
      <c r="B12" s="102"/>
      <c r="C12" s="102"/>
      <c r="D12" s="103"/>
      <c r="E12" s="103"/>
      <c r="F12" s="103"/>
    </row>
    <row r="13" spans="1:6" s="5" customFormat="1" ht="18.75">
      <c r="A13" s="106" t="s">
        <v>188</v>
      </c>
      <c r="B13" s="107"/>
      <c r="C13" s="107"/>
      <c r="D13" s="108"/>
      <c r="E13" s="108"/>
      <c r="F13" s="108"/>
    </row>
    <row r="14" spans="1:6" s="5" customFormat="1" ht="18.75">
      <c r="A14" s="109" t="s">
        <v>16</v>
      </c>
      <c r="B14" s="107" t="s">
        <v>1</v>
      </c>
      <c r="C14" s="265">
        <f>SUM(D14:F14)</f>
        <v>528000</v>
      </c>
      <c r="D14" s="108">
        <v>158400</v>
      </c>
      <c r="E14" s="108">
        <v>369600</v>
      </c>
      <c r="F14" s="108">
        <v>0</v>
      </c>
    </row>
    <row r="15" spans="1:6" s="5" customFormat="1" ht="18.75">
      <c r="A15" s="110" t="s">
        <v>189</v>
      </c>
      <c r="B15" s="107"/>
      <c r="C15" s="107"/>
      <c r="D15" s="108"/>
      <c r="E15" s="108"/>
      <c r="F15" s="108"/>
    </row>
    <row r="16" spans="1:6" s="5" customFormat="1" ht="18.75">
      <c r="A16" s="111" t="s">
        <v>17</v>
      </c>
      <c r="B16" s="107" t="s">
        <v>1</v>
      </c>
      <c r="C16" s="265">
        <f>SUM(D16:F16)</f>
        <v>18100</v>
      </c>
      <c r="D16" s="108">
        <v>5430</v>
      </c>
      <c r="E16" s="108">
        <v>12670</v>
      </c>
      <c r="F16" s="108">
        <v>0</v>
      </c>
    </row>
    <row r="17" spans="1:6" s="5" customFormat="1" ht="18.75">
      <c r="A17" s="111" t="s">
        <v>18</v>
      </c>
      <c r="B17" s="107" t="s">
        <v>1</v>
      </c>
      <c r="C17" s="265">
        <f>SUM(D17:F17)</f>
        <v>30000</v>
      </c>
      <c r="D17" s="108">
        <v>9000</v>
      </c>
      <c r="E17" s="108">
        <v>21000</v>
      </c>
      <c r="F17" s="108">
        <v>0</v>
      </c>
    </row>
    <row r="18" spans="1:6" s="5" customFormat="1" ht="18.75">
      <c r="A18" s="112" t="s">
        <v>60</v>
      </c>
      <c r="B18" s="107" t="s">
        <v>1</v>
      </c>
      <c r="C18" s="265">
        <f>SUM(D18:F18)</f>
        <v>1209600</v>
      </c>
      <c r="D18" s="108">
        <v>1209600</v>
      </c>
      <c r="E18" s="108">
        <v>0</v>
      </c>
      <c r="F18" s="108">
        <v>0</v>
      </c>
    </row>
    <row r="19" spans="1:6" s="5" customFormat="1" ht="18.75">
      <c r="A19" s="113" t="s">
        <v>190</v>
      </c>
      <c r="B19" s="107"/>
      <c r="C19" s="107"/>
      <c r="D19" s="108"/>
      <c r="E19" s="108"/>
      <c r="F19" s="108"/>
    </row>
    <row r="20" spans="1:6" s="5" customFormat="1" ht="18.75">
      <c r="A20" s="114" t="s">
        <v>196</v>
      </c>
      <c r="B20" s="107" t="s">
        <v>1</v>
      </c>
      <c r="C20" s="265">
        <f>SUM(D20:F20)</f>
        <v>100000</v>
      </c>
      <c r="D20" s="108">
        <v>30000</v>
      </c>
      <c r="E20" s="108">
        <v>70000</v>
      </c>
      <c r="F20" s="108">
        <v>0</v>
      </c>
    </row>
    <row r="21" spans="1:6" s="5" customFormat="1" ht="18.75">
      <c r="A21" s="111" t="s">
        <v>19</v>
      </c>
      <c r="B21" s="107" t="s">
        <v>1</v>
      </c>
      <c r="C21" s="265">
        <f>SUM(D21:F21)</f>
        <v>50000</v>
      </c>
      <c r="D21" s="108">
        <v>15000</v>
      </c>
      <c r="E21" s="108">
        <v>35000</v>
      </c>
      <c r="F21" s="108">
        <v>0</v>
      </c>
    </row>
    <row r="22" spans="1:6" s="5" customFormat="1" ht="18.75">
      <c r="A22" s="111" t="s">
        <v>20</v>
      </c>
      <c r="B22" s="107" t="s">
        <v>1</v>
      </c>
      <c r="C22" s="265">
        <f>SUM(D22:F22)</f>
        <v>12000</v>
      </c>
      <c r="D22" s="108">
        <v>3600</v>
      </c>
      <c r="E22" s="108">
        <v>8400</v>
      </c>
      <c r="F22" s="108">
        <v>0</v>
      </c>
    </row>
    <row r="23" spans="1:6" s="5" customFormat="1" ht="18.75">
      <c r="A23" s="111" t="s">
        <v>15</v>
      </c>
      <c r="B23" s="107" t="s">
        <v>1</v>
      </c>
      <c r="C23" s="265">
        <f>SUM(D23:F23)</f>
        <v>1300</v>
      </c>
      <c r="D23" s="108">
        <v>1300</v>
      </c>
      <c r="E23" s="108">
        <v>0</v>
      </c>
      <c r="F23" s="108">
        <v>0</v>
      </c>
    </row>
    <row r="24" spans="1:6" s="5" customFormat="1" ht="18.75">
      <c r="A24" s="319" t="s">
        <v>192</v>
      </c>
      <c r="B24" s="98" t="s">
        <v>1</v>
      </c>
      <c r="C24" s="263">
        <f>SUM(D24:F24)</f>
        <v>1949000</v>
      </c>
      <c r="D24" s="99">
        <f>SUM(D14,D16,D17,D18,D20,D21,D22,D23)</f>
        <v>1432330</v>
      </c>
      <c r="E24" s="99">
        <f>SUM(E14,E16,E17,E18,E20,E21,E22,E23)</f>
        <v>516670</v>
      </c>
      <c r="F24" s="99">
        <f>F8</f>
        <v>0</v>
      </c>
    </row>
    <row r="25" spans="1:6" s="5" customFormat="1" ht="18.75">
      <c r="A25" s="319"/>
      <c r="B25" s="98"/>
      <c r="C25" s="98"/>
      <c r="D25" s="99"/>
      <c r="E25" s="99"/>
      <c r="F25" s="99"/>
    </row>
    <row r="26" spans="1:6" ht="18.75">
      <c r="A26" s="318" t="s">
        <v>0</v>
      </c>
      <c r="B26" s="96" t="s">
        <v>1</v>
      </c>
      <c r="C26" s="266">
        <f>SUM(D26:F26)</f>
        <v>1949000</v>
      </c>
      <c r="D26" s="115">
        <f>D8</f>
        <v>1432330</v>
      </c>
      <c r="E26" s="115">
        <f>E8</f>
        <v>516670</v>
      </c>
      <c r="F26" s="115">
        <f>F8</f>
        <v>0</v>
      </c>
    </row>
    <row r="27" spans="1:6" ht="18.75">
      <c r="A27" s="318"/>
      <c r="B27" s="96"/>
      <c r="C27" s="133"/>
      <c r="D27" s="115"/>
      <c r="E27" s="115"/>
      <c r="F27" s="115"/>
    </row>
    <row r="28" spans="1:3" ht="21.75" customHeight="1">
      <c r="A28" s="12"/>
      <c r="B28" s="6"/>
      <c r="C28" s="6"/>
    </row>
    <row r="29" spans="1:3" ht="21.75" customHeight="1">
      <c r="A29" s="12"/>
      <c r="B29" s="6"/>
      <c r="C29" s="6"/>
    </row>
    <row r="30" spans="1:3" ht="28.5" customHeight="1">
      <c r="A30" s="13" t="s">
        <v>55</v>
      </c>
      <c r="B30" s="6"/>
      <c r="C30" s="6"/>
    </row>
    <row r="32" ht="14.25">
      <c r="F32" s="8"/>
    </row>
  </sheetData>
  <sheetProtection/>
  <mergeCells count="4">
    <mergeCell ref="A5:A6"/>
    <mergeCell ref="A1:D1"/>
    <mergeCell ref="A26:A27"/>
    <mergeCell ref="A24:A25"/>
  </mergeCells>
  <printOptions horizontalCentered="1"/>
  <pageMargins left="0.4330708661417323" right="0.4330708661417323" top="0.3937007874015748" bottom="0.3937007874015748" header="0.31496062992125984" footer="0.31496062992125984"/>
  <pageSetup horizontalDpi="600" verticalDpi="600" orientation="portrait" paperSize="9" scale="76" r:id="rId1"/>
  <headerFooter>
    <oddHeader>&amp;C&amp;"TH SarabunPSK,ธรรมดา"&amp;16แผน/ผลการปฏิบัติงานและการใช้จ่ายงบประมาณรายจ่ายประจำปีงบประมาณ พ.ศ. 2566&amp;R&amp;"TH SarabunPSK,ธรรมดา"&amp;16แบบ สงม. 2   
 (สำนักงานเขต) &amp;"-,ธรรมดา"&amp;11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1"/>
  <sheetViews>
    <sheetView view="pageBreakPreview" zoomScale="90" zoomScaleSheetLayoutView="90" zoomScalePageLayoutView="0" workbookViewId="0" topLeftCell="A5">
      <selection activeCell="B28" sqref="B28"/>
    </sheetView>
  </sheetViews>
  <sheetFormatPr defaultColWidth="9.140625" defaultRowHeight="15"/>
  <cols>
    <col min="1" max="1" width="45.8515625" style="0" bestFit="1" customWidth="1"/>
    <col min="2" max="2" width="5.28125" style="0" bestFit="1" customWidth="1"/>
    <col min="3" max="3" width="11.140625" style="0" bestFit="1" customWidth="1"/>
    <col min="4" max="4" width="14.57421875" style="0" bestFit="1" customWidth="1"/>
    <col min="5" max="5" width="14.8515625" style="0" bestFit="1" customWidth="1"/>
    <col min="6" max="6" width="14.57421875" style="0" bestFit="1" customWidth="1"/>
  </cols>
  <sheetData>
    <row r="1" spans="1:6" ht="21">
      <c r="A1" s="317"/>
      <c r="B1" s="317"/>
      <c r="C1" s="317"/>
      <c r="D1" s="317"/>
      <c r="E1" s="2"/>
      <c r="F1" s="2"/>
    </row>
    <row r="2" spans="1:6" ht="18.75">
      <c r="A2" s="118" t="s">
        <v>11</v>
      </c>
      <c r="B2" s="86"/>
      <c r="C2" s="86"/>
      <c r="D2" s="87"/>
      <c r="E2" s="87"/>
      <c r="F2" s="87"/>
    </row>
    <row r="3" spans="1:6" ht="18.75">
      <c r="A3" s="119" t="s">
        <v>9</v>
      </c>
      <c r="B3" s="89"/>
      <c r="C3" s="89"/>
      <c r="D3" s="87"/>
      <c r="E3" s="87"/>
      <c r="F3" s="87"/>
    </row>
    <row r="4" spans="1:6" ht="18.75">
      <c r="A4" s="89"/>
      <c r="B4" s="89"/>
      <c r="C4" s="89"/>
      <c r="D4" s="91" t="s">
        <v>8</v>
      </c>
      <c r="E4" s="91" t="s">
        <v>8</v>
      </c>
      <c r="F4" s="91" t="s">
        <v>8</v>
      </c>
    </row>
    <row r="5" spans="1:6" ht="18.75">
      <c r="A5" s="320" t="s">
        <v>7</v>
      </c>
      <c r="B5" s="92" t="s">
        <v>6</v>
      </c>
      <c r="C5" s="262" t="s">
        <v>0</v>
      </c>
      <c r="D5" s="71" t="s">
        <v>179</v>
      </c>
      <c r="E5" s="261" t="s">
        <v>181</v>
      </c>
      <c r="F5" s="71" t="s">
        <v>183</v>
      </c>
    </row>
    <row r="6" spans="1:6" ht="18.75">
      <c r="A6" s="321"/>
      <c r="B6" s="93"/>
      <c r="C6" s="93" t="s">
        <v>1</v>
      </c>
      <c r="D6" s="24" t="s">
        <v>180</v>
      </c>
      <c r="E6" s="25" t="s">
        <v>182</v>
      </c>
      <c r="F6" s="24" t="s">
        <v>184</v>
      </c>
    </row>
    <row r="7" spans="1:6" ht="18.75">
      <c r="A7" s="121" t="s">
        <v>13</v>
      </c>
      <c r="B7" s="95"/>
      <c r="C7" s="95"/>
      <c r="D7" s="96"/>
      <c r="E7" s="96"/>
      <c r="F7" s="96"/>
    </row>
    <row r="8" spans="1:6" ht="18.75">
      <c r="A8" s="122" t="s">
        <v>124</v>
      </c>
      <c r="B8" s="98" t="s">
        <v>1</v>
      </c>
      <c r="C8" s="263">
        <f>SUM(D8:F8)</f>
        <v>768200</v>
      </c>
      <c r="D8" s="99">
        <f>D10</f>
        <v>335400</v>
      </c>
      <c r="E8" s="99">
        <f>E10</f>
        <v>350300</v>
      </c>
      <c r="F8" s="99">
        <f>F10</f>
        <v>82500</v>
      </c>
    </row>
    <row r="9" spans="1:6" ht="18.75">
      <c r="A9" s="123"/>
      <c r="B9" s="98"/>
      <c r="C9" s="98"/>
      <c r="D9" s="99"/>
      <c r="E9" s="99"/>
      <c r="F9" s="99"/>
    </row>
    <row r="10" spans="1:6" s="4" customFormat="1" ht="18.75">
      <c r="A10" s="124" t="s">
        <v>93</v>
      </c>
      <c r="B10" s="102" t="s">
        <v>1</v>
      </c>
      <c r="C10" s="264">
        <f>SUM(D10:F10)</f>
        <v>768200</v>
      </c>
      <c r="D10" s="103">
        <f>SUM(D14:D24)</f>
        <v>335400</v>
      </c>
      <c r="E10" s="103">
        <f>SUM(E14:E24)</f>
        <v>350300</v>
      </c>
      <c r="F10" s="103">
        <f>SUM(F14:F24)</f>
        <v>82500</v>
      </c>
    </row>
    <row r="11" spans="1:6" s="4" customFormat="1" ht="18.75">
      <c r="A11" s="125"/>
      <c r="B11" s="102"/>
      <c r="C11" s="102"/>
      <c r="D11" s="103"/>
      <c r="E11" s="103"/>
      <c r="F11" s="103"/>
    </row>
    <row r="12" spans="1:6" s="4" customFormat="1" ht="18.75">
      <c r="A12" s="126" t="s">
        <v>187</v>
      </c>
      <c r="B12" s="102"/>
      <c r="C12" s="102"/>
      <c r="D12" s="103"/>
      <c r="E12" s="103"/>
      <c r="F12" s="103"/>
    </row>
    <row r="13" spans="1:6" s="5" customFormat="1" ht="18.75">
      <c r="A13" s="127" t="s">
        <v>188</v>
      </c>
      <c r="B13" s="107"/>
      <c r="C13" s="107"/>
      <c r="D13" s="108"/>
      <c r="E13" s="108"/>
      <c r="F13" s="108"/>
    </row>
    <row r="14" spans="1:6" s="5" customFormat="1" ht="18.75">
      <c r="A14" s="128" t="s">
        <v>16</v>
      </c>
      <c r="B14" s="107" t="s">
        <v>1</v>
      </c>
      <c r="C14" s="265">
        <f>SUM(D14:F14)</f>
        <v>288400</v>
      </c>
      <c r="D14" s="108">
        <v>71300</v>
      </c>
      <c r="E14" s="108">
        <v>134600</v>
      </c>
      <c r="F14" s="108">
        <v>82500</v>
      </c>
    </row>
    <row r="15" spans="1:6" s="5" customFormat="1" ht="18.75">
      <c r="A15" s="129" t="s">
        <v>189</v>
      </c>
      <c r="B15" s="107"/>
      <c r="C15" s="107"/>
      <c r="D15" s="108"/>
      <c r="E15" s="108"/>
      <c r="F15" s="108"/>
    </row>
    <row r="16" spans="1:6" s="5" customFormat="1" ht="18.75">
      <c r="A16" s="128" t="s">
        <v>17</v>
      </c>
      <c r="B16" s="107" t="s">
        <v>1</v>
      </c>
      <c r="C16" s="265">
        <f>SUM(D16:F16)</f>
        <v>18100</v>
      </c>
      <c r="D16" s="108">
        <v>0</v>
      </c>
      <c r="E16" s="108">
        <v>18100</v>
      </c>
      <c r="F16" s="108">
        <v>0</v>
      </c>
    </row>
    <row r="17" spans="1:6" s="5" customFormat="1" ht="18.75">
      <c r="A17" s="128" t="s">
        <v>18</v>
      </c>
      <c r="B17" s="107" t="s">
        <v>1</v>
      </c>
      <c r="C17" s="265">
        <f>SUM(D17:F17)</f>
        <v>55600</v>
      </c>
      <c r="D17" s="108">
        <v>20000</v>
      </c>
      <c r="E17" s="108">
        <v>35600</v>
      </c>
      <c r="F17" s="108">
        <v>0</v>
      </c>
    </row>
    <row r="18" spans="1:6" s="5" customFormat="1" ht="18.75">
      <c r="A18" s="130" t="s">
        <v>91</v>
      </c>
      <c r="B18" s="107" t="s">
        <v>1</v>
      </c>
      <c r="C18" s="265">
        <f>SUM(D18:F18)</f>
        <v>28000</v>
      </c>
      <c r="D18" s="108">
        <v>10000</v>
      </c>
      <c r="E18" s="108">
        <v>18000</v>
      </c>
      <c r="F18" s="108">
        <v>0</v>
      </c>
    </row>
    <row r="19" spans="1:6" s="5" customFormat="1" ht="18.75">
      <c r="A19" s="130" t="s">
        <v>60</v>
      </c>
      <c r="B19" s="107" t="s">
        <v>1</v>
      </c>
      <c r="C19" s="265">
        <f>SUM(D19:F19)</f>
        <v>172800</v>
      </c>
      <c r="D19" s="108">
        <v>172800</v>
      </c>
      <c r="E19" s="108">
        <v>0</v>
      </c>
      <c r="F19" s="108">
        <v>0</v>
      </c>
    </row>
    <row r="20" spans="1:6" s="5" customFormat="1" ht="18.75">
      <c r="A20" s="131" t="s">
        <v>190</v>
      </c>
      <c r="B20" s="107"/>
      <c r="C20" s="107"/>
      <c r="D20" s="108"/>
      <c r="E20" s="108"/>
      <c r="F20" s="108"/>
    </row>
    <row r="21" spans="1:6" s="5" customFormat="1" ht="18.75">
      <c r="A21" s="132" t="s">
        <v>196</v>
      </c>
      <c r="B21" s="107" t="s">
        <v>1</v>
      </c>
      <c r="C21" s="265">
        <f>SUM(D21:F21)</f>
        <v>150000</v>
      </c>
      <c r="D21" s="108">
        <v>50000</v>
      </c>
      <c r="E21" s="108">
        <v>100000</v>
      </c>
      <c r="F21" s="108">
        <v>0</v>
      </c>
    </row>
    <row r="22" spans="1:6" s="5" customFormat="1" ht="18.75">
      <c r="A22" s="128" t="s">
        <v>19</v>
      </c>
      <c r="B22" s="107" t="s">
        <v>1</v>
      </c>
      <c r="C22" s="265">
        <f>SUM(D22:F22)</f>
        <v>42000</v>
      </c>
      <c r="D22" s="108">
        <v>10000</v>
      </c>
      <c r="E22" s="108">
        <v>32000</v>
      </c>
      <c r="F22" s="108">
        <v>0</v>
      </c>
    </row>
    <row r="23" spans="1:6" s="5" customFormat="1" ht="18.75">
      <c r="A23" s="128" t="s">
        <v>20</v>
      </c>
      <c r="B23" s="107" t="s">
        <v>1</v>
      </c>
      <c r="C23" s="265">
        <f>SUM(D23:F23)</f>
        <v>12000</v>
      </c>
      <c r="D23" s="108">
        <v>0</v>
      </c>
      <c r="E23" s="108">
        <v>12000</v>
      </c>
      <c r="F23" s="108">
        <v>0</v>
      </c>
    </row>
    <row r="24" spans="1:6" s="5" customFormat="1" ht="18.75">
      <c r="A24" s="111" t="s">
        <v>15</v>
      </c>
      <c r="B24" s="107" t="s">
        <v>1</v>
      </c>
      <c r="C24" s="265">
        <f>SUM(D24:F24)</f>
        <v>1300</v>
      </c>
      <c r="D24" s="108">
        <v>1300</v>
      </c>
      <c r="E24" s="108">
        <v>0</v>
      </c>
      <c r="F24" s="108">
        <v>0</v>
      </c>
    </row>
    <row r="25" spans="1:6" s="5" customFormat="1" ht="18.75">
      <c r="A25" s="323" t="s">
        <v>192</v>
      </c>
      <c r="B25" s="98" t="s">
        <v>1</v>
      </c>
      <c r="C25" s="263">
        <f>SUM(D25:F25)</f>
        <v>768200</v>
      </c>
      <c r="D25" s="99">
        <f>D10</f>
        <v>335400</v>
      </c>
      <c r="E25" s="99">
        <f>E10</f>
        <v>350300</v>
      </c>
      <c r="F25" s="99">
        <f>F10</f>
        <v>82500</v>
      </c>
    </row>
    <row r="26" spans="1:6" s="5" customFormat="1" ht="18.75">
      <c r="A26" s="323"/>
      <c r="B26" s="98"/>
      <c r="C26" s="98"/>
      <c r="D26" s="99"/>
      <c r="E26" s="99"/>
      <c r="F26" s="99"/>
    </row>
    <row r="27" spans="1:6" ht="18.75">
      <c r="A27" s="322" t="s">
        <v>0</v>
      </c>
      <c r="B27" s="96" t="s">
        <v>1</v>
      </c>
      <c r="C27" s="266">
        <f>SUM(D27:F27)</f>
        <v>768200</v>
      </c>
      <c r="D27" s="115">
        <f>SUM(D14,D16:D19,D21:D24)</f>
        <v>335400</v>
      </c>
      <c r="E27" s="115">
        <f>SUM(E14,E16:E19,E21:E24)</f>
        <v>350300</v>
      </c>
      <c r="F27" s="115">
        <f>SUM(F14,F16:F19,F21:F24)</f>
        <v>82500</v>
      </c>
    </row>
    <row r="28" spans="1:6" ht="18.75">
      <c r="A28" s="322"/>
      <c r="B28" s="96"/>
      <c r="C28" s="133"/>
      <c r="D28" s="115"/>
      <c r="E28" s="115"/>
      <c r="F28" s="115"/>
    </row>
    <row r="29" spans="1:6" ht="21">
      <c r="A29" s="10"/>
      <c r="B29" s="10"/>
      <c r="C29" s="10"/>
      <c r="D29" s="11"/>
      <c r="E29" s="11"/>
      <c r="F29" s="11"/>
    </row>
    <row r="30" spans="1:3" ht="24" customHeight="1">
      <c r="A30" s="6"/>
      <c r="B30" s="6"/>
      <c r="C30" s="6"/>
    </row>
    <row r="31" spans="1:3" ht="24" customHeight="1">
      <c r="A31" s="7" t="s">
        <v>55</v>
      </c>
      <c r="B31" s="6"/>
      <c r="C31" s="6"/>
    </row>
  </sheetData>
  <sheetProtection/>
  <mergeCells count="4">
    <mergeCell ref="A5:A6"/>
    <mergeCell ref="A1:D1"/>
    <mergeCell ref="A27:A28"/>
    <mergeCell ref="A25:A26"/>
  </mergeCells>
  <printOptions horizontalCentered="1"/>
  <pageMargins left="0.4330708661417323" right="0.4330708661417323" top="0.3937007874015748" bottom="0.3937007874015748" header="0.31496062992125984" footer="0.31496062992125984"/>
  <pageSetup horizontalDpi="600" verticalDpi="600" orientation="portrait" paperSize="9" scale="76" r:id="rId1"/>
  <headerFooter>
    <oddHeader>&amp;C&amp;"TH SarabunPSK,ธรรมดา"&amp;16แผน/ผลการปฏิบัติงานและการใช้จ่ายงบประมาณรายจ่ายประจำปีงบประมาณ พ.ศ. 2566&amp;R&amp;"TH SarabunPSK,ธรรมดา"&amp;16แบบ สงม. 2   
 (สำนักงานเขต) &amp;"-,ธรรมดา"&amp;11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33"/>
  <sheetViews>
    <sheetView view="pageBreakPreview" zoomScale="90" zoomScaleSheetLayoutView="90" zoomScalePageLayoutView="0" workbookViewId="0" topLeftCell="A1">
      <pane xSplit="2" ySplit="6" topLeftCell="C13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B27" sqref="B27"/>
    </sheetView>
  </sheetViews>
  <sheetFormatPr defaultColWidth="9.140625" defaultRowHeight="15"/>
  <cols>
    <col min="1" max="1" width="45.8515625" style="0" bestFit="1" customWidth="1"/>
    <col min="2" max="2" width="5.28125" style="0" bestFit="1" customWidth="1"/>
    <col min="3" max="3" width="12.421875" style="0" bestFit="1" customWidth="1"/>
    <col min="4" max="4" width="14.57421875" style="0" bestFit="1" customWidth="1"/>
    <col min="5" max="5" width="14.8515625" style="0" bestFit="1" customWidth="1"/>
    <col min="6" max="6" width="14.57421875" style="0" bestFit="1" customWidth="1"/>
  </cols>
  <sheetData>
    <row r="1" spans="1:6" ht="21">
      <c r="A1" s="317"/>
      <c r="B1" s="317"/>
      <c r="C1" s="317"/>
      <c r="D1" s="317"/>
      <c r="E1" s="2"/>
      <c r="F1" s="2"/>
    </row>
    <row r="2" spans="1:6" ht="18.75">
      <c r="A2" s="118" t="s">
        <v>11</v>
      </c>
      <c r="B2" s="86"/>
      <c r="C2" s="86"/>
      <c r="D2" s="87"/>
      <c r="E2" s="87"/>
      <c r="F2" s="87"/>
    </row>
    <row r="3" spans="1:6" ht="18.75">
      <c r="A3" s="119" t="s">
        <v>10</v>
      </c>
      <c r="B3" s="89"/>
      <c r="C3" s="89"/>
      <c r="D3" s="87"/>
      <c r="E3" s="87"/>
      <c r="F3" s="87"/>
    </row>
    <row r="4" spans="1:6" ht="18.75">
      <c r="A4" s="89"/>
      <c r="B4" s="89"/>
      <c r="C4" s="89"/>
      <c r="D4" s="91" t="s">
        <v>8</v>
      </c>
      <c r="E4" s="91" t="s">
        <v>8</v>
      </c>
      <c r="F4" s="91" t="s">
        <v>8</v>
      </c>
    </row>
    <row r="5" spans="1:6" ht="18.75">
      <c r="A5" s="320" t="s">
        <v>7</v>
      </c>
      <c r="B5" s="262" t="s">
        <v>6</v>
      </c>
      <c r="C5" s="262" t="s">
        <v>0</v>
      </c>
      <c r="D5" s="71" t="s">
        <v>179</v>
      </c>
      <c r="E5" s="261" t="s">
        <v>181</v>
      </c>
      <c r="F5" s="71" t="s">
        <v>183</v>
      </c>
    </row>
    <row r="6" spans="1:6" ht="18.75">
      <c r="A6" s="321"/>
      <c r="B6" s="262"/>
      <c r="C6" s="262" t="s">
        <v>1</v>
      </c>
      <c r="D6" s="71" t="s">
        <v>180</v>
      </c>
      <c r="E6" s="261" t="s">
        <v>182</v>
      </c>
      <c r="F6" s="71" t="s">
        <v>184</v>
      </c>
    </row>
    <row r="7" spans="1:6" ht="18.75">
      <c r="A7" s="121" t="s">
        <v>13</v>
      </c>
      <c r="B7" s="95"/>
      <c r="C7" s="95"/>
      <c r="D7" s="96"/>
      <c r="E7" s="96"/>
      <c r="F7" s="96"/>
    </row>
    <row r="8" spans="1:6" ht="18.75">
      <c r="A8" s="122" t="s">
        <v>123</v>
      </c>
      <c r="B8" s="98" t="s">
        <v>1</v>
      </c>
      <c r="C8" s="263">
        <f>SUM(D8:F8)</f>
        <v>1022100</v>
      </c>
      <c r="D8" s="99">
        <f>D10</f>
        <v>554000</v>
      </c>
      <c r="E8" s="99">
        <f>E10</f>
        <v>418100</v>
      </c>
      <c r="F8" s="99">
        <f>F10</f>
        <v>50000</v>
      </c>
    </row>
    <row r="9" spans="1:6" ht="18.75">
      <c r="A9" s="134"/>
      <c r="B9" s="98"/>
      <c r="C9" s="98"/>
      <c r="D9" s="99"/>
      <c r="E9" s="99"/>
      <c r="F9" s="99"/>
    </row>
    <row r="10" spans="1:6" s="4" customFormat="1" ht="18.75">
      <c r="A10" s="124" t="s">
        <v>93</v>
      </c>
      <c r="B10" s="102" t="s">
        <v>1</v>
      </c>
      <c r="C10" s="264">
        <f>SUM(D10:F10)</f>
        <v>1022100</v>
      </c>
      <c r="D10" s="103">
        <f>SUM(D14:D23)</f>
        <v>554000</v>
      </c>
      <c r="E10" s="103">
        <f>SUM(E14:E23)</f>
        <v>418100</v>
      </c>
      <c r="F10" s="103">
        <f>SUM(F14:F23)</f>
        <v>50000</v>
      </c>
    </row>
    <row r="11" spans="1:6" s="4" customFormat="1" ht="18.75">
      <c r="A11" s="125"/>
      <c r="B11" s="102"/>
      <c r="C11" s="102"/>
      <c r="D11" s="103"/>
      <c r="E11" s="103"/>
      <c r="F11" s="103"/>
    </row>
    <row r="12" spans="1:6" s="4" customFormat="1" ht="18.75">
      <c r="A12" s="126" t="s">
        <v>187</v>
      </c>
      <c r="B12" s="102"/>
      <c r="C12" s="102"/>
      <c r="D12" s="103"/>
      <c r="E12" s="103"/>
      <c r="F12" s="103"/>
    </row>
    <row r="13" spans="1:6" s="5" customFormat="1" ht="18.75">
      <c r="A13" s="127" t="s">
        <v>188</v>
      </c>
      <c r="B13" s="107"/>
      <c r="C13" s="107"/>
      <c r="D13" s="108"/>
      <c r="E13" s="108"/>
      <c r="F13" s="108"/>
    </row>
    <row r="14" spans="1:6" s="5" customFormat="1" ht="18.75">
      <c r="A14" s="128" t="s">
        <v>16</v>
      </c>
      <c r="B14" s="107" t="s">
        <v>1</v>
      </c>
      <c r="C14" s="265">
        <f>SUM(D14:F14)</f>
        <v>130500</v>
      </c>
      <c r="D14" s="108">
        <v>130500</v>
      </c>
      <c r="E14" s="108">
        <v>0</v>
      </c>
      <c r="F14" s="108">
        <v>0</v>
      </c>
    </row>
    <row r="15" spans="1:6" s="5" customFormat="1" ht="18.75">
      <c r="A15" s="129" t="s">
        <v>189</v>
      </c>
      <c r="B15" s="107"/>
      <c r="C15" s="107"/>
      <c r="D15" s="108"/>
      <c r="E15" s="108"/>
      <c r="F15" s="108"/>
    </row>
    <row r="16" spans="1:6" s="5" customFormat="1" ht="18.75">
      <c r="A16" s="128" t="s">
        <v>17</v>
      </c>
      <c r="B16" s="107" t="s">
        <v>1</v>
      </c>
      <c r="C16" s="265">
        <f>SUM(D16:F16)</f>
        <v>36200</v>
      </c>
      <c r="D16" s="108">
        <v>18100</v>
      </c>
      <c r="E16" s="108">
        <v>18100</v>
      </c>
      <c r="F16" s="108">
        <v>0</v>
      </c>
    </row>
    <row r="17" spans="1:6" s="5" customFormat="1" ht="18.75">
      <c r="A17" s="128" t="s">
        <v>18</v>
      </c>
      <c r="B17" s="107" t="s">
        <v>1</v>
      </c>
      <c r="C17" s="265">
        <f>SUM(D17:F17)</f>
        <v>20000</v>
      </c>
      <c r="D17" s="108">
        <v>10000</v>
      </c>
      <c r="E17" s="108">
        <v>10000</v>
      </c>
      <c r="F17" s="108">
        <v>0</v>
      </c>
    </row>
    <row r="18" spans="1:6" s="5" customFormat="1" ht="18.75">
      <c r="A18" s="128" t="s">
        <v>60</v>
      </c>
      <c r="B18" s="107" t="s">
        <v>1</v>
      </c>
      <c r="C18" s="265">
        <f>SUM(D18:F18)</f>
        <v>172800</v>
      </c>
      <c r="D18" s="108">
        <v>172800</v>
      </c>
      <c r="E18" s="108">
        <v>0</v>
      </c>
      <c r="F18" s="108">
        <v>0</v>
      </c>
    </row>
    <row r="19" spans="1:6" s="5" customFormat="1" ht="18.75">
      <c r="A19" s="135" t="s">
        <v>190</v>
      </c>
      <c r="B19" s="107"/>
      <c r="C19" s="107"/>
      <c r="D19" s="108"/>
      <c r="E19" s="108"/>
      <c r="F19" s="108"/>
    </row>
    <row r="20" spans="1:6" s="5" customFormat="1" ht="18.75">
      <c r="A20" s="132" t="s">
        <v>196</v>
      </c>
      <c r="B20" s="107" t="s">
        <v>1</v>
      </c>
      <c r="C20" s="265">
        <f>SUM(D20:F20)</f>
        <v>200000</v>
      </c>
      <c r="D20" s="108">
        <v>70000</v>
      </c>
      <c r="E20" s="108">
        <v>100000</v>
      </c>
      <c r="F20" s="108">
        <v>30000</v>
      </c>
    </row>
    <row r="21" spans="1:6" s="5" customFormat="1" ht="18.75">
      <c r="A21" s="128" t="s">
        <v>19</v>
      </c>
      <c r="B21" s="107" t="s">
        <v>1</v>
      </c>
      <c r="C21" s="265">
        <f>SUM(D21:F21)</f>
        <v>220000</v>
      </c>
      <c r="D21" s="108">
        <v>50000</v>
      </c>
      <c r="E21" s="108">
        <v>150000</v>
      </c>
      <c r="F21" s="108">
        <v>20000</v>
      </c>
    </row>
    <row r="22" spans="1:6" s="5" customFormat="1" ht="18.75">
      <c r="A22" s="128" t="s">
        <v>20</v>
      </c>
      <c r="B22" s="107" t="s">
        <v>1</v>
      </c>
      <c r="C22" s="265">
        <f>SUM(D22:F22)</f>
        <v>240000</v>
      </c>
      <c r="D22" s="108">
        <v>100000</v>
      </c>
      <c r="E22" s="108">
        <v>140000</v>
      </c>
      <c r="F22" s="108">
        <v>0</v>
      </c>
    </row>
    <row r="23" spans="1:6" s="5" customFormat="1" ht="18.75">
      <c r="A23" s="111" t="s">
        <v>15</v>
      </c>
      <c r="B23" s="107" t="s">
        <v>1</v>
      </c>
      <c r="C23" s="265">
        <f>SUM(D23:F23)</f>
        <v>2600</v>
      </c>
      <c r="D23" s="108">
        <v>2600</v>
      </c>
      <c r="E23" s="108">
        <v>0</v>
      </c>
      <c r="F23" s="108">
        <v>0</v>
      </c>
    </row>
    <row r="24" spans="1:6" s="5" customFormat="1" ht="18.75">
      <c r="A24" s="323" t="s">
        <v>192</v>
      </c>
      <c r="B24" s="98" t="s">
        <v>1</v>
      </c>
      <c r="C24" s="263">
        <f>SUM(D24:F24)</f>
        <v>1022100</v>
      </c>
      <c r="D24" s="99">
        <f>D10</f>
        <v>554000</v>
      </c>
      <c r="E24" s="99">
        <f>E10</f>
        <v>418100</v>
      </c>
      <c r="F24" s="99">
        <f>F10</f>
        <v>50000</v>
      </c>
    </row>
    <row r="25" spans="1:6" s="5" customFormat="1" ht="18.75">
      <c r="A25" s="323"/>
      <c r="B25" s="98"/>
      <c r="C25" s="98"/>
      <c r="D25" s="99"/>
      <c r="E25" s="99"/>
      <c r="F25" s="99"/>
    </row>
    <row r="26" spans="1:6" ht="18.75">
      <c r="A26" s="322" t="s">
        <v>0</v>
      </c>
      <c r="B26" s="96" t="s">
        <v>1</v>
      </c>
      <c r="C26" s="266">
        <f>SUM(D26:F26)</f>
        <v>1022100</v>
      </c>
      <c r="D26" s="115">
        <f>D8</f>
        <v>554000</v>
      </c>
      <c r="E26" s="115">
        <f>E8</f>
        <v>418100</v>
      </c>
      <c r="F26" s="115">
        <f>F8</f>
        <v>50000</v>
      </c>
    </row>
    <row r="27" spans="1:6" ht="18.75">
      <c r="A27" s="322"/>
      <c r="B27" s="96"/>
      <c r="C27" s="133"/>
      <c r="D27" s="115"/>
      <c r="E27" s="115"/>
      <c r="F27" s="115"/>
    </row>
    <row r="28" spans="1:6" ht="21">
      <c r="A28" s="10"/>
      <c r="B28" s="10"/>
      <c r="C28" s="10"/>
      <c r="D28" s="11"/>
      <c r="E28" s="11"/>
      <c r="F28" s="11"/>
    </row>
    <row r="29" spans="1:3" ht="24" customHeight="1">
      <c r="A29" s="6"/>
      <c r="B29" s="6"/>
      <c r="C29" s="6"/>
    </row>
    <row r="30" spans="1:3" ht="24" customHeight="1">
      <c r="A30" s="7" t="s">
        <v>55</v>
      </c>
      <c r="B30" s="6"/>
      <c r="C30" s="6"/>
    </row>
    <row r="33" ht="14.25">
      <c r="F33" s="8"/>
    </row>
  </sheetData>
  <sheetProtection/>
  <mergeCells count="4">
    <mergeCell ref="A26:A27"/>
    <mergeCell ref="A5:A6"/>
    <mergeCell ref="A1:D1"/>
    <mergeCell ref="A24:A25"/>
  </mergeCells>
  <printOptions horizontalCentered="1"/>
  <pageMargins left="0.4330708661417323" right="0.4330708661417323" top="0.3937007874015748" bottom="0.3937007874015748" header="0.31496062992125984" footer="0.31496062992125984"/>
  <pageSetup horizontalDpi="600" verticalDpi="600" orientation="portrait" paperSize="9" scale="76" r:id="rId1"/>
  <headerFooter>
    <oddHeader>&amp;C&amp;"TH SarabunPSK,ธรรมดา"&amp;16แผน/ผลการปฏิบัติงานและการใช้จ่ายงบประมาณรายจ่ายประจำปีงบประมาณ พ.ศ. 2566&amp;R&amp;"TH SarabunPSK,ธรรมดา"&amp;16แบบ สงม. 2   
 (สำนักงานเขต) &amp;"-,ธรรมดา"&amp;11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83"/>
  <sheetViews>
    <sheetView view="pageBreakPreview" zoomScale="90" zoomScaleSheetLayoutView="90" zoomScalePageLayoutView="0" workbookViewId="0" topLeftCell="A1">
      <pane xSplit="2" ySplit="6" topLeftCell="C67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B80" sqref="B80"/>
    </sheetView>
  </sheetViews>
  <sheetFormatPr defaultColWidth="9.140625" defaultRowHeight="15"/>
  <cols>
    <col min="1" max="1" width="59.7109375" style="0" bestFit="1" customWidth="1"/>
    <col min="2" max="2" width="5.28125" style="0" bestFit="1" customWidth="1"/>
    <col min="3" max="3" width="13.57421875" style="0" bestFit="1" customWidth="1"/>
    <col min="4" max="4" width="14.57421875" style="0" bestFit="1" customWidth="1"/>
    <col min="5" max="5" width="14.8515625" style="0" bestFit="1" customWidth="1"/>
    <col min="6" max="6" width="14.57421875" style="0" bestFit="1" customWidth="1"/>
  </cols>
  <sheetData>
    <row r="1" spans="1:6" ht="21">
      <c r="A1" s="317"/>
      <c r="B1" s="317"/>
      <c r="C1" s="317"/>
      <c r="D1" s="317"/>
      <c r="E1" s="2"/>
      <c r="F1" s="2"/>
    </row>
    <row r="2" spans="1:6" ht="18.75">
      <c r="A2" s="118" t="s">
        <v>11</v>
      </c>
      <c r="B2" s="86"/>
      <c r="C2" s="86"/>
      <c r="D2" s="87"/>
      <c r="E2" s="87"/>
      <c r="F2" s="87"/>
    </row>
    <row r="3" spans="1:6" ht="18.75">
      <c r="A3" s="119" t="s">
        <v>109</v>
      </c>
      <c r="B3" s="89"/>
      <c r="C3" s="89"/>
      <c r="D3" s="87"/>
      <c r="E3" s="87"/>
      <c r="F3" s="87"/>
    </row>
    <row r="4" spans="1:6" ht="18.75">
      <c r="A4" s="89"/>
      <c r="B4" s="89"/>
      <c r="C4" s="89"/>
      <c r="D4" s="91" t="s">
        <v>8</v>
      </c>
      <c r="E4" s="91" t="s">
        <v>8</v>
      </c>
      <c r="F4" s="91" t="s">
        <v>8</v>
      </c>
    </row>
    <row r="5" spans="1:6" ht="18.75">
      <c r="A5" s="320" t="s">
        <v>7</v>
      </c>
      <c r="B5" s="92" t="s">
        <v>6</v>
      </c>
      <c r="C5" s="262" t="s">
        <v>0</v>
      </c>
      <c r="D5" s="71" t="s">
        <v>179</v>
      </c>
      <c r="E5" s="261" t="s">
        <v>181</v>
      </c>
      <c r="F5" s="71" t="s">
        <v>183</v>
      </c>
    </row>
    <row r="6" spans="1:6" ht="18.75">
      <c r="A6" s="321"/>
      <c r="B6" s="93"/>
      <c r="C6" s="93" t="s">
        <v>1</v>
      </c>
      <c r="D6" s="24" t="s">
        <v>180</v>
      </c>
      <c r="E6" s="25" t="s">
        <v>182</v>
      </c>
      <c r="F6" s="24" t="s">
        <v>184</v>
      </c>
    </row>
    <row r="7" spans="1:6" ht="18.75">
      <c r="A7" s="121" t="s">
        <v>13</v>
      </c>
      <c r="B7" s="95"/>
      <c r="C7" s="95"/>
      <c r="D7" s="96"/>
      <c r="E7" s="96"/>
      <c r="F7" s="96"/>
    </row>
    <row r="8" spans="1:6" ht="18.75">
      <c r="A8" s="136" t="s">
        <v>110</v>
      </c>
      <c r="B8" s="98" t="s">
        <v>1</v>
      </c>
      <c r="C8" s="263">
        <f>SUM(D8:F8)</f>
        <v>14234400</v>
      </c>
      <c r="D8" s="99">
        <f>D10</f>
        <v>4741900</v>
      </c>
      <c r="E8" s="99">
        <f>E10</f>
        <v>4747500</v>
      </c>
      <c r="F8" s="99">
        <f>F10</f>
        <v>4745000</v>
      </c>
    </row>
    <row r="9" spans="1:6" ht="18.75">
      <c r="A9" s="134"/>
      <c r="B9" s="98" t="s">
        <v>2</v>
      </c>
      <c r="C9" s="98"/>
      <c r="D9" s="99"/>
      <c r="E9" s="99"/>
      <c r="F9" s="99"/>
    </row>
    <row r="10" spans="1:6" s="4" customFormat="1" ht="18.75">
      <c r="A10" s="124" t="s">
        <v>93</v>
      </c>
      <c r="B10" s="102" t="s">
        <v>1</v>
      </c>
      <c r="C10" s="264">
        <f>SUM(D10:F10)</f>
        <v>14234400</v>
      </c>
      <c r="D10" s="103">
        <f>SUM(D14:D22)</f>
        <v>4741900</v>
      </c>
      <c r="E10" s="103">
        <f>SUM(E14:E22)</f>
        <v>4747500</v>
      </c>
      <c r="F10" s="103">
        <f>SUM(F14:F22)</f>
        <v>4745000</v>
      </c>
    </row>
    <row r="11" spans="1:6" s="4" customFormat="1" ht="18.75">
      <c r="A11" s="137"/>
      <c r="B11" s="102" t="s">
        <v>2</v>
      </c>
      <c r="C11" s="102"/>
      <c r="D11" s="103"/>
      <c r="E11" s="103"/>
      <c r="F11" s="103"/>
    </row>
    <row r="12" spans="1:6" s="5" customFormat="1" ht="18.75">
      <c r="A12" s="126" t="s">
        <v>187</v>
      </c>
      <c r="B12" s="107"/>
      <c r="C12" s="107"/>
      <c r="D12" s="108"/>
      <c r="E12" s="108"/>
      <c r="F12" s="108"/>
    </row>
    <row r="13" spans="1:6" s="5" customFormat="1" ht="18.75">
      <c r="A13" s="127" t="s">
        <v>188</v>
      </c>
      <c r="B13" s="107"/>
      <c r="C13" s="107"/>
      <c r="D13" s="108"/>
      <c r="E13" s="108"/>
      <c r="F13" s="108"/>
    </row>
    <row r="14" spans="1:6" s="5" customFormat="1" ht="18.75">
      <c r="A14" s="138" t="s">
        <v>16</v>
      </c>
      <c r="B14" s="107" t="s">
        <v>1</v>
      </c>
      <c r="C14" s="265">
        <f>SUM(D14:F14)</f>
        <v>13792500</v>
      </c>
      <c r="D14" s="139">
        <v>4597500</v>
      </c>
      <c r="E14" s="139">
        <v>4597500</v>
      </c>
      <c r="F14" s="139">
        <v>4597500</v>
      </c>
    </row>
    <row r="15" spans="1:6" s="5" customFormat="1" ht="18.75">
      <c r="A15" s="129" t="s">
        <v>189</v>
      </c>
      <c r="B15" s="107"/>
      <c r="C15" s="107"/>
      <c r="D15" s="108"/>
      <c r="E15" s="108"/>
      <c r="F15" s="108"/>
    </row>
    <row r="16" spans="1:6" s="5" customFormat="1" ht="18.75">
      <c r="A16" s="140" t="s">
        <v>91</v>
      </c>
      <c r="B16" s="107" t="s">
        <v>1</v>
      </c>
      <c r="C16" s="265">
        <f>SUM(D16:F16)</f>
        <v>46000</v>
      </c>
      <c r="D16" s="139">
        <v>15300</v>
      </c>
      <c r="E16" s="139">
        <v>15300</v>
      </c>
      <c r="F16" s="139">
        <v>15400</v>
      </c>
    </row>
    <row r="17" spans="1:6" s="5" customFormat="1" ht="18.75">
      <c r="A17" s="141" t="s">
        <v>17</v>
      </c>
      <c r="B17" s="107" t="s">
        <v>1</v>
      </c>
      <c r="C17" s="265">
        <f>SUM(D17:F17)</f>
        <v>54300</v>
      </c>
      <c r="D17" s="139">
        <v>18100</v>
      </c>
      <c r="E17" s="139">
        <v>18100</v>
      </c>
      <c r="F17" s="139">
        <v>18100</v>
      </c>
    </row>
    <row r="18" spans="1:6" s="5" customFormat="1" ht="18.75">
      <c r="A18" s="140" t="s">
        <v>18</v>
      </c>
      <c r="B18" s="107" t="s">
        <v>1</v>
      </c>
      <c r="C18" s="265">
        <f>SUM(D18:F18)</f>
        <v>93000</v>
      </c>
      <c r="D18" s="139">
        <v>31000</v>
      </c>
      <c r="E18" s="139">
        <v>31000</v>
      </c>
      <c r="F18" s="139">
        <v>31000</v>
      </c>
    </row>
    <row r="19" spans="1:6" s="5" customFormat="1" ht="18.75">
      <c r="A19" s="135" t="s">
        <v>190</v>
      </c>
      <c r="B19" s="107"/>
      <c r="C19" s="107"/>
      <c r="D19" s="108"/>
      <c r="E19" s="108"/>
      <c r="F19" s="108"/>
    </row>
    <row r="20" spans="1:6" s="5" customFormat="1" ht="18.75">
      <c r="A20" s="142" t="s">
        <v>196</v>
      </c>
      <c r="B20" s="107" t="s">
        <v>1</v>
      </c>
      <c r="C20" s="265">
        <f>SUM(D20:F20)</f>
        <v>210000</v>
      </c>
      <c r="D20" s="139">
        <v>70000</v>
      </c>
      <c r="E20" s="139">
        <v>70000</v>
      </c>
      <c r="F20" s="139">
        <v>70000</v>
      </c>
    </row>
    <row r="21" spans="1:6" s="5" customFormat="1" ht="18.75">
      <c r="A21" s="140" t="s">
        <v>20</v>
      </c>
      <c r="B21" s="107" t="s">
        <v>1</v>
      </c>
      <c r="C21" s="265">
        <f>SUM(D21:F21)</f>
        <v>36000</v>
      </c>
      <c r="D21" s="139">
        <v>10000</v>
      </c>
      <c r="E21" s="139">
        <v>13000</v>
      </c>
      <c r="F21" s="139">
        <v>13000</v>
      </c>
    </row>
    <row r="22" spans="1:6" s="5" customFormat="1" ht="18.75">
      <c r="A22" s="130" t="s">
        <v>15</v>
      </c>
      <c r="B22" s="107" t="s">
        <v>1</v>
      </c>
      <c r="C22" s="265">
        <f>SUM(D22:F22)</f>
        <v>2600</v>
      </c>
      <c r="D22" s="139">
        <v>0</v>
      </c>
      <c r="E22" s="139">
        <v>2600</v>
      </c>
      <c r="F22" s="139">
        <v>0</v>
      </c>
    </row>
    <row r="23" spans="1:6" ht="18.75">
      <c r="A23" s="136" t="s">
        <v>111</v>
      </c>
      <c r="B23" s="98" t="s">
        <v>1</v>
      </c>
      <c r="C23" s="263">
        <f>SUM(D23:F23)</f>
        <v>1172500</v>
      </c>
      <c r="D23" s="99">
        <f>D25</f>
        <v>201000</v>
      </c>
      <c r="E23" s="99">
        <f>E25</f>
        <v>770500</v>
      </c>
      <c r="F23" s="99">
        <f>F25</f>
        <v>201000</v>
      </c>
    </row>
    <row r="24" spans="1:6" ht="18.75">
      <c r="A24" s="134"/>
      <c r="B24" s="98" t="s">
        <v>2</v>
      </c>
      <c r="C24" s="98"/>
      <c r="D24" s="99"/>
      <c r="E24" s="99"/>
      <c r="F24" s="99"/>
    </row>
    <row r="25" spans="1:6" s="4" customFormat="1" ht="18.75">
      <c r="A25" s="124" t="s">
        <v>93</v>
      </c>
      <c r="B25" s="102" t="s">
        <v>1</v>
      </c>
      <c r="C25" s="264">
        <f>SUM(D25:F25)</f>
        <v>1172500</v>
      </c>
      <c r="D25" s="103">
        <f>SUM(D28:D31)</f>
        <v>201000</v>
      </c>
      <c r="E25" s="103">
        <f>SUM(E28:E31)</f>
        <v>770500</v>
      </c>
      <c r="F25" s="103">
        <f>SUM(F28:F31)</f>
        <v>201000</v>
      </c>
    </row>
    <row r="26" spans="1:6" s="4" customFormat="1" ht="18.75">
      <c r="A26" s="137"/>
      <c r="B26" s="102" t="s">
        <v>2</v>
      </c>
      <c r="C26" s="102"/>
      <c r="D26" s="103"/>
      <c r="E26" s="103"/>
      <c r="F26" s="103"/>
    </row>
    <row r="27" spans="1:6" s="4" customFormat="1" ht="18.75">
      <c r="A27" s="143" t="s">
        <v>197</v>
      </c>
      <c r="B27" s="102"/>
      <c r="C27" s="102"/>
      <c r="D27" s="103"/>
      <c r="E27" s="103"/>
      <c r="F27" s="103"/>
    </row>
    <row r="28" spans="1:6" s="5" customFormat="1" ht="18.75">
      <c r="A28" s="135" t="s">
        <v>190</v>
      </c>
      <c r="B28" s="107"/>
      <c r="C28" s="107"/>
      <c r="D28" s="108"/>
      <c r="E28" s="108"/>
      <c r="F28" s="108"/>
    </row>
    <row r="29" spans="1:6" s="5" customFormat="1" ht="18.75">
      <c r="A29" s="140" t="s">
        <v>112</v>
      </c>
      <c r="B29" s="107" t="s">
        <v>1</v>
      </c>
      <c r="C29" s="265">
        <f>SUM(D29:F29)</f>
        <v>402000</v>
      </c>
      <c r="D29" s="139">
        <v>201000</v>
      </c>
      <c r="E29" s="139">
        <v>0</v>
      </c>
      <c r="F29" s="139">
        <v>201000</v>
      </c>
    </row>
    <row r="30" spans="1:6" s="5" customFormat="1" ht="18.75">
      <c r="A30" s="140" t="s">
        <v>104</v>
      </c>
      <c r="B30" s="107" t="s">
        <v>1</v>
      </c>
      <c r="C30" s="265">
        <f>SUM(D30:F30)</f>
        <v>217100</v>
      </c>
      <c r="D30" s="139">
        <v>0</v>
      </c>
      <c r="E30" s="139">
        <v>217100</v>
      </c>
      <c r="F30" s="139">
        <v>0</v>
      </c>
    </row>
    <row r="31" spans="1:6" s="5" customFormat="1" ht="18.75">
      <c r="A31" s="144" t="s">
        <v>113</v>
      </c>
      <c r="B31" s="107" t="s">
        <v>1</v>
      </c>
      <c r="C31" s="265">
        <f>SUM(D31:F31)</f>
        <v>553400</v>
      </c>
      <c r="D31" s="139">
        <v>0</v>
      </c>
      <c r="E31" s="139">
        <v>553400</v>
      </c>
      <c r="F31" s="139">
        <v>0</v>
      </c>
    </row>
    <row r="32" spans="1:6" ht="18.75">
      <c r="A32" s="136" t="s">
        <v>114</v>
      </c>
      <c r="B32" s="98" t="s">
        <v>1</v>
      </c>
      <c r="C32" s="263">
        <f>SUM(D32:F32)</f>
        <v>7206500</v>
      </c>
      <c r="D32" s="99">
        <f>SUM(D34,D50)</f>
        <v>2050500</v>
      </c>
      <c r="E32" s="99">
        <f>SUM(E34,E50)</f>
        <v>2819600</v>
      </c>
      <c r="F32" s="99">
        <f>SUM(F34,F50)</f>
        <v>2336400</v>
      </c>
    </row>
    <row r="33" spans="1:6" ht="18.75">
      <c r="A33" s="134"/>
      <c r="B33" s="98" t="s">
        <v>2</v>
      </c>
      <c r="C33" s="98"/>
      <c r="D33" s="99"/>
      <c r="E33" s="99"/>
      <c r="F33" s="99"/>
    </row>
    <row r="34" spans="1:6" s="4" customFormat="1" ht="18.75">
      <c r="A34" s="124" t="s">
        <v>93</v>
      </c>
      <c r="B34" s="102" t="s">
        <v>1</v>
      </c>
      <c r="C34" s="264">
        <f>SUM(D34:F34)</f>
        <v>6769900</v>
      </c>
      <c r="D34" s="103">
        <f>SUM(D38:D49)</f>
        <v>1871700</v>
      </c>
      <c r="E34" s="103">
        <f>SUM(E38:E49)</f>
        <v>2690800</v>
      </c>
      <c r="F34" s="103">
        <f>SUM(F38:F49)</f>
        <v>2207400</v>
      </c>
    </row>
    <row r="35" spans="1:6" s="4" customFormat="1" ht="18.75">
      <c r="A35" s="137"/>
      <c r="B35" s="102" t="s">
        <v>2</v>
      </c>
      <c r="C35" s="102"/>
      <c r="D35" s="103"/>
      <c r="E35" s="103"/>
      <c r="F35" s="103"/>
    </row>
    <row r="36" spans="1:6" s="5" customFormat="1" ht="18.75">
      <c r="A36" s="126" t="s">
        <v>187</v>
      </c>
      <c r="B36" s="107"/>
      <c r="C36" s="107"/>
      <c r="D36" s="108"/>
      <c r="E36" s="108"/>
      <c r="F36" s="108"/>
    </row>
    <row r="37" spans="1:6" s="5" customFormat="1" ht="18.75">
      <c r="A37" s="127" t="s">
        <v>188</v>
      </c>
      <c r="B37" s="107"/>
      <c r="C37" s="107"/>
      <c r="D37" s="108"/>
      <c r="E37" s="108"/>
      <c r="F37" s="108"/>
    </row>
    <row r="38" spans="1:6" s="5" customFormat="1" ht="18.75">
      <c r="A38" s="138" t="s">
        <v>115</v>
      </c>
      <c r="B38" s="107" t="s">
        <v>1</v>
      </c>
      <c r="C38" s="265">
        <f>SUM(D38:F38)</f>
        <v>4800000</v>
      </c>
      <c r="D38" s="139">
        <v>1400000</v>
      </c>
      <c r="E38" s="139">
        <v>1700000</v>
      </c>
      <c r="F38" s="139">
        <v>1700000</v>
      </c>
    </row>
    <row r="39" spans="1:6" s="5" customFormat="1" ht="18.75">
      <c r="A39" s="138" t="s">
        <v>116</v>
      </c>
      <c r="B39" s="107" t="s">
        <v>1</v>
      </c>
      <c r="C39" s="265">
        <f>SUM(D39:F39)</f>
        <v>240000</v>
      </c>
      <c r="D39" s="139">
        <v>60000</v>
      </c>
      <c r="E39" s="139">
        <v>90000</v>
      </c>
      <c r="F39" s="139">
        <v>90000</v>
      </c>
    </row>
    <row r="40" spans="1:6" s="5" customFormat="1" ht="18.75">
      <c r="A40" s="138" t="s">
        <v>198</v>
      </c>
      <c r="B40" s="107" t="s">
        <v>1</v>
      </c>
      <c r="C40" s="265">
        <f>SUM(D40:F40)</f>
        <v>45000</v>
      </c>
      <c r="D40" s="139">
        <v>10000</v>
      </c>
      <c r="E40" s="139">
        <v>17500</v>
      </c>
      <c r="F40" s="139">
        <v>17500</v>
      </c>
    </row>
    <row r="41" spans="1:6" s="5" customFormat="1" ht="18.75">
      <c r="A41" s="129" t="s">
        <v>189</v>
      </c>
      <c r="B41" s="107"/>
      <c r="C41" s="107"/>
      <c r="D41" s="108"/>
      <c r="E41" s="108"/>
      <c r="F41" s="108"/>
    </row>
    <row r="42" spans="1:6" s="5" customFormat="1" ht="18.75">
      <c r="A42" s="141" t="s">
        <v>17</v>
      </c>
      <c r="B42" s="107" t="s">
        <v>1</v>
      </c>
      <c r="C42" s="265">
        <f>SUM(D42:F42)</f>
        <v>650000</v>
      </c>
      <c r="D42" s="139">
        <v>216600</v>
      </c>
      <c r="E42" s="139">
        <v>216600</v>
      </c>
      <c r="F42" s="139">
        <v>216800</v>
      </c>
    </row>
    <row r="43" spans="1:6" s="5" customFormat="1" ht="18.75">
      <c r="A43" s="141" t="s">
        <v>199</v>
      </c>
      <c r="B43" s="146" t="s">
        <v>1</v>
      </c>
      <c r="C43" s="265">
        <f>SUM(D43:F43)</f>
        <v>2000</v>
      </c>
      <c r="D43" s="147">
        <v>2000</v>
      </c>
      <c r="E43" s="147">
        <v>0</v>
      </c>
      <c r="F43" s="147">
        <v>0</v>
      </c>
    </row>
    <row r="44" spans="1:6" s="5" customFormat="1" ht="18.75">
      <c r="A44" s="148" t="s">
        <v>190</v>
      </c>
      <c r="B44" s="107"/>
      <c r="C44" s="107"/>
      <c r="D44" s="108"/>
      <c r="E44" s="108"/>
      <c r="F44" s="108"/>
    </row>
    <row r="45" spans="1:6" s="5" customFormat="1" ht="18.75">
      <c r="A45" s="140" t="s">
        <v>112</v>
      </c>
      <c r="B45" s="107" t="s">
        <v>1</v>
      </c>
      <c r="C45" s="265">
        <f aca="true" t="shared" si="0" ref="C45:C50">SUM(D45:F45)</f>
        <v>366200</v>
      </c>
      <c r="D45" s="139">
        <v>183100</v>
      </c>
      <c r="E45" s="139">
        <v>0</v>
      </c>
      <c r="F45" s="139">
        <v>183100</v>
      </c>
    </row>
    <row r="46" spans="1:6" s="5" customFormat="1" ht="18.75">
      <c r="A46" s="130" t="s">
        <v>15</v>
      </c>
      <c r="B46" s="107" t="s">
        <v>1</v>
      </c>
      <c r="C46" s="265">
        <f t="shared" si="0"/>
        <v>106600</v>
      </c>
      <c r="D46" s="139">
        <v>0</v>
      </c>
      <c r="E46" s="139">
        <v>106600</v>
      </c>
      <c r="F46" s="139">
        <v>0</v>
      </c>
    </row>
    <row r="47" spans="1:6" s="5" customFormat="1" ht="18.75">
      <c r="A47" s="140" t="s">
        <v>104</v>
      </c>
      <c r="B47" s="107" t="s">
        <v>1</v>
      </c>
      <c r="C47" s="265">
        <f t="shared" si="0"/>
        <v>134500</v>
      </c>
      <c r="D47" s="139">
        <v>0</v>
      </c>
      <c r="E47" s="139">
        <v>134500</v>
      </c>
      <c r="F47" s="139">
        <v>0</v>
      </c>
    </row>
    <row r="48" spans="1:6" s="5" customFormat="1" ht="18.75">
      <c r="A48" s="140" t="s">
        <v>117</v>
      </c>
      <c r="B48" s="107" t="s">
        <v>1</v>
      </c>
      <c r="C48" s="265">
        <f t="shared" si="0"/>
        <v>139000</v>
      </c>
      <c r="D48" s="139">
        <v>0</v>
      </c>
      <c r="E48" s="139">
        <v>139000</v>
      </c>
      <c r="F48" s="139">
        <v>0</v>
      </c>
    </row>
    <row r="49" spans="1:6" s="5" customFormat="1" ht="18.75">
      <c r="A49" s="144" t="s">
        <v>113</v>
      </c>
      <c r="B49" s="107" t="s">
        <v>1</v>
      </c>
      <c r="C49" s="265">
        <f t="shared" si="0"/>
        <v>286600</v>
      </c>
      <c r="D49" s="139">
        <v>0</v>
      </c>
      <c r="E49" s="139">
        <v>286600</v>
      </c>
      <c r="F49" s="139">
        <v>0</v>
      </c>
    </row>
    <row r="50" spans="1:6" ht="18.75">
      <c r="A50" s="149" t="s">
        <v>75</v>
      </c>
      <c r="B50" s="150" t="s">
        <v>1</v>
      </c>
      <c r="C50" s="267">
        <f t="shared" si="0"/>
        <v>436600</v>
      </c>
      <c r="D50" s="117">
        <f>D54+D52</f>
        <v>178800</v>
      </c>
      <c r="E50" s="117">
        <f>E54+E52</f>
        <v>128800</v>
      </c>
      <c r="F50" s="117">
        <f>F54+F52</f>
        <v>129000</v>
      </c>
    </row>
    <row r="51" spans="1:6" ht="18.75">
      <c r="A51" s="151"/>
      <c r="B51" s="150" t="s">
        <v>2</v>
      </c>
      <c r="C51" s="150"/>
      <c r="D51" s="117"/>
      <c r="E51" s="117"/>
      <c r="F51" s="117"/>
    </row>
    <row r="52" spans="1:6" ht="18.75">
      <c r="A52" s="152" t="s">
        <v>118</v>
      </c>
      <c r="B52" s="153" t="s">
        <v>1</v>
      </c>
      <c r="C52" s="268">
        <f>SUM(D52:F52)</f>
        <v>386600</v>
      </c>
      <c r="D52" s="154">
        <v>128800</v>
      </c>
      <c r="E52" s="154">
        <v>128800</v>
      </c>
      <c r="F52" s="139">
        <v>129000</v>
      </c>
    </row>
    <row r="53" spans="1:6" ht="18.75">
      <c r="A53" s="155" t="s">
        <v>37</v>
      </c>
      <c r="B53" s="153" t="s">
        <v>2</v>
      </c>
      <c r="C53" s="153"/>
      <c r="D53" s="154"/>
      <c r="E53" s="154"/>
      <c r="F53" s="154"/>
    </row>
    <row r="54" spans="1:6" ht="18.75">
      <c r="A54" s="156" t="s">
        <v>119</v>
      </c>
      <c r="B54" s="153" t="s">
        <v>1</v>
      </c>
      <c r="C54" s="268">
        <f>SUM(D54:F54)</f>
        <v>50000</v>
      </c>
      <c r="D54" s="154">
        <v>50000</v>
      </c>
      <c r="E54" s="154">
        <v>0</v>
      </c>
      <c r="F54" s="154">
        <v>0</v>
      </c>
    </row>
    <row r="55" spans="1:6" ht="18.75">
      <c r="A55" s="155" t="s">
        <v>37</v>
      </c>
      <c r="B55" s="153" t="s">
        <v>2</v>
      </c>
      <c r="C55" s="153"/>
      <c r="D55" s="116"/>
      <c r="E55" s="116"/>
      <c r="F55" s="116"/>
    </row>
    <row r="56" spans="1:6" ht="18.75">
      <c r="A56" s="136" t="s">
        <v>120</v>
      </c>
      <c r="B56" s="98" t="s">
        <v>1</v>
      </c>
      <c r="C56" s="263">
        <f>SUM(D56:F56)</f>
        <v>5331500</v>
      </c>
      <c r="D56" s="99">
        <f>D58+D73</f>
        <v>1313200</v>
      </c>
      <c r="E56" s="99">
        <f>E58+E73</f>
        <v>2704600</v>
      </c>
      <c r="F56" s="99">
        <f>F58+F73</f>
        <v>1313700</v>
      </c>
    </row>
    <row r="57" spans="1:6" ht="18.75">
      <c r="A57" s="134"/>
      <c r="B57" s="98" t="s">
        <v>2</v>
      </c>
      <c r="C57" s="98"/>
      <c r="D57" s="99"/>
      <c r="E57" s="99"/>
      <c r="F57" s="99"/>
    </row>
    <row r="58" spans="1:6" s="4" customFormat="1" ht="18.75">
      <c r="A58" s="124" t="s">
        <v>93</v>
      </c>
      <c r="B58" s="102" t="s">
        <v>1</v>
      </c>
      <c r="C58" s="264">
        <f>SUM(D58:F58)</f>
        <v>4231500</v>
      </c>
      <c r="D58" s="103">
        <f>SUM(D62:D72)</f>
        <v>1313200</v>
      </c>
      <c r="E58" s="103">
        <f>SUM(E62:E72)</f>
        <v>1604600</v>
      </c>
      <c r="F58" s="103">
        <f>SUM(F62:F72)</f>
        <v>1313700</v>
      </c>
    </row>
    <row r="59" spans="1:6" s="4" customFormat="1" ht="18.75">
      <c r="A59" s="125"/>
      <c r="B59" s="102" t="s">
        <v>2</v>
      </c>
      <c r="C59" s="102"/>
      <c r="D59" s="103"/>
      <c r="E59" s="103"/>
      <c r="F59" s="103"/>
    </row>
    <row r="60" spans="1:6" s="4" customFormat="1" ht="18.75">
      <c r="A60" s="126" t="s">
        <v>187</v>
      </c>
      <c r="B60" s="157"/>
      <c r="C60" s="157"/>
      <c r="D60" s="158"/>
      <c r="E60" s="158"/>
      <c r="F60" s="158"/>
    </row>
    <row r="61" spans="1:6" s="5" customFormat="1" ht="18.75">
      <c r="A61" s="159" t="s">
        <v>188</v>
      </c>
      <c r="B61" s="160"/>
      <c r="C61" s="160"/>
      <c r="D61" s="161"/>
      <c r="E61" s="161"/>
      <c r="F61" s="161"/>
    </row>
    <row r="62" spans="1:6" s="5" customFormat="1" ht="18.75">
      <c r="A62" s="138" t="s">
        <v>16</v>
      </c>
      <c r="B62" s="107" t="s">
        <v>1</v>
      </c>
      <c r="C62" s="265">
        <f>SUM(D62:F62)</f>
        <v>1349900</v>
      </c>
      <c r="D62" s="139">
        <v>449900</v>
      </c>
      <c r="E62" s="139">
        <v>450000</v>
      </c>
      <c r="F62" s="139">
        <v>450000</v>
      </c>
    </row>
    <row r="63" spans="1:6" s="5" customFormat="1" ht="18.75">
      <c r="A63" s="129" t="s">
        <v>189</v>
      </c>
      <c r="B63" s="107"/>
      <c r="C63" s="107"/>
      <c r="D63" s="108"/>
      <c r="E63" s="108"/>
      <c r="F63" s="108"/>
    </row>
    <row r="64" spans="1:6" s="5" customFormat="1" ht="18.75">
      <c r="A64" s="141" t="s">
        <v>17</v>
      </c>
      <c r="B64" s="107" t="s">
        <v>1</v>
      </c>
      <c r="C64" s="265">
        <f>SUM(D64:F64)</f>
        <v>494600</v>
      </c>
      <c r="D64" s="139">
        <v>164800</v>
      </c>
      <c r="E64" s="139">
        <v>164900</v>
      </c>
      <c r="F64" s="139">
        <v>164900</v>
      </c>
    </row>
    <row r="65" spans="1:6" s="5" customFormat="1" ht="18.75">
      <c r="A65" s="141" t="s">
        <v>58</v>
      </c>
      <c r="B65" s="107" t="s">
        <v>1</v>
      </c>
      <c r="C65" s="265">
        <f>SUM(D65:F65)</f>
        <v>116000</v>
      </c>
      <c r="D65" s="139">
        <v>38600</v>
      </c>
      <c r="E65" s="139">
        <v>38700</v>
      </c>
      <c r="F65" s="139">
        <v>38700</v>
      </c>
    </row>
    <row r="66" spans="1:6" s="5" customFormat="1" ht="18.75">
      <c r="A66" s="129" t="s">
        <v>190</v>
      </c>
      <c r="B66" s="107"/>
      <c r="C66" s="107"/>
      <c r="D66" s="108"/>
      <c r="E66" s="108"/>
      <c r="F66" s="108"/>
    </row>
    <row r="67" spans="1:6" s="5" customFormat="1" ht="18.75">
      <c r="A67" s="140" t="s">
        <v>20</v>
      </c>
      <c r="B67" s="107" t="s">
        <v>1</v>
      </c>
      <c r="C67" s="265">
        <f aca="true" t="shared" si="1" ref="C67:C73">SUM(D67:F67)</f>
        <v>741600</v>
      </c>
      <c r="D67" s="139">
        <v>247200</v>
      </c>
      <c r="E67" s="139">
        <v>247200</v>
      </c>
      <c r="F67" s="139">
        <v>247200</v>
      </c>
    </row>
    <row r="68" spans="1:6" s="5" customFormat="1" ht="18.75">
      <c r="A68" s="162" t="s">
        <v>142</v>
      </c>
      <c r="B68" s="107" t="s">
        <v>1</v>
      </c>
      <c r="C68" s="265">
        <f t="shared" si="1"/>
        <v>69600</v>
      </c>
      <c r="D68" s="139">
        <v>23200</v>
      </c>
      <c r="E68" s="139">
        <v>23200</v>
      </c>
      <c r="F68" s="139">
        <v>23200</v>
      </c>
    </row>
    <row r="69" spans="1:6" s="5" customFormat="1" ht="18.75">
      <c r="A69" s="162" t="s">
        <v>121</v>
      </c>
      <c r="B69" s="107" t="s">
        <v>1</v>
      </c>
      <c r="C69" s="265">
        <f t="shared" si="1"/>
        <v>1168700</v>
      </c>
      <c r="D69" s="139">
        <v>389500</v>
      </c>
      <c r="E69" s="139">
        <v>389500</v>
      </c>
      <c r="F69" s="139">
        <v>389700</v>
      </c>
    </row>
    <row r="70" spans="1:6" s="5" customFormat="1" ht="18.75">
      <c r="A70" s="130" t="s">
        <v>15</v>
      </c>
      <c r="B70" s="107" t="s">
        <v>1</v>
      </c>
      <c r="C70" s="265">
        <f t="shared" si="1"/>
        <v>22100</v>
      </c>
      <c r="D70" s="139">
        <v>0</v>
      </c>
      <c r="E70" s="139">
        <v>22100</v>
      </c>
      <c r="F70" s="139">
        <v>0</v>
      </c>
    </row>
    <row r="71" spans="1:6" s="5" customFormat="1" ht="18.75">
      <c r="A71" s="140" t="s">
        <v>104</v>
      </c>
      <c r="B71" s="160" t="s">
        <v>1</v>
      </c>
      <c r="C71" s="265">
        <f t="shared" si="1"/>
        <v>81900</v>
      </c>
      <c r="D71" s="163">
        <v>0</v>
      </c>
      <c r="E71" s="163">
        <v>81900</v>
      </c>
      <c r="F71" s="163">
        <v>0</v>
      </c>
    </row>
    <row r="72" spans="1:6" s="5" customFormat="1" ht="18.75">
      <c r="A72" s="144" t="s">
        <v>113</v>
      </c>
      <c r="B72" s="107" t="s">
        <v>1</v>
      </c>
      <c r="C72" s="265">
        <f t="shared" si="1"/>
        <v>187100</v>
      </c>
      <c r="D72" s="139">
        <v>0</v>
      </c>
      <c r="E72" s="139">
        <v>187100</v>
      </c>
      <c r="F72" s="139">
        <v>0</v>
      </c>
    </row>
    <row r="73" spans="1:6" s="4" customFormat="1" ht="18.75">
      <c r="A73" s="164" t="s">
        <v>75</v>
      </c>
      <c r="B73" s="165" t="s">
        <v>1</v>
      </c>
      <c r="C73" s="269">
        <f t="shared" si="1"/>
        <v>1100000</v>
      </c>
      <c r="D73" s="117">
        <f>D75</f>
        <v>0</v>
      </c>
      <c r="E73" s="117">
        <f>E75</f>
        <v>1100000</v>
      </c>
      <c r="F73" s="117">
        <f>F75</f>
        <v>0</v>
      </c>
    </row>
    <row r="74" spans="1:6" s="4" customFormat="1" ht="18.75">
      <c r="A74" s="166"/>
      <c r="B74" s="102"/>
      <c r="C74" s="102"/>
      <c r="D74" s="117"/>
      <c r="E74" s="117"/>
      <c r="F74" s="117"/>
    </row>
    <row r="75" spans="1:6" ht="18.75">
      <c r="A75" s="152" t="s">
        <v>122</v>
      </c>
      <c r="B75" s="153" t="s">
        <v>1</v>
      </c>
      <c r="C75" s="268">
        <f>SUM(D75:F75)</f>
        <v>1100000</v>
      </c>
      <c r="D75" s="154">
        <v>0</v>
      </c>
      <c r="E75" s="154">
        <v>1100000</v>
      </c>
      <c r="F75" s="154">
        <v>0</v>
      </c>
    </row>
    <row r="76" spans="1:6" ht="18.75">
      <c r="A76" s="155" t="s">
        <v>37</v>
      </c>
      <c r="B76" s="153"/>
      <c r="C76" s="153"/>
      <c r="D76" s="116"/>
      <c r="E76" s="116"/>
      <c r="F76" s="116"/>
    </row>
    <row r="77" spans="1:6" ht="18.75">
      <c r="A77" s="324" t="s">
        <v>192</v>
      </c>
      <c r="B77" s="96" t="s">
        <v>1</v>
      </c>
      <c r="C77" s="266">
        <f>SUM(D77:F77)</f>
        <v>27944900</v>
      </c>
      <c r="D77" s="115">
        <f>SUM(D8,D23,D32,D56)</f>
        <v>8306600</v>
      </c>
      <c r="E77" s="115">
        <f>SUM(E8,E23,E32,E56)</f>
        <v>11042200</v>
      </c>
      <c r="F77" s="115">
        <f>SUM(F8,F23,F32,F56)</f>
        <v>8596100</v>
      </c>
    </row>
    <row r="78" spans="1:6" ht="18.75">
      <c r="A78" s="325"/>
      <c r="B78" s="96"/>
      <c r="C78" s="133"/>
      <c r="D78" s="115"/>
      <c r="E78" s="115"/>
      <c r="F78" s="115"/>
    </row>
    <row r="79" spans="1:6" s="9" customFormat="1" ht="21.75" customHeight="1">
      <c r="A79" s="326" t="s">
        <v>0</v>
      </c>
      <c r="B79" s="96" t="s">
        <v>1</v>
      </c>
      <c r="C79" s="266">
        <f>SUM(D79:F79)</f>
        <v>27944900</v>
      </c>
      <c r="D79" s="115">
        <f>D77</f>
        <v>8306600</v>
      </c>
      <c r="E79" s="115">
        <f>E77</f>
        <v>11042200</v>
      </c>
      <c r="F79" s="115">
        <f>F77</f>
        <v>8596100</v>
      </c>
    </row>
    <row r="80" spans="1:6" ht="21.75" customHeight="1">
      <c r="A80" s="327"/>
      <c r="B80" s="96"/>
      <c r="C80" s="133"/>
      <c r="D80" s="115"/>
      <c r="E80" s="115"/>
      <c r="F80" s="115"/>
    </row>
    <row r="83" ht="21">
      <c r="A83" s="7" t="s">
        <v>55</v>
      </c>
    </row>
  </sheetData>
  <sheetProtection/>
  <mergeCells count="4">
    <mergeCell ref="A77:A78"/>
    <mergeCell ref="A5:A6"/>
    <mergeCell ref="A1:D1"/>
    <mergeCell ref="A79:A80"/>
  </mergeCells>
  <printOptions horizontalCentered="1"/>
  <pageMargins left="0.4330708661417323" right="0.4330708661417323" top="0.3937007874015748" bottom="0.3937007874015748" header="0.31496062992125984" footer="0.31496062992125984"/>
  <pageSetup horizontalDpi="600" verticalDpi="600" orientation="portrait" paperSize="9" scale="76" r:id="rId1"/>
  <headerFooter>
    <oddHeader>&amp;C&amp;"TH SarabunPSK,ธรรมดา"&amp;16แผน/ผลการปฏิบัติงานและการใช้จ่ายงบประมาณรายจ่ายประจำปีงบประมาณ พ.ศ. 2566&amp;R&amp;"TH SarabunPSK,ธรรมดา"&amp;16แบบ สงม. 2   
 (สำนักงานเขต) &amp;"-,ธรรมดา"&amp;11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33"/>
  <sheetViews>
    <sheetView view="pageBreakPreview" zoomScale="90" zoomScaleSheetLayoutView="90" zoomScalePageLayoutView="0" workbookViewId="0" topLeftCell="A1">
      <pane xSplit="2" ySplit="6" topLeftCell="C17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B30" sqref="B30"/>
    </sheetView>
  </sheetViews>
  <sheetFormatPr defaultColWidth="9.140625" defaultRowHeight="15"/>
  <cols>
    <col min="1" max="1" width="45.8515625" style="0" bestFit="1" customWidth="1"/>
    <col min="2" max="2" width="5.28125" style="0" bestFit="1" customWidth="1"/>
    <col min="3" max="3" width="12.421875" style="0" bestFit="1" customWidth="1"/>
    <col min="4" max="4" width="14.57421875" style="0" bestFit="1" customWidth="1"/>
    <col min="5" max="5" width="14.8515625" style="0" bestFit="1" customWidth="1"/>
    <col min="6" max="6" width="14.57421875" style="0" bestFit="1" customWidth="1"/>
  </cols>
  <sheetData>
    <row r="1" spans="1:6" ht="21">
      <c r="A1" s="317"/>
      <c r="B1" s="317"/>
      <c r="C1" s="317"/>
      <c r="D1" s="317"/>
      <c r="E1" s="2"/>
      <c r="F1" s="2"/>
    </row>
    <row r="2" spans="1:6" ht="18.75">
      <c r="A2" s="118" t="s">
        <v>11</v>
      </c>
      <c r="B2" s="86"/>
      <c r="C2" s="86"/>
      <c r="D2" s="87"/>
      <c r="E2" s="87"/>
      <c r="F2" s="87"/>
    </row>
    <row r="3" spans="1:6" ht="18.75">
      <c r="A3" s="119" t="s">
        <v>105</v>
      </c>
      <c r="B3" s="89"/>
      <c r="C3" s="89"/>
      <c r="D3" s="87"/>
      <c r="E3" s="87"/>
      <c r="F3" s="87"/>
    </row>
    <row r="4" spans="1:6" ht="18.75">
      <c r="A4" s="89"/>
      <c r="B4" s="89"/>
      <c r="C4" s="89"/>
      <c r="D4" s="91" t="s">
        <v>8</v>
      </c>
      <c r="E4" s="91" t="s">
        <v>8</v>
      </c>
      <c r="F4" s="91" t="s">
        <v>8</v>
      </c>
    </row>
    <row r="5" spans="1:6" ht="18.75">
      <c r="A5" s="320" t="s">
        <v>7</v>
      </c>
      <c r="B5" s="92" t="s">
        <v>6</v>
      </c>
      <c r="C5" s="262" t="s">
        <v>0</v>
      </c>
      <c r="D5" s="71" t="s">
        <v>179</v>
      </c>
      <c r="E5" s="261" t="s">
        <v>181</v>
      </c>
      <c r="F5" s="71" t="s">
        <v>183</v>
      </c>
    </row>
    <row r="6" spans="1:6" ht="18.75">
      <c r="A6" s="321"/>
      <c r="B6" s="93"/>
      <c r="C6" s="93" t="s">
        <v>1</v>
      </c>
      <c r="D6" s="24" t="s">
        <v>180</v>
      </c>
      <c r="E6" s="25" t="s">
        <v>182</v>
      </c>
      <c r="F6" s="24" t="s">
        <v>184</v>
      </c>
    </row>
    <row r="7" spans="1:6" ht="18.75">
      <c r="A7" s="121" t="s">
        <v>13</v>
      </c>
      <c r="B7" s="95"/>
      <c r="C7" s="95"/>
      <c r="D7" s="96"/>
      <c r="E7" s="96"/>
      <c r="F7" s="96"/>
    </row>
    <row r="8" spans="1:6" ht="18.75">
      <c r="A8" s="122" t="s">
        <v>106</v>
      </c>
      <c r="B8" s="98" t="s">
        <v>1</v>
      </c>
      <c r="C8" s="263">
        <f>SUM(D8:F8)</f>
        <v>5037700</v>
      </c>
      <c r="D8" s="99">
        <f>D10</f>
        <v>2000280</v>
      </c>
      <c r="E8" s="99">
        <f>E10</f>
        <v>1621170</v>
      </c>
      <c r="F8" s="99">
        <f>F10</f>
        <v>1416250</v>
      </c>
    </row>
    <row r="9" spans="1:6" ht="18.75">
      <c r="A9" s="134"/>
      <c r="B9" s="98" t="s">
        <v>2</v>
      </c>
      <c r="C9" s="98"/>
      <c r="D9" s="99"/>
      <c r="E9" s="99"/>
      <c r="F9" s="99"/>
    </row>
    <row r="10" spans="1:6" s="4" customFormat="1" ht="18.75">
      <c r="A10" s="124" t="s">
        <v>93</v>
      </c>
      <c r="B10" s="102" t="s">
        <v>1</v>
      </c>
      <c r="C10" s="264">
        <f>SUM(D10:F10)</f>
        <v>5037700</v>
      </c>
      <c r="D10" s="103">
        <f>SUM(D14:D26)</f>
        <v>2000280</v>
      </c>
      <c r="E10" s="103">
        <f>SUM(E14:E26)</f>
        <v>1621170</v>
      </c>
      <c r="F10" s="103">
        <f>SUM(F14:F26)</f>
        <v>1416250</v>
      </c>
    </row>
    <row r="11" spans="1:6" s="4" customFormat="1" ht="18.75">
      <c r="A11" s="125"/>
      <c r="B11" s="102" t="s">
        <v>2</v>
      </c>
      <c r="C11" s="102"/>
      <c r="D11" s="103"/>
      <c r="E11" s="103"/>
      <c r="F11" s="103"/>
    </row>
    <row r="12" spans="1:6" s="5" customFormat="1" ht="18.75">
      <c r="A12" s="126" t="s">
        <v>187</v>
      </c>
      <c r="B12" s="107"/>
      <c r="C12" s="107"/>
      <c r="D12" s="108"/>
      <c r="E12" s="108"/>
      <c r="F12" s="108"/>
    </row>
    <row r="13" spans="1:6" s="5" customFormat="1" ht="18.75">
      <c r="A13" s="127" t="s">
        <v>188</v>
      </c>
      <c r="B13" s="107"/>
      <c r="C13" s="107"/>
      <c r="D13" s="108"/>
      <c r="E13" s="108"/>
      <c r="F13" s="108"/>
    </row>
    <row r="14" spans="1:6" s="5" customFormat="1" ht="18.75">
      <c r="A14" s="128" t="s">
        <v>16</v>
      </c>
      <c r="B14" s="107" t="s">
        <v>1</v>
      </c>
      <c r="C14" s="265">
        <f>SUM(D14:F14)</f>
        <v>4480100</v>
      </c>
      <c r="D14" s="108">
        <v>1639980</v>
      </c>
      <c r="E14" s="108">
        <v>1512270</v>
      </c>
      <c r="F14" s="108">
        <v>1327850</v>
      </c>
    </row>
    <row r="15" spans="1:6" s="5" customFormat="1" ht="18.75">
      <c r="A15" s="128" t="s">
        <v>107</v>
      </c>
      <c r="B15" s="107" t="s">
        <v>1</v>
      </c>
      <c r="C15" s="265">
        <f>SUM(D15:F15)</f>
        <v>30000</v>
      </c>
      <c r="D15" s="108">
        <v>10000</v>
      </c>
      <c r="E15" s="108">
        <v>10000</v>
      </c>
      <c r="F15" s="108">
        <v>10000</v>
      </c>
    </row>
    <row r="16" spans="1:6" s="5" customFormat="1" ht="18.75">
      <c r="A16" s="129" t="s">
        <v>189</v>
      </c>
      <c r="B16" s="107"/>
      <c r="C16" s="107"/>
      <c r="D16" s="108"/>
      <c r="E16" s="108"/>
      <c r="F16" s="108"/>
    </row>
    <row r="17" spans="1:6" s="5" customFormat="1" ht="18.75">
      <c r="A17" s="128" t="s">
        <v>17</v>
      </c>
      <c r="B17" s="107" t="s">
        <v>1</v>
      </c>
      <c r="C17" s="265">
        <f>SUM(D17:F17)</f>
        <v>103300</v>
      </c>
      <c r="D17" s="108">
        <v>40000</v>
      </c>
      <c r="E17" s="108">
        <v>33300</v>
      </c>
      <c r="F17" s="108">
        <v>30000</v>
      </c>
    </row>
    <row r="18" spans="1:6" s="5" customFormat="1" ht="18.75">
      <c r="A18" s="128" t="s">
        <v>108</v>
      </c>
      <c r="B18" s="107" t="s">
        <v>1</v>
      </c>
      <c r="C18" s="265">
        <f>SUM(D18:F18)</f>
        <v>1000</v>
      </c>
      <c r="D18" s="108">
        <v>300</v>
      </c>
      <c r="E18" s="108">
        <v>300</v>
      </c>
      <c r="F18" s="108">
        <v>400</v>
      </c>
    </row>
    <row r="19" spans="1:6" s="5" customFormat="1" ht="18.75">
      <c r="A19" s="128" t="s">
        <v>18</v>
      </c>
      <c r="B19" s="107" t="s">
        <v>1</v>
      </c>
      <c r="C19" s="265">
        <f>SUM(D19:F19)</f>
        <v>32000</v>
      </c>
      <c r="D19" s="108">
        <v>10000</v>
      </c>
      <c r="E19" s="108">
        <v>10000</v>
      </c>
      <c r="F19" s="108">
        <v>12000</v>
      </c>
    </row>
    <row r="20" spans="1:6" s="5" customFormat="1" ht="18.75">
      <c r="A20" s="128" t="s">
        <v>91</v>
      </c>
      <c r="B20" s="107" t="s">
        <v>1</v>
      </c>
      <c r="C20" s="265">
        <f>SUM(D20:F20)</f>
        <v>20000</v>
      </c>
      <c r="D20" s="108">
        <v>10000</v>
      </c>
      <c r="E20" s="108">
        <v>5000</v>
      </c>
      <c r="F20" s="108">
        <v>5000</v>
      </c>
    </row>
    <row r="21" spans="1:6" s="5" customFormat="1" ht="18.75">
      <c r="A21" s="135" t="s">
        <v>190</v>
      </c>
      <c r="B21" s="107"/>
      <c r="C21" s="107"/>
      <c r="D21" s="108"/>
      <c r="E21" s="108"/>
      <c r="F21" s="108"/>
    </row>
    <row r="22" spans="1:6" s="5" customFormat="1" ht="18.75">
      <c r="A22" s="128" t="s">
        <v>196</v>
      </c>
      <c r="B22" s="107" t="s">
        <v>1</v>
      </c>
      <c r="C22" s="265">
        <f aca="true" t="shared" si="0" ref="C22:C27">SUM(D22:F22)</f>
        <v>70000</v>
      </c>
      <c r="D22" s="108">
        <v>30000</v>
      </c>
      <c r="E22" s="108">
        <v>20000</v>
      </c>
      <c r="F22" s="108">
        <v>20000</v>
      </c>
    </row>
    <row r="23" spans="1:6" s="5" customFormat="1" ht="18.75">
      <c r="A23" s="128" t="s">
        <v>19</v>
      </c>
      <c r="B23" s="107" t="s">
        <v>1</v>
      </c>
      <c r="C23" s="265">
        <f t="shared" si="0"/>
        <v>4000</v>
      </c>
      <c r="D23" s="108">
        <v>2000</v>
      </c>
      <c r="E23" s="108">
        <v>1000</v>
      </c>
      <c r="F23" s="108">
        <v>1000</v>
      </c>
    </row>
    <row r="24" spans="1:6" s="5" customFormat="1" ht="18.75">
      <c r="A24" s="128" t="s">
        <v>20</v>
      </c>
      <c r="B24" s="107" t="s">
        <v>1</v>
      </c>
      <c r="C24" s="265">
        <f t="shared" si="0"/>
        <v>59300</v>
      </c>
      <c r="D24" s="108">
        <v>20000</v>
      </c>
      <c r="E24" s="108">
        <v>29300</v>
      </c>
      <c r="F24" s="108">
        <v>10000</v>
      </c>
    </row>
    <row r="25" spans="1:6" s="5" customFormat="1" ht="18.75">
      <c r="A25" s="130" t="s">
        <v>15</v>
      </c>
      <c r="B25" s="107" t="s">
        <v>1</v>
      </c>
      <c r="C25" s="265">
        <f t="shared" si="0"/>
        <v>7800</v>
      </c>
      <c r="D25" s="108">
        <v>7800</v>
      </c>
      <c r="E25" s="167">
        <v>0</v>
      </c>
      <c r="F25" s="167">
        <v>0</v>
      </c>
    </row>
    <row r="26" spans="1:6" s="5" customFormat="1" ht="18.75">
      <c r="A26" s="130" t="s">
        <v>113</v>
      </c>
      <c r="B26" s="107" t="s">
        <v>1</v>
      </c>
      <c r="C26" s="265">
        <f t="shared" si="0"/>
        <v>230200</v>
      </c>
      <c r="D26" s="108">
        <v>230200</v>
      </c>
      <c r="E26" s="167">
        <v>0</v>
      </c>
      <c r="F26" s="167">
        <v>0</v>
      </c>
    </row>
    <row r="27" spans="1:6" ht="18.75">
      <c r="A27" s="328" t="s">
        <v>192</v>
      </c>
      <c r="B27" s="98" t="s">
        <v>1</v>
      </c>
      <c r="C27" s="263">
        <f t="shared" si="0"/>
        <v>5037700</v>
      </c>
      <c r="D27" s="99">
        <f>D8</f>
        <v>2000280</v>
      </c>
      <c r="E27" s="99">
        <f>E8</f>
        <v>1621170</v>
      </c>
      <c r="F27" s="99">
        <f>F8</f>
        <v>1416250</v>
      </c>
    </row>
    <row r="28" spans="1:6" ht="18.75">
      <c r="A28" s="329"/>
      <c r="B28" s="98"/>
      <c r="C28" s="98"/>
      <c r="D28" s="99"/>
      <c r="E28" s="99"/>
      <c r="F28" s="99"/>
    </row>
    <row r="29" spans="1:6" ht="21.75" customHeight="1">
      <c r="A29" s="326" t="s">
        <v>0</v>
      </c>
      <c r="B29" s="96" t="s">
        <v>1</v>
      </c>
      <c r="C29" s="266">
        <f>SUM(D29:F29)</f>
        <v>5037700</v>
      </c>
      <c r="D29" s="115">
        <f>D10</f>
        <v>2000280</v>
      </c>
      <c r="E29" s="115">
        <f>E10</f>
        <v>1621170</v>
      </c>
      <c r="F29" s="115">
        <f>F10</f>
        <v>1416250</v>
      </c>
    </row>
    <row r="30" spans="1:6" ht="21.75" customHeight="1">
      <c r="A30" s="327"/>
      <c r="B30" s="96"/>
      <c r="C30" s="133"/>
      <c r="D30" s="115"/>
      <c r="E30" s="115"/>
      <c r="F30" s="115"/>
    </row>
    <row r="31" spans="1:6" ht="21.75" customHeight="1">
      <c r="A31" s="168"/>
      <c r="B31" s="168"/>
      <c r="C31" s="168"/>
      <c r="D31" s="169"/>
      <c r="E31" s="169"/>
      <c r="F31" s="169"/>
    </row>
    <row r="32" ht="21.75" customHeight="1"/>
    <row r="33" ht="21.75" customHeight="1">
      <c r="A33" t="s">
        <v>55</v>
      </c>
    </row>
  </sheetData>
  <sheetProtection/>
  <mergeCells count="4">
    <mergeCell ref="A5:A6"/>
    <mergeCell ref="A1:D1"/>
    <mergeCell ref="A27:A28"/>
    <mergeCell ref="A29:A30"/>
  </mergeCells>
  <printOptions horizontalCentered="1"/>
  <pageMargins left="0.4330708661417323" right="0.4330708661417323" top="0.3937007874015748" bottom="0.3937007874015748" header="0.31496062992125984" footer="0.31496062992125984"/>
  <pageSetup horizontalDpi="600" verticalDpi="600" orientation="portrait" paperSize="9" scale="76" r:id="rId1"/>
  <headerFooter>
    <oddHeader>&amp;C&amp;"TH SarabunPSK,ธรรมดา"&amp;16แผน/ผลการปฏิบัติงานและการใช้จ่ายงบประมาณรายจ่ายประจำปีงบประมาณ พ.ศ. 2566&amp;R&amp;"TH SarabunPSK,ธรรมดา"&amp;16แบบ สงม. 2   
 (สำนักงานเขต) &amp;"-,ธรรมดา"&amp;11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75"/>
  <sheetViews>
    <sheetView view="pageBreakPreview" zoomScale="90" zoomScaleSheetLayoutView="90" zoomScalePageLayoutView="0" workbookViewId="0" topLeftCell="A1">
      <pane xSplit="2" ySplit="6" topLeftCell="C60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B72" sqref="B72"/>
    </sheetView>
  </sheetViews>
  <sheetFormatPr defaultColWidth="9.140625" defaultRowHeight="15"/>
  <cols>
    <col min="1" max="1" width="59.421875" style="87" bestFit="1" customWidth="1"/>
    <col min="2" max="2" width="5.28125" style="87" bestFit="1" customWidth="1"/>
    <col min="3" max="3" width="13.57421875" style="87" bestFit="1" customWidth="1"/>
    <col min="4" max="4" width="14.57421875" style="87" bestFit="1" customWidth="1"/>
    <col min="5" max="5" width="14.8515625" style="87" bestFit="1" customWidth="1"/>
    <col min="6" max="6" width="14.57421875" style="87" bestFit="1" customWidth="1"/>
    <col min="7" max="16384" width="9.140625" style="87" customWidth="1"/>
  </cols>
  <sheetData>
    <row r="1" spans="1:6" ht="18.75">
      <c r="A1" s="330"/>
      <c r="B1" s="330"/>
      <c r="C1" s="330"/>
      <c r="D1" s="330"/>
      <c r="E1" s="86"/>
      <c r="F1" s="86"/>
    </row>
    <row r="2" spans="1:3" ht="18.75">
      <c r="A2" s="118" t="s">
        <v>11</v>
      </c>
      <c r="B2" s="86"/>
      <c r="C2" s="86"/>
    </row>
    <row r="3" spans="1:3" ht="18.75">
      <c r="A3" s="119" t="s">
        <v>89</v>
      </c>
      <c r="B3" s="89"/>
      <c r="C3" s="89"/>
    </row>
    <row r="4" spans="1:6" ht="18.75">
      <c r="A4" s="89"/>
      <c r="B4" s="89"/>
      <c r="C4" s="89"/>
      <c r="D4" s="91" t="s">
        <v>8</v>
      </c>
      <c r="E4" s="91" t="s">
        <v>8</v>
      </c>
      <c r="F4" s="91" t="s">
        <v>8</v>
      </c>
    </row>
    <row r="5" spans="1:6" ht="18.75">
      <c r="A5" s="320" t="s">
        <v>7</v>
      </c>
      <c r="B5" s="120" t="s">
        <v>6</v>
      </c>
      <c r="C5" s="102" t="s">
        <v>0</v>
      </c>
      <c r="D5" s="71" t="s">
        <v>179</v>
      </c>
      <c r="E5" s="261" t="s">
        <v>181</v>
      </c>
      <c r="F5" s="71" t="s">
        <v>183</v>
      </c>
    </row>
    <row r="6" spans="1:6" ht="18.75">
      <c r="A6" s="321"/>
      <c r="B6" s="157"/>
      <c r="C6" s="157" t="s">
        <v>1</v>
      </c>
      <c r="D6" s="24" t="s">
        <v>180</v>
      </c>
      <c r="E6" s="25" t="s">
        <v>182</v>
      </c>
      <c r="F6" s="24" t="s">
        <v>184</v>
      </c>
    </row>
    <row r="7" spans="1:6" ht="18.75">
      <c r="A7" s="121" t="s">
        <v>13</v>
      </c>
      <c r="B7" s="133"/>
      <c r="C7" s="133"/>
      <c r="D7" s="133"/>
      <c r="E7" s="133"/>
      <c r="F7" s="133"/>
    </row>
    <row r="8" spans="1:6" ht="18.75">
      <c r="A8" s="136" t="s">
        <v>90</v>
      </c>
      <c r="B8" s="98" t="s">
        <v>1</v>
      </c>
      <c r="C8" s="263">
        <f>SUM(D8:F8)</f>
        <v>1147200</v>
      </c>
      <c r="D8" s="99">
        <f>D10</f>
        <v>347100</v>
      </c>
      <c r="E8" s="99">
        <f>E10</f>
        <v>787500</v>
      </c>
      <c r="F8" s="99">
        <f>F10</f>
        <v>12600</v>
      </c>
    </row>
    <row r="9" spans="1:6" ht="18.75">
      <c r="A9" s="134"/>
      <c r="B9" s="98" t="s">
        <v>2</v>
      </c>
      <c r="C9" s="98"/>
      <c r="D9" s="99"/>
      <c r="E9" s="99"/>
      <c r="F9" s="99"/>
    </row>
    <row r="10" spans="1:6" s="19" customFormat="1" ht="18.75">
      <c r="A10" s="124" t="s">
        <v>93</v>
      </c>
      <c r="B10" s="102" t="s">
        <v>1</v>
      </c>
      <c r="C10" s="264">
        <f>SUM(D10:F10)</f>
        <v>1147200</v>
      </c>
      <c r="D10" s="103">
        <f>SUM(D13:D23)</f>
        <v>347100</v>
      </c>
      <c r="E10" s="103">
        <f>SUM(E13:E23)</f>
        <v>787500</v>
      </c>
      <c r="F10" s="103">
        <f>SUM(F13:F23)</f>
        <v>12600</v>
      </c>
    </row>
    <row r="11" spans="1:6" s="19" customFormat="1" ht="18.75">
      <c r="A11" s="125"/>
      <c r="B11" s="102" t="s">
        <v>2</v>
      </c>
      <c r="C11" s="102"/>
      <c r="D11" s="103"/>
      <c r="E11" s="103"/>
      <c r="F11" s="103"/>
    </row>
    <row r="12" spans="1:6" s="19" customFormat="1" ht="18.75">
      <c r="A12" s="126" t="s">
        <v>187</v>
      </c>
      <c r="B12" s="157"/>
      <c r="C12" s="157"/>
      <c r="D12" s="158"/>
      <c r="E12" s="158"/>
      <c r="F12" s="158"/>
    </row>
    <row r="13" spans="1:6" s="170" customFormat="1" ht="18.75">
      <c r="A13" s="127" t="s">
        <v>188</v>
      </c>
      <c r="B13" s="107"/>
      <c r="C13" s="107"/>
      <c r="D13" s="108"/>
      <c r="E13" s="108"/>
      <c r="F13" s="108"/>
    </row>
    <row r="14" spans="1:6" s="170" customFormat="1" ht="18.75">
      <c r="A14" s="156" t="s">
        <v>16</v>
      </c>
      <c r="B14" s="107" t="s">
        <v>1</v>
      </c>
      <c r="C14" s="265">
        <f>SUM(D14:F14)</f>
        <v>998400</v>
      </c>
      <c r="D14" s="108">
        <v>299500</v>
      </c>
      <c r="E14" s="108">
        <v>698900</v>
      </c>
      <c r="F14" s="108">
        <v>0</v>
      </c>
    </row>
    <row r="15" spans="1:6" s="170" customFormat="1" ht="18.75">
      <c r="A15" s="129" t="s">
        <v>189</v>
      </c>
      <c r="B15" s="107"/>
      <c r="C15" s="107"/>
      <c r="D15" s="108"/>
      <c r="E15" s="108"/>
      <c r="F15" s="108"/>
    </row>
    <row r="16" spans="1:6" s="170" customFormat="1" ht="18.75">
      <c r="A16" s="171" t="s">
        <v>17</v>
      </c>
      <c r="B16" s="107" t="s">
        <v>1</v>
      </c>
      <c r="C16" s="265">
        <f>SUM(D16:F16)</f>
        <v>20900</v>
      </c>
      <c r="D16" s="108">
        <v>7000</v>
      </c>
      <c r="E16" s="108">
        <v>13900</v>
      </c>
      <c r="F16" s="108">
        <v>0</v>
      </c>
    </row>
    <row r="17" spans="1:6" s="170" customFormat="1" ht="18.75">
      <c r="A17" s="171" t="s">
        <v>18</v>
      </c>
      <c r="B17" s="107" t="s">
        <v>1</v>
      </c>
      <c r="C17" s="265">
        <f>SUM(D17:F17)</f>
        <v>32800</v>
      </c>
      <c r="D17" s="108">
        <v>9000</v>
      </c>
      <c r="E17" s="108">
        <v>13800</v>
      </c>
      <c r="F17" s="108">
        <v>10000</v>
      </c>
    </row>
    <row r="18" spans="1:6" s="170" customFormat="1" ht="18.75">
      <c r="A18" s="171" t="s">
        <v>91</v>
      </c>
      <c r="B18" s="107" t="s">
        <v>1</v>
      </c>
      <c r="C18" s="265">
        <f>SUM(D18:F18)</f>
        <v>20000</v>
      </c>
      <c r="D18" s="108">
        <v>6000</v>
      </c>
      <c r="E18" s="108">
        <v>14000</v>
      </c>
      <c r="F18" s="108">
        <v>0</v>
      </c>
    </row>
    <row r="19" spans="1:6" s="170" customFormat="1" ht="18.75">
      <c r="A19" s="135" t="s">
        <v>190</v>
      </c>
      <c r="B19" s="107"/>
      <c r="C19" s="107"/>
      <c r="D19" s="108"/>
      <c r="E19" s="108"/>
      <c r="F19" s="108"/>
    </row>
    <row r="20" spans="1:6" s="170" customFormat="1" ht="18.75">
      <c r="A20" s="172" t="s">
        <v>196</v>
      </c>
      <c r="B20" s="107" t="s">
        <v>1</v>
      </c>
      <c r="C20" s="265">
        <f>SUM(D20:F20)</f>
        <v>48000</v>
      </c>
      <c r="D20" s="108">
        <v>14000</v>
      </c>
      <c r="E20" s="108">
        <v>34000</v>
      </c>
      <c r="F20" s="108">
        <v>0</v>
      </c>
    </row>
    <row r="21" spans="1:6" s="170" customFormat="1" ht="18.75">
      <c r="A21" s="171" t="s">
        <v>19</v>
      </c>
      <c r="B21" s="107" t="s">
        <v>1</v>
      </c>
      <c r="C21" s="265">
        <f>SUM(D21:F21)</f>
        <v>8000</v>
      </c>
      <c r="D21" s="108">
        <v>2400</v>
      </c>
      <c r="E21" s="108">
        <v>3000</v>
      </c>
      <c r="F21" s="108">
        <v>2600</v>
      </c>
    </row>
    <row r="22" spans="1:6" s="170" customFormat="1" ht="18.75">
      <c r="A22" s="171" t="s">
        <v>20</v>
      </c>
      <c r="B22" s="107" t="s">
        <v>1</v>
      </c>
      <c r="C22" s="265">
        <f>SUM(D22:F22)</f>
        <v>13900</v>
      </c>
      <c r="D22" s="108">
        <v>4000</v>
      </c>
      <c r="E22" s="108">
        <v>9900</v>
      </c>
      <c r="F22" s="108">
        <v>0</v>
      </c>
    </row>
    <row r="23" spans="1:6" s="170" customFormat="1" ht="18.75">
      <c r="A23" s="130" t="s">
        <v>15</v>
      </c>
      <c r="B23" s="107" t="s">
        <v>1</v>
      </c>
      <c r="C23" s="265">
        <f>SUM(D23:F23)</f>
        <v>5200</v>
      </c>
      <c r="D23" s="108">
        <v>5200</v>
      </c>
      <c r="E23" s="108">
        <v>0</v>
      </c>
      <c r="F23" s="108">
        <v>0</v>
      </c>
    </row>
    <row r="24" spans="1:6" ht="18.75">
      <c r="A24" s="136" t="s">
        <v>92</v>
      </c>
      <c r="B24" s="98" t="s">
        <v>1</v>
      </c>
      <c r="C24" s="263">
        <f>SUM(D24:F24)</f>
        <v>99200</v>
      </c>
      <c r="D24" s="99">
        <f>D26</f>
        <v>27200</v>
      </c>
      <c r="E24" s="99">
        <f>E26</f>
        <v>72000</v>
      </c>
      <c r="F24" s="99">
        <f>F26</f>
        <v>0</v>
      </c>
    </row>
    <row r="25" spans="1:6" ht="18.75">
      <c r="A25" s="134"/>
      <c r="B25" s="98" t="s">
        <v>2</v>
      </c>
      <c r="C25" s="98"/>
      <c r="D25" s="99"/>
      <c r="E25" s="99"/>
      <c r="F25" s="99"/>
    </row>
    <row r="26" spans="1:6" s="19" customFormat="1" ht="18.75">
      <c r="A26" s="124" t="s">
        <v>93</v>
      </c>
      <c r="B26" s="102" t="s">
        <v>1</v>
      </c>
      <c r="C26" s="264">
        <f>SUM(D26:F26)</f>
        <v>99200</v>
      </c>
      <c r="D26" s="103">
        <f>SUM(D29:D34)</f>
        <v>27200</v>
      </c>
      <c r="E26" s="103">
        <f>SUM(E29:E34)</f>
        <v>72000</v>
      </c>
      <c r="F26" s="103">
        <f>SUM(F29:F34)</f>
        <v>0</v>
      </c>
    </row>
    <row r="27" spans="1:6" s="19" customFormat="1" ht="18.75">
      <c r="A27" s="125"/>
      <c r="B27" s="102" t="s">
        <v>2</v>
      </c>
      <c r="C27" s="102"/>
      <c r="D27" s="103"/>
      <c r="E27" s="103"/>
      <c r="F27" s="103"/>
    </row>
    <row r="28" spans="1:6" s="19" customFormat="1" ht="18.75">
      <c r="A28" s="126" t="s">
        <v>187</v>
      </c>
      <c r="B28" s="157"/>
      <c r="C28" s="157"/>
      <c r="D28" s="158"/>
      <c r="E28" s="158"/>
      <c r="F28" s="158"/>
    </row>
    <row r="29" spans="1:6" s="170" customFormat="1" ht="18.75">
      <c r="A29" s="129" t="s">
        <v>189</v>
      </c>
      <c r="B29" s="107"/>
      <c r="C29" s="107"/>
      <c r="D29" s="108"/>
      <c r="E29" s="108"/>
      <c r="F29" s="108"/>
    </row>
    <row r="30" spans="1:6" s="170" customFormat="1" ht="18.75">
      <c r="A30" s="171" t="s">
        <v>17</v>
      </c>
      <c r="B30" s="107" t="s">
        <v>1</v>
      </c>
      <c r="C30" s="265">
        <f>SUM(D30:F30)</f>
        <v>36200</v>
      </c>
      <c r="D30" s="108">
        <v>10000</v>
      </c>
      <c r="E30" s="108">
        <v>26200</v>
      </c>
      <c r="F30" s="108">
        <v>0</v>
      </c>
    </row>
    <row r="31" spans="1:6" s="170" customFormat="1" ht="18.75">
      <c r="A31" s="135" t="s">
        <v>190</v>
      </c>
      <c r="B31" s="107"/>
      <c r="C31" s="107"/>
      <c r="D31" s="108"/>
      <c r="E31" s="108"/>
      <c r="F31" s="108"/>
    </row>
    <row r="32" spans="1:6" s="170" customFormat="1" ht="18.75">
      <c r="A32" s="172" t="s">
        <v>196</v>
      </c>
      <c r="B32" s="107" t="s">
        <v>1</v>
      </c>
      <c r="C32" s="265">
        <f>SUM(D32:F32)</f>
        <v>33000</v>
      </c>
      <c r="D32" s="108">
        <v>9000</v>
      </c>
      <c r="E32" s="108">
        <v>24000</v>
      </c>
      <c r="F32" s="108">
        <v>0</v>
      </c>
    </row>
    <row r="33" spans="1:6" s="170" customFormat="1" ht="18.75">
      <c r="A33" s="171" t="s">
        <v>19</v>
      </c>
      <c r="B33" s="146" t="s">
        <v>1</v>
      </c>
      <c r="C33" s="265">
        <f>SUM(D33:F33)</f>
        <v>6000</v>
      </c>
      <c r="D33" s="173">
        <v>1000</v>
      </c>
      <c r="E33" s="173">
        <v>5000</v>
      </c>
      <c r="F33" s="173">
        <v>0</v>
      </c>
    </row>
    <row r="34" spans="1:6" s="170" customFormat="1" ht="18.75">
      <c r="A34" s="171" t="s">
        <v>20</v>
      </c>
      <c r="B34" s="107" t="s">
        <v>1</v>
      </c>
      <c r="C34" s="265">
        <f>SUM(D34:F34)</f>
        <v>24000</v>
      </c>
      <c r="D34" s="108">
        <v>7200</v>
      </c>
      <c r="E34" s="108">
        <v>16800</v>
      </c>
      <c r="F34" s="108">
        <v>0</v>
      </c>
    </row>
    <row r="35" spans="1:6" ht="18.75">
      <c r="A35" s="136" t="s">
        <v>94</v>
      </c>
      <c r="B35" s="98" t="s">
        <v>1</v>
      </c>
      <c r="C35" s="263">
        <f>SUM(D35:F35)</f>
        <v>7088100</v>
      </c>
      <c r="D35" s="99">
        <f>D37+D50</f>
        <v>4163800</v>
      </c>
      <c r="E35" s="99">
        <f>E37+E50</f>
        <v>2912300</v>
      </c>
      <c r="F35" s="99">
        <f>F37+F50</f>
        <v>12000</v>
      </c>
    </row>
    <row r="36" spans="1:6" ht="18.75">
      <c r="A36" s="134"/>
      <c r="B36" s="98" t="s">
        <v>2</v>
      </c>
      <c r="C36" s="98"/>
      <c r="D36" s="99"/>
      <c r="E36" s="99"/>
      <c r="F36" s="99"/>
    </row>
    <row r="37" spans="1:6" s="19" customFormat="1" ht="18.75">
      <c r="A37" s="124" t="s">
        <v>93</v>
      </c>
      <c r="B37" s="102" t="s">
        <v>1</v>
      </c>
      <c r="C37" s="264">
        <f>SUM(D37:F37)</f>
        <v>4088100</v>
      </c>
      <c r="D37" s="103">
        <f>SUM(D40:D49)</f>
        <v>1163800</v>
      </c>
      <c r="E37" s="103">
        <f>SUM(E40:E49)</f>
        <v>2912300</v>
      </c>
      <c r="F37" s="103">
        <f>SUM(F40:F49)</f>
        <v>12000</v>
      </c>
    </row>
    <row r="38" spans="1:6" s="19" customFormat="1" ht="18.75">
      <c r="A38" s="125"/>
      <c r="B38" s="102" t="s">
        <v>2</v>
      </c>
      <c r="C38" s="102"/>
      <c r="D38" s="103"/>
      <c r="E38" s="103"/>
      <c r="F38" s="103"/>
    </row>
    <row r="39" spans="1:6" s="19" customFormat="1" ht="18.75">
      <c r="A39" s="174" t="s">
        <v>200</v>
      </c>
      <c r="B39" s="102"/>
      <c r="C39" s="102"/>
      <c r="D39" s="103"/>
      <c r="E39" s="103"/>
      <c r="F39" s="103"/>
    </row>
    <row r="40" spans="1:6" s="170" customFormat="1" ht="18.75">
      <c r="A40" s="129" t="s">
        <v>189</v>
      </c>
      <c r="B40" s="107"/>
      <c r="C40" s="107"/>
      <c r="D40" s="108"/>
      <c r="E40" s="108"/>
      <c r="F40" s="108"/>
    </row>
    <row r="41" spans="1:6" s="170" customFormat="1" ht="18.75">
      <c r="A41" s="171" t="s">
        <v>17</v>
      </c>
      <c r="B41" s="107" t="s">
        <v>1</v>
      </c>
      <c r="C41" s="265">
        <f>SUM(D41:F41)</f>
        <v>19600</v>
      </c>
      <c r="D41" s="108">
        <v>5000</v>
      </c>
      <c r="E41" s="108">
        <v>14600</v>
      </c>
      <c r="F41" s="108">
        <v>0</v>
      </c>
    </row>
    <row r="42" spans="1:6" s="170" customFormat="1" ht="18.75">
      <c r="A42" s="171" t="s">
        <v>95</v>
      </c>
      <c r="B42" s="107" t="s">
        <v>1</v>
      </c>
      <c r="C42" s="265">
        <f>SUM(D42:F42)</f>
        <v>250000</v>
      </c>
      <c r="D42" s="108">
        <v>70000</v>
      </c>
      <c r="E42" s="108">
        <v>180000</v>
      </c>
      <c r="F42" s="108">
        <v>0</v>
      </c>
    </row>
    <row r="43" spans="1:6" s="170" customFormat="1" ht="18.75">
      <c r="A43" s="171" t="s">
        <v>96</v>
      </c>
      <c r="B43" s="107" t="s">
        <v>1</v>
      </c>
      <c r="C43" s="265">
        <f>SUM(D43:F43)</f>
        <v>2500000</v>
      </c>
      <c r="D43" s="108">
        <v>700000</v>
      </c>
      <c r="E43" s="108">
        <v>1800000</v>
      </c>
      <c r="F43" s="108">
        <v>0</v>
      </c>
    </row>
    <row r="44" spans="1:6" s="170" customFormat="1" ht="18.75">
      <c r="A44" s="135" t="s">
        <v>190</v>
      </c>
      <c r="B44" s="107"/>
      <c r="C44" s="107"/>
      <c r="D44" s="108"/>
      <c r="E44" s="108"/>
      <c r="F44" s="108"/>
    </row>
    <row r="45" spans="1:6" s="170" customFormat="1" ht="18.75">
      <c r="A45" s="172" t="s">
        <v>196</v>
      </c>
      <c r="B45" s="107" t="s">
        <v>1</v>
      </c>
      <c r="C45" s="265">
        <f aca="true" t="shared" si="0" ref="C45:C50">SUM(D45:F45)</f>
        <v>33000</v>
      </c>
      <c r="D45" s="108">
        <v>9000</v>
      </c>
      <c r="E45" s="108">
        <v>12000</v>
      </c>
      <c r="F45" s="108">
        <v>12000</v>
      </c>
    </row>
    <row r="46" spans="1:6" s="170" customFormat="1" ht="18.75">
      <c r="A46" s="172" t="s">
        <v>19</v>
      </c>
      <c r="B46" s="107" t="s">
        <v>1</v>
      </c>
      <c r="C46" s="265">
        <f t="shared" si="0"/>
        <v>6000</v>
      </c>
      <c r="D46" s="108">
        <v>1800</v>
      </c>
      <c r="E46" s="108">
        <v>4200</v>
      </c>
      <c r="F46" s="108">
        <v>0</v>
      </c>
    </row>
    <row r="47" spans="1:6" s="170" customFormat="1" ht="18.75">
      <c r="A47" s="171" t="s">
        <v>20</v>
      </c>
      <c r="B47" s="107" t="s">
        <v>1</v>
      </c>
      <c r="C47" s="265">
        <f t="shared" si="0"/>
        <v>29500</v>
      </c>
      <c r="D47" s="108">
        <v>8000</v>
      </c>
      <c r="E47" s="108">
        <v>21500</v>
      </c>
      <c r="F47" s="108">
        <v>0</v>
      </c>
    </row>
    <row r="48" spans="1:6" s="170" customFormat="1" ht="18.75">
      <c r="A48" s="171" t="s">
        <v>97</v>
      </c>
      <c r="B48" s="107" t="s">
        <v>1</v>
      </c>
      <c r="C48" s="265">
        <f t="shared" si="0"/>
        <v>350000</v>
      </c>
      <c r="D48" s="108">
        <v>100000</v>
      </c>
      <c r="E48" s="108">
        <v>250000</v>
      </c>
      <c r="F48" s="108">
        <v>0</v>
      </c>
    </row>
    <row r="49" spans="1:6" s="170" customFormat="1" ht="18.75">
      <c r="A49" s="175" t="s">
        <v>98</v>
      </c>
      <c r="B49" s="107" t="s">
        <v>1</v>
      </c>
      <c r="C49" s="265">
        <f t="shared" si="0"/>
        <v>900000</v>
      </c>
      <c r="D49" s="108">
        <v>270000</v>
      </c>
      <c r="E49" s="108">
        <v>630000</v>
      </c>
      <c r="F49" s="108">
        <v>0</v>
      </c>
    </row>
    <row r="50" spans="1:6" s="19" customFormat="1" ht="18.75">
      <c r="A50" s="164" t="s">
        <v>75</v>
      </c>
      <c r="B50" s="165" t="s">
        <v>1</v>
      </c>
      <c r="C50" s="265">
        <f t="shared" si="0"/>
        <v>3000000</v>
      </c>
      <c r="D50" s="117">
        <f>D52</f>
        <v>3000000</v>
      </c>
      <c r="E50" s="117">
        <f>E52</f>
        <v>0</v>
      </c>
      <c r="F50" s="117">
        <f>F52</f>
        <v>0</v>
      </c>
    </row>
    <row r="51" spans="1:6" s="19" customFormat="1" ht="18.75">
      <c r="A51" s="166"/>
      <c r="B51" s="102" t="s">
        <v>2</v>
      </c>
      <c r="C51" s="102"/>
      <c r="D51" s="117"/>
      <c r="E51" s="117"/>
      <c r="F51" s="117"/>
    </row>
    <row r="52" spans="1:6" s="170" customFormat="1" ht="18.75">
      <c r="A52" s="176" t="s">
        <v>172</v>
      </c>
      <c r="B52" s="177" t="s">
        <v>1</v>
      </c>
      <c r="C52" s="270">
        <f>SUM(D52:F52)</f>
        <v>3000000</v>
      </c>
      <c r="D52" s="108">
        <v>3000000</v>
      </c>
      <c r="E52" s="108">
        <v>0</v>
      </c>
      <c r="F52" s="108">
        <v>0</v>
      </c>
    </row>
    <row r="53" spans="1:6" s="170" customFormat="1" ht="18.75">
      <c r="A53" s="178" t="s">
        <v>173</v>
      </c>
      <c r="B53" s="179" t="s">
        <v>2</v>
      </c>
      <c r="C53" s="179"/>
      <c r="D53" s="161"/>
      <c r="E53" s="161"/>
      <c r="F53" s="161"/>
    </row>
    <row r="54" spans="1:6" ht="18.75">
      <c r="A54" s="122" t="s">
        <v>100</v>
      </c>
      <c r="B54" s="98" t="s">
        <v>1</v>
      </c>
      <c r="C54" s="263">
        <f>SUM(D54:F54)</f>
        <v>2959900</v>
      </c>
      <c r="D54" s="99">
        <f>D56</f>
        <v>2242400</v>
      </c>
      <c r="E54" s="99">
        <f>E56</f>
        <v>463100</v>
      </c>
      <c r="F54" s="99">
        <f>F56</f>
        <v>254400</v>
      </c>
    </row>
    <row r="55" spans="1:6" ht="18.75">
      <c r="A55" s="134"/>
      <c r="B55" s="98" t="s">
        <v>2</v>
      </c>
      <c r="C55" s="98"/>
      <c r="D55" s="99"/>
      <c r="E55" s="99"/>
      <c r="F55" s="99"/>
    </row>
    <row r="56" spans="1:6" s="19" customFormat="1" ht="18.75">
      <c r="A56" s="124" t="s">
        <v>93</v>
      </c>
      <c r="B56" s="102" t="s">
        <v>1</v>
      </c>
      <c r="C56" s="264">
        <f>SUM(D56:F56)</f>
        <v>2959900</v>
      </c>
      <c r="D56" s="103">
        <f>SUM(D60:D68)</f>
        <v>2242400</v>
      </c>
      <c r="E56" s="103">
        <f>SUM(E60:E68)</f>
        <v>463100</v>
      </c>
      <c r="F56" s="103">
        <f>SUM(F60:F68)</f>
        <v>254400</v>
      </c>
    </row>
    <row r="57" spans="1:6" s="19" customFormat="1" ht="18.75">
      <c r="A57" s="125"/>
      <c r="B57" s="102" t="s">
        <v>2</v>
      </c>
      <c r="C57" s="102"/>
      <c r="D57" s="103"/>
      <c r="E57" s="103"/>
      <c r="F57" s="103"/>
    </row>
    <row r="58" spans="1:6" s="19" customFormat="1" ht="18.75">
      <c r="A58" s="126" t="s">
        <v>187</v>
      </c>
      <c r="B58" s="157"/>
      <c r="C58" s="157"/>
      <c r="D58" s="158"/>
      <c r="E58" s="158"/>
      <c r="F58" s="158"/>
    </row>
    <row r="59" spans="1:6" s="170" customFormat="1" ht="18.75">
      <c r="A59" s="159" t="s">
        <v>188</v>
      </c>
      <c r="B59" s="160"/>
      <c r="C59" s="160"/>
      <c r="D59" s="161"/>
      <c r="E59" s="161"/>
      <c r="F59" s="161"/>
    </row>
    <row r="60" spans="1:6" s="170" customFormat="1" ht="18.75">
      <c r="A60" s="156" t="s">
        <v>16</v>
      </c>
      <c r="B60" s="107" t="s">
        <v>1</v>
      </c>
      <c r="C60" s="265">
        <f>SUM(D60:F60)</f>
        <v>741400</v>
      </c>
      <c r="D60" s="108">
        <v>222000</v>
      </c>
      <c r="E60" s="108">
        <v>300000</v>
      </c>
      <c r="F60" s="108">
        <v>219400</v>
      </c>
    </row>
    <row r="61" spans="1:6" s="170" customFormat="1" ht="18.75">
      <c r="A61" s="129" t="s">
        <v>189</v>
      </c>
      <c r="B61" s="107"/>
      <c r="C61" s="107"/>
      <c r="D61" s="108"/>
      <c r="E61" s="108"/>
      <c r="F61" s="108"/>
    </row>
    <row r="62" spans="1:6" s="170" customFormat="1" ht="18.75">
      <c r="A62" s="171" t="s">
        <v>17</v>
      </c>
      <c r="B62" s="107" t="s">
        <v>1</v>
      </c>
      <c r="C62" s="265">
        <f>SUM(D62:F62)</f>
        <v>79200</v>
      </c>
      <c r="D62" s="108">
        <v>23000</v>
      </c>
      <c r="E62" s="108">
        <v>36200</v>
      </c>
      <c r="F62" s="108">
        <v>20000</v>
      </c>
    </row>
    <row r="63" spans="1:6" s="170" customFormat="1" ht="18.75">
      <c r="A63" s="178" t="s">
        <v>101</v>
      </c>
      <c r="B63" s="107" t="s">
        <v>1</v>
      </c>
      <c r="C63" s="265">
        <f>SUM(D63:F63)</f>
        <v>1876000</v>
      </c>
      <c r="D63" s="108">
        <v>1876000</v>
      </c>
      <c r="E63" s="108">
        <v>0</v>
      </c>
      <c r="F63" s="108">
        <v>0</v>
      </c>
    </row>
    <row r="64" spans="1:6" s="170" customFormat="1" ht="18.75">
      <c r="A64" s="129" t="s">
        <v>190</v>
      </c>
      <c r="B64" s="107"/>
      <c r="C64" s="107"/>
      <c r="D64" s="108"/>
      <c r="E64" s="108"/>
      <c r="F64" s="108"/>
    </row>
    <row r="65" spans="1:6" s="170" customFormat="1" ht="18.75">
      <c r="A65" s="172" t="s">
        <v>102</v>
      </c>
      <c r="B65" s="107" t="s">
        <v>1</v>
      </c>
      <c r="C65" s="265">
        <f>SUM(D65:F65)</f>
        <v>108000</v>
      </c>
      <c r="D65" s="108">
        <v>30000</v>
      </c>
      <c r="E65" s="108">
        <v>78000</v>
      </c>
      <c r="F65" s="108">
        <v>0</v>
      </c>
    </row>
    <row r="66" spans="1:6" s="170" customFormat="1" ht="18.75">
      <c r="A66" s="172" t="s">
        <v>103</v>
      </c>
      <c r="B66" s="107" t="s">
        <v>1</v>
      </c>
      <c r="C66" s="265">
        <f>SUM(D66:F66)</f>
        <v>50000</v>
      </c>
      <c r="D66" s="108">
        <v>15000</v>
      </c>
      <c r="E66" s="108">
        <v>20000</v>
      </c>
      <c r="F66" s="108">
        <v>15000</v>
      </c>
    </row>
    <row r="67" spans="1:6" s="170" customFormat="1" ht="18.75">
      <c r="A67" s="130" t="s">
        <v>15</v>
      </c>
      <c r="B67" s="107" t="s">
        <v>1</v>
      </c>
      <c r="C67" s="265">
        <f>SUM(D67:F67)</f>
        <v>62400</v>
      </c>
      <c r="D67" s="108">
        <v>62400</v>
      </c>
      <c r="E67" s="108">
        <v>0</v>
      </c>
      <c r="F67" s="108">
        <v>0</v>
      </c>
    </row>
    <row r="68" spans="1:6" s="170" customFormat="1" ht="18.75">
      <c r="A68" s="180" t="s">
        <v>104</v>
      </c>
      <c r="B68" s="107" t="s">
        <v>1</v>
      </c>
      <c r="C68" s="265">
        <f>SUM(D68:F68)</f>
        <v>42900</v>
      </c>
      <c r="D68" s="108">
        <v>14000</v>
      </c>
      <c r="E68" s="108">
        <v>28900</v>
      </c>
      <c r="F68" s="108">
        <v>0</v>
      </c>
    </row>
    <row r="69" spans="1:6" ht="18.75">
      <c r="A69" s="324" t="s">
        <v>192</v>
      </c>
      <c r="B69" s="133" t="s">
        <v>1</v>
      </c>
      <c r="C69" s="266">
        <f>SUM(D69:F69)</f>
        <v>11294400</v>
      </c>
      <c r="D69" s="115">
        <f>SUM(D8,D24,D35,D54)</f>
        <v>6780500</v>
      </c>
      <c r="E69" s="115">
        <f>SUM(E8,E24,E35,E54)</f>
        <v>4234900</v>
      </c>
      <c r="F69" s="115">
        <f>SUM(F8,F24,F35,F54)</f>
        <v>279000</v>
      </c>
    </row>
    <row r="70" spans="1:6" ht="18.75">
      <c r="A70" s="325"/>
      <c r="B70" s="133"/>
      <c r="C70" s="133"/>
      <c r="D70" s="115"/>
      <c r="E70" s="115"/>
      <c r="F70" s="115"/>
    </row>
    <row r="71" spans="1:6" ht="18.75">
      <c r="A71" s="326" t="s">
        <v>0</v>
      </c>
      <c r="B71" s="133" t="s">
        <v>1</v>
      </c>
      <c r="C71" s="266">
        <f>SUM(D71:F71)</f>
        <v>11294400</v>
      </c>
      <c r="D71" s="115">
        <f>D69</f>
        <v>6780500</v>
      </c>
      <c r="E71" s="115">
        <f>E69</f>
        <v>4234900</v>
      </c>
      <c r="F71" s="115">
        <f>F69</f>
        <v>279000</v>
      </c>
    </row>
    <row r="72" spans="1:6" ht="18.75">
      <c r="A72" s="327"/>
      <c r="B72" s="133"/>
      <c r="C72" s="133"/>
      <c r="D72" s="115"/>
      <c r="E72" s="115"/>
      <c r="F72" s="115"/>
    </row>
    <row r="73" spans="1:6" ht="18.75">
      <c r="A73" s="168"/>
      <c r="B73" s="168"/>
      <c r="C73" s="168"/>
      <c r="D73" s="169"/>
      <c r="E73" s="169"/>
      <c r="F73" s="169"/>
    </row>
    <row r="74" spans="1:3" ht="21.75" customHeight="1">
      <c r="A74" s="181"/>
      <c r="B74" s="181"/>
      <c r="C74" s="181"/>
    </row>
    <row r="75" spans="1:3" ht="21.75" customHeight="1">
      <c r="A75" s="182" t="s">
        <v>55</v>
      </c>
      <c r="B75" s="181"/>
      <c r="C75" s="181"/>
    </row>
  </sheetData>
  <sheetProtection/>
  <mergeCells count="4">
    <mergeCell ref="A69:A70"/>
    <mergeCell ref="A5:A6"/>
    <mergeCell ref="A1:D1"/>
    <mergeCell ref="A71:A72"/>
  </mergeCells>
  <printOptions horizontalCentered="1"/>
  <pageMargins left="0.4330708661417323" right="0.4330708661417323" top="0.3937007874015748" bottom="0.3937007874015748" header="0.31496062992125984" footer="0.31496062992125984"/>
  <pageSetup horizontalDpi="600" verticalDpi="600" orientation="portrait" paperSize="9" scale="76" r:id="rId1"/>
  <headerFooter>
    <oddHeader>&amp;C&amp;"TH SarabunPSK,ธรรมดา"&amp;16แผน/ผลการปฏิบัติงานและการใช้จ่ายงบประมาณรายจ่ายประจำปีงบประมาณ พ.ศ. 2566&amp;R&amp;"TH SarabunPSK,ธรรมดา"&amp;16แบบ สงม. 2   
 (สำนักงานเขต) &amp;"-,ธรรมดา"&amp;11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2023-05-18T14:30:28Z</cp:lastPrinted>
  <dcterms:created xsi:type="dcterms:W3CDTF">2019-08-18T06:05:51Z</dcterms:created>
  <dcterms:modified xsi:type="dcterms:W3CDTF">2023-05-18T14:30:56Z</dcterms:modified>
  <cp:category/>
  <cp:version/>
  <cp:contentType/>
  <cp:contentStatus/>
</cp:coreProperties>
</file>