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us\งบประมาณ\2568\ขออนุมัติเงินจัดสรรตามงวด\งวดที่ 1\"/>
    </mc:Choice>
  </mc:AlternateContent>
  <xr:revisionPtr revIDLastSave="0" documentId="13_ncr:1_{51666582-83EA-4325-8FDD-F1BCD702958F}" xr6:coauthVersionLast="47" xr6:coauthVersionMax="47" xr10:uidLastSave="{00000000-0000-0000-0000-000000000000}"/>
  <bookViews>
    <workbookView xWindow="-120" yWindow="-120" windowWidth="24240" windowHeight="13020" tabRatio="518" firstSheet="1" activeTab="3" xr2:uid="{00000000-000D-0000-FFFF-FFFF00000000}"/>
  </bookViews>
  <sheets>
    <sheet name="สัญญา" sheetId="17" state="hidden" r:id="rId1"/>
    <sheet name="รายละเอียด สงม. 2" sheetId="27" r:id="rId2"/>
    <sheet name="3งวด" sheetId="34" r:id="rId3"/>
    <sheet name="งวด1" sheetId="28" r:id="rId4"/>
    <sheet name="งวด2" sheetId="37" r:id="rId5"/>
    <sheet name="งวด3" sheetId="38" r:id="rId6"/>
  </sheets>
  <definedNames>
    <definedName name="_xlnm.Print_Area" localSheetId="3">งวด1!$A$1:$B$29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3" i="38" l="1"/>
  <c r="B22" i="38"/>
  <c r="B21" i="38"/>
  <c r="B20" i="38"/>
  <c r="B18" i="38"/>
  <c r="B17" i="38"/>
  <c r="B16" i="38"/>
  <c r="B14" i="38"/>
  <c r="B23" i="37"/>
  <c r="B22" i="37"/>
  <c r="B21" i="37"/>
  <c r="B20" i="37"/>
  <c r="B18" i="37"/>
  <c r="B17" i="37"/>
  <c r="B16" i="37"/>
  <c r="B14" i="37"/>
  <c r="B26" i="28"/>
  <c r="B24" i="28"/>
  <c r="B8" i="28"/>
  <c r="B10" i="28"/>
  <c r="D14" i="34"/>
  <c r="E14" i="34"/>
  <c r="D16" i="34"/>
  <c r="E16" i="34"/>
  <c r="E17" i="34"/>
  <c r="C18" i="27"/>
  <c r="C14" i="27"/>
  <c r="H14" i="27"/>
  <c r="E14" i="27"/>
  <c r="D14" i="27"/>
  <c r="B24" i="38" l="1"/>
  <c r="B26" i="38" s="1"/>
  <c r="B10" i="38"/>
  <c r="B8" i="38" s="1"/>
  <c r="B24" i="37"/>
  <c r="B26" i="37" s="1"/>
  <c r="B10" i="37"/>
  <c r="B8" i="37" s="1"/>
  <c r="C18" i="34"/>
  <c r="C14" i="34"/>
  <c r="H28" i="34" l="1"/>
  <c r="H27" i="34"/>
  <c r="G27" i="34"/>
  <c r="H25" i="34"/>
  <c r="G25" i="34"/>
  <c r="H19" i="34"/>
  <c r="G19" i="34"/>
  <c r="H15" i="34"/>
  <c r="G15" i="34"/>
  <c r="H13" i="34"/>
  <c r="G13" i="34"/>
  <c r="H12" i="34"/>
  <c r="G12" i="34"/>
  <c r="H11" i="34"/>
  <c r="G11" i="34"/>
  <c r="H9" i="34"/>
  <c r="G9" i="34"/>
  <c r="T9" i="27" l="1"/>
  <c r="T11" i="27"/>
  <c r="T12" i="27"/>
  <c r="T13" i="27"/>
  <c r="T15" i="27"/>
  <c r="T19" i="27"/>
  <c r="T25" i="27"/>
  <c r="T27" i="27"/>
  <c r="T28" i="27"/>
  <c r="S27" i="27"/>
  <c r="S25" i="27"/>
  <c r="Q23" i="27"/>
  <c r="P23" i="27"/>
  <c r="P10" i="27" s="1"/>
  <c r="P8" i="27" s="1"/>
  <c r="P24" i="27" s="1"/>
  <c r="O23" i="27"/>
  <c r="O10" i="27" s="1"/>
  <c r="O8" i="27" s="1"/>
  <c r="O24" i="27" s="1"/>
  <c r="N23" i="27"/>
  <c r="M23" i="27"/>
  <c r="E23" i="34" s="1"/>
  <c r="H23" i="27"/>
  <c r="C23" i="27" s="1"/>
  <c r="C23" i="34" s="1"/>
  <c r="R22" i="27"/>
  <c r="F22" i="34" s="1"/>
  <c r="M22" i="27"/>
  <c r="H22" i="27"/>
  <c r="R21" i="27"/>
  <c r="F21" i="34" s="1"/>
  <c r="M21" i="27"/>
  <c r="H21" i="27"/>
  <c r="R20" i="27"/>
  <c r="F20" i="34" s="1"/>
  <c r="M20" i="27"/>
  <c r="E20" i="34" s="1"/>
  <c r="H20" i="27"/>
  <c r="C20" i="27" s="1"/>
  <c r="C20" i="34" s="1"/>
  <c r="S19" i="27"/>
  <c r="R18" i="27"/>
  <c r="F18" i="34" s="1"/>
  <c r="M18" i="27"/>
  <c r="E18" i="34" s="1"/>
  <c r="H18" i="27"/>
  <c r="R17" i="27"/>
  <c r="F17" i="34" s="1"/>
  <c r="M17" i="27"/>
  <c r="H17" i="27"/>
  <c r="R16" i="27"/>
  <c r="F16" i="34" s="1"/>
  <c r="M16" i="27"/>
  <c r="H16" i="27"/>
  <c r="S15" i="27"/>
  <c r="M14" i="27"/>
  <c r="S13" i="27"/>
  <c r="S12" i="27"/>
  <c r="S11" i="27"/>
  <c r="N10" i="27"/>
  <c r="N8" i="27" s="1"/>
  <c r="L10" i="27"/>
  <c r="L8" i="27" s="1"/>
  <c r="L24" i="27" s="1"/>
  <c r="K10" i="27"/>
  <c r="K8" i="27" s="1"/>
  <c r="K24" i="27" s="1"/>
  <c r="J10" i="27"/>
  <c r="J8" i="27" s="1"/>
  <c r="I10" i="27"/>
  <c r="I8" i="27" s="1"/>
  <c r="I24" i="27" s="1"/>
  <c r="G10" i="27"/>
  <c r="G8" i="27" s="1"/>
  <c r="F10" i="27"/>
  <c r="F8" i="27" s="1"/>
  <c r="E10" i="27"/>
  <c r="E8" i="27" s="1"/>
  <c r="E24" i="27" s="1"/>
  <c r="D10" i="27"/>
  <c r="D8" i="27" s="1"/>
  <c r="D24" i="27" s="1"/>
  <c r="S9" i="27"/>
  <c r="E22" i="34" l="1"/>
  <c r="C22" i="27"/>
  <c r="C22" i="34" s="1"/>
  <c r="E21" i="34"/>
  <c r="C21" i="27"/>
  <c r="C17" i="27"/>
  <c r="C16" i="27"/>
  <c r="C16" i="34" s="1"/>
  <c r="B18" i="28"/>
  <c r="D18" i="34"/>
  <c r="D22" i="34"/>
  <c r="B22" i="28"/>
  <c r="B17" i="28"/>
  <c r="D17" i="34"/>
  <c r="D23" i="34"/>
  <c r="B23" i="28"/>
  <c r="B14" i="28"/>
  <c r="B16" i="28"/>
  <c r="D20" i="34"/>
  <c r="B20" i="28"/>
  <c r="D21" i="34"/>
  <c r="G21" i="34" s="1"/>
  <c r="B21" i="28"/>
  <c r="R23" i="27"/>
  <c r="C21" i="34"/>
  <c r="H21" i="34" s="1"/>
  <c r="T20" i="27"/>
  <c r="M10" i="27"/>
  <c r="N24" i="27"/>
  <c r="N26" i="27" s="1"/>
  <c r="F24" i="27"/>
  <c r="F26" i="27" s="1"/>
  <c r="J24" i="27"/>
  <c r="J26" i="27" s="1"/>
  <c r="D26" i="27"/>
  <c r="T22" i="27"/>
  <c r="T18" i="27"/>
  <c r="G24" i="27"/>
  <c r="G26" i="27" s="1"/>
  <c r="E26" i="27"/>
  <c r="L26" i="27"/>
  <c r="P26" i="27"/>
  <c r="K26" i="27"/>
  <c r="O26" i="27"/>
  <c r="I26" i="27"/>
  <c r="H10" i="27"/>
  <c r="G17" i="34" l="1"/>
  <c r="T16" i="27"/>
  <c r="F23" i="34"/>
  <c r="T23" i="27"/>
  <c r="T17" i="27"/>
  <c r="C17" i="34"/>
  <c r="H17" i="34" s="1"/>
  <c r="G16" i="34"/>
  <c r="H16" i="34"/>
  <c r="M8" i="27"/>
  <c r="E10" i="34"/>
  <c r="H20" i="34"/>
  <c r="G20" i="34"/>
  <c r="H22" i="34"/>
  <c r="G22" i="34"/>
  <c r="S23" i="27"/>
  <c r="H18" i="34"/>
  <c r="G18" i="34"/>
  <c r="D10" i="34"/>
  <c r="H23" i="34"/>
  <c r="G23" i="34"/>
  <c r="T21" i="27"/>
  <c r="C24" i="27"/>
  <c r="C10" i="27"/>
  <c r="H8" i="27"/>
  <c r="D8" i="34" s="1"/>
  <c r="D24" i="34" l="1"/>
  <c r="M24" i="27"/>
  <c r="M26" i="27" s="1"/>
  <c r="E8" i="34"/>
  <c r="E24" i="34" s="1"/>
  <c r="E26" i="34" s="1"/>
  <c r="C8" i="27"/>
  <c r="C8" i="34" s="1"/>
  <c r="C10" i="34"/>
  <c r="H24" i="27"/>
  <c r="C24" i="34" l="1"/>
  <c r="H29" i="34"/>
  <c r="D26" i="34"/>
  <c r="T32" i="27"/>
  <c r="U32" i="27" s="1"/>
  <c r="U33" i="27" s="1"/>
  <c r="H26" i="27"/>
  <c r="N29" i="17"/>
  <c r="N35" i="17" s="1"/>
  <c r="M29" i="17"/>
  <c r="M35" i="17" s="1"/>
  <c r="L29" i="17"/>
  <c r="L35" i="17" s="1"/>
  <c r="K29" i="17"/>
  <c r="K35" i="17" s="1"/>
  <c r="J29" i="17"/>
  <c r="J35" i="17" s="1"/>
  <c r="I29" i="17"/>
  <c r="I35" i="17" s="1"/>
  <c r="H29" i="17"/>
  <c r="G29" i="17"/>
  <c r="G35" i="17" s="1"/>
  <c r="F29" i="17"/>
  <c r="F35" i="17" s="1"/>
  <c r="E29" i="17"/>
  <c r="E35" i="17" s="1"/>
  <c r="D29" i="17"/>
  <c r="D35" i="17" s="1"/>
  <c r="C29" i="17"/>
  <c r="C35" i="17" s="1"/>
  <c r="H35" i="17"/>
  <c r="B35" i="17"/>
  <c r="C26" i="34" l="1"/>
  <c r="C26" i="27"/>
  <c r="B36" i="17"/>
  <c r="R10" i="27"/>
  <c r="R8" i="27" s="1"/>
  <c r="T14" i="27"/>
  <c r="R14" i="27"/>
  <c r="Q10" i="27"/>
  <c r="Q8" i="27" s="1"/>
  <c r="Q24" i="27" s="1"/>
  <c r="Q26" i="27" s="1"/>
  <c r="S8" i="27" l="1"/>
  <c r="F8" i="34"/>
  <c r="T8" i="27"/>
  <c r="R24" i="27"/>
  <c r="S24" i="27" s="1"/>
  <c r="F10" i="34"/>
  <c r="T10" i="27"/>
  <c r="S10" i="27"/>
  <c r="F14" i="34"/>
  <c r="G14" i="34" l="1"/>
  <c r="H14" i="34"/>
  <c r="R26" i="27"/>
  <c r="T24" i="27"/>
  <c r="G10" i="34"/>
  <c r="H10" i="34"/>
  <c r="F24" i="34"/>
  <c r="H8" i="34"/>
  <c r="G8" i="34"/>
  <c r="G24" i="34" l="1"/>
  <c r="F26" i="34"/>
  <c r="H24" i="34"/>
  <c r="S26" i="27"/>
  <c r="T26" i="27"/>
  <c r="G26" i="34" l="1"/>
  <c r="H26" i="34"/>
</calcChain>
</file>

<file path=xl/sharedStrings.xml><?xml version="1.0" encoding="utf-8"?>
<sst xmlns="http://schemas.openxmlformats.org/spreadsheetml/2006/main" count="217" uniqueCount="73">
  <si>
    <t>ผู้รายงาน......................................................</t>
  </si>
  <si>
    <t>ผล</t>
  </si>
  <si>
    <t>แผน</t>
  </si>
  <si>
    <t>รวม</t>
  </si>
  <si>
    <t>- ค่าเครื่องแต่งกาย</t>
  </si>
  <si>
    <t>- ค่าวัสดุยานพาหนะ</t>
  </si>
  <si>
    <t>- ค่าจ้างเหมาบริการเป็นรายบุคคล</t>
  </si>
  <si>
    <t>- ค่าจ้างเหมาดูแลทรัพย์สินและรักษาความปลอดภัย</t>
  </si>
  <si>
    <t>- ค่าจ้างเหมาทำความสะอาดอาคาร</t>
  </si>
  <si>
    <t>- ค่าซ่อมแซมครุภัณฑ์</t>
  </si>
  <si>
    <t>- ค่าทำความสะอาดเครื่องนอนเวรฯ</t>
  </si>
  <si>
    <t>- ค่าซ่อมแซมยานพาหนะ</t>
  </si>
  <si>
    <t>- ค่าบำรุงรักษาซ่อมแซมลิฟท์</t>
  </si>
  <si>
    <t>- ค่าอาหารทำการนอกเวลา</t>
  </si>
  <si>
    <t>แผน/</t>
  </si>
  <si>
    <t>งาน/หมวด/รายการ</t>
  </si>
  <si>
    <t>หน่วย : บาท</t>
  </si>
  <si>
    <t>- จ้างเหมาบริการเป็นรายบุคคล</t>
  </si>
  <si>
    <t>- ค่าจ้างเหมาดูแลทรัพย์สินและรักษาความปลอดภัยในสวนสาธารณะ</t>
  </si>
  <si>
    <t>- ค่าจ้างเหมาล้างทำความสะอาดท่อระบายน้ำ</t>
  </si>
  <si>
    <t>- ค่าบำรุงรักษาสระว่ายน้ำของโรงเรียน</t>
  </si>
  <si>
    <t>- ค่าจ้างเหมาบริษัทเอกชนทำความสะอาดในโรงเรียนสังกัดกรุงเทพมหานคร</t>
  </si>
  <si>
    <t>- ค่าจ้างเหมาดูแลทรัพย์สินและรักษาความปลอดภัยในโรงเรียนสังกัดกรุงเทพมหานคร</t>
  </si>
  <si>
    <t>รวมทั้งสิ้น</t>
  </si>
  <si>
    <t>สำนักงานเขตหลักสี่</t>
  </si>
  <si>
    <t>งานปกครอง</t>
  </si>
  <si>
    <t>งานบริหารการจัดเก็บรายได้</t>
  </si>
  <si>
    <t>ค่าตอบแทน ใช้สอยและวัสดุ</t>
  </si>
  <si>
    <t>งานการระบายน้ำและแก้ไขปัญหาน้ำท่วม</t>
  </si>
  <si>
    <t>งานปลูกและบำรุงรักษาต้นไม้</t>
  </si>
  <si>
    <t>งานพัฒนาชุมชน</t>
  </si>
  <si>
    <t>งานควบคุมอนามัย</t>
  </si>
  <si>
    <t>งานบริหารการศึกษา</t>
  </si>
  <si>
    <t>วงเงินงบประมาณ</t>
  </si>
  <si>
    <t xml:space="preserve"> - ค่าจ้างเหมาบริการเป็นรายบุคคลโครงการจ้างเจ้าหน้าที่ปฏิบัติงานตามนโยบายการดำเนินงานศูนย์ส่งเสริมการบริหารเงินออมครอบครัว</t>
  </si>
  <si>
    <t>- ค่าจ้างเหมาบริการเป็นรายบุคคลโครงการจ้างเจ้าหน้าที่เพื่อปฏิบัติงานในโครงการกรุงเทพฯ เมืองอาหารปลอดภัย</t>
  </si>
  <si>
    <t>- ค่าจ้างเหมาบริการเป็นรายบุคคลโครงการจ้างงานเพื่อพัฒนาคุณภาพงานสุขาภิบาลอาหารในกรุงเทพมหานคร</t>
  </si>
  <si>
    <t>- ค่าจ้างเหมาบริการเป็นรายบุคคลโครงการจ้างเจ้าหน้าที่เพื่อปฏิบัติงานในโครงการตรวจสอบหาสารเคมีกำจัดศัตรูพืชตกค้างในผักสด</t>
  </si>
  <si>
    <t>รายละเอียดการเบิกจ่ายงบประมาณรายการที่ต้องก่อหนี้ผูกพันทั้งจำนวน</t>
  </si>
  <si>
    <t>งบประมาณรายจ่ายประจำปี 2565</t>
  </si>
  <si>
    <t>งาน/โครงการตามแผนยุทธศาสตร์/งบรายจ่าย/รายการ</t>
  </si>
  <si>
    <t xml:space="preserve">     2) งบดำเนินงาน</t>
  </si>
  <si>
    <t>งบประมาณตามโครงสร้างงาน</t>
  </si>
  <si>
    <t>งวดที่ 1</t>
  </si>
  <si>
    <t>ม.ค.</t>
  </si>
  <si>
    <t>ธ.ค.</t>
  </si>
  <si>
    <t>พ.ย.</t>
  </si>
  <si>
    <t>ต.ค.</t>
  </si>
  <si>
    <t>งวดที่ 2</t>
  </si>
  <si>
    <t>ก.พ.</t>
  </si>
  <si>
    <t>มี.ค.</t>
  </si>
  <si>
    <t>เม.ย.</t>
  </si>
  <si>
    <t>พ.ค.</t>
  </si>
  <si>
    <t>งวดที่ 3</t>
  </si>
  <si>
    <t>มิ.ย.</t>
  </si>
  <si>
    <t>ก.ค.</t>
  </si>
  <si>
    <t>ส.ค.</t>
  </si>
  <si>
    <t>ก.ย.</t>
  </si>
  <si>
    <t>รวมงบประมาณตามโครงสร้างงาน</t>
  </si>
  <si>
    <t>หน่วยงาน : สำนักงานเขตสัมพันธวงศ์</t>
  </si>
  <si>
    <t>ฝ่าย : การคลัง</t>
  </si>
  <si>
    <t>- ค่าวัสดุสำนักงาน</t>
  </si>
  <si>
    <t xml:space="preserve">     งานที่ 1 : บริหารทั่วไปและบริหารการคลัง</t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</si>
  <si>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ค่าตอบแทน ใช้สอยและวัสดุ</t>
    </r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</si>
  <si>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ค่าตอบแทน</t>
    </r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</si>
  <si>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ค่าใช้สอย</t>
    </r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</si>
  <si>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ค่าวัสดุ</t>
    </r>
  </si>
  <si>
    <t>.- ค่าจ้างเหมาบริการเป็นรายบุคคล</t>
  </si>
  <si>
    <t>แผน/ผลการปฏิบัติงานและการใช้จ่ายงบประมาณรายจ่ายประจำปีงบประมาณ พ.ศ. 2568</t>
  </si>
  <si>
    <t>- ค่าวัสดุอุปกรณ์คอมพิวเตอร์</t>
  </si>
  <si>
    <t>(ตุลาคม 2566 - มกราคม 2567)</t>
  </si>
  <si>
    <t>(กุมภาพันธ์ 2567 - พฤษภาคม 2567)</t>
  </si>
  <si>
    <t>(มิถุนายน 2567 - กันยายน 2567)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</si>
</sst>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3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TH SarabunPSK"/>
      <family val="2"/>
      <charset val="222"/>
    </font>
    <font>
      <u/>
      <sz val="16"/>
      <color theme="1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sz val="11"/>
      <name val="Calibri"/>
      <family val="2"/>
      <charset val="222"/>
      <scheme val="minor"/>
    </font>
    <font>
      <b/>
      <sz val="11"/>
      <name val="Calibri"/>
      <family val="2"/>
      <charset val="222"/>
      <scheme val="minor"/>
    </font>
    <font>
      <b/>
      <sz val="16"/>
      <name val="TH SarabunPSK"/>
      <family val="2"/>
      <charset val="222"/>
    </font>
    <font>
      <b/>
      <u/>
      <sz val="16"/>
      <name val="TH SarabunPSK"/>
      <family val="2"/>
    </font>
    <font>
      <sz val="16"/>
      <name val="TH SarabunPSK"/>
      <family val="2"/>
      <charset val="222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9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/>
    <xf numFmtId="43" fontId="3" fillId="0" borderId="0" xfId="1" applyFont="1"/>
    <xf numFmtId="0" fontId="2" fillId="4" borderId="1" xfId="0" applyFont="1" applyFill="1" applyBorder="1" applyAlignment="1">
      <alignment horizontal="left" vertical="center" indent="2"/>
    </xf>
    <xf numFmtId="0" fontId="3" fillId="0" borderId="1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43" fontId="3" fillId="0" borderId="1" xfId="1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43" fontId="3" fillId="4" borderId="1" xfId="1" applyFont="1" applyFill="1" applyBorder="1" applyAlignment="1">
      <alignment horizontal="left" vertical="center" indent="2"/>
    </xf>
    <xf numFmtId="43" fontId="3" fillId="0" borderId="1" xfId="1" applyFont="1" applyFill="1" applyBorder="1" applyAlignment="1">
      <alignment horizontal="left" vertical="center" indent="2"/>
    </xf>
    <xf numFmtId="43" fontId="3" fillId="0" borderId="1" xfId="1" applyFont="1" applyFill="1" applyBorder="1" applyAlignment="1">
      <alignment horizontal="left" vertical="center"/>
    </xf>
    <xf numFmtId="43" fontId="3" fillId="2" borderId="1" xfId="1" applyFont="1" applyFill="1" applyBorder="1" applyAlignment="1">
      <alignment horizontal="center" vertical="center"/>
    </xf>
    <xf numFmtId="43" fontId="3" fillId="4" borderId="1" xfId="1" applyFont="1" applyFill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1" xfId="0" quotePrefix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43" fontId="3" fillId="5" borderId="1" xfId="1" applyFont="1" applyFill="1" applyBorder="1" applyAlignment="1">
      <alignment vertical="center"/>
    </xf>
    <xf numFmtId="43" fontId="3" fillId="5" borderId="1" xfId="1" applyFont="1" applyFill="1" applyBorder="1" applyAlignment="1">
      <alignment horizontal="left" vertical="center" indent="2"/>
    </xf>
    <xf numFmtId="43" fontId="3" fillId="5" borderId="1" xfId="1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top"/>
    </xf>
    <xf numFmtId="0" fontId="6" fillId="0" borderId="0" xfId="0" applyFont="1"/>
    <xf numFmtId="0" fontId="8" fillId="0" borderId="0" xfId="0" applyFont="1"/>
    <xf numFmtId="0" fontId="7" fillId="0" borderId="0" xfId="0" applyFont="1" applyAlignment="1">
      <alignment vertical="center"/>
    </xf>
    <xf numFmtId="0" fontId="9" fillId="0" borderId="0" xfId="0" applyFont="1"/>
    <xf numFmtId="0" fontId="7" fillId="0" borderId="0" xfId="0" applyFont="1" applyAlignment="1">
      <alignment horizontal="left" vertical="center"/>
    </xf>
    <xf numFmtId="0" fontId="10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17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center" vertical="center"/>
    </xf>
    <xf numFmtId="9" fontId="7" fillId="3" borderId="3" xfId="2" applyFont="1" applyFill="1" applyBorder="1" applyAlignment="1">
      <alignment vertical="center"/>
    </xf>
    <xf numFmtId="0" fontId="7" fillId="3" borderId="1" xfId="0" applyFont="1" applyFill="1" applyBorder="1" applyAlignment="1">
      <alignment horizontal="center" vertical="center"/>
    </xf>
    <xf numFmtId="164" fontId="10" fillId="3" borderId="1" xfId="1" applyNumberFormat="1" applyFont="1" applyFill="1" applyBorder="1" applyAlignment="1">
      <alignment horizontal="center" vertical="center"/>
    </xf>
    <xf numFmtId="164" fontId="7" fillId="3" borderId="1" xfId="1" applyNumberFormat="1" applyFont="1" applyFill="1" applyBorder="1" applyAlignment="1">
      <alignment horizontal="center" vertical="center"/>
    </xf>
    <xf numFmtId="9" fontId="11" fillId="3" borderId="2" xfId="2" applyFont="1" applyFill="1" applyBorder="1" applyAlignment="1">
      <alignment horizontal="left" vertical="center" indent="5"/>
    </xf>
    <xf numFmtId="164" fontId="10" fillId="0" borderId="1" xfId="1" applyNumberFormat="1" applyFont="1" applyBorder="1" applyAlignment="1">
      <alignment horizontal="center" vertical="center"/>
    </xf>
    <xf numFmtId="164" fontId="7" fillId="0" borderId="1" xfId="1" applyNumberFormat="1" applyFont="1" applyBorder="1" applyAlignment="1">
      <alignment horizontal="center" vertical="center"/>
    </xf>
    <xf numFmtId="9" fontId="7" fillId="0" borderId="2" xfId="2" applyFont="1" applyBorder="1" applyAlignment="1">
      <alignment vertical="center"/>
    </xf>
    <xf numFmtId="9" fontId="11" fillId="0" borderId="3" xfId="2" applyFont="1" applyBorder="1" applyAlignment="1">
      <alignment vertical="top"/>
    </xf>
    <xf numFmtId="164" fontId="10" fillId="0" borderId="1" xfId="1" applyNumberFormat="1" applyFont="1" applyBorder="1" applyAlignment="1">
      <alignment horizontal="center" vertical="top"/>
    </xf>
    <xf numFmtId="164" fontId="6" fillId="0" borderId="1" xfId="1" applyNumberFormat="1" applyFont="1" applyBorder="1" applyAlignment="1">
      <alignment horizontal="center" vertical="top"/>
    </xf>
    <xf numFmtId="0" fontId="8" fillId="0" borderId="0" xfId="0" applyFont="1" applyAlignment="1">
      <alignment vertical="top"/>
    </xf>
    <xf numFmtId="9" fontId="6" fillId="0" borderId="4" xfId="2" quotePrefix="1" applyFont="1" applyBorder="1" applyAlignment="1">
      <alignment vertical="top"/>
    </xf>
    <xf numFmtId="164" fontId="12" fillId="0" borderId="1" xfId="1" applyNumberFormat="1" applyFont="1" applyBorder="1" applyAlignment="1">
      <alignment horizontal="center" vertical="top"/>
    </xf>
    <xf numFmtId="9" fontId="10" fillId="0" borderId="3" xfId="2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164" fontId="10" fillId="0" borderId="2" xfId="1" applyNumberFormat="1" applyFont="1" applyBorder="1" applyAlignment="1">
      <alignment horizontal="center" vertical="center"/>
    </xf>
    <xf numFmtId="9" fontId="11" fillId="0" borderId="4" xfId="2" applyFont="1" applyBorder="1" applyAlignment="1">
      <alignment vertical="top"/>
    </xf>
    <xf numFmtId="0" fontId="6" fillId="0" borderId="2" xfId="0" applyFont="1" applyBorder="1" applyAlignment="1">
      <alignment horizontal="center" vertical="top"/>
    </xf>
    <xf numFmtId="164" fontId="6" fillId="0" borderId="2" xfId="1" applyNumberFormat="1" applyFont="1" applyBorder="1" applyAlignment="1">
      <alignment horizontal="center" vertical="top"/>
    </xf>
    <xf numFmtId="164" fontId="10" fillId="0" borderId="2" xfId="1" applyNumberFormat="1" applyFont="1" applyBorder="1" applyAlignment="1">
      <alignment horizontal="center" vertical="top"/>
    </xf>
    <xf numFmtId="9" fontId="11" fillId="0" borderId="4" xfId="2" applyFont="1" applyFill="1" applyBorder="1" applyAlignment="1">
      <alignment vertical="top"/>
    </xf>
    <xf numFmtId="9" fontId="11" fillId="0" borderId="4" xfId="2" quotePrefix="1" applyFont="1" applyFill="1" applyBorder="1" applyAlignment="1">
      <alignment vertical="top"/>
    </xf>
    <xf numFmtId="0" fontId="7" fillId="4" borderId="1" xfId="0" applyFont="1" applyFill="1" applyBorder="1" applyAlignment="1">
      <alignment horizontal="center" vertical="center"/>
    </xf>
    <xf numFmtId="164" fontId="10" fillId="4" borderId="1" xfId="1" applyNumberFormat="1" applyFont="1" applyFill="1" applyBorder="1" applyAlignment="1">
      <alignment horizontal="center" vertical="center"/>
    </xf>
    <xf numFmtId="0" fontId="6" fillId="6" borderId="0" xfId="0" applyFont="1" applyFill="1"/>
    <xf numFmtId="164" fontId="7" fillId="4" borderId="1" xfId="1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4" fontId="10" fillId="2" borderId="1" xfId="1" applyNumberFormat="1" applyFont="1" applyFill="1" applyBorder="1" applyAlignment="1">
      <alignment horizontal="center" vertical="center"/>
    </xf>
    <xf numFmtId="164" fontId="7" fillId="2" borderId="1" xfId="1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 indent="4"/>
    </xf>
    <xf numFmtId="0" fontId="7" fillId="2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9" fontId="6" fillId="0" borderId="4" xfId="2" applyFont="1" applyBorder="1" applyAlignment="1">
      <alignment vertical="top"/>
    </xf>
    <xf numFmtId="164" fontId="8" fillId="0" borderId="0" xfId="0" applyNumberFormat="1" applyFont="1" applyAlignment="1">
      <alignment vertical="top"/>
    </xf>
    <xf numFmtId="164" fontId="8" fillId="0" borderId="0" xfId="0" applyNumberFormat="1" applyFont="1"/>
    <xf numFmtId="164" fontId="7" fillId="2" borderId="1" xfId="0" applyNumberFormat="1" applyFont="1" applyFill="1" applyBorder="1" applyAlignment="1">
      <alignment horizontal="center" vertical="center"/>
    </xf>
    <xf numFmtId="164" fontId="6" fillId="0" borderId="0" xfId="0" applyNumberFormat="1" applyFont="1"/>
    <xf numFmtId="164" fontId="10" fillId="4" borderId="1" xfId="1" applyNumberFormat="1" applyFont="1" applyFill="1" applyBorder="1" applyAlignment="1">
      <alignment horizontal="center" vertical="top"/>
    </xf>
    <xf numFmtId="164" fontId="10" fillId="2" borderId="1" xfId="1" applyNumberFormat="1" applyFont="1" applyFill="1" applyBorder="1" applyAlignment="1">
      <alignment horizontal="center" vertical="top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43" fontId="2" fillId="0" borderId="3" xfId="1" applyFont="1" applyFill="1" applyBorder="1" applyAlignment="1">
      <alignment horizontal="center" vertical="center"/>
    </xf>
    <xf numFmtId="43" fontId="2" fillId="0" borderId="2" xfId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7" fillId="4" borderId="3" xfId="0" applyFont="1" applyFill="1" applyBorder="1" applyAlignment="1">
      <alignment horizontal="left" vertical="center"/>
    </xf>
    <xf numFmtId="0" fontId="7" fillId="4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</cellXfs>
  <cellStyles count="4">
    <cellStyle name="จุลภาค" xfId="1" builtinId="3"/>
    <cellStyle name="ปกติ" xfId="0" builtinId="0"/>
    <cellStyle name="ปกติ 6" xfId="3" xr:uid="{00000000-0005-0000-0000-000003000000}"/>
    <cellStyle name="เปอร์เซ็นต์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155121</xdr:colOff>
      <xdr:row>0</xdr:row>
      <xdr:rowOff>27214</xdr:rowOff>
    </xdr:from>
    <xdr:to>
      <xdr:col>17</xdr:col>
      <xdr:colOff>476250</xdr:colOff>
      <xdr:row>2</xdr:row>
      <xdr:rowOff>46264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 flipH="1">
          <a:off x="13975896" y="27214"/>
          <a:ext cx="1006929" cy="5524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1251857</xdr:colOff>
      <xdr:row>0</xdr:row>
      <xdr:rowOff>176893</xdr:rowOff>
    </xdr:from>
    <xdr:to>
      <xdr:col>5</xdr:col>
      <xdr:colOff>2490107</xdr:colOff>
      <xdr:row>2</xdr:row>
      <xdr:rowOff>195943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 flipH="1">
          <a:off x="11511643" y="176893"/>
          <a:ext cx="1238250" cy="5633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1800224</xdr:colOff>
      <xdr:row>1</xdr:row>
      <xdr:rowOff>74839</xdr:rowOff>
    </xdr:from>
    <xdr:to>
      <xdr:col>1</xdr:col>
      <xdr:colOff>2676524</xdr:colOff>
      <xdr:row>3</xdr:row>
      <xdr:rowOff>93889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 flipH="1">
          <a:off x="4933949" y="341539"/>
          <a:ext cx="876300" cy="5524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4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4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1800224</xdr:colOff>
      <xdr:row>1</xdr:row>
      <xdr:rowOff>74839</xdr:rowOff>
    </xdr:from>
    <xdr:to>
      <xdr:col>1</xdr:col>
      <xdr:colOff>2676524</xdr:colOff>
      <xdr:row>3</xdr:row>
      <xdr:rowOff>93889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27B2AA5E-9759-4FF3-8FE2-53D779AE45A2}"/>
            </a:ext>
          </a:extLst>
        </xdr:cNvPr>
        <xdr:cNvSpPr txBox="1"/>
      </xdr:nvSpPr>
      <xdr:spPr>
        <a:xfrm flipH="1">
          <a:off x="4952999" y="341539"/>
          <a:ext cx="876300" cy="5524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4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4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1800224</xdr:colOff>
      <xdr:row>1</xdr:row>
      <xdr:rowOff>74839</xdr:rowOff>
    </xdr:from>
    <xdr:to>
      <xdr:col>1</xdr:col>
      <xdr:colOff>2676524</xdr:colOff>
      <xdr:row>3</xdr:row>
      <xdr:rowOff>93889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9DC4FD93-64C5-42E8-BB00-2C372A7A88B0}"/>
            </a:ext>
          </a:extLst>
        </xdr:cNvPr>
        <xdr:cNvSpPr txBox="1"/>
      </xdr:nvSpPr>
      <xdr:spPr>
        <a:xfrm flipH="1">
          <a:off x="4952999" y="341539"/>
          <a:ext cx="876300" cy="5524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4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4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N36"/>
  <sheetViews>
    <sheetView workbookViewId="0">
      <selection activeCell="B10" sqref="B10"/>
    </sheetView>
  </sheetViews>
  <sheetFormatPr defaultColWidth="9" defaultRowHeight="21"/>
  <cols>
    <col min="1" max="1" width="34.28515625" style="2" customWidth="1"/>
    <col min="2" max="2" width="13.7109375" style="3" customWidth="1"/>
    <col min="3" max="14" width="13.28515625" style="2" customWidth="1"/>
    <col min="15" max="16384" width="9" style="2"/>
  </cols>
  <sheetData>
    <row r="1" spans="1:14">
      <c r="A1" s="86" t="s">
        <v>24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</row>
    <row r="2" spans="1:14">
      <c r="A2" s="86" t="s">
        <v>39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1:14">
      <c r="A3" s="7" t="s">
        <v>38</v>
      </c>
      <c r="N3" s="6" t="s">
        <v>16</v>
      </c>
    </row>
    <row r="4" spans="1:14">
      <c r="A4" s="84" t="s">
        <v>15</v>
      </c>
      <c r="B4" s="82" t="s">
        <v>33</v>
      </c>
      <c r="C4" s="81" t="s">
        <v>39</v>
      </c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</row>
    <row r="5" spans="1:14">
      <c r="A5" s="85"/>
      <c r="B5" s="83"/>
      <c r="C5" s="17">
        <v>23651</v>
      </c>
      <c r="D5" s="17">
        <v>23682</v>
      </c>
      <c r="E5" s="17">
        <v>23712</v>
      </c>
      <c r="F5" s="17">
        <v>23743</v>
      </c>
      <c r="G5" s="17">
        <v>23774</v>
      </c>
      <c r="H5" s="17">
        <v>23802</v>
      </c>
      <c r="I5" s="17">
        <v>23833</v>
      </c>
      <c r="J5" s="17">
        <v>23863</v>
      </c>
      <c r="K5" s="17">
        <v>23894</v>
      </c>
      <c r="L5" s="17">
        <v>23924</v>
      </c>
      <c r="M5" s="17">
        <v>23955</v>
      </c>
      <c r="N5" s="17">
        <v>23986</v>
      </c>
    </row>
    <row r="6" spans="1:14">
      <c r="A6" s="4" t="s">
        <v>25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>
      <c r="A7" s="9" t="s">
        <v>27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pans="1:14">
      <c r="A8" s="11" t="s">
        <v>12</v>
      </c>
      <c r="B8" s="21">
        <v>58900</v>
      </c>
      <c r="C8" s="21">
        <v>29450</v>
      </c>
      <c r="D8" s="21">
        <v>0</v>
      </c>
      <c r="E8" s="21">
        <v>0</v>
      </c>
      <c r="F8" s="21">
        <v>0</v>
      </c>
      <c r="G8" s="21">
        <v>0</v>
      </c>
      <c r="H8" s="21">
        <v>0</v>
      </c>
      <c r="I8" s="21">
        <v>29450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</row>
    <row r="9" spans="1:14">
      <c r="A9" s="11" t="s">
        <v>10</v>
      </c>
      <c r="B9" s="22">
        <v>4800</v>
      </c>
      <c r="C9" s="22">
        <v>400</v>
      </c>
      <c r="D9" s="22">
        <v>400</v>
      </c>
      <c r="E9" s="22">
        <v>400</v>
      </c>
      <c r="F9" s="22">
        <v>400</v>
      </c>
      <c r="G9" s="22">
        <v>400</v>
      </c>
      <c r="H9" s="22">
        <v>400</v>
      </c>
      <c r="I9" s="22">
        <v>400</v>
      </c>
      <c r="J9" s="22">
        <v>400</v>
      </c>
      <c r="K9" s="22">
        <v>400</v>
      </c>
      <c r="L9" s="22">
        <v>400</v>
      </c>
      <c r="M9" s="22">
        <v>400</v>
      </c>
      <c r="N9" s="22">
        <v>400</v>
      </c>
    </row>
    <row r="10" spans="1:14">
      <c r="A10" s="11" t="s">
        <v>8</v>
      </c>
      <c r="B10" s="21">
        <v>1250000</v>
      </c>
      <c r="C10" s="21">
        <v>104166.67</v>
      </c>
      <c r="D10" s="21">
        <v>104166.67</v>
      </c>
      <c r="E10" s="21">
        <v>104166.67</v>
      </c>
      <c r="F10" s="21">
        <v>104166.67</v>
      </c>
      <c r="G10" s="21">
        <v>104166.67</v>
      </c>
      <c r="H10" s="21">
        <v>104166.67</v>
      </c>
      <c r="I10" s="21">
        <v>104166.67</v>
      </c>
      <c r="J10" s="21">
        <v>104166.67</v>
      </c>
      <c r="K10" s="21">
        <v>104166.67</v>
      </c>
      <c r="L10" s="21">
        <v>104166.67</v>
      </c>
      <c r="M10" s="21">
        <v>104166.67</v>
      </c>
      <c r="N10" s="21">
        <v>104166.63</v>
      </c>
    </row>
    <row r="11" spans="1:14" ht="42">
      <c r="A11" s="20" t="s">
        <v>7</v>
      </c>
      <c r="B11" s="23">
        <v>1236000</v>
      </c>
      <c r="C11" s="23">
        <v>103000</v>
      </c>
      <c r="D11" s="23">
        <v>103000</v>
      </c>
      <c r="E11" s="23">
        <v>103000</v>
      </c>
      <c r="F11" s="23">
        <v>103000</v>
      </c>
      <c r="G11" s="23">
        <v>103000</v>
      </c>
      <c r="H11" s="23">
        <v>103000</v>
      </c>
      <c r="I11" s="23">
        <v>103000</v>
      </c>
      <c r="J11" s="23">
        <v>103000</v>
      </c>
      <c r="K11" s="23">
        <v>103000</v>
      </c>
      <c r="L11" s="23">
        <v>103000</v>
      </c>
      <c r="M11" s="23">
        <v>103000</v>
      </c>
      <c r="N11" s="23">
        <v>103000</v>
      </c>
    </row>
    <row r="12" spans="1:14">
      <c r="A12" s="11" t="s">
        <v>6</v>
      </c>
      <c r="B12" s="22">
        <v>180000</v>
      </c>
      <c r="C12" s="22">
        <v>15000</v>
      </c>
      <c r="D12" s="22">
        <v>15000</v>
      </c>
      <c r="E12" s="22">
        <v>15000</v>
      </c>
      <c r="F12" s="22">
        <v>15000</v>
      </c>
      <c r="G12" s="22">
        <v>15000</v>
      </c>
      <c r="H12" s="22">
        <v>15000</v>
      </c>
      <c r="I12" s="22">
        <v>15000</v>
      </c>
      <c r="J12" s="22">
        <v>15000</v>
      </c>
      <c r="K12" s="22">
        <v>15000</v>
      </c>
      <c r="L12" s="22">
        <v>15000</v>
      </c>
      <c r="M12" s="22">
        <v>15000</v>
      </c>
      <c r="N12" s="22">
        <v>15000</v>
      </c>
    </row>
    <row r="13" spans="1:14">
      <c r="A13" s="4" t="s">
        <v>26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spans="1:14">
      <c r="A14" s="9" t="s">
        <v>27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>
      <c r="A15" s="8" t="s">
        <v>17</v>
      </c>
      <c r="B15" s="14">
        <v>143600</v>
      </c>
      <c r="C15" s="14">
        <v>11960</v>
      </c>
      <c r="D15" s="14">
        <v>11960</v>
      </c>
      <c r="E15" s="14">
        <v>11960</v>
      </c>
      <c r="F15" s="14">
        <v>11960</v>
      </c>
      <c r="G15" s="14">
        <v>11960</v>
      </c>
      <c r="H15" s="14">
        <v>11960</v>
      </c>
      <c r="I15" s="14">
        <v>11960</v>
      </c>
      <c r="J15" s="14">
        <v>11960</v>
      </c>
      <c r="K15" s="14">
        <v>11960</v>
      </c>
      <c r="L15" s="14">
        <v>11960</v>
      </c>
      <c r="M15" s="14">
        <v>11960</v>
      </c>
      <c r="N15" s="14">
        <v>11960</v>
      </c>
    </row>
    <row r="16" spans="1:14">
      <c r="A16" s="4" t="s">
        <v>28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spans="1:14">
      <c r="A17" s="9" t="s">
        <v>27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>
      <c r="A18" s="5" t="s">
        <v>19</v>
      </c>
      <c r="B18" s="10">
        <v>3212000</v>
      </c>
      <c r="C18" s="10">
        <v>3212000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</row>
    <row r="19" spans="1:14">
      <c r="A19" s="4" t="s">
        <v>29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pans="1:14">
      <c r="A20" s="9" t="s">
        <v>27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ht="42">
      <c r="A21" s="18" t="s">
        <v>18</v>
      </c>
      <c r="B21" s="10">
        <v>856600</v>
      </c>
      <c r="C21" s="10">
        <v>71383.33</v>
      </c>
      <c r="D21" s="10">
        <v>71383.33</v>
      </c>
      <c r="E21" s="10">
        <v>71383.33</v>
      </c>
      <c r="F21" s="10">
        <v>71383.33</v>
      </c>
      <c r="G21" s="10">
        <v>71383.33</v>
      </c>
      <c r="H21" s="10">
        <v>71383.33</v>
      </c>
      <c r="I21" s="10">
        <v>71383.33</v>
      </c>
      <c r="J21" s="10">
        <v>71383.33</v>
      </c>
      <c r="K21" s="10">
        <v>71383.33</v>
      </c>
      <c r="L21" s="10">
        <v>71383.33</v>
      </c>
      <c r="M21" s="10">
        <v>71383.33</v>
      </c>
      <c r="N21" s="10">
        <v>71383.37</v>
      </c>
    </row>
    <row r="22" spans="1:14">
      <c r="A22" s="4" t="s">
        <v>30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pans="1:14">
      <c r="A23" s="9" t="s">
        <v>27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14" ht="84">
      <c r="A24" s="18" t="s">
        <v>34</v>
      </c>
      <c r="B24" s="10">
        <v>180000</v>
      </c>
      <c r="C24" s="13">
        <v>15000</v>
      </c>
      <c r="D24" s="13">
        <v>15000</v>
      </c>
      <c r="E24" s="13">
        <v>15000</v>
      </c>
      <c r="F24" s="13">
        <v>15000</v>
      </c>
      <c r="G24" s="13">
        <v>15000</v>
      </c>
      <c r="H24" s="13">
        <v>15000</v>
      </c>
      <c r="I24" s="13">
        <v>15000</v>
      </c>
      <c r="J24" s="13">
        <v>15000</v>
      </c>
      <c r="K24" s="13">
        <v>15000</v>
      </c>
      <c r="L24" s="13">
        <v>15000</v>
      </c>
      <c r="M24" s="13">
        <v>15000</v>
      </c>
      <c r="N24" s="13">
        <v>15000</v>
      </c>
    </row>
    <row r="25" spans="1:14">
      <c r="A25" s="4" t="s">
        <v>31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spans="1:14">
      <c r="A26" s="9" t="s">
        <v>27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</row>
    <row r="27" spans="1:14" ht="63">
      <c r="A27" s="19" t="s">
        <v>35</v>
      </c>
      <c r="B27" s="10">
        <v>194900</v>
      </c>
      <c r="C27" s="10">
        <v>16240</v>
      </c>
      <c r="D27" s="10">
        <v>16240</v>
      </c>
      <c r="E27" s="10">
        <v>16240</v>
      </c>
      <c r="F27" s="10">
        <v>16240</v>
      </c>
      <c r="G27" s="10">
        <v>16240</v>
      </c>
      <c r="H27" s="10">
        <v>16240</v>
      </c>
      <c r="I27" s="10">
        <v>16240</v>
      </c>
      <c r="J27" s="10">
        <v>16240</v>
      </c>
      <c r="K27" s="10">
        <v>16240</v>
      </c>
      <c r="L27" s="10">
        <v>16240</v>
      </c>
      <c r="M27" s="10">
        <v>16240</v>
      </c>
      <c r="N27" s="10">
        <v>16240</v>
      </c>
    </row>
    <row r="28" spans="1:14" ht="84">
      <c r="A28" s="19" t="s">
        <v>37</v>
      </c>
      <c r="B28" s="10">
        <v>194900</v>
      </c>
      <c r="C28" s="10">
        <v>16240</v>
      </c>
      <c r="D28" s="10">
        <v>16240</v>
      </c>
      <c r="E28" s="10">
        <v>16240</v>
      </c>
      <c r="F28" s="10">
        <v>16240</v>
      </c>
      <c r="G28" s="10">
        <v>16240</v>
      </c>
      <c r="H28" s="10">
        <v>16240</v>
      </c>
      <c r="I28" s="10">
        <v>16240</v>
      </c>
      <c r="J28" s="10">
        <v>16240</v>
      </c>
      <c r="K28" s="10">
        <v>16240</v>
      </c>
      <c r="L28" s="10">
        <v>16240</v>
      </c>
      <c r="M28" s="10">
        <v>16240</v>
      </c>
      <c r="N28" s="10">
        <v>16240</v>
      </c>
    </row>
    <row r="29" spans="1:14" ht="63">
      <c r="A29" s="19" t="s">
        <v>36</v>
      </c>
      <c r="B29" s="10">
        <v>325700</v>
      </c>
      <c r="C29" s="10">
        <f>16240+10900</f>
        <v>27140</v>
      </c>
      <c r="D29" s="10">
        <f t="shared" ref="D29:N29" si="0">16240+10900</f>
        <v>27140</v>
      </c>
      <c r="E29" s="10">
        <f t="shared" si="0"/>
        <v>27140</v>
      </c>
      <c r="F29" s="10">
        <f t="shared" si="0"/>
        <v>27140</v>
      </c>
      <c r="G29" s="10">
        <f t="shared" si="0"/>
        <v>27140</v>
      </c>
      <c r="H29" s="10">
        <f t="shared" si="0"/>
        <v>27140</v>
      </c>
      <c r="I29" s="10">
        <f t="shared" si="0"/>
        <v>27140</v>
      </c>
      <c r="J29" s="10">
        <f t="shared" si="0"/>
        <v>27140</v>
      </c>
      <c r="K29" s="10">
        <f t="shared" si="0"/>
        <v>27140</v>
      </c>
      <c r="L29" s="10">
        <f t="shared" si="0"/>
        <v>27140</v>
      </c>
      <c r="M29" s="10">
        <f t="shared" si="0"/>
        <v>27140</v>
      </c>
      <c r="N29" s="10">
        <f t="shared" si="0"/>
        <v>27140</v>
      </c>
    </row>
    <row r="30" spans="1:14">
      <c r="A30" s="4" t="s">
        <v>32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 s="9" t="s">
        <v>27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</row>
    <row r="32" spans="1:14" ht="63">
      <c r="A32" s="18" t="s">
        <v>22</v>
      </c>
      <c r="B32" s="10">
        <v>3444000</v>
      </c>
      <c r="C32" s="10">
        <v>287000</v>
      </c>
      <c r="D32" s="10">
        <v>287000</v>
      </c>
      <c r="E32" s="10">
        <v>287000</v>
      </c>
      <c r="F32" s="10">
        <v>287000</v>
      </c>
      <c r="G32" s="10">
        <v>287000</v>
      </c>
      <c r="H32" s="10">
        <v>287000</v>
      </c>
      <c r="I32" s="10">
        <v>287000</v>
      </c>
      <c r="J32" s="10">
        <v>287000</v>
      </c>
      <c r="K32" s="10">
        <v>287000</v>
      </c>
      <c r="L32" s="10">
        <v>287000</v>
      </c>
      <c r="M32" s="10">
        <v>287000</v>
      </c>
      <c r="N32" s="10">
        <v>287000</v>
      </c>
    </row>
    <row r="33" spans="1:14">
      <c r="A33" s="5" t="s">
        <v>20</v>
      </c>
      <c r="B33" s="10">
        <v>372400</v>
      </c>
      <c r="C33" s="10">
        <v>31000</v>
      </c>
      <c r="D33" s="10">
        <v>31000</v>
      </c>
      <c r="E33" s="10">
        <v>31000</v>
      </c>
      <c r="F33" s="10">
        <v>31000</v>
      </c>
      <c r="G33" s="10">
        <v>31000</v>
      </c>
      <c r="H33" s="10">
        <v>31000</v>
      </c>
      <c r="I33" s="10">
        <v>31000</v>
      </c>
      <c r="J33" s="10">
        <v>31000</v>
      </c>
      <c r="K33" s="10">
        <v>31000</v>
      </c>
      <c r="L33" s="10">
        <v>31000</v>
      </c>
      <c r="M33" s="10">
        <v>31000</v>
      </c>
      <c r="N33" s="10">
        <v>31000</v>
      </c>
    </row>
    <row r="34" spans="1:14" ht="42">
      <c r="A34" s="18" t="s">
        <v>21</v>
      </c>
      <c r="B34" s="10">
        <v>1795600</v>
      </c>
      <c r="C34" s="10">
        <v>149633.32999999999</v>
      </c>
      <c r="D34" s="10">
        <v>149633.32999999999</v>
      </c>
      <c r="E34" s="10">
        <v>149633.32999999999</v>
      </c>
      <c r="F34" s="10">
        <v>149633.32999999999</v>
      </c>
      <c r="G34" s="10">
        <v>149633.32999999999</v>
      </c>
      <c r="H34" s="10">
        <v>149633.32999999999</v>
      </c>
      <c r="I34" s="10">
        <v>149633.32999999999</v>
      </c>
      <c r="J34" s="10">
        <v>149633.32999999999</v>
      </c>
      <c r="K34" s="10">
        <v>149633.32999999999</v>
      </c>
      <c r="L34" s="10">
        <v>149633.32999999999</v>
      </c>
      <c r="M34" s="10">
        <v>149633.32999999999</v>
      </c>
      <c r="N34" s="10">
        <v>149633.37</v>
      </c>
    </row>
    <row r="35" spans="1:14">
      <c r="A35" s="1" t="s">
        <v>23</v>
      </c>
      <c r="B35" s="15">
        <f>SUM(B8:B34)</f>
        <v>13449400</v>
      </c>
      <c r="C35" s="15">
        <f t="shared" ref="C35:N35" si="1">SUM(C8:C34)</f>
        <v>4089613.33</v>
      </c>
      <c r="D35" s="15">
        <f t="shared" si="1"/>
        <v>848163.33</v>
      </c>
      <c r="E35" s="15">
        <f t="shared" si="1"/>
        <v>848163.33</v>
      </c>
      <c r="F35" s="15">
        <f t="shared" si="1"/>
        <v>848163.33</v>
      </c>
      <c r="G35" s="15">
        <f t="shared" si="1"/>
        <v>848163.33</v>
      </c>
      <c r="H35" s="15">
        <f t="shared" si="1"/>
        <v>848163.33</v>
      </c>
      <c r="I35" s="15">
        <f t="shared" si="1"/>
        <v>877613.33</v>
      </c>
      <c r="J35" s="15">
        <f t="shared" si="1"/>
        <v>848163.33</v>
      </c>
      <c r="K35" s="15">
        <f t="shared" si="1"/>
        <v>848163.33</v>
      </c>
      <c r="L35" s="15">
        <f t="shared" si="1"/>
        <v>848163.33</v>
      </c>
      <c r="M35" s="15">
        <f t="shared" si="1"/>
        <v>848163.33</v>
      </c>
      <c r="N35" s="15">
        <f t="shared" si="1"/>
        <v>848163.37</v>
      </c>
    </row>
    <row r="36" spans="1:14">
      <c r="B36" s="3" t="e">
        <f>B35-#REF!</f>
        <v>#REF!</v>
      </c>
    </row>
  </sheetData>
  <mergeCells count="5">
    <mergeCell ref="C4:N4"/>
    <mergeCell ref="B4:B5"/>
    <mergeCell ref="A4:A5"/>
    <mergeCell ref="A1:N1"/>
    <mergeCell ref="A2:N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</sheetPr>
  <dimension ref="A1:U36"/>
  <sheetViews>
    <sheetView zoomScale="80" zoomScaleNormal="80" workbookViewId="0">
      <selection activeCell="H18" sqref="H18"/>
    </sheetView>
  </sheetViews>
  <sheetFormatPr defaultColWidth="12.140625" defaultRowHeight="15"/>
  <cols>
    <col min="1" max="1" width="47.85546875" style="26" customWidth="1"/>
    <col min="2" max="2" width="9.5703125" style="26" customWidth="1"/>
    <col min="3" max="3" width="9.5703125" style="28" customWidth="1"/>
    <col min="4" max="7" width="9.5703125" style="26" customWidth="1"/>
    <col min="8" max="8" width="9.5703125" style="28" customWidth="1"/>
    <col min="9" max="12" width="9.5703125" style="26" customWidth="1"/>
    <col min="13" max="13" width="9.5703125" style="28" customWidth="1"/>
    <col min="14" max="17" width="9.5703125" style="26" customWidth="1"/>
    <col min="18" max="18" width="9.5703125" style="28" customWidth="1"/>
    <col min="19" max="16384" width="12.140625" style="26"/>
  </cols>
  <sheetData>
    <row r="1" spans="1:20" ht="21">
      <c r="A1" s="91" t="s">
        <v>68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</row>
    <row r="2" spans="1:20" ht="21">
      <c r="A2" s="27" t="s">
        <v>59</v>
      </c>
      <c r="B2" s="27"/>
    </row>
    <row r="3" spans="1:20" ht="21">
      <c r="A3" s="29" t="s">
        <v>60</v>
      </c>
      <c r="B3" s="29"/>
    </row>
    <row r="4" spans="1:20" ht="21">
      <c r="A4" s="29"/>
      <c r="B4" s="29"/>
      <c r="C4" s="30"/>
      <c r="D4" s="31"/>
      <c r="E4" s="31"/>
      <c r="F4" s="31"/>
      <c r="G4" s="31"/>
      <c r="H4" s="30"/>
      <c r="I4" s="31"/>
      <c r="J4" s="31"/>
      <c r="K4" s="31"/>
      <c r="L4" s="31"/>
      <c r="M4" s="30"/>
      <c r="N4" s="31"/>
      <c r="O4" s="31"/>
      <c r="P4" s="31"/>
      <c r="Q4" s="31"/>
      <c r="R4" s="30" t="s">
        <v>16</v>
      </c>
    </row>
    <row r="5" spans="1:20" ht="21">
      <c r="A5" s="92" t="s">
        <v>40</v>
      </c>
      <c r="B5" s="32" t="s">
        <v>14</v>
      </c>
      <c r="C5" s="94" t="s">
        <v>23</v>
      </c>
      <c r="D5" s="95" t="s">
        <v>43</v>
      </c>
      <c r="E5" s="96"/>
      <c r="F5" s="96"/>
      <c r="G5" s="96"/>
      <c r="H5" s="97"/>
      <c r="I5" s="95" t="s">
        <v>48</v>
      </c>
      <c r="J5" s="96"/>
      <c r="K5" s="96"/>
      <c r="L5" s="96"/>
      <c r="M5" s="97"/>
      <c r="N5" s="95" t="s">
        <v>53</v>
      </c>
      <c r="O5" s="96"/>
      <c r="P5" s="96"/>
      <c r="Q5" s="96"/>
      <c r="R5" s="97"/>
    </row>
    <row r="6" spans="1:20" ht="21">
      <c r="A6" s="93"/>
      <c r="B6" s="33" t="s">
        <v>1</v>
      </c>
      <c r="C6" s="94"/>
      <c r="D6" s="34" t="s">
        <v>47</v>
      </c>
      <c r="E6" s="34" t="s">
        <v>46</v>
      </c>
      <c r="F6" s="34" t="s">
        <v>45</v>
      </c>
      <c r="G6" s="35" t="s">
        <v>44</v>
      </c>
      <c r="H6" s="53" t="s">
        <v>3</v>
      </c>
      <c r="I6" s="34" t="s">
        <v>49</v>
      </c>
      <c r="J6" s="34" t="s">
        <v>50</v>
      </c>
      <c r="K6" s="34" t="s">
        <v>51</v>
      </c>
      <c r="L6" s="35" t="s">
        <v>52</v>
      </c>
      <c r="M6" s="53" t="s">
        <v>3</v>
      </c>
      <c r="N6" s="34" t="s">
        <v>54</v>
      </c>
      <c r="O6" s="34" t="s">
        <v>55</v>
      </c>
      <c r="P6" s="34" t="s">
        <v>56</v>
      </c>
      <c r="Q6" s="35" t="s">
        <v>57</v>
      </c>
      <c r="R6" s="53" t="s">
        <v>3</v>
      </c>
    </row>
    <row r="7" spans="1:20" ht="21">
      <c r="A7" s="36" t="s">
        <v>42</v>
      </c>
      <c r="B7" s="37"/>
      <c r="C7" s="75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</row>
    <row r="8" spans="1:20" ht="21">
      <c r="A8" s="38" t="s">
        <v>62</v>
      </c>
      <c r="B8" s="39" t="s">
        <v>2</v>
      </c>
      <c r="C8" s="40">
        <f>C10</f>
        <v>694100</v>
      </c>
      <c r="D8" s="40">
        <f t="shared" ref="D8:R8" si="0">D10</f>
        <v>220440</v>
      </c>
      <c r="E8" s="40">
        <f t="shared" si="0"/>
        <v>27300</v>
      </c>
      <c r="F8" s="40">
        <f t="shared" si="0"/>
        <v>40000</v>
      </c>
      <c r="G8" s="40">
        <f t="shared" si="0"/>
        <v>38400</v>
      </c>
      <c r="H8" s="40">
        <f>H10</f>
        <v>326140</v>
      </c>
      <c r="I8" s="40">
        <f t="shared" si="0"/>
        <v>99100</v>
      </c>
      <c r="J8" s="40">
        <f t="shared" si="0"/>
        <v>115800</v>
      </c>
      <c r="K8" s="40">
        <f t="shared" si="0"/>
        <v>20900</v>
      </c>
      <c r="L8" s="40">
        <f t="shared" si="0"/>
        <v>22000</v>
      </c>
      <c r="M8" s="40">
        <f t="shared" si="0"/>
        <v>257800</v>
      </c>
      <c r="N8" s="40">
        <f t="shared" si="0"/>
        <v>22000</v>
      </c>
      <c r="O8" s="40">
        <f t="shared" si="0"/>
        <v>22000</v>
      </c>
      <c r="P8" s="40">
        <f t="shared" si="0"/>
        <v>22000</v>
      </c>
      <c r="Q8" s="40">
        <f t="shared" si="0"/>
        <v>44160</v>
      </c>
      <c r="R8" s="40">
        <f t="shared" si="0"/>
        <v>110160</v>
      </c>
      <c r="S8" s="74">
        <f>+H8+M8+R8</f>
        <v>694100</v>
      </c>
      <c r="T8" s="74">
        <f>+C8-H8-M8-R8</f>
        <v>0</v>
      </c>
    </row>
    <row r="9" spans="1:20" ht="21">
      <c r="A9" s="42"/>
      <c r="B9" s="39" t="s">
        <v>1</v>
      </c>
      <c r="C9" s="40"/>
      <c r="D9" s="41"/>
      <c r="E9" s="41"/>
      <c r="F9" s="41"/>
      <c r="G9" s="41"/>
      <c r="H9" s="40"/>
      <c r="I9" s="41"/>
      <c r="J9" s="41"/>
      <c r="K9" s="41"/>
      <c r="L9" s="41"/>
      <c r="M9" s="40"/>
      <c r="N9" s="41"/>
      <c r="O9" s="41"/>
      <c r="P9" s="41"/>
      <c r="Q9" s="41"/>
      <c r="R9" s="40"/>
      <c r="S9" s="74">
        <f t="shared" ref="S9:S27" si="1">+H9+M9+R9</f>
        <v>0</v>
      </c>
      <c r="T9" s="74">
        <f t="shared" ref="T9:T28" si="2">+C9-H9-M9-R9</f>
        <v>0</v>
      </c>
    </row>
    <row r="10" spans="1:20" s="28" customFormat="1" ht="21">
      <c r="A10" s="52" t="s">
        <v>41</v>
      </c>
      <c r="B10" s="53" t="s">
        <v>2</v>
      </c>
      <c r="C10" s="43">
        <f>SUM(C14:C23)</f>
        <v>694100</v>
      </c>
      <c r="D10" s="43">
        <f t="shared" ref="D10:R10" si="3">SUM(D14:D23)</f>
        <v>220440</v>
      </c>
      <c r="E10" s="43">
        <f t="shared" si="3"/>
        <v>27300</v>
      </c>
      <c r="F10" s="43">
        <f t="shared" si="3"/>
        <v>40000</v>
      </c>
      <c r="G10" s="43">
        <f t="shared" si="3"/>
        <v>38400</v>
      </c>
      <c r="H10" s="43">
        <f>SUM(H14:H23)</f>
        <v>326140</v>
      </c>
      <c r="I10" s="43">
        <f t="shared" si="3"/>
        <v>99100</v>
      </c>
      <c r="J10" s="43">
        <f t="shared" si="3"/>
        <v>115800</v>
      </c>
      <c r="K10" s="43">
        <f t="shared" si="3"/>
        <v>20900</v>
      </c>
      <c r="L10" s="43">
        <f t="shared" si="3"/>
        <v>22000</v>
      </c>
      <c r="M10" s="43">
        <f t="shared" si="3"/>
        <v>257800</v>
      </c>
      <c r="N10" s="43">
        <f t="shared" si="3"/>
        <v>22000</v>
      </c>
      <c r="O10" s="43">
        <f t="shared" si="3"/>
        <v>22000</v>
      </c>
      <c r="P10" s="43">
        <f t="shared" si="3"/>
        <v>22000</v>
      </c>
      <c r="Q10" s="43">
        <f t="shared" si="3"/>
        <v>44160</v>
      </c>
      <c r="R10" s="43">
        <f t="shared" si="3"/>
        <v>110160</v>
      </c>
      <c r="S10" s="74">
        <f t="shared" si="1"/>
        <v>694100</v>
      </c>
      <c r="T10" s="74">
        <f t="shared" si="2"/>
        <v>0</v>
      </c>
    </row>
    <row r="11" spans="1:20" s="28" customFormat="1" ht="21">
      <c r="A11" s="45"/>
      <c r="B11" s="35" t="s">
        <v>1</v>
      </c>
      <c r="C11" s="43"/>
      <c r="D11" s="44"/>
      <c r="E11" s="44"/>
      <c r="F11" s="44"/>
      <c r="G11" s="44"/>
      <c r="H11" s="43"/>
      <c r="I11" s="44"/>
      <c r="J11" s="44"/>
      <c r="K11" s="44"/>
      <c r="L11" s="44"/>
      <c r="M11" s="43"/>
      <c r="N11" s="44"/>
      <c r="O11" s="44"/>
      <c r="P11" s="44"/>
      <c r="Q11" s="44"/>
      <c r="R11" s="43"/>
      <c r="S11" s="74">
        <f t="shared" si="1"/>
        <v>0</v>
      </c>
      <c r="T11" s="74">
        <f t="shared" si="2"/>
        <v>0</v>
      </c>
    </row>
    <row r="12" spans="1:20" s="28" customFormat="1" ht="21">
      <c r="A12" s="46" t="s">
        <v>63</v>
      </c>
      <c r="B12" s="71"/>
      <c r="C12" s="43"/>
      <c r="D12" s="54"/>
      <c r="E12" s="54"/>
      <c r="F12" s="54"/>
      <c r="G12" s="54"/>
      <c r="H12" s="55"/>
      <c r="I12" s="54"/>
      <c r="J12" s="54"/>
      <c r="K12" s="54"/>
      <c r="L12" s="54"/>
      <c r="M12" s="55"/>
      <c r="N12" s="54"/>
      <c r="O12" s="54"/>
      <c r="P12" s="54"/>
      <c r="Q12" s="54"/>
      <c r="R12" s="55"/>
      <c r="S12" s="74">
        <f t="shared" si="1"/>
        <v>0</v>
      </c>
      <c r="T12" s="74">
        <f t="shared" si="2"/>
        <v>0</v>
      </c>
    </row>
    <row r="13" spans="1:20" s="49" customFormat="1" ht="21">
      <c r="A13" s="56" t="s">
        <v>64</v>
      </c>
      <c r="B13" s="57"/>
      <c r="C13" s="47"/>
      <c r="D13" s="58"/>
      <c r="E13" s="58"/>
      <c r="F13" s="58"/>
      <c r="G13" s="58"/>
      <c r="H13" s="59"/>
      <c r="I13" s="58"/>
      <c r="J13" s="58"/>
      <c r="K13" s="58"/>
      <c r="L13" s="58"/>
      <c r="M13" s="59"/>
      <c r="N13" s="58"/>
      <c r="O13" s="58"/>
      <c r="P13" s="58"/>
      <c r="Q13" s="58"/>
      <c r="R13" s="59"/>
      <c r="S13" s="74">
        <f t="shared" si="1"/>
        <v>0</v>
      </c>
      <c r="T13" s="74">
        <f t="shared" si="2"/>
        <v>0</v>
      </c>
    </row>
    <row r="14" spans="1:20" s="49" customFormat="1" ht="21">
      <c r="A14" s="50" t="s">
        <v>13</v>
      </c>
      <c r="B14" s="24" t="s">
        <v>2</v>
      </c>
      <c r="C14" s="47">
        <f>H14+M14+R14</f>
        <v>294400</v>
      </c>
      <c r="D14" s="51">
        <f>21000+5040</f>
        <v>26040</v>
      </c>
      <c r="E14" s="51">
        <f>21000+6300</f>
        <v>27300</v>
      </c>
      <c r="F14" s="51">
        <v>19800</v>
      </c>
      <c r="G14" s="51">
        <v>24200</v>
      </c>
      <c r="H14" s="47">
        <f>SUM(D14:G14)</f>
        <v>97340</v>
      </c>
      <c r="I14" s="51">
        <v>20900</v>
      </c>
      <c r="J14" s="51">
        <v>23100</v>
      </c>
      <c r="K14" s="51">
        <v>20900</v>
      </c>
      <c r="L14" s="51">
        <v>22000</v>
      </c>
      <c r="M14" s="47">
        <f>SUM(I14:L14)</f>
        <v>86900</v>
      </c>
      <c r="N14" s="51">
        <v>22000</v>
      </c>
      <c r="O14" s="51">
        <v>22000</v>
      </c>
      <c r="P14" s="51">
        <v>22000</v>
      </c>
      <c r="Q14" s="51">
        <v>44160</v>
      </c>
      <c r="R14" s="47">
        <f>SUM(N14:Q14)</f>
        <v>110160</v>
      </c>
      <c r="S14" s="74">
        <v>294400</v>
      </c>
      <c r="T14" s="74">
        <f t="shared" si="2"/>
        <v>0</v>
      </c>
    </row>
    <row r="15" spans="1:20" s="49" customFormat="1" ht="21">
      <c r="A15" s="60" t="s">
        <v>65</v>
      </c>
      <c r="B15" s="24"/>
      <c r="C15" s="47"/>
      <c r="D15" s="48"/>
      <c r="E15" s="48"/>
      <c r="F15" s="48"/>
      <c r="G15" s="48"/>
      <c r="H15" s="47"/>
      <c r="I15" s="48"/>
      <c r="J15" s="48"/>
      <c r="K15" s="48"/>
      <c r="L15" s="48"/>
      <c r="M15" s="47"/>
      <c r="N15" s="48"/>
      <c r="O15" s="48"/>
      <c r="P15" s="48"/>
      <c r="Q15" s="48"/>
      <c r="R15" s="47"/>
      <c r="S15" s="74">
        <f t="shared" si="1"/>
        <v>0</v>
      </c>
      <c r="T15" s="74">
        <f t="shared" si="2"/>
        <v>0</v>
      </c>
    </row>
    <row r="16" spans="1:20" s="49" customFormat="1" ht="21">
      <c r="A16" s="50" t="s">
        <v>11</v>
      </c>
      <c r="B16" s="24" t="s">
        <v>2</v>
      </c>
      <c r="C16" s="47">
        <f t="shared" ref="C16:C18" si="4">H16+M16+R16</f>
        <v>34000</v>
      </c>
      <c r="D16" s="51">
        <v>0</v>
      </c>
      <c r="E16" s="51">
        <v>0</v>
      </c>
      <c r="F16" s="51">
        <v>10200</v>
      </c>
      <c r="G16" s="51">
        <v>0</v>
      </c>
      <c r="H16" s="47">
        <f>SUM(D16:G16)</f>
        <v>10200</v>
      </c>
      <c r="I16" s="51">
        <v>0</v>
      </c>
      <c r="J16" s="51">
        <v>23800</v>
      </c>
      <c r="K16" s="51">
        <v>0</v>
      </c>
      <c r="L16" s="51">
        <v>0</v>
      </c>
      <c r="M16" s="47">
        <f t="shared" ref="M16:M21" si="5">SUM(I16:L16)</f>
        <v>23800</v>
      </c>
      <c r="N16" s="51">
        <v>0</v>
      </c>
      <c r="O16" s="51">
        <v>0</v>
      </c>
      <c r="P16" s="51">
        <v>0</v>
      </c>
      <c r="Q16" s="51">
        <v>0</v>
      </c>
      <c r="R16" s="47">
        <f t="shared" ref="R16:R21" si="6">SUM(N16:Q16)</f>
        <v>0</v>
      </c>
      <c r="S16" s="74">
        <v>34000</v>
      </c>
      <c r="T16" s="74">
        <f t="shared" si="2"/>
        <v>0</v>
      </c>
    </row>
    <row r="17" spans="1:21" s="49" customFormat="1" ht="21">
      <c r="A17" s="50" t="s">
        <v>9</v>
      </c>
      <c r="B17" s="24" t="s">
        <v>2</v>
      </c>
      <c r="C17" s="47">
        <f t="shared" si="4"/>
        <v>16200</v>
      </c>
      <c r="D17" s="51">
        <v>0</v>
      </c>
      <c r="E17" s="51">
        <v>0</v>
      </c>
      <c r="F17" s="51">
        <v>0</v>
      </c>
      <c r="G17" s="51">
        <v>0</v>
      </c>
      <c r="H17" s="47">
        <f>SUM(D17:G17)</f>
        <v>0</v>
      </c>
      <c r="I17" s="51">
        <v>16200</v>
      </c>
      <c r="J17" s="51">
        <v>0</v>
      </c>
      <c r="K17" s="51">
        <v>0</v>
      </c>
      <c r="L17" s="51">
        <v>0</v>
      </c>
      <c r="M17" s="47">
        <f t="shared" si="5"/>
        <v>16200</v>
      </c>
      <c r="N17" s="51">
        <v>0</v>
      </c>
      <c r="O17" s="51">
        <v>0</v>
      </c>
      <c r="P17" s="51">
        <v>0</v>
      </c>
      <c r="Q17" s="51">
        <v>0</v>
      </c>
      <c r="R17" s="47">
        <f t="shared" si="6"/>
        <v>0</v>
      </c>
      <c r="S17" s="74">
        <v>16200</v>
      </c>
      <c r="T17" s="74">
        <f t="shared" si="2"/>
        <v>0</v>
      </c>
    </row>
    <row r="18" spans="1:21" s="49" customFormat="1" ht="21">
      <c r="A18" s="72" t="s">
        <v>67</v>
      </c>
      <c r="B18" s="24" t="s">
        <v>2</v>
      </c>
      <c r="C18" s="47">
        <f t="shared" si="4"/>
        <v>194400</v>
      </c>
      <c r="D18" s="51">
        <v>194400</v>
      </c>
      <c r="E18" s="51">
        <v>0</v>
      </c>
      <c r="F18" s="51">
        <v>0</v>
      </c>
      <c r="G18" s="51">
        <v>0</v>
      </c>
      <c r="H18" s="47">
        <f>SUM(D18:G18)</f>
        <v>194400</v>
      </c>
      <c r="I18" s="51">
        <v>0</v>
      </c>
      <c r="J18" s="51">
        <v>0</v>
      </c>
      <c r="K18" s="51">
        <v>0</v>
      </c>
      <c r="L18" s="51">
        <v>0</v>
      </c>
      <c r="M18" s="47">
        <f t="shared" si="5"/>
        <v>0</v>
      </c>
      <c r="N18" s="51">
        <v>0</v>
      </c>
      <c r="O18" s="51">
        <v>0</v>
      </c>
      <c r="P18" s="51">
        <v>0</v>
      </c>
      <c r="Q18" s="51">
        <v>0</v>
      </c>
      <c r="R18" s="47">
        <f t="shared" si="6"/>
        <v>0</v>
      </c>
      <c r="S18" s="74">
        <v>194400</v>
      </c>
      <c r="T18" s="74">
        <f t="shared" si="2"/>
        <v>0</v>
      </c>
    </row>
    <row r="19" spans="1:21" s="49" customFormat="1" ht="21">
      <c r="A19" s="61" t="s">
        <v>66</v>
      </c>
      <c r="B19" s="24"/>
      <c r="C19" s="47"/>
      <c r="D19" s="48"/>
      <c r="E19" s="48"/>
      <c r="F19" s="48"/>
      <c r="G19" s="48"/>
      <c r="H19" s="47"/>
      <c r="I19" s="48"/>
      <c r="J19" s="48"/>
      <c r="K19" s="48"/>
      <c r="L19" s="48"/>
      <c r="M19" s="47"/>
      <c r="N19" s="48"/>
      <c r="O19" s="48"/>
      <c r="P19" s="48"/>
      <c r="Q19" s="48"/>
      <c r="R19" s="47"/>
      <c r="S19" s="74">
        <f>+H19+M19+R19</f>
        <v>0</v>
      </c>
      <c r="T19" s="74">
        <f t="shared" si="2"/>
        <v>0</v>
      </c>
    </row>
    <row r="20" spans="1:21" s="49" customFormat="1" ht="21">
      <c r="A20" s="50" t="s">
        <v>61</v>
      </c>
      <c r="B20" s="24" t="s">
        <v>2</v>
      </c>
      <c r="C20" s="47">
        <f t="shared" ref="C20:C23" si="7">H20+M20+R20</f>
        <v>66000</v>
      </c>
      <c r="D20" s="51">
        <v>0</v>
      </c>
      <c r="E20" s="51">
        <v>0</v>
      </c>
      <c r="F20" s="51">
        <v>10000</v>
      </c>
      <c r="G20" s="51">
        <v>9800</v>
      </c>
      <c r="H20" s="47">
        <f t="shared" ref="H20:H21" si="8">SUM(D20:G20)</f>
        <v>19800</v>
      </c>
      <c r="I20" s="51">
        <v>0</v>
      </c>
      <c r="J20" s="51">
        <v>46200</v>
      </c>
      <c r="K20" s="51">
        <v>0</v>
      </c>
      <c r="L20" s="51">
        <v>0</v>
      </c>
      <c r="M20" s="47">
        <f t="shared" si="5"/>
        <v>46200</v>
      </c>
      <c r="N20" s="51">
        <v>0</v>
      </c>
      <c r="O20" s="51"/>
      <c r="P20" s="51">
        <v>0</v>
      </c>
      <c r="Q20" s="51">
        <v>0</v>
      </c>
      <c r="R20" s="47">
        <f t="shared" si="6"/>
        <v>0</v>
      </c>
      <c r="S20" s="74">
        <v>66000</v>
      </c>
      <c r="T20" s="74">
        <f t="shared" si="2"/>
        <v>0</v>
      </c>
    </row>
    <row r="21" spans="1:21" s="49" customFormat="1" ht="21">
      <c r="A21" s="50" t="s">
        <v>69</v>
      </c>
      <c r="B21" s="24" t="s">
        <v>2</v>
      </c>
      <c r="C21" s="47">
        <f t="shared" si="7"/>
        <v>62000</v>
      </c>
      <c r="D21" s="51">
        <v>0</v>
      </c>
      <c r="E21" s="51">
        <v>0</v>
      </c>
      <c r="F21" s="51">
        <v>0</v>
      </c>
      <c r="G21" s="51">
        <v>0</v>
      </c>
      <c r="H21" s="47">
        <f t="shared" si="8"/>
        <v>0</v>
      </c>
      <c r="I21" s="51">
        <v>62000</v>
      </c>
      <c r="J21" s="51">
        <v>0</v>
      </c>
      <c r="K21" s="51">
        <v>0</v>
      </c>
      <c r="L21" s="51">
        <v>0</v>
      </c>
      <c r="M21" s="47">
        <f t="shared" si="5"/>
        <v>62000</v>
      </c>
      <c r="N21" s="51">
        <v>0</v>
      </c>
      <c r="O21" s="51"/>
      <c r="P21" s="51">
        <v>0</v>
      </c>
      <c r="Q21" s="51">
        <v>0</v>
      </c>
      <c r="R21" s="47">
        <f t="shared" si="6"/>
        <v>0</v>
      </c>
      <c r="S21" s="74">
        <v>62000</v>
      </c>
      <c r="T21" s="74">
        <f t="shared" si="2"/>
        <v>0</v>
      </c>
    </row>
    <row r="22" spans="1:21" s="49" customFormat="1" ht="21">
      <c r="A22" s="50" t="s">
        <v>5</v>
      </c>
      <c r="B22" s="24" t="s">
        <v>2</v>
      </c>
      <c r="C22" s="47">
        <f t="shared" si="7"/>
        <v>22700</v>
      </c>
      <c r="D22" s="51">
        <v>0</v>
      </c>
      <c r="E22" s="51">
        <v>0</v>
      </c>
      <c r="F22" s="51">
        <v>0</v>
      </c>
      <c r="G22" s="51">
        <v>0</v>
      </c>
      <c r="H22" s="47">
        <f t="shared" ref="H22" si="9">SUM(D22:G22)</f>
        <v>0</v>
      </c>
      <c r="I22" s="51">
        <v>0</v>
      </c>
      <c r="J22" s="51">
        <v>22700</v>
      </c>
      <c r="K22" s="51">
        <v>0</v>
      </c>
      <c r="L22" s="51">
        <v>0</v>
      </c>
      <c r="M22" s="47">
        <f t="shared" ref="M22" si="10">SUM(I22:L22)</f>
        <v>22700</v>
      </c>
      <c r="N22" s="51">
        <v>0</v>
      </c>
      <c r="O22" s="51">
        <v>0</v>
      </c>
      <c r="P22" s="51">
        <v>0</v>
      </c>
      <c r="Q22" s="51">
        <v>0</v>
      </c>
      <c r="R22" s="47">
        <f t="shared" ref="R22:R23" si="11">SUM(N22:Q22)</f>
        <v>0</v>
      </c>
      <c r="S22" s="74">
        <v>22700</v>
      </c>
      <c r="T22" s="74">
        <f t="shared" si="2"/>
        <v>0</v>
      </c>
    </row>
    <row r="23" spans="1:21" s="49" customFormat="1" ht="21">
      <c r="A23" s="50" t="s">
        <v>4</v>
      </c>
      <c r="B23" s="24" t="s">
        <v>2</v>
      </c>
      <c r="C23" s="47">
        <f t="shared" si="7"/>
        <v>4400</v>
      </c>
      <c r="D23" s="51">
        <v>0</v>
      </c>
      <c r="E23" s="51">
        <v>0</v>
      </c>
      <c r="F23" s="51">
        <v>0</v>
      </c>
      <c r="G23" s="51">
        <v>4400</v>
      </c>
      <c r="H23" s="47">
        <f>SUM(D23:G23)</f>
        <v>4400</v>
      </c>
      <c r="I23" s="51">
        <v>0</v>
      </c>
      <c r="J23" s="51">
        <v>0</v>
      </c>
      <c r="K23" s="51">
        <v>0</v>
      </c>
      <c r="L23" s="51">
        <v>0</v>
      </c>
      <c r="M23" s="47">
        <f>SUM(I23:L23)</f>
        <v>0</v>
      </c>
      <c r="N23" s="43">
        <f t="shared" ref="N23:Q23" si="12">SUM(N27:N28)</f>
        <v>0</v>
      </c>
      <c r="O23" s="43">
        <f t="shared" si="12"/>
        <v>0</v>
      </c>
      <c r="P23" s="43">
        <f t="shared" si="12"/>
        <v>0</v>
      </c>
      <c r="Q23" s="43">
        <f t="shared" si="12"/>
        <v>0</v>
      </c>
      <c r="R23" s="47">
        <f t="shared" si="11"/>
        <v>0</v>
      </c>
      <c r="S23" s="74">
        <f>+H23+M23+R23</f>
        <v>4400</v>
      </c>
      <c r="T23" s="74">
        <f t="shared" si="2"/>
        <v>0</v>
      </c>
    </row>
    <row r="24" spans="1:21" s="64" customFormat="1" ht="21">
      <c r="A24" s="87" t="s">
        <v>58</v>
      </c>
      <c r="B24" s="62" t="s">
        <v>2</v>
      </c>
      <c r="C24" s="63">
        <f>SUM(C14:C23)</f>
        <v>694100</v>
      </c>
      <c r="D24" s="63">
        <f t="shared" ref="D24:R24" si="13">+D8</f>
        <v>220440</v>
      </c>
      <c r="E24" s="63">
        <f t="shared" si="13"/>
        <v>27300</v>
      </c>
      <c r="F24" s="63">
        <f t="shared" si="13"/>
        <v>40000</v>
      </c>
      <c r="G24" s="63">
        <f t="shared" si="13"/>
        <v>38400</v>
      </c>
      <c r="H24" s="63">
        <f t="shared" si="13"/>
        <v>326140</v>
      </c>
      <c r="I24" s="63">
        <f t="shared" si="13"/>
        <v>99100</v>
      </c>
      <c r="J24" s="63">
        <f t="shared" si="13"/>
        <v>115800</v>
      </c>
      <c r="K24" s="63">
        <f t="shared" si="13"/>
        <v>20900</v>
      </c>
      <c r="L24" s="63">
        <f t="shared" si="13"/>
        <v>22000</v>
      </c>
      <c r="M24" s="63">
        <f t="shared" si="13"/>
        <v>257800</v>
      </c>
      <c r="N24" s="63">
        <f t="shared" si="13"/>
        <v>22000</v>
      </c>
      <c r="O24" s="63">
        <f t="shared" si="13"/>
        <v>22000</v>
      </c>
      <c r="P24" s="63">
        <f t="shared" si="13"/>
        <v>22000</v>
      </c>
      <c r="Q24" s="63">
        <f t="shared" si="13"/>
        <v>44160</v>
      </c>
      <c r="R24" s="63">
        <f t="shared" si="13"/>
        <v>110160</v>
      </c>
      <c r="S24" s="74">
        <f>+H24+M24+R24</f>
        <v>694100</v>
      </c>
      <c r="T24" s="74">
        <f t="shared" si="2"/>
        <v>0</v>
      </c>
    </row>
    <row r="25" spans="1:21" s="64" customFormat="1" ht="21">
      <c r="A25" s="88"/>
      <c r="B25" s="62" t="s">
        <v>1</v>
      </c>
      <c r="C25" s="63"/>
      <c r="D25" s="65"/>
      <c r="E25" s="65"/>
      <c r="F25" s="65"/>
      <c r="G25" s="65"/>
      <c r="H25" s="63"/>
      <c r="I25" s="65"/>
      <c r="J25" s="65"/>
      <c r="K25" s="65"/>
      <c r="L25" s="65"/>
      <c r="M25" s="63"/>
      <c r="N25" s="65"/>
      <c r="O25" s="65"/>
      <c r="P25" s="65"/>
      <c r="Q25" s="65"/>
      <c r="R25" s="63"/>
      <c r="S25" s="74">
        <f t="shared" si="1"/>
        <v>0</v>
      </c>
      <c r="T25" s="74">
        <f t="shared" si="2"/>
        <v>0</v>
      </c>
    </row>
    <row r="26" spans="1:21" s="25" customFormat="1" ht="21">
      <c r="A26" s="89" t="s">
        <v>23</v>
      </c>
      <c r="B26" s="66" t="s">
        <v>2</v>
      </c>
      <c r="C26" s="67">
        <f>+C24</f>
        <v>694100</v>
      </c>
      <c r="D26" s="67">
        <f t="shared" ref="D26:R26" si="14">+D24</f>
        <v>220440</v>
      </c>
      <c r="E26" s="67">
        <f t="shared" si="14"/>
        <v>27300</v>
      </c>
      <c r="F26" s="67">
        <f t="shared" si="14"/>
        <v>40000</v>
      </c>
      <c r="G26" s="67">
        <f t="shared" si="14"/>
        <v>38400</v>
      </c>
      <c r="H26" s="67">
        <f t="shared" si="14"/>
        <v>326140</v>
      </c>
      <c r="I26" s="67">
        <f t="shared" si="14"/>
        <v>99100</v>
      </c>
      <c r="J26" s="67">
        <f t="shared" si="14"/>
        <v>115800</v>
      </c>
      <c r="K26" s="67">
        <f t="shared" si="14"/>
        <v>20900</v>
      </c>
      <c r="L26" s="67">
        <f t="shared" si="14"/>
        <v>22000</v>
      </c>
      <c r="M26" s="67">
        <f t="shared" si="14"/>
        <v>257800</v>
      </c>
      <c r="N26" s="67">
        <f t="shared" si="14"/>
        <v>22000</v>
      </c>
      <c r="O26" s="67">
        <f t="shared" si="14"/>
        <v>22000</v>
      </c>
      <c r="P26" s="67">
        <f t="shared" si="14"/>
        <v>22000</v>
      </c>
      <c r="Q26" s="67">
        <f t="shared" si="14"/>
        <v>44160</v>
      </c>
      <c r="R26" s="67">
        <f t="shared" si="14"/>
        <v>110160</v>
      </c>
      <c r="S26" s="74">
        <f t="shared" si="1"/>
        <v>694100</v>
      </c>
      <c r="T26" s="74">
        <f t="shared" si="2"/>
        <v>0</v>
      </c>
    </row>
    <row r="27" spans="1:21" s="25" customFormat="1" ht="21">
      <c r="A27" s="90"/>
      <c r="B27" s="66" t="s">
        <v>1</v>
      </c>
      <c r="C27" s="67"/>
      <c r="D27" s="68"/>
      <c r="E27" s="68"/>
      <c r="F27" s="68"/>
      <c r="G27" s="68"/>
      <c r="H27" s="67"/>
      <c r="I27" s="68"/>
      <c r="J27" s="68"/>
      <c r="K27" s="68"/>
      <c r="L27" s="68"/>
      <c r="M27" s="67"/>
      <c r="N27" s="68"/>
      <c r="O27" s="68"/>
      <c r="P27" s="68"/>
      <c r="Q27" s="68"/>
      <c r="R27" s="67"/>
      <c r="S27" s="74">
        <f t="shared" si="1"/>
        <v>0</v>
      </c>
      <c r="T27" s="74">
        <f t="shared" si="2"/>
        <v>0</v>
      </c>
    </row>
    <row r="28" spans="1:21" s="25" customFormat="1" ht="19.5" customHeight="1">
      <c r="A28" s="69"/>
      <c r="B28" s="69"/>
      <c r="C28" s="28"/>
      <c r="D28" s="26"/>
      <c r="E28" s="26"/>
      <c r="F28" s="26"/>
      <c r="G28" s="26"/>
      <c r="H28" s="28"/>
      <c r="I28" s="26"/>
      <c r="J28" s="26"/>
      <c r="K28" s="26"/>
      <c r="L28" s="26"/>
      <c r="M28" s="28"/>
      <c r="N28" s="26"/>
      <c r="O28" s="26"/>
      <c r="P28" s="26"/>
      <c r="Q28" s="26"/>
      <c r="R28" s="28"/>
      <c r="T28" s="74">
        <f t="shared" si="2"/>
        <v>0</v>
      </c>
    </row>
    <row r="29" spans="1:21" s="25" customFormat="1" ht="19.5" customHeight="1">
      <c r="A29" s="69"/>
      <c r="B29" s="69"/>
      <c r="C29" s="28"/>
      <c r="D29" s="26"/>
      <c r="E29" s="26"/>
      <c r="F29" s="26"/>
      <c r="G29" s="26"/>
      <c r="H29" s="28"/>
      <c r="I29" s="26"/>
      <c r="J29" s="26"/>
      <c r="K29" s="26"/>
      <c r="L29" s="26"/>
      <c r="M29" s="28"/>
      <c r="N29" s="26"/>
      <c r="O29" s="26"/>
      <c r="P29" s="26"/>
      <c r="Q29" s="26"/>
      <c r="R29" s="28"/>
      <c r="T29" s="74"/>
    </row>
    <row r="30" spans="1:21" s="25" customFormat="1" ht="19.5" customHeight="1">
      <c r="A30" s="69"/>
      <c r="B30" s="69"/>
      <c r="C30" s="28"/>
      <c r="D30" s="26"/>
      <c r="E30" s="26"/>
      <c r="F30" s="26"/>
      <c r="G30" s="26"/>
      <c r="H30" s="28"/>
      <c r="I30" s="26"/>
      <c r="J30" s="26"/>
      <c r="K30" s="26"/>
      <c r="L30" s="26"/>
      <c r="M30" s="28"/>
      <c r="N30" s="26"/>
      <c r="O30" s="26"/>
      <c r="P30" s="26"/>
      <c r="Q30" s="26"/>
      <c r="R30" s="28"/>
      <c r="T30" s="74"/>
    </row>
    <row r="31" spans="1:21" s="25" customFormat="1" ht="19.5" customHeight="1">
      <c r="A31" s="69"/>
      <c r="B31" s="69"/>
      <c r="C31" s="28"/>
      <c r="D31" s="26"/>
      <c r="E31" s="26"/>
      <c r="F31" s="26"/>
      <c r="G31" s="26"/>
      <c r="H31" s="28"/>
      <c r="I31" s="26"/>
      <c r="J31" s="26"/>
      <c r="K31" s="26"/>
      <c r="L31" s="26"/>
      <c r="M31" s="28"/>
      <c r="N31" s="26"/>
      <c r="O31" s="26"/>
      <c r="P31" s="26"/>
      <c r="Q31" s="26"/>
      <c r="R31" s="28"/>
      <c r="T31" s="74"/>
    </row>
    <row r="32" spans="1:21" s="25" customFormat="1" ht="28.5" customHeight="1">
      <c r="A32" s="29" t="s">
        <v>0</v>
      </c>
      <c r="B32" s="69"/>
      <c r="C32" s="28"/>
      <c r="D32" s="26"/>
      <c r="E32" s="26"/>
      <c r="F32" s="26"/>
      <c r="G32" s="26"/>
      <c r="H32" s="28"/>
      <c r="I32" s="26"/>
      <c r="J32" s="26"/>
      <c r="K32" s="26"/>
      <c r="L32" s="26"/>
      <c r="M32" s="28"/>
      <c r="N32" s="26"/>
      <c r="O32" s="26"/>
      <c r="P32" s="26"/>
      <c r="Q32" s="26"/>
      <c r="R32" s="28"/>
      <c r="T32" s="76">
        <f>+C8-C18</f>
        <v>499700</v>
      </c>
      <c r="U32" s="76">
        <f>+T28+D18</f>
        <v>194400</v>
      </c>
    </row>
    <row r="33" spans="11:21">
      <c r="U33" s="74">
        <f>+U32-H8</f>
        <v>-131740</v>
      </c>
    </row>
    <row r="34" spans="11:21">
      <c r="K34" s="74"/>
      <c r="U34" s="74"/>
    </row>
    <row r="36" spans="11:21">
      <c r="Q36" s="74"/>
    </row>
  </sheetData>
  <mergeCells count="8">
    <mergeCell ref="A24:A25"/>
    <mergeCell ref="A26:A27"/>
    <mergeCell ref="A1:R1"/>
    <mergeCell ref="A5:A6"/>
    <mergeCell ref="C5:C6"/>
    <mergeCell ref="D5:H5"/>
    <mergeCell ref="I5:M5"/>
    <mergeCell ref="N5:R5"/>
  </mergeCells>
  <printOptions horizontalCentered="1"/>
  <pageMargins left="0" right="0" top="0.15748031496062992" bottom="0.15748031496062992" header="0.31496062992125984" footer="0.31496062992125984"/>
  <pageSetup paperSize="9" scale="6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 tint="0.59999389629810485"/>
  </sheetPr>
  <dimension ref="A1:I31"/>
  <sheetViews>
    <sheetView topLeftCell="A3" zoomScale="90" zoomScaleNormal="90" workbookViewId="0">
      <selection activeCell="D15" sqref="D15"/>
    </sheetView>
  </sheetViews>
  <sheetFormatPr defaultColWidth="9" defaultRowHeight="15"/>
  <cols>
    <col min="1" max="1" width="42.28515625" style="26" customWidth="1"/>
    <col min="2" max="2" width="8.28515625" style="26" customWidth="1"/>
    <col min="3" max="3" width="15" style="28" customWidth="1"/>
    <col min="4" max="6" width="36.28515625" style="28" customWidth="1"/>
    <col min="7" max="7" width="9.5703125" style="26" bestFit="1" customWidth="1"/>
    <col min="8" max="8" width="10.5703125" style="26" customWidth="1"/>
    <col min="9" max="16384" width="9" style="26"/>
  </cols>
  <sheetData>
    <row r="1" spans="1:8" ht="21">
      <c r="A1" s="91" t="s">
        <v>68</v>
      </c>
      <c r="B1" s="91"/>
      <c r="C1" s="91"/>
      <c r="D1" s="91"/>
      <c r="E1" s="91"/>
      <c r="F1" s="91"/>
    </row>
    <row r="2" spans="1:8" ht="21">
      <c r="A2" s="27" t="s">
        <v>59</v>
      </c>
      <c r="B2" s="27"/>
    </row>
    <row r="3" spans="1:8" ht="21">
      <c r="A3" s="29" t="s">
        <v>60</v>
      </c>
      <c r="B3" s="29"/>
    </row>
    <row r="4" spans="1:8" ht="21">
      <c r="A4" s="29"/>
      <c r="B4" s="29"/>
      <c r="C4" s="30"/>
      <c r="D4" s="30"/>
      <c r="E4" s="30"/>
      <c r="F4" s="30" t="s">
        <v>16</v>
      </c>
    </row>
    <row r="5" spans="1:8" ht="21">
      <c r="A5" s="92" t="s">
        <v>40</v>
      </c>
      <c r="B5" s="32" t="s">
        <v>14</v>
      </c>
      <c r="C5" s="94" t="s">
        <v>23</v>
      </c>
      <c r="D5" s="79" t="s">
        <v>43</v>
      </c>
      <c r="E5" s="79" t="s">
        <v>48</v>
      </c>
      <c r="F5" s="79" t="s">
        <v>53</v>
      </c>
    </row>
    <row r="6" spans="1:8" ht="21">
      <c r="A6" s="93"/>
      <c r="B6" s="33" t="s">
        <v>1</v>
      </c>
      <c r="C6" s="94"/>
      <c r="D6" s="80" t="s">
        <v>70</v>
      </c>
      <c r="E6" s="80" t="s">
        <v>71</v>
      </c>
      <c r="F6" s="80" t="s">
        <v>72</v>
      </c>
    </row>
    <row r="7" spans="1:8" ht="21">
      <c r="A7" s="36" t="s">
        <v>42</v>
      </c>
      <c r="B7" s="37"/>
      <c r="C7" s="75"/>
      <c r="D7" s="70"/>
      <c r="E7" s="70"/>
      <c r="F7" s="70"/>
    </row>
    <row r="8" spans="1:8" ht="21">
      <c r="A8" s="38" t="s">
        <v>62</v>
      </c>
      <c r="B8" s="39" t="s">
        <v>2</v>
      </c>
      <c r="C8" s="40">
        <f>'รายละเอียด สงม. 2'!C8</f>
        <v>694100</v>
      </c>
      <c r="D8" s="40">
        <f>'รายละเอียด สงม. 2'!H8</f>
        <v>326140</v>
      </c>
      <c r="E8" s="40">
        <f>'รายละเอียด สงม. 2'!M8</f>
        <v>257800</v>
      </c>
      <c r="F8" s="40">
        <f>'รายละเอียด สงม. 2'!R8</f>
        <v>110160</v>
      </c>
      <c r="G8" s="74">
        <f t="shared" ref="G8:G27" si="0">+D8+E8+F8</f>
        <v>694100</v>
      </c>
      <c r="H8" s="74">
        <f t="shared" ref="H8:H28" si="1">+C8-D8-E8-F8</f>
        <v>0</v>
      </c>
    </row>
    <row r="9" spans="1:8" ht="21">
      <c r="A9" s="42"/>
      <c r="B9" s="39" t="s">
        <v>1</v>
      </c>
      <c r="C9" s="40"/>
      <c r="D9" s="40"/>
      <c r="E9" s="40"/>
      <c r="F9" s="40"/>
      <c r="G9" s="74">
        <f t="shared" si="0"/>
        <v>0</v>
      </c>
      <c r="H9" s="74">
        <f t="shared" si="1"/>
        <v>0</v>
      </c>
    </row>
    <row r="10" spans="1:8" s="28" customFormat="1" ht="21">
      <c r="A10" s="52" t="s">
        <v>41</v>
      </c>
      <c r="B10" s="53" t="s">
        <v>2</v>
      </c>
      <c r="C10" s="43">
        <f>'รายละเอียด สงม. 2'!C10</f>
        <v>694100</v>
      </c>
      <c r="D10" s="43">
        <f>'รายละเอียด สงม. 2'!H10</f>
        <v>326140</v>
      </c>
      <c r="E10" s="43">
        <f>'รายละเอียด สงม. 2'!M10</f>
        <v>257800</v>
      </c>
      <c r="F10" s="43">
        <f>'รายละเอียด สงม. 2'!R10</f>
        <v>110160</v>
      </c>
      <c r="G10" s="74">
        <f t="shared" si="0"/>
        <v>694100</v>
      </c>
      <c r="H10" s="74">
        <f t="shared" si="1"/>
        <v>0</v>
      </c>
    </row>
    <row r="11" spans="1:8" s="28" customFormat="1" ht="21">
      <c r="A11" s="45"/>
      <c r="B11" s="35" t="s">
        <v>1</v>
      </c>
      <c r="C11" s="43"/>
      <c r="D11" s="43"/>
      <c r="E11" s="43"/>
      <c r="F11" s="43"/>
      <c r="G11" s="74">
        <f t="shared" si="0"/>
        <v>0</v>
      </c>
      <c r="H11" s="74">
        <f t="shared" si="1"/>
        <v>0</v>
      </c>
    </row>
    <row r="12" spans="1:8" s="28" customFormat="1" ht="21">
      <c r="A12" s="46" t="s">
        <v>63</v>
      </c>
      <c r="B12" s="71"/>
      <c r="C12" s="43"/>
      <c r="D12" s="55"/>
      <c r="E12" s="55"/>
      <c r="F12" s="55"/>
      <c r="G12" s="74">
        <f t="shared" si="0"/>
        <v>0</v>
      </c>
      <c r="H12" s="74">
        <f t="shared" si="1"/>
        <v>0</v>
      </c>
    </row>
    <row r="13" spans="1:8" s="49" customFormat="1" ht="21">
      <c r="A13" s="56" t="s">
        <v>64</v>
      </c>
      <c r="B13" s="57"/>
      <c r="C13" s="47"/>
      <c r="D13" s="59"/>
      <c r="E13" s="59"/>
      <c r="F13" s="59"/>
      <c r="G13" s="74">
        <f t="shared" si="0"/>
        <v>0</v>
      </c>
      <c r="H13" s="74">
        <f t="shared" si="1"/>
        <v>0</v>
      </c>
    </row>
    <row r="14" spans="1:8" s="49" customFormat="1" ht="21">
      <c r="A14" s="50" t="s">
        <v>13</v>
      </c>
      <c r="B14" s="24" t="s">
        <v>2</v>
      </c>
      <c r="C14" s="47">
        <f>'รายละเอียด สงม. 2'!C14</f>
        <v>294400</v>
      </c>
      <c r="D14" s="47">
        <f>'รายละเอียด สงม. 2'!H14</f>
        <v>97340</v>
      </c>
      <c r="E14" s="47">
        <f>'รายละเอียด สงม. 2'!M14</f>
        <v>86900</v>
      </c>
      <c r="F14" s="47">
        <f>'รายละเอียด สงม. 2'!R14</f>
        <v>110160</v>
      </c>
      <c r="G14" s="74">
        <f t="shared" si="0"/>
        <v>294400</v>
      </c>
      <c r="H14" s="74">
        <f t="shared" si="1"/>
        <v>0</v>
      </c>
    </row>
    <row r="15" spans="1:8" s="49" customFormat="1" ht="21">
      <c r="A15" s="60" t="s">
        <v>65</v>
      </c>
      <c r="B15" s="24"/>
      <c r="C15" s="47"/>
      <c r="D15" s="47"/>
      <c r="E15" s="47"/>
      <c r="F15" s="47"/>
      <c r="G15" s="74">
        <f t="shared" si="0"/>
        <v>0</v>
      </c>
      <c r="H15" s="74">
        <f t="shared" si="1"/>
        <v>0</v>
      </c>
    </row>
    <row r="16" spans="1:8" s="49" customFormat="1" ht="21">
      <c r="A16" s="50" t="s">
        <v>11</v>
      </c>
      <c r="B16" s="24" t="s">
        <v>2</v>
      </c>
      <c r="C16" s="47">
        <f>'รายละเอียด สงม. 2'!C16</f>
        <v>34000</v>
      </c>
      <c r="D16" s="47">
        <f>'รายละเอียด สงม. 2'!H16</f>
        <v>10200</v>
      </c>
      <c r="E16" s="47">
        <f>'รายละเอียด สงม. 2'!M16</f>
        <v>23800</v>
      </c>
      <c r="F16" s="47">
        <f>'รายละเอียด สงม. 2'!R16</f>
        <v>0</v>
      </c>
      <c r="G16" s="74">
        <f t="shared" si="0"/>
        <v>34000</v>
      </c>
      <c r="H16" s="74">
        <f t="shared" si="1"/>
        <v>0</v>
      </c>
    </row>
    <row r="17" spans="1:9" s="49" customFormat="1" ht="21">
      <c r="A17" s="50" t="s">
        <v>9</v>
      </c>
      <c r="B17" s="24" t="s">
        <v>2</v>
      </c>
      <c r="C17" s="47">
        <f>'รายละเอียด สงม. 2'!C17</f>
        <v>16200</v>
      </c>
      <c r="D17" s="47">
        <f>'รายละเอียด สงม. 2'!H17</f>
        <v>0</v>
      </c>
      <c r="E17" s="47">
        <f>'รายละเอียด สงม. 2'!M17</f>
        <v>16200</v>
      </c>
      <c r="F17" s="47">
        <f>'รายละเอียด สงม. 2'!R17</f>
        <v>0</v>
      </c>
      <c r="G17" s="74">
        <f t="shared" si="0"/>
        <v>16200</v>
      </c>
      <c r="H17" s="74">
        <f t="shared" si="1"/>
        <v>0</v>
      </c>
    </row>
    <row r="18" spans="1:9" s="49" customFormat="1" ht="21">
      <c r="A18" s="72" t="s">
        <v>67</v>
      </c>
      <c r="B18" s="24" t="s">
        <v>2</v>
      </c>
      <c r="C18" s="47">
        <f>'รายละเอียด สงม. 2'!C18</f>
        <v>194400</v>
      </c>
      <c r="D18" s="47">
        <f>'รายละเอียด สงม. 2'!H18</f>
        <v>194400</v>
      </c>
      <c r="E18" s="47">
        <f>'รายละเอียด สงม. 2'!M18</f>
        <v>0</v>
      </c>
      <c r="F18" s="47">
        <f>'รายละเอียด สงม. 2'!R18</f>
        <v>0</v>
      </c>
      <c r="G18" s="74">
        <f t="shared" si="0"/>
        <v>194400</v>
      </c>
      <c r="H18" s="74">
        <f t="shared" si="1"/>
        <v>0</v>
      </c>
    </row>
    <row r="19" spans="1:9" s="49" customFormat="1" ht="21">
      <c r="A19" s="61" t="s">
        <v>66</v>
      </c>
      <c r="B19" s="24"/>
      <c r="C19" s="47"/>
      <c r="D19" s="47"/>
      <c r="E19" s="47"/>
      <c r="F19" s="47"/>
      <c r="G19" s="74">
        <f t="shared" si="0"/>
        <v>0</v>
      </c>
      <c r="H19" s="74">
        <f t="shared" si="1"/>
        <v>0</v>
      </c>
    </row>
    <row r="20" spans="1:9" s="49" customFormat="1" ht="21">
      <c r="A20" s="50" t="s">
        <v>61</v>
      </c>
      <c r="B20" s="24" t="s">
        <v>2</v>
      </c>
      <c r="C20" s="47">
        <f>'รายละเอียด สงม. 2'!C20</f>
        <v>66000</v>
      </c>
      <c r="D20" s="47">
        <f>'รายละเอียด สงม. 2'!H20</f>
        <v>19800</v>
      </c>
      <c r="E20" s="47">
        <f>'รายละเอียด สงม. 2'!M20</f>
        <v>46200</v>
      </c>
      <c r="F20" s="47">
        <f>'รายละเอียด สงม. 2'!R20</f>
        <v>0</v>
      </c>
      <c r="G20" s="74">
        <f t="shared" si="0"/>
        <v>66000</v>
      </c>
      <c r="H20" s="74">
        <f t="shared" si="1"/>
        <v>0</v>
      </c>
    </row>
    <row r="21" spans="1:9" s="49" customFormat="1" ht="21">
      <c r="A21" s="50" t="s">
        <v>69</v>
      </c>
      <c r="B21" s="24" t="s">
        <v>2</v>
      </c>
      <c r="C21" s="47">
        <f>'รายละเอียด สงม. 2'!C21</f>
        <v>62000</v>
      </c>
      <c r="D21" s="47">
        <f>'รายละเอียด สงม. 2'!H21</f>
        <v>0</v>
      </c>
      <c r="E21" s="47">
        <f>'รายละเอียด สงม. 2'!M21</f>
        <v>62000</v>
      </c>
      <c r="F21" s="47">
        <f>'รายละเอียด สงม. 2'!R21</f>
        <v>0</v>
      </c>
      <c r="G21" s="74">
        <f t="shared" si="0"/>
        <v>62000</v>
      </c>
      <c r="H21" s="74">
        <f t="shared" si="1"/>
        <v>0</v>
      </c>
    </row>
    <row r="22" spans="1:9" s="49" customFormat="1" ht="21">
      <c r="A22" s="50" t="s">
        <v>5</v>
      </c>
      <c r="B22" s="24" t="s">
        <v>2</v>
      </c>
      <c r="C22" s="47">
        <f>'รายละเอียด สงม. 2'!C22</f>
        <v>22700</v>
      </c>
      <c r="D22" s="47">
        <f>'รายละเอียด สงม. 2'!H22</f>
        <v>0</v>
      </c>
      <c r="E22" s="47">
        <f>'รายละเอียด สงม. 2'!M22</f>
        <v>22700</v>
      </c>
      <c r="F22" s="47">
        <f>'รายละเอียด สงม. 2'!R22</f>
        <v>0</v>
      </c>
      <c r="G22" s="74">
        <f t="shared" si="0"/>
        <v>22700</v>
      </c>
      <c r="H22" s="74">
        <f t="shared" si="1"/>
        <v>0</v>
      </c>
    </row>
    <row r="23" spans="1:9" s="49" customFormat="1" ht="21">
      <c r="A23" s="50" t="s">
        <v>4</v>
      </c>
      <c r="B23" s="24" t="s">
        <v>2</v>
      </c>
      <c r="C23" s="47">
        <f>'รายละเอียด สงม. 2'!C23</f>
        <v>4400</v>
      </c>
      <c r="D23" s="47">
        <f>'รายละเอียด สงม. 2'!H23</f>
        <v>4400</v>
      </c>
      <c r="E23" s="47">
        <f>'รายละเอียด สงม. 2'!M23</f>
        <v>0</v>
      </c>
      <c r="F23" s="47">
        <f>'รายละเอียด สงม. 2'!R23</f>
        <v>0</v>
      </c>
      <c r="G23" s="74">
        <f t="shared" si="0"/>
        <v>4400</v>
      </c>
      <c r="H23" s="74">
        <f t="shared" si="1"/>
        <v>0</v>
      </c>
    </row>
    <row r="24" spans="1:9" s="64" customFormat="1" ht="21">
      <c r="A24" s="87" t="s">
        <v>58</v>
      </c>
      <c r="B24" s="62" t="s">
        <v>2</v>
      </c>
      <c r="C24" s="63">
        <f>+C8</f>
        <v>694100</v>
      </c>
      <c r="D24" s="63">
        <f t="shared" ref="D24:F24" si="2">+D8</f>
        <v>326140</v>
      </c>
      <c r="E24" s="63">
        <f t="shared" si="2"/>
        <v>257800</v>
      </c>
      <c r="F24" s="63">
        <f t="shared" si="2"/>
        <v>110160</v>
      </c>
      <c r="G24" s="74">
        <f t="shared" si="0"/>
        <v>694100</v>
      </c>
      <c r="H24" s="74">
        <f t="shared" si="1"/>
        <v>0</v>
      </c>
    </row>
    <row r="25" spans="1:9" s="64" customFormat="1" ht="21">
      <c r="A25" s="88"/>
      <c r="B25" s="62" t="s">
        <v>1</v>
      </c>
      <c r="C25" s="63"/>
      <c r="D25" s="63"/>
      <c r="E25" s="63"/>
      <c r="F25" s="63"/>
      <c r="G25" s="74">
        <f t="shared" si="0"/>
        <v>0</v>
      </c>
      <c r="H25" s="74">
        <f t="shared" si="1"/>
        <v>0</v>
      </c>
    </row>
    <row r="26" spans="1:9" s="25" customFormat="1" ht="21">
      <c r="A26" s="89" t="s">
        <v>23</v>
      </c>
      <c r="B26" s="66" t="s">
        <v>2</v>
      </c>
      <c r="C26" s="67">
        <f>+C24</f>
        <v>694100</v>
      </c>
      <c r="D26" s="67">
        <f t="shared" ref="D26:F26" si="3">+D24</f>
        <v>326140</v>
      </c>
      <c r="E26" s="67">
        <f t="shared" si="3"/>
        <v>257800</v>
      </c>
      <c r="F26" s="67">
        <f t="shared" si="3"/>
        <v>110160</v>
      </c>
      <c r="G26" s="74">
        <f t="shared" si="0"/>
        <v>694100</v>
      </c>
      <c r="H26" s="74">
        <f t="shared" si="1"/>
        <v>0</v>
      </c>
    </row>
    <row r="27" spans="1:9" s="25" customFormat="1" ht="21">
      <c r="A27" s="90"/>
      <c r="B27" s="66" t="s">
        <v>1</v>
      </c>
      <c r="C27" s="67"/>
      <c r="D27" s="67"/>
      <c r="E27" s="67"/>
      <c r="F27" s="67"/>
      <c r="G27" s="74">
        <f t="shared" si="0"/>
        <v>0</v>
      </c>
      <c r="H27" s="74">
        <f t="shared" si="1"/>
        <v>0</v>
      </c>
    </row>
    <row r="28" spans="1:9" s="25" customFormat="1" ht="19.5" customHeight="1">
      <c r="A28" s="69"/>
      <c r="B28" s="69"/>
      <c r="C28" s="28"/>
      <c r="D28" s="28"/>
      <c r="E28" s="28"/>
      <c r="F28" s="28"/>
      <c r="H28" s="74">
        <f t="shared" si="1"/>
        <v>0</v>
      </c>
    </row>
    <row r="29" spans="1:9" s="25" customFormat="1" ht="28.5" customHeight="1">
      <c r="A29" s="29" t="s">
        <v>0</v>
      </c>
      <c r="B29" s="69"/>
      <c r="C29" s="28"/>
      <c r="D29" s="28"/>
      <c r="E29" s="28"/>
      <c r="F29" s="28"/>
      <c r="H29" s="76">
        <f>+C8-C18</f>
        <v>499700</v>
      </c>
      <c r="I29" s="76"/>
    </row>
    <row r="30" spans="1:9">
      <c r="I30" s="74"/>
    </row>
    <row r="31" spans="1:9">
      <c r="I31" s="74"/>
    </row>
  </sheetData>
  <mergeCells count="5">
    <mergeCell ref="A24:A25"/>
    <mergeCell ref="A26:A27"/>
    <mergeCell ref="A1:F1"/>
    <mergeCell ref="A5:A6"/>
    <mergeCell ref="C5:C6"/>
  </mergeCells>
  <printOptions horizontalCentered="1"/>
  <pageMargins left="0.31496062992125984" right="0.11811023622047245" top="0.35433070866141736" bottom="0.35433070866141736" header="0.31496062992125984" footer="0.31496062992125984"/>
  <pageSetup paperSize="9" scale="8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59999389629810485"/>
  </sheetPr>
  <dimension ref="A1:C29"/>
  <sheetViews>
    <sheetView tabSelected="1" zoomScaleNormal="100" workbookViewId="0">
      <selection activeCell="B15" sqref="B15"/>
    </sheetView>
  </sheetViews>
  <sheetFormatPr defaultColWidth="9" defaultRowHeight="15"/>
  <cols>
    <col min="1" max="1" width="47.28515625" style="26" customWidth="1"/>
    <col min="2" max="2" width="40.42578125" style="28" customWidth="1"/>
    <col min="3" max="16384" width="9" style="26"/>
  </cols>
  <sheetData>
    <row r="1" spans="1:2" ht="21">
      <c r="A1" s="91" t="s">
        <v>68</v>
      </c>
      <c r="B1" s="91"/>
    </row>
    <row r="2" spans="1:2" ht="21">
      <c r="A2" s="27" t="s">
        <v>59</v>
      </c>
    </row>
    <row r="3" spans="1:2" ht="21">
      <c r="A3" s="29" t="s">
        <v>60</v>
      </c>
    </row>
    <row r="4" spans="1:2" ht="21">
      <c r="A4" s="29"/>
      <c r="B4" s="30"/>
    </row>
    <row r="5" spans="1:2" ht="21">
      <c r="A5" s="92" t="s">
        <v>40</v>
      </c>
      <c r="B5" s="79" t="s">
        <v>43</v>
      </c>
    </row>
    <row r="6" spans="1:2" ht="21">
      <c r="A6" s="93"/>
      <c r="B6" s="80" t="s">
        <v>70</v>
      </c>
    </row>
    <row r="7" spans="1:2" ht="21">
      <c r="A7" s="36" t="s">
        <v>42</v>
      </c>
      <c r="B7" s="70"/>
    </row>
    <row r="8" spans="1:2" ht="21">
      <c r="A8" s="38" t="s">
        <v>62</v>
      </c>
      <c r="B8" s="40">
        <f>B10</f>
        <v>326140</v>
      </c>
    </row>
    <row r="9" spans="1:2" ht="21">
      <c r="A9" s="42"/>
      <c r="B9" s="40"/>
    </row>
    <row r="10" spans="1:2" s="28" customFormat="1" ht="21">
      <c r="A10" s="52" t="s">
        <v>41</v>
      </c>
      <c r="B10" s="43">
        <f>SUM(B14:B23)</f>
        <v>326140</v>
      </c>
    </row>
    <row r="11" spans="1:2" s="28" customFormat="1" ht="20.25" customHeight="1">
      <c r="A11" s="45"/>
      <c r="B11" s="43"/>
    </row>
    <row r="12" spans="1:2" s="28" customFormat="1" ht="20.25" customHeight="1">
      <c r="A12" s="46" t="s">
        <v>63</v>
      </c>
      <c r="B12" s="55"/>
    </row>
    <row r="13" spans="1:2" s="49" customFormat="1" ht="20.25" customHeight="1">
      <c r="A13" s="56" t="s">
        <v>64</v>
      </c>
      <c r="B13" s="59"/>
    </row>
    <row r="14" spans="1:2" s="49" customFormat="1" ht="20.25" customHeight="1">
      <c r="A14" s="50" t="s">
        <v>13</v>
      </c>
      <c r="B14" s="47">
        <f>'รายละเอียด สงม. 2'!H14</f>
        <v>97340</v>
      </c>
    </row>
    <row r="15" spans="1:2" s="49" customFormat="1" ht="20.25" customHeight="1">
      <c r="A15" s="60" t="s">
        <v>65</v>
      </c>
      <c r="B15" s="47"/>
    </row>
    <row r="16" spans="1:2" s="49" customFormat="1" ht="20.25" customHeight="1">
      <c r="A16" s="50" t="s">
        <v>11</v>
      </c>
      <c r="B16" s="47">
        <f>'รายละเอียด สงม. 2'!H16</f>
        <v>10200</v>
      </c>
    </row>
    <row r="17" spans="1:3" s="49" customFormat="1" ht="20.25" customHeight="1">
      <c r="A17" s="50" t="s">
        <v>9</v>
      </c>
      <c r="B17" s="47">
        <f>'รายละเอียด สงม. 2'!H17</f>
        <v>0</v>
      </c>
    </row>
    <row r="18" spans="1:3" s="49" customFormat="1" ht="20.25" customHeight="1">
      <c r="A18" s="72" t="s">
        <v>67</v>
      </c>
      <c r="B18" s="47">
        <f>'รายละเอียด สงม. 2'!H18</f>
        <v>194400</v>
      </c>
    </row>
    <row r="19" spans="1:3" s="49" customFormat="1" ht="20.25" customHeight="1">
      <c r="A19" s="61" t="s">
        <v>66</v>
      </c>
      <c r="B19" s="47"/>
    </row>
    <row r="20" spans="1:3" s="49" customFormat="1" ht="20.25" customHeight="1">
      <c r="A20" s="50" t="s">
        <v>61</v>
      </c>
      <c r="B20" s="47">
        <f>'รายละเอียด สงม. 2'!H20</f>
        <v>19800</v>
      </c>
      <c r="C20" s="73"/>
    </row>
    <row r="21" spans="1:3" s="49" customFormat="1" ht="20.25" customHeight="1">
      <c r="A21" s="50" t="s">
        <v>69</v>
      </c>
      <c r="B21" s="47">
        <f>'รายละเอียด สงม. 2'!H21</f>
        <v>0</v>
      </c>
    </row>
    <row r="22" spans="1:3" s="49" customFormat="1" ht="20.25" customHeight="1">
      <c r="A22" s="50" t="s">
        <v>5</v>
      </c>
      <c r="B22" s="47">
        <f>'รายละเอียด สงม. 2'!H22</f>
        <v>0</v>
      </c>
    </row>
    <row r="23" spans="1:3" s="49" customFormat="1" ht="20.25" customHeight="1">
      <c r="A23" s="50" t="s">
        <v>4</v>
      </c>
      <c r="B23" s="47">
        <f>'รายละเอียด สงม. 2'!H23</f>
        <v>4400</v>
      </c>
    </row>
    <row r="24" spans="1:3" s="64" customFormat="1" ht="20.25" customHeight="1">
      <c r="A24" s="87" t="s">
        <v>58</v>
      </c>
      <c r="B24" s="77">
        <f>SUM(B14:B23)</f>
        <v>326140</v>
      </c>
    </row>
    <row r="25" spans="1:3" s="64" customFormat="1" ht="20.25" customHeight="1">
      <c r="A25" s="88"/>
      <c r="B25" s="77"/>
    </row>
    <row r="26" spans="1:3" s="25" customFormat="1" ht="20.25" customHeight="1">
      <c r="A26" s="89" t="s">
        <v>23</v>
      </c>
      <c r="B26" s="78">
        <f>B24</f>
        <v>326140</v>
      </c>
    </row>
    <row r="27" spans="1:3" s="25" customFormat="1" ht="21">
      <c r="A27" s="90"/>
      <c r="B27" s="67"/>
    </row>
    <row r="28" spans="1:3" s="25" customFormat="1" ht="21">
      <c r="A28" s="69"/>
      <c r="B28" s="28"/>
    </row>
    <row r="29" spans="1:3" s="25" customFormat="1" ht="21">
      <c r="A29" s="29" t="s">
        <v>0</v>
      </c>
      <c r="B29" s="28"/>
    </row>
  </sheetData>
  <mergeCells count="4">
    <mergeCell ref="A1:B1"/>
    <mergeCell ref="A5:A6"/>
    <mergeCell ref="A24:A25"/>
    <mergeCell ref="A26:A27"/>
  </mergeCells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87827-B6E4-4382-8B63-1AE7492C65C5}">
  <sheetPr>
    <tabColor theme="3" tint="0.59999389629810485"/>
  </sheetPr>
  <dimension ref="A1:C29"/>
  <sheetViews>
    <sheetView workbookViewId="0">
      <selection activeCell="B5" sqref="A5:XFD6"/>
    </sheetView>
  </sheetViews>
  <sheetFormatPr defaultColWidth="9" defaultRowHeight="15"/>
  <cols>
    <col min="1" max="1" width="47.28515625" style="26" customWidth="1"/>
    <col min="2" max="2" width="40.42578125" style="28" customWidth="1"/>
    <col min="3" max="16384" width="9" style="26"/>
  </cols>
  <sheetData>
    <row r="1" spans="1:2" ht="21">
      <c r="A1" s="91" t="s">
        <v>68</v>
      </c>
      <c r="B1" s="91"/>
    </row>
    <row r="2" spans="1:2" ht="21">
      <c r="A2" s="27" t="s">
        <v>59</v>
      </c>
    </row>
    <row r="3" spans="1:2" ht="21">
      <c r="A3" s="29" t="s">
        <v>60</v>
      </c>
    </row>
    <row r="4" spans="1:2" ht="21">
      <c r="A4" s="29"/>
      <c r="B4" s="30"/>
    </row>
    <row r="5" spans="1:2" ht="21">
      <c r="A5" s="92" t="s">
        <v>40</v>
      </c>
      <c r="B5" s="79" t="s">
        <v>48</v>
      </c>
    </row>
    <row r="6" spans="1:2" ht="21">
      <c r="A6" s="93"/>
      <c r="B6" s="80" t="s">
        <v>71</v>
      </c>
    </row>
    <row r="7" spans="1:2" ht="21">
      <c r="A7" s="36" t="s">
        <v>42</v>
      </c>
      <c r="B7" s="70"/>
    </row>
    <row r="8" spans="1:2" ht="21">
      <c r="A8" s="38" t="s">
        <v>62</v>
      </c>
      <c r="B8" s="40">
        <f>B10</f>
        <v>257800</v>
      </c>
    </row>
    <row r="9" spans="1:2" ht="21">
      <c r="A9" s="42"/>
      <c r="B9" s="40"/>
    </row>
    <row r="10" spans="1:2" s="28" customFormat="1" ht="21">
      <c r="A10" s="52" t="s">
        <v>41</v>
      </c>
      <c r="B10" s="43">
        <f>SUM(B14:B23)</f>
        <v>257800</v>
      </c>
    </row>
    <row r="11" spans="1:2" s="28" customFormat="1" ht="20.25" customHeight="1">
      <c r="A11" s="45"/>
      <c r="B11" s="43"/>
    </row>
    <row r="12" spans="1:2" s="28" customFormat="1" ht="20.25" customHeight="1">
      <c r="A12" s="46" t="s">
        <v>63</v>
      </c>
      <c r="B12" s="55"/>
    </row>
    <row r="13" spans="1:2" s="49" customFormat="1" ht="20.25" customHeight="1">
      <c r="A13" s="56" t="s">
        <v>64</v>
      </c>
      <c r="B13" s="59"/>
    </row>
    <row r="14" spans="1:2" s="49" customFormat="1" ht="20.25" customHeight="1">
      <c r="A14" s="50" t="s">
        <v>13</v>
      </c>
      <c r="B14" s="47">
        <f>'3งวด'!E14</f>
        <v>86900</v>
      </c>
    </row>
    <row r="15" spans="1:2" s="49" customFormat="1" ht="20.25" customHeight="1">
      <c r="A15" s="60" t="s">
        <v>65</v>
      </c>
      <c r="B15" s="47"/>
    </row>
    <row r="16" spans="1:2" s="49" customFormat="1" ht="20.25" customHeight="1">
      <c r="A16" s="50" t="s">
        <v>11</v>
      </c>
      <c r="B16" s="47">
        <f>'3งวด'!E16</f>
        <v>23800</v>
      </c>
    </row>
    <row r="17" spans="1:3" s="49" customFormat="1" ht="20.25" customHeight="1">
      <c r="A17" s="50" t="s">
        <v>9</v>
      </c>
      <c r="B17" s="47">
        <f>'3งวด'!E17</f>
        <v>16200</v>
      </c>
    </row>
    <row r="18" spans="1:3" s="49" customFormat="1" ht="20.25" customHeight="1">
      <c r="A18" s="72" t="s">
        <v>67</v>
      </c>
      <c r="B18" s="47">
        <f>'3งวด'!E18</f>
        <v>0</v>
      </c>
    </row>
    <row r="19" spans="1:3" s="49" customFormat="1" ht="20.25" customHeight="1">
      <c r="A19" s="61" t="s">
        <v>66</v>
      </c>
      <c r="B19" s="47"/>
    </row>
    <row r="20" spans="1:3" s="49" customFormat="1" ht="20.25" customHeight="1">
      <c r="A20" s="50" t="s">
        <v>61</v>
      </c>
      <c r="B20" s="47">
        <f>'3งวด'!E20</f>
        <v>46200</v>
      </c>
      <c r="C20" s="73"/>
    </row>
    <row r="21" spans="1:3" s="49" customFormat="1" ht="20.25" customHeight="1">
      <c r="A21" s="50" t="s">
        <v>69</v>
      </c>
      <c r="B21" s="47">
        <f>'3งวด'!E21</f>
        <v>62000</v>
      </c>
    </row>
    <row r="22" spans="1:3" s="49" customFormat="1" ht="20.25" customHeight="1">
      <c r="A22" s="50" t="s">
        <v>5</v>
      </c>
      <c r="B22" s="47">
        <f>'3งวด'!E22</f>
        <v>22700</v>
      </c>
    </row>
    <row r="23" spans="1:3" s="49" customFormat="1" ht="20.25" customHeight="1">
      <c r="A23" s="50" t="s">
        <v>4</v>
      </c>
      <c r="B23" s="47">
        <f>'3งวด'!E23</f>
        <v>0</v>
      </c>
    </row>
    <row r="24" spans="1:3" s="64" customFormat="1" ht="20.25" customHeight="1">
      <c r="A24" s="87" t="s">
        <v>58</v>
      </c>
      <c r="B24" s="77">
        <f>SUM(B14:B23)</f>
        <v>257800</v>
      </c>
    </row>
    <row r="25" spans="1:3" s="64" customFormat="1" ht="20.25" customHeight="1">
      <c r="A25" s="88"/>
      <c r="B25" s="77"/>
    </row>
    <row r="26" spans="1:3" s="25" customFormat="1" ht="20.25" customHeight="1">
      <c r="A26" s="89" t="s">
        <v>23</v>
      </c>
      <c r="B26" s="78">
        <f>B24</f>
        <v>257800</v>
      </c>
    </row>
    <row r="27" spans="1:3" s="25" customFormat="1" ht="21">
      <c r="A27" s="90"/>
      <c r="B27" s="67"/>
    </row>
    <row r="28" spans="1:3" s="25" customFormat="1" ht="21">
      <c r="A28" s="69"/>
      <c r="B28" s="28"/>
    </row>
    <row r="29" spans="1:3" s="25" customFormat="1" ht="21">
      <c r="A29" s="29" t="s">
        <v>0</v>
      </c>
      <c r="B29" s="28"/>
    </row>
  </sheetData>
  <mergeCells count="4">
    <mergeCell ref="A1:B1"/>
    <mergeCell ref="A5:A6"/>
    <mergeCell ref="A24:A25"/>
    <mergeCell ref="A26:A27"/>
  </mergeCells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9BCC0-7E6D-433D-8C5A-774E23F33FAA}">
  <sheetPr>
    <tabColor theme="3" tint="0.59999389629810485"/>
  </sheetPr>
  <dimension ref="A1:C29"/>
  <sheetViews>
    <sheetView workbookViewId="0">
      <selection activeCell="F10" sqref="F10"/>
    </sheetView>
  </sheetViews>
  <sheetFormatPr defaultColWidth="9" defaultRowHeight="15"/>
  <cols>
    <col min="1" max="1" width="47.28515625" style="26" customWidth="1"/>
    <col min="2" max="2" width="40.42578125" style="28" customWidth="1"/>
    <col min="3" max="16384" width="9" style="26"/>
  </cols>
  <sheetData>
    <row r="1" spans="1:2" ht="21">
      <c r="A1" s="91" t="s">
        <v>68</v>
      </c>
      <c r="B1" s="91"/>
    </row>
    <row r="2" spans="1:2" ht="21">
      <c r="A2" s="27" t="s">
        <v>59</v>
      </c>
    </row>
    <row r="3" spans="1:2" ht="21">
      <c r="A3" s="29" t="s">
        <v>60</v>
      </c>
    </row>
    <row r="4" spans="1:2" ht="21">
      <c r="A4" s="29"/>
      <c r="B4" s="30"/>
    </row>
    <row r="5" spans="1:2" ht="21">
      <c r="A5" s="92" t="s">
        <v>40</v>
      </c>
      <c r="B5" s="79" t="s">
        <v>53</v>
      </c>
    </row>
    <row r="6" spans="1:2" ht="21">
      <c r="A6" s="93"/>
      <c r="B6" s="80" t="s">
        <v>72</v>
      </c>
    </row>
    <row r="7" spans="1:2" ht="21">
      <c r="A7" s="36" t="s">
        <v>42</v>
      </c>
      <c r="B7" s="70"/>
    </row>
    <row r="8" spans="1:2" ht="21">
      <c r="A8" s="38" t="s">
        <v>62</v>
      </c>
      <c r="B8" s="40">
        <f>B10</f>
        <v>110160</v>
      </c>
    </row>
    <row r="9" spans="1:2" ht="21">
      <c r="A9" s="42"/>
      <c r="B9" s="40"/>
    </row>
    <row r="10" spans="1:2" s="28" customFormat="1" ht="21">
      <c r="A10" s="52" t="s">
        <v>41</v>
      </c>
      <c r="B10" s="43">
        <f>SUM(B14:B23)</f>
        <v>110160</v>
      </c>
    </row>
    <row r="11" spans="1:2" s="28" customFormat="1" ht="20.25" customHeight="1">
      <c r="A11" s="45"/>
      <c r="B11" s="43"/>
    </row>
    <row r="12" spans="1:2" s="28" customFormat="1" ht="20.25" customHeight="1">
      <c r="A12" s="46" t="s">
        <v>63</v>
      </c>
      <c r="B12" s="55"/>
    </row>
    <row r="13" spans="1:2" s="49" customFormat="1" ht="20.25" customHeight="1">
      <c r="A13" s="56" t="s">
        <v>64</v>
      </c>
      <c r="B13" s="59"/>
    </row>
    <row r="14" spans="1:2" s="49" customFormat="1" ht="20.25" customHeight="1">
      <c r="A14" s="50" t="s">
        <v>13</v>
      </c>
      <c r="B14" s="47">
        <f>'3งวด'!F14</f>
        <v>110160</v>
      </c>
    </row>
    <row r="15" spans="1:2" s="49" customFormat="1" ht="20.25" customHeight="1">
      <c r="A15" s="60" t="s">
        <v>65</v>
      </c>
      <c r="B15" s="47"/>
    </row>
    <row r="16" spans="1:2" s="49" customFormat="1" ht="20.25" customHeight="1">
      <c r="A16" s="50" t="s">
        <v>11</v>
      </c>
      <c r="B16" s="47">
        <f>'3งวด'!F16</f>
        <v>0</v>
      </c>
    </row>
    <row r="17" spans="1:3" s="49" customFormat="1" ht="20.25" customHeight="1">
      <c r="A17" s="50" t="s">
        <v>9</v>
      </c>
      <c r="B17" s="47">
        <f>'3งวด'!F17</f>
        <v>0</v>
      </c>
    </row>
    <row r="18" spans="1:3" s="49" customFormat="1" ht="20.25" customHeight="1">
      <c r="A18" s="72" t="s">
        <v>67</v>
      </c>
      <c r="B18" s="47">
        <f>'3งวด'!F18</f>
        <v>0</v>
      </c>
    </row>
    <row r="19" spans="1:3" s="49" customFormat="1" ht="20.25" customHeight="1">
      <c r="A19" s="61" t="s">
        <v>66</v>
      </c>
      <c r="B19" s="47"/>
    </row>
    <row r="20" spans="1:3" s="49" customFormat="1" ht="20.25" customHeight="1">
      <c r="A20" s="50" t="s">
        <v>61</v>
      </c>
      <c r="B20" s="47">
        <f>'3งวด'!F20</f>
        <v>0</v>
      </c>
      <c r="C20" s="73"/>
    </row>
    <row r="21" spans="1:3" s="49" customFormat="1" ht="20.25" customHeight="1">
      <c r="A21" s="50" t="s">
        <v>69</v>
      </c>
      <c r="B21" s="47">
        <f>'3งวด'!F21</f>
        <v>0</v>
      </c>
    </row>
    <row r="22" spans="1:3" s="49" customFormat="1" ht="20.25" customHeight="1">
      <c r="A22" s="50" t="s">
        <v>5</v>
      </c>
      <c r="B22" s="47">
        <f>'3งวด'!F22</f>
        <v>0</v>
      </c>
    </row>
    <row r="23" spans="1:3" s="49" customFormat="1" ht="20.25" customHeight="1">
      <c r="A23" s="50" t="s">
        <v>4</v>
      </c>
      <c r="B23" s="47">
        <f>'3งวด'!F23</f>
        <v>0</v>
      </c>
    </row>
    <row r="24" spans="1:3" s="64" customFormat="1" ht="20.25" customHeight="1">
      <c r="A24" s="87" t="s">
        <v>58</v>
      </c>
      <c r="B24" s="77">
        <f>SUM(B14:B23)</f>
        <v>110160</v>
      </c>
    </row>
    <row r="25" spans="1:3" s="64" customFormat="1" ht="20.25" customHeight="1">
      <c r="A25" s="88"/>
      <c r="B25" s="77"/>
    </row>
    <row r="26" spans="1:3" s="25" customFormat="1" ht="20.25" customHeight="1">
      <c r="A26" s="89" t="s">
        <v>23</v>
      </c>
      <c r="B26" s="78">
        <f>B24</f>
        <v>110160</v>
      </c>
    </row>
    <row r="27" spans="1:3" s="25" customFormat="1" ht="21">
      <c r="A27" s="90"/>
      <c r="B27" s="67"/>
    </row>
    <row r="28" spans="1:3" s="25" customFormat="1" ht="21">
      <c r="A28" s="69"/>
      <c r="B28" s="28"/>
    </row>
    <row r="29" spans="1:3" s="25" customFormat="1" ht="21">
      <c r="A29" s="29" t="s">
        <v>0</v>
      </c>
      <c r="B29" s="28"/>
    </row>
  </sheetData>
  <mergeCells count="4">
    <mergeCell ref="A1:B1"/>
    <mergeCell ref="A5:A6"/>
    <mergeCell ref="A24:A25"/>
    <mergeCell ref="A26:A27"/>
  </mergeCells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6</vt:i4>
      </vt:variant>
      <vt:variant>
        <vt:lpstr>ช่วงที่มีชื่อ</vt:lpstr>
      </vt:variant>
      <vt:variant>
        <vt:i4>1</vt:i4>
      </vt:variant>
    </vt:vector>
  </HeadingPairs>
  <TitlesOfParts>
    <vt:vector size="7" baseType="lpstr">
      <vt:lpstr>สัญญา</vt:lpstr>
      <vt:lpstr>รายละเอียด สงม. 2</vt:lpstr>
      <vt:lpstr>3งวด</vt:lpstr>
      <vt:lpstr>งวด1</vt:lpstr>
      <vt:lpstr>งวด2</vt:lpstr>
      <vt:lpstr>งวด3</vt:lpstr>
      <vt:lpstr>งวด1!Print_Area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finace</dc:creator>
  <cp:lastModifiedBy>bma03005</cp:lastModifiedBy>
  <cp:lastPrinted>2024-09-14T05:06:06Z</cp:lastPrinted>
  <dcterms:created xsi:type="dcterms:W3CDTF">2020-09-19T05:34:07Z</dcterms:created>
  <dcterms:modified xsi:type="dcterms:W3CDTF">2024-09-14T05:06:16Z</dcterms:modified>
</cp:coreProperties>
</file>