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สงม. 1 และ สงม. 2\"/>
    </mc:Choice>
  </mc:AlternateContent>
  <xr:revisionPtr revIDLastSave="0" documentId="13_ncr:1_{9485D757-373F-4016-BC14-4DD91A0376F8}" xr6:coauthVersionLast="47" xr6:coauthVersionMax="47" xr10:uidLastSave="{00000000-0000-0000-0000-000000000000}"/>
  <bookViews>
    <workbookView xWindow="-120" yWindow="-120" windowWidth="24240" windowHeight="13020" tabRatio="854" xr2:uid="{00000000-000D-0000-FFFF-FFFF00000000}"/>
  </bookViews>
  <sheets>
    <sheet name="ฝ่ายทะเบียน" sheetId="20" r:id="rId1"/>
    <sheet name="ทะเบียน" sheetId="23" r:id="rId2"/>
    <sheet name="สัญญา" sheetId="17" state="hidden" r:id="rId3"/>
    <sheet name="งวด 1" sheetId="21" r:id="rId4"/>
    <sheet name="งวด 2" sheetId="22" r:id="rId5"/>
    <sheet name="งวด 3" sheetId="24" r:id="rId6"/>
  </sheets>
  <externalReferences>
    <externalReference r:id="rId7"/>
  </externalReferences>
  <definedNames>
    <definedName name="_xlnm.Print_Area" localSheetId="3">'งวด 1'!$A$1:$D$30</definedName>
    <definedName name="_xlnm.Print_Area" localSheetId="4">'งวด 2'!$A$1:$C$32</definedName>
    <definedName name="_xlnm.Print_Area" localSheetId="5">'งวด 3'!$A$1:$C$32</definedName>
    <definedName name="_xlnm.Print_Area" localSheetId="1">ทะเบียน!$A$1:$F$28</definedName>
    <definedName name="_xlnm.Print_Area" localSheetId="0">ฝ่ายทะเบียน!$A$1:$R$29</definedName>
    <definedName name="_xlnm.Print_Titles" localSheetId="0">ฝ่ายทะเบียน!$A:$B,ฝ่ายทะเบียน!$1:$6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4" i="20" l="1"/>
  <c r="G26" i="20" s="1"/>
  <c r="M14" i="20"/>
  <c r="D10" i="20"/>
  <c r="D8" i="20" s="1"/>
  <c r="D24" i="20"/>
  <c r="R14" i="20"/>
  <c r="H14" i="20"/>
  <c r="C10" i="24"/>
  <c r="C8" i="24" s="1"/>
  <c r="C26" i="24" s="1"/>
  <c r="C28" i="24" s="1"/>
  <c r="C23" i="23"/>
  <c r="C22" i="23"/>
  <c r="C21" i="23"/>
  <c r="C20" i="23"/>
  <c r="C18" i="23"/>
  <c r="D17" i="23"/>
  <c r="C17" i="23" s="1"/>
  <c r="C16" i="23"/>
  <c r="C14" i="23"/>
  <c r="F10" i="23"/>
  <c r="F8" i="23" s="1"/>
  <c r="F24" i="23" s="1"/>
  <c r="F26" i="23" s="1"/>
  <c r="E10" i="23"/>
  <c r="E8" i="23" s="1"/>
  <c r="E24" i="23" s="1"/>
  <c r="E26" i="23" s="1"/>
  <c r="C10" i="22"/>
  <c r="C8" i="22" s="1"/>
  <c r="C26" i="22" s="1"/>
  <c r="C28" i="22" s="1"/>
  <c r="C22" i="21"/>
  <c r="C21" i="21"/>
  <c r="C20" i="21"/>
  <c r="C18" i="21"/>
  <c r="D17" i="21"/>
  <c r="C17" i="21"/>
  <c r="C16" i="21"/>
  <c r="C14" i="21"/>
  <c r="C10" i="21"/>
  <c r="C8" i="21"/>
  <c r="C24" i="21" s="1"/>
  <c r="C26" i="21" s="1"/>
  <c r="R18" i="20"/>
  <c r="R20" i="20"/>
  <c r="R21" i="20"/>
  <c r="R22" i="20"/>
  <c r="R23" i="20"/>
  <c r="M17" i="20"/>
  <c r="M18" i="20"/>
  <c r="C18" i="20" s="1"/>
  <c r="M20" i="20"/>
  <c r="M21" i="20"/>
  <c r="M22" i="20"/>
  <c r="M23" i="20"/>
  <c r="H22" i="20"/>
  <c r="C22" i="20" s="1"/>
  <c r="H23" i="20"/>
  <c r="K10" i="20"/>
  <c r="K24" i="20" s="1"/>
  <c r="K26" i="20" s="1"/>
  <c r="E76" i="20"/>
  <c r="H75" i="20"/>
  <c r="H74" i="20"/>
  <c r="H73" i="20"/>
  <c r="H72" i="20"/>
  <c r="H71" i="20"/>
  <c r="H70" i="20"/>
  <c r="H69" i="20"/>
  <c r="H68" i="20"/>
  <c r="H67" i="20"/>
  <c r="E61" i="20"/>
  <c r="H61" i="20" s="1"/>
  <c r="H60" i="20"/>
  <c r="H59" i="20"/>
  <c r="H58" i="20"/>
  <c r="H57" i="20"/>
  <c r="H56" i="20"/>
  <c r="H55" i="20"/>
  <c r="H54" i="20"/>
  <c r="H53" i="20"/>
  <c r="H52" i="20"/>
  <c r="N50" i="20"/>
  <c r="E46" i="20"/>
  <c r="H46" i="20" s="1"/>
  <c r="H45" i="20"/>
  <c r="H44" i="20"/>
  <c r="H43" i="20"/>
  <c r="H42" i="20"/>
  <c r="H41" i="20"/>
  <c r="H40" i="20"/>
  <c r="H39" i="20"/>
  <c r="H38" i="20"/>
  <c r="Q24" i="20"/>
  <c r="Q26" i="20" s="1"/>
  <c r="P24" i="20"/>
  <c r="P26" i="20" s="1"/>
  <c r="O24" i="20"/>
  <c r="O26" i="20" s="1"/>
  <c r="N24" i="20"/>
  <c r="N26" i="20" s="1"/>
  <c r="L24" i="20"/>
  <c r="L26" i="20" s="1"/>
  <c r="I24" i="20"/>
  <c r="I26" i="20" s="1"/>
  <c r="F24" i="20"/>
  <c r="F26" i="20" s="1"/>
  <c r="H21" i="20"/>
  <c r="C21" i="20" s="1"/>
  <c r="H20" i="20"/>
  <c r="R17" i="20"/>
  <c r="H17" i="20"/>
  <c r="R16" i="20"/>
  <c r="M16" i="20"/>
  <c r="H16" i="20"/>
  <c r="Q10" i="20"/>
  <c r="Q8" i="20" s="1"/>
  <c r="P10" i="20"/>
  <c r="P8" i="20" s="1"/>
  <c r="O10" i="20"/>
  <c r="O8" i="20" s="1"/>
  <c r="N10" i="20"/>
  <c r="N8" i="20" s="1"/>
  <c r="L10" i="20"/>
  <c r="L8" i="20" s="1"/>
  <c r="J10" i="20"/>
  <c r="J24" i="20" s="1"/>
  <c r="J26" i="20" s="1"/>
  <c r="J8" i="20"/>
  <c r="I10" i="20"/>
  <c r="I8" i="20" s="1"/>
  <c r="G10" i="20"/>
  <c r="G8" i="20" s="1"/>
  <c r="F10" i="20"/>
  <c r="F8" i="20" s="1"/>
  <c r="E10" i="20"/>
  <c r="E24" i="20" s="1"/>
  <c r="E26" i="20" s="1"/>
  <c r="N29" i="17"/>
  <c r="N35" i="17"/>
  <c r="M29" i="17"/>
  <c r="M35" i="17" s="1"/>
  <c r="L29" i="17"/>
  <c r="L35" i="17" s="1"/>
  <c r="K29" i="17"/>
  <c r="K35" i="17" s="1"/>
  <c r="J29" i="17"/>
  <c r="J35" i="17"/>
  <c r="I29" i="17"/>
  <c r="I35" i="17" s="1"/>
  <c r="H29" i="17"/>
  <c r="H35" i="17" s="1"/>
  <c r="G29" i="17"/>
  <c r="G35" i="17" s="1"/>
  <c r="F29" i="17"/>
  <c r="F35" i="17"/>
  <c r="E29" i="17"/>
  <c r="E35" i="17" s="1"/>
  <c r="D29" i="17"/>
  <c r="D35" i="17" s="1"/>
  <c r="C29" i="17"/>
  <c r="C35" i="17" s="1"/>
  <c r="B35" i="17"/>
  <c r="B36" i="17" s="1"/>
  <c r="C14" i="20" l="1"/>
  <c r="C17" i="20"/>
  <c r="C20" i="20"/>
  <c r="C16" i="20"/>
  <c r="M10" i="20"/>
  <c r="E8" i="20"/>
  <c r="C23" i="20"/>
  <c r="R24" i="20"/>
  <c r="R26" i="20" s="1"/>
  <c r="K8" i="20"/>
  <c r="R10" i="20"/>
  <c r="R8" i="20" s="1"/>
  <c r="T14" i="20"/>
  <c r="D10" i="23"/>
  <c r="H76" i="20"/>
  <c r="D10" i="21"/>
  <c r="D8" i="21" s="1"/>
  <c r="D24" i="21" s="1"/>
  <c r="D26" i="21" s="1"/>
  <c r="D26" i="20"/>
  <c r="H10" i="20"/>
  <c r="M8" i="20" l="1"/>
  <c r="C10" i="20"/>
  <c r="M24" i="20"/>
  <c r="D8" i="23"/>
  <c r="C10" i="23"/>
  <c r="H24" i="20"/>
  <c r="H26" i="20" s="1"/>
  <c r="H8" i="20"/>
  <c r="C8" i="20" l="1"/>
  <c r="M26" i="20"/>
  <c r="C26" i="20" s="1"/>
  <c r="C24" i="20"/>
  <c r="C8" i="23"/>
  <c r="D24" i="23"/>
  <c r="D26" i="23" l="1"/>
  <c r="C26" i="23" s="1"/>
  <c r="C24" i="23"/>
</calcChain>
</file>

<file path=xl/sharedStrings.xml><?xml version="1.0" encoding="utf-8"?>
<sst xmlns="http://schemas.openxmlformats.org/spreadsheetml/2006/main" count="280" uniqueCount="83">
  <si>
    <t>ผู้รายงาน......................................................</t>
  </si>
  <si>
    <t>ผล</t>
  </si>
  <si>
    <t>แผน</t>
  </si>
  <si>
    <t>รวม</t>
  </si>
  <si>
    <t>- ค่าเครื่องแต่งกาย</t>
  </si>
  <si>
    <t>- ค่าวัสดุยานพาหนะ</t>
  </si>
  <si>
    <t>- ค่าวัสดุอุปกรณ์คอมพิวเตอร์</t>
  </si>
  <si>
    <t>- ค่าจ้างเหมาบริการเป็นรายบุคคล</t>
  </si>
  <si>
    <t>- ค่าจ้างเหมาดูแลทรัพย์สินและรักษาความปลอดภัย</t>
  </si>
  <si>
    <t>- ค่าจ้างเหมาทำความสะอาดอาคาร</t>
  </si>
  <si>
    <t>- ค่าซ่อมแซมครุภัณฑ์</t>
  </si>
  <si>
    <t>- ค่าทำความสะอาดเครื่องนอนเวรฯ</t>
  </si>
  <si>
    <t>- ค่าซ่อมแซมยานพาหนะ</t>
  </si>
  <si>
    <t>- ค่าบำรุงรักษาซ่อมแซมลิฟท์</t>
  </si>
  <si>
    <t>- ค่าอาหารทำการนอกเวลา</t>
  </si>
  <si>
    <t>แผน/</t>
  </si>
  <si>
    <t>งาน/หมวด/รายการ</t>
  </si>
  <si>
    <t>หน่วย : บาท</t>
  </si>
  <si>
    <r>
      <rPr>
        <b/>
        <sz val="16"/>
        <color indexed="8"/>
        <rFont val="TH SarabunPSK"/>
        <family val="2"/>
      </rPr>
      <t xml:space="preserve">    </t>
    </r>
    <r>
      <rPr>
        <b/>
        <u/>
        <sz val="16"/>
        <color indexed="8"/>
        <rFont val="TH SarabunPSK"/>
        <family val="2"/>
      </rPr>
      <t>ค่าตอบแทน</t>
    </r>
  </si>
  <si>
    <r>
      <rPr>
        <b/>
        <sz val="16"/>
        <color indexed="8"/>
        <rFont val="TH SarabunPSK"/>
        <family val="2"/>
      </rPr>
      <t xml:space="preserve">    </t>
    </r>
    <r>
      <rPr>
        <b/>
        <u/>
        <sz val="16"/>
        <color indexed="8"/>
        <rFont val="TH SarabunPSK"/>
        <family val="2"/>
      </rPr>
      <t>ค่าใช้สอย</t>
    </r>
  </si>
  <si>
    <t>- จ้างเหมาบริการเป็นรายบุคคล</t>
  </si>
  <si>
    <t>- ค่าจ้างเหมาดูแลทรัพย์สินและรักษาความปลอดภัยในสวนสาธารณะ</t>
  </si>
  <si>
    <t>- ค่าจ้างเหมาล้างทำความสะอาดท่อระบายน้ำ</t>
  </si>
  <si>
    <t>- ค่าบำรุงรักษาสระว่ายน้ำของโรงเรียน</t>
  </si>
  <si>
    <t>- ค่าจ้างเหมาบริษัทเอกชนทำความสะอาดในโรงเรียนสังกัดกรุงเทพมหานคร</t>
  </si>
  <si>
    <t>- ค่าจ้างเหมาดูแลทรัพย์สินและรักษาความปลอดภัยในโรงเรียนสังกัดกรุงเทพมหานคร</t>
  </si>
  <si>
    <t>รวมทั้งสิ้น</t>
  </si>
  <si>
    <t>สำนักงานเขตหลักสี่</t>
  </si>
  <si>
    <t>งานปกครอง</t>
  </si>
  <si>
    <t>งานบริหารการจัดเก็บรายได้</t>
  </si>
  <si>
    <t>ค่าตอบแทน ใช้สอยและวัสดุ</t>
  </si>
  <si>
    <t>งานการระบายน้ำและแก้ไขปัญหาน้ำท่วม</t>
  </si>
  <si>
    <t>งานปลูกและบำรุงรักษาต้นไม้</t>
  </si>
  <si>
    <t>งานพัฒนาชุมชน</t>
  </si>
  <si>
    <t>งานควบคุมอนามัย</t>
  </si>
  <si>
    <t>งานบริหารการศึกษา</t>
  </si>
  <si>
    <t>วงเงินงบประมาณ</t>
  </si>
  <si>
    <t xml:space="preserve"> - ค่าจ้างเหมาบริการเป็นรายบุคคลโครงการจ้างเจ้าหน้าที่ปฏิบัติงานตามนโยบายการดำเนินงานศูนย์ส่งเสริมการบริหารเงินออมครอบครัว</t>
  </si>
  <si>
    <t>- ค่าจ้างเหมาบริการเป็นรายบุคคลโครงการจ้างเจ้าหน้าที่เพื่อปฏิบัติงานในโครงการกรุงเทพฯ เมืองอาหารปลอดภัย</t>
  </si>
  <si>
    <t>- ค่าจ้างเหมาบริการเป็นรายบุคคลโครงการจ้างงานเพื่อพัฒนาคุณภาพงานสุขาภิบาลอาหารในกรุงเทพมหานคร</t>
  </si>
  <si>
    <t>- ค่าจ้างเหมาบริการเป็นรายบุคคลโครงการจ้างเจ้าหน้าที่เพื่อปฏิบัติงานในโครงการตรวจสอบหาสารเคมีกำจัดศัตรูพืชตกค้างในผักสด</t>
  </si>
  <si>
    <t>รายละเอียดการเบิกจ่ายงบประมาณรายการที่ต้องก่อหนี้ผูกพันทั้งจำนวน</t>
  </si>
  <si>
    <t>งบประมาณรายจ่ายประจำปี 2565</t>
  </si>
  <si>
    <t>งาน/โครงการตามแผนยุทธศาสตร์/งบรายจ่าย/รายการ</t>
  </si>
  <si>
    <r>
      <rPr>
        <b/>
        <sz val="16"/>
        <color indexed="8"/>
        <rFont val="TH SarabunPSK"/>
        <family val="2"/>
      </rPr>
      <t xml:space="preserve">    </t>
    </r>
    <r>
      <rPr>
        <b/>
        <u/>
        <sz val="16"/>
        <color indexed="8"/>
        <rFont val="TH SarabunPSK"/>
        <family val="2"/>
      </rPr>
      <t>ค่าตอบแทน ใช้สอยและวัสดุ</t>
    </r>
  </si>
  <si>
    <t xml:space="preserve">     2) งบดำเนินงาน</t>
  </si>
  <si>
    <r>
      <rPr>
        <b/>
        <sz val="16"/>
        <color indexed="8"/>
        <rFont val="TH SarabunPSK"/>
        <family val="2"/>
      </rPr>
      <t xml:space="preserve">    </t>
    </r>
    <r>
      <rPr>
        <b/>
        <u/>
        <sz val="16"/>
        <color indexed="8"/>
        <rFont val="TH SarabunPSK"/>
        <family val="2"/>
      </rPr>
      <t>ค่าวัสดุ</t>
    </r>
  </si>
  <si>
    <t>งบประมาณตามโครงสร้างงาน</t>
  </si>
  <si>
    <t>งวดที่ 1</t>
  </si>
  <si>
    <t>ม.ค.</t>
  </si>
  <si>
    <t>ธ.ค.</t>
  </si>
  <si>
    <t>พ.ย.</t>
  </si>
  <si>
    <t>ต.ค.</t>
  </si>
  <si>
    <t>งวดที่ 2</t>
  </si>
  <si>
    <t>ก.พ.</t>
  </si>
  <si>
    <t>มี.ค.</t>
  </si>
  <si>
    <t>เม.ย.</t>
  </si>
  <si>
    <t>พ.ค.</t>
  </si>
  <si>
    <t>งวดที่ 3</t>
  </si>
  <si>
    <t>มิ.ย.</t>
  </si>
  <si>
    <t>ก.ค.</t>
  </si>
  <si>
    <t>ส.ค.</t>
  </si>
  <si>
    <t>ก.ย.</t>
  </si>
  <si>
    <t>รวมงบประมาณตามโครงสร้างงาน</t>
  </si>
  <si>
    <t>หน่วยงาน : สำนักงานเขตสัมพันธวงศ์</t>
  </si>
  <si>
    <t>ฝ่าย : ทะเบียน</t>
  </si>
  <si>
    <t xml:space="preserve">     งานที่ 1 : บริหารงานทั่วไปและบริการทะเบียน</t>
  </si>
  <si>
    <t>- ค่าวัสดุสำนักงาน</t>
  </si>
  <si>
    <t>แผน/ผลการปฏิบัติงานและการใช้จ่ายงบประมาณรายจ่ายประจำปีงบประมาณ พ.ศ. 2567</t>
  </si>
  <si>
    <r>
      <rPr>
        <b/>
        <sz val="16"/>
        <rFont val="TH SarabunPSK"/>
        <family val="2"/>
      </rPr>
      <t xml:space="preserve">    </t>
    </r>
    <r>
      <rPr>
        <b/>
        <u/>
        <sz val="16"/>
        <rFont val="TH SarabunPSK"/>
        <family val="2"/>
      </rPr>
      <t>ค่าตอบแทน ใช้สอยและวัสดุ</t>
    </r>
  </si>
  <si>
    <r>
      <rPr>
        <b/>
        <sz val="16"/>
        <rFont val="TH SarabunPSK"/>
        <family val="2"/>
      </rPr>
      <t xml:space="preserve">    </t>
    </r>
    <r>
      <rPr>
        <b/>
        <u/>
        <sz val="16"/>
        <rFont val="TH SarabunPSK"/>
        <family val="2"/>
      </rPr>
      <t>ค่าตอบแทน</t>
    </r>
  </si>
  <si>
    <r>
      <rPr>
        <b/>
        <sz val="16"/>
        <rFont val="TH SarabunPSK"/>
        <family val="2"/>
      </rPr>
      <t xml:space="preserve">    </t>
    </r>
    <r>
      <rPr>
        <b/>
        <u/>
        <sz val="16"/>
        <rFont val="TH SarabunPSK"/>
        <family val="2"/>
      </rPr>
      <t>ค่าใช้สอย</t>
    </r>
  </si>
  <si>
    <t>.- ค่าจ้างเหมาบริการเป็นรายบุคคล</t>
  </si>
  <si>
    <r>
      <rPr>
        <b/>
        <sz val="16"/>
        <rFont val="TH SarabunPSK"/>
        <family val="2"/>
      </rPr>
      <t xml:space="preserve">    </t>
    </r>
    <r>
      <rPr>
        <b/>
        <u/>
        <sz val="16"/>
        <rFont val="TH SarabunPSK"/>
        <family val="2"/>
      </rPr>
      <t>ค่าวัสดุ</t>
    </r>
  </si>
  <si>
    <t>- ค่าชุดแต่งกายสำหรับเจ้าหน้าที่ปฏิบัติงานประจำศูนย์บริหาร</t>
  </si>
  <si>
    <t>ราชการ ฉับไวใสสะอาด (Bangkok Fast &amp; Clear : BFC)</t>
  </si>
  <si>
    <t>(กุมภาพันธ์ 2567 - พฤษภาคม 2567)</t>
  </si>
  <si>
    <t>(มิถุนายน 2567 - กันยายน 2567)</t>
  </si>
  <si>
    <t>แผน/ผลการปฏิบัติงานและการใช้จ่ายงบประมาณรายจ่ายประจำปีงบประมาณ พ.ศ. 2568</t>
  </si>
  <si>
    <t>(ตุลาคม 2567 - มกราคม 2568)</t>
  </si>
  <si>
    <t>(กุมภาพันธ์ 2568 - พฤษภาคม 2568)</t>
  </si>
  <si>
    <t>(มิถุนายน 2568 - กันยายน 2568)</t>
  </si>
  <si>
    <t>- ค่าวัสดุอุปกรณ์เครื่องคอมพิวเตอร์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</si>
</sst>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9">
    <font>
      <sz val="11"/>
      <color theme="1"/>
      <name val="Calibri"/>
      <family val="2"/>
      <charset val="222"/>
      <scheme val="minor"/>
    </font>
    <font>
      <b/>
      <sz val="16"/>
      <color indexed="8"/>
      <name val="TH SarabunPSK"/>
      <family val="2"/>
    </font>
    <font>
      <b/>
      <u/>
      <sz val="16"/>
      <color indexed="8"/>
      <name val="TH SarabunPSK"/>
      <family val="2"/>
    </font>
    <font>
      <b/>
      <sz val="16"/>
      <name val="TH SarabunPSK"/>
      <family val="2"/>
    </font>
    <font>
      <b/>
      <sz val="16"/>
      <name val="TH SarabunPSK"/>
      <family val="2"/>
      <charset val="222"/>
    </font>
    <font>
      <b/>
      <u/>
      <sz val="16"/>
      <name val="TH SarabunPSK"/>
      <family val="2"/>
    </font>
    <font>
      <sz val="16"/>
      <name val="TH SarabunPSK"/>
      <family val="2"/>
    </font>
    <font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  <charset val="222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b/>
      <u/>
      <sz val="16"/>
      <color theme="1"/>
      <name val="TH SarabunPSK"/>
      <family val="2"/>
    </font>
    <font>
      <u/>
      <sz val="16"/>
      <color theme="1"/>
      <name val="TH SarabunPSK"/>
      <family val="2"/>
    </font>
    <font>
      <b/>
      <sz val="16"/>
      <color theme="1"/>
      <name val="TH SarabunPSK"/>
      <family val="2"/>
      <charset val="222"/>
    </font>
    <font>
      <sz val="11"/>
      <name val="Calibri"/>
      <family val="2"/>
      <charset val="222"/>
      <scheme val="minor"/>
    </font>
    <font>
      <b/>
      <sz val="11"/>
      <name val="Calibri"/>
      <family val="2"/>
      <charset val="22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1" fillId="0" borderId="0"/>
    <xf numFmtId="9" fontId="7" fillId="0" borderId="0" applyFont="0" applyFill="0" applyBorder="0" applyAlignment="0" applyProtection="0"/>
  </cellStyleXfs>
  <cellXfs count="149">
    <xf numFmtId="0" fontId="0" fillId="0" borderId="0" xfId="0"/>
    <xf numFmtId="0" fontId="12" fillId="0" borderId="0" xfId="0" applyFont="1" applyAlignment="1">
      <alignment horizontal="left" vertical="center" indent="4"/>
    </xf>
    <xf numFmtId="0" fontId="12" fillId="0" borderId="0" xfId="0" applyFont="1" applyAlignment="1">
      <alignment horizontal="left" vertical="center"/>
    </xf>
    <xf numFmtId="0" fontId="12" fillId="2" borderId="1" xfId="0" applyFont="1" applyFill="1" applyBorder="1" applyAlignment="1">
      <alignment horizontal="center" vertical="center"/>
    </xf>
    <xf numFmtId="0" fontId="10" fillId="0" borderId="0" xfId="0" applyFont="1"/>
    <xf numFmtId="0" fontId="0" fillId="0" borderId="0" xfId="0" applyAlignment="1">
      <alignment vertical="top"/>
    </xf>
    <xf numFmtId="0" fontId="13" fillId="0" borderId="1" xfId="0" applyFont="1" applyBorder="1" applyAlignment="1">
      <alignment horizontal="center" vertical="top"/>
    </xf>
    <xf numFmtId="0" fontId="12" fillId="0" borderId="1" xfId="0" applyFont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vertical="center"/>
    </xf>
    <xf numFmtId="0" fontId="13" fillId="0" borderId="0" xfId="0" applyFont="1"/>
    <xf numFmtId="43" fontId="13" fillId="0" borderId="0" xfId="1" applyFont="1"/>
    <xf numFmtId="9" fontId="12" fillId="3" borderId="4" xfId="2" applyFont="1" applyFill="1" applyBorder="1" applyAlignment="1">
      <alignment vertical="center"/>
    </xf>
    <xf numFmtId="9" fontId="14" fillId="3" borderId="5" xfId="2" applyFont="1" applyFill="1" applyBorder="1" applyAlignment="1">
      <alignment horizontal="left" vertical="center" indent="5"/>
    </xf>
    <xf numFmtId="9" fontId="12" fillId="0" borderId="5" xfId="2" applyFont="1" applyBorder="1" applyAlignment="1">
      <alignment vertical="center"/>
    </xf>
    <xf numFmtId="9" fontId="14" fillId="0" borderId="4" xfId="2" applyFont="1" applyBorder="1" applyAlignment="1">
      <alignment vertical="top"/>
    </xf>
    <xf numFmtId="9" fontId="13" fillId="0" borderId="6" xfId="2" quotePrefix="1" applyFont="1" applyBorder="1" applyAlignment="1">
      <alignment vertical="top"/>
    </xf>
    <xf numFmtId="9" fontId="14" fillId="0" borderId="6" xfId="2" applyFont="1" applyFill="1" applyBorder="1" applyAlignment="1">
      <alignment vertical="top"/>
    </xf>
    <xf numFmtId="9" fontId="14" fillId="0" borderId="6" xfId="2" quotePrefix="1" applyFont="1" applyFill="1" applyBorder="1" applyAlignment="1">
      <alignment vertical="top"/>
    </xf>
    <xf numFmtId="0" fontId="12" fillId="4" borderId="1" xfId="0" applyFont="1" applyFill="1" applyBorder="1" applyAlignment="1">
      <alignment horizontal="left" vertical="center" indent="2"/>
    </xf>
    <xf numFmtId="0" fontId="13" fillId="0" borderId="1" xfId="0" applyFont="1" applyBorder="1" applyAlignment="1">
      <alignment vertical="center"/>
    </xf>
    <xf numFmtId="0" fontId="12" fillId="0" borderId="0" xfId="0" applyFont="1" applyAlignment="1">
      <alignment horizontal="right"/>
    </xf>
    <xf numFmtId="0" fontId="12" fillId="0" borderId="0" xfId="0" applyFont="1"/>
    <xf numFmtId="0" fontId="12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vertical="center"/>
    </xf>
    <xf numFmtId="43" fontId="13" fillId="0" borderId="1" xfId="1" applyFont="1" applyBorder="1" applyAlignment="1">
      <alignment vertical="center"/>
    </xf>
    <xf numFmtId="0" fontId="13" fillId="0" borderId="1" xfId="0" applyFont="1" applyBorder="1" applyAlignment="1">
      <alignment horizontal="left" vertical="center"/>
    </xf>
    <xf numFmtId="43" fontId="13" fillId="4" borderId="1" xfId="1" applyFont="1" applyFill="1" applyBorder="1" applyAlignment="1">
      <alignment horizontal="left" vertical="center" indent="2"/>
    </xf>
    <xf numFmtId="43" fontId="13" fillId="0" borderId="1" xfId="1" applyFont="1" applyFill="1" applyBorder="1" applyAlignment="1">
      <alignment horizontal="left" vertical="center" indent="2"/>
    </xf>
    <xf numFmtId="43" fontId="13" fillId="0" borderId="1" xfId="1" applyFont="1" applyFill="1" applyBorder="1" applyAlignment="1">
      <alignment horizontal="left" vertical="center"/>
    </xf>
    <xf numFmtId="43" fontId="13" fillId="2" borderId="1" xfId="1" applyFont="1" applyFill="1" applyBorder="1" applyAlignment="1">
      <alignment horizontal="center" vertical="center"/>
    </xf>
    <xf numFmtId="43" fontId="13" fillId="4" borderId="1" xfId="1" applyFont="1" applyFill="1" applyBorder="1" applyAlignment="1">
      <alignment horizontal="center" vertical="center"/>
    </xf>
    <xf numFmtId="17" fontId="12" fillId="0" borderId="1" xfId="0" applyNumberFormat="1" applyFont="1" applyBorder="1" applyAlignment="1">
      <alignment horizontal="center"/>
    </xf>
    <xf numFmtId="0" fontId="13" fillId="0" borderId="1" xfId="0" applyFont="1" applyBorder="1" applyAlignment="1">
      <alignment vertical="center" wrapText="1"/>
    </xf>
    <xf numFmtId="0" fontId="13" fillId="0" borderId="1" xfId="0" quotePrefix="1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9" fontId="14" fillId="0" borderId="6" xfId="2" applyFont="1" applyBorder="1" applyAlignment="1">
      <alignment vertical="top"/>
    </xf>
    <xf numFmtId="0" fontId="13" fillId="0" borderId="5" xfId="0" applyFont="1" applyBorder="1" applyAlignment="1">
      <alignment horizontal="center" vertical="top"/>
    </xf>
    <xf numFmtId="0" fontId="12" fillId="2" borderId="6" xfId="0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center" vertical="center"/>
    </xf>
    <xf numFmtId="43" fontId="13" fillId="5" borderId="1" xfId="1" applyFont="1" applyFill="1" applyBorder="1" applyAlignment="1">
      <alignment vertical="center"/>
    </xf>
    <xf numFmtId="43" fontId="13" fillId="5" borderId="1" xfId="1" applyFont="1" applyFill="1" applyBorder="1" applyAlignment="1">
      <alignment horizontal="left" vertical="center" indent="2"/>
    </xf>
    <xf numFmtId="43" fontId="13" fillId="5" borderId="1" xfId="1" applyFont="1" applyFill="1" applyBorder="1" applyAlignment="1">
      <alignment horizontal="left" vertical="center"/>
    </xf>
    <xf numFmtId="17" fontId="12" fillId="0" borderId="1" xfId="0" applyNumberFormat="1" applyFont="1" applyBorder="1" applyAlignment="1">
      <alignment horizontal="center" vertical="center"/>
    </xf>
    <xf numFmtId="0" fontId="16" fillId="0" borderId="0" xfId="0" applyFont="1" applyAlignment="1">
      <alignment horizontal="right" vertical="center"/>
    </xf>
    <xf numFmtId="0" fontId="16" fillId="2" borderId="5" xfId="0" applyFont="1" applyFill="1" applyBorder="1" applyAlignment="1">
      <alignment horizontal="center" vertical="center"/>
    </xf>
    <xf numFmtId="9" fontId="16" fillId="0" borderId="4" xfId="2" applyFont="1" applyBorder="1" applyAlignment="1">
      <alignment vertical="center"/>
    </xf>
    <xf numFmtId="0" fontId="16" fillId="0" borderId="1" xfId="0" applyFont="1" applyBorder="1" applyAlignment="1">
      <alignment horizontal="center" vertical="center"/>
    </xf>
    <xf numFmtId="164" fontId="16" fillId="3" borderId="1" xfId="1" applyNumberFormat="1" applyFont="1" applyFill="1" applyBorder="1" applyAlignment="1">
      <alignment horizontal="center" vertical="center"/>
    </xf>
    <xf numFmtId="164" fontId="12" fillId="3" borderId="1" xfId="1" applyNumberFormat="1" applyFont="1" applyFill="1" applyBorder="1" applyAlignment="1">
      <alignment horizontal="center" vertical="center"/>
    </xf>
    <xf numFmtId="164" fontId="16" fillId="0" borderId="1" xfId="1" applyNumberFormat="1" applyFont="1" applyBorder="1" applyAlignment="1">
      <alignment horizontal="center" vertical="center"/>
    </xf>
    <xf numFmtId="164" fontId="12" fillId="0" borderId="1" xfId="1" applyNumberFormat="1" applyFont="1" applyBorder="1" applyAlignment="1">
      <alignment horizontal="center" vertical="center"/>
    </xf>
    <xf numFmtId="164" fontId="16" fillId="0" borderId="1" xfId="1" applyNumberFormat="1" applyFont="1" applyBorder="1" applyAlignment="1">
      <alignment horizontal="center" vertical="top"/>
    </xf>
    <xf numFmtId="164" fontId="13" fillId="0" borderId="1" xfId="1" applyNumberFormat="1" applyFont="1" applyBorder="1" applyAlignment="1">
      <alignment horizontal="center" vertical="top"/>
    </xf>
    <xf numFmtId="164" fontId="16" fillId="0" borderId="5" xfId="1" applyNumberFormat="1" applyFont="1" applyBorder="1" applyAlignment="1">
      <alignment horizontal="center" vertical="center"/>
    </xf>
    <xf numFmtId="164" fontId="12" fillId="0" borderId="5" xfId="1" applyNumberFormat="1" applyFont="1" applyBorder="1" applyAlignment="1">
      <alignment horizontal="center" vertical="center"/>
    </xf>
    <xf numFmtId="164" fontId="16" fillId="0" borderId="5" xfId="1" applyNumberFormat="1" applyFont="1" applyBorder="1" applyAlignment="1">
      <alignment horizontal="center" vertical="top"/>
    </xf>
    <xf numFmtId="164" fontId="13" fillId="0" borderId="5" xfId="1" applyNumberFormat="1" applyFont="1" applyBorder="1" applyAlignment="1">
      <alignment horizontal="center" vertical="top"/>
    </xf>
    <xf numFmtId="164" fontId="16" fillId="2" borderId="1" xfId="1" applyNumberFormat="1" applyFont="1" applyFill="1" applyBorder="1" applyAlignment="1">
      <alignment horizontal="center" vertical="center"/>
    </xf>
    <xf numFmtId="164" fontId="12" fillId="2" borderId="1" xfId="1" applyNumberFormat="1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164" fontId="16" fillId="4" borderId="1" xfId="1" applyNumberFormat="1" applyFont="1" applyFill="1" applyBorder="1" applyAlignment="1">
      <alignment horizontal="center" vertical="center"/>
    </xf>
    <xf numFmtId="164" fontId="12" fillId="4" borderId="1" xfId="1" applyNumberFormat="1" applyFont="1" applyFill="1" applyBorder="1" applyAlignment="1">
      <alignment horizontal="center" vertical="center"/>
    </xf>
    <xf numFmtId="0" fontId="13" fillId="6" borderId="0" xfId="0" applyFont="1" applyFill="1"/>
    <xf numFmtId="164" fontId="16" fillId="2" borderId="1" xfId="0" applyNumberFormat="1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164" fontId="10" fillId="0" borderId="0" xfId="0" applyNumberFormat="1" applyFont="1"/>
    <xf numFmtId="0" fontId="9" fillId="0" borderId="0" xfId="0" applyFont="1"/>
    <xf numFmtId="0" fontId="8" fillId="0" borderId="0" xfId="0" applyFont="1"/>
    <xf numFmtId="164" fontId="0" fillId="0" borderId="0" xfId="0" applyNumberFormat="1" applyAlignment="1">
      <alignment vertical="top"/>
    </xf>
    <xf numFmtId="0" fontId="17" fillId="0" borderId="0" xfId="0" applyFont="1"/>
    <xf numFmtId="0" fontId="3" fillId="0" borderId="0" xfId="0" applyFont="1" applyAlignment="1">
      <alignment vertical="center"/>
    </xf>
    <xf numFmtId="0" fontId="18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9" fontId="3" fillId="3" borderId="4" xfId="2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164" fontId="4" fillId="3" borderId="1" xfId="1" applyNumberFormat="1" applyFont="1" applyFill="1" applyBorder="1" applyAlignment="1">
      <alignment horizontal="center" vertical="center"/>
    </xf>
    <xf numFmtId="164" fontId="17" fillId="0" borderId="0" xfId="0" applyNumberFormat="1" applyFont="1"/>
    <xf numFmtId="9" fontId="5" fillId="3" borderId="5" xfId="2" applyFont="1" applyFill="1" applyBorder="1" applyAlignment="1">
      <alignment horizontal="left" vertical="center" indent="5"/>
    </xf>
    <xf numFmtId="9" fontId="4" fillId="0" borderId="4" xfId="2" applyFont="1" applyBorder="1" applyAlignment="1">
      <alignment vertical="center"/>
    </xf>
    <xf numFmtId="164" fontId="4" fillId="0" borderId="1" xfId="1" applyNumberFormat="1" applyFont="1" applyBorder="1" applyAlignment="1">
      <alignment horizontal="center" vertical="center"/>
    </xf>
    <xf numFmtId="9" fontId="3" fillId="0" borderId="5" xfId="2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9" fontId="5" fillId="0" borderId="4" xfId="2" applyFont="1" applyBorder="1" applyAlignment="1">
      <alignment vertical="top"/>
    </xf>
    <xf numFmtId="164" fontId="4" fillId="0" borderId="5" xfId="1" applyNumberFormat="1" applyFont="1" applyBorder="1" applyAlignment="1">
      <alignment horizontal="center" vertical="center"/>
    </xf>
    <xf numFmtId="9" fontId="5" fillId="0" borderId="6" xfId="2" applyFont="1" applyBorder="1" applyAlignment="1">
      <alignment vertical="top"/>
    </xf>
    <xf numFmtId="0" fontId="6" fillId="0" borderId="5" xfId="0" applyFont="1" applyBorder="1" applyAlignment="1">
      <alignment horizontal="center" vertical="top"/>
    </xf>
    <xf numFmtId="164" fontId="4" fillId="0" borderId="1" xfId="1" applyNumberFormat="1" applyFont="1" applyBorder="1" applyAlignment="1">
      <alignment horizontal="center" vertical="top"/>
    </xf>
    <xf numFmtId="164" fontId="4" fillId="0" borderId="5" xfId="1" applyNumberFormat="1" applyFont="1" applyBorder="1" applyAlignment="1">
      <alignment horizontal="center" vertical="top"/>
    </xf>
    <xf numFmtId="0" fontId="17" fillId="0" borderId="0" xfId="0" applyFont="1" applyAlignment="1">
      <alignment vertical="top"/>
    </xf>
    <xf numFmtId="9" fontId="6" fillId="0" borderId="6" xfId="2" quotePrefix="1" applyFont="1" applyBorder="1" applyAlignment="1">
      <alignment vertical="top"/>
    </xf>
    <xf numFmtId="0" fontId="6" fillId="0" borderId="1" xfId="0" applyFont="1" applyBorder="1" applyAlignment="1">
      <alignment horizontal="center" vertical="top"/>
    </xf>
    <xf numFmtId="9" fontId="5" fillId="0" borderId="6" xfId="2" applyFont="1" applyFill="1" applyBorder="1" applyAlignment="1">
      <alignment vertical="top"/>
    </xf>
    <xf numFmtId="9" fontId="6" fillId="0" borderId="6" xfId="2" applyFont="1" applyBorder="1" applyAlignment="1">
      <alignment vertical="top"/>
    </xf>
    <xf numFmtId="9" fontId="5" fillId="0" borderId="6" xfId="2" quotePrefix="1" applyFont="1" applyFill="1" applyBorder="1" applyAlignment="1">
      <alignment vertical="top"/>
    </xf>
    <xf numFmtId="0" fontId="3" fillId="4" borderId="1" xfId="0" applyFont="1" applyFill="1" applyBorder="1" applyAlignment="1">
      <alignment horizontal="center" vertical="center"/>
    </xf>
    <xf numFmtId="164" fontId="4" fillId="4" borderId="1" xfId="1" applyNumberFormat="1" applyFont="1" applyFill="1" applyBorder="1" applyAlignment="1">
      <alignment horizontal="center" vertical="center"/>
    </xf>
    <xf numFmtId="0" fontId="6" fillId="6" borderId="0" xfId="0" applyFont="1" applyFill="1"/>
    <xf numFmtId="0" fontId="3" fillId="2" borderId="1" xfId="0" applyFont="1" applyFill="1" applyBorder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/>
    </xf>
    <xf numFmtId="0" fontId="6" fillId="0" borderId="0" xfId="0" applyFont="1"/>
    <xf numFmtId="0" fontId="3" fillId="0" borderId="0" xfId="0" applyFont="1" applyAlignment="1">
      <alignment horizontal="left" vertical="center" indent="4"/>
    </xf>
    <xf numFmtId="164" fontId="6" fillId="0" borderId="0" xfId="0" applyNumberFormat="1" applyFont="1"/>
    <xf numFmtId="9" fontId="5" fillId="3" borderId="5" xfId="4" applyFont="1" applyFill="1" applyBorder="1" applyAlignment="1">
      <alignment horizontal="left" vertical="center" indent="5"/>
    </xf>
    <xf numFmtId="9" fontId="4" fillId="0" borderId="4" xfId="4" applyFont="1" applyBorder="1" applyAlignment="1">
      <alignment vertical="center"/>
    </xf>
    <xf numFmtId="9" fontId="3" fillId="0" borderId="5" xfId="4" applyFont="1" applyBorder="1" applyAlignment="1">
      <alignment vertical="center"/>
    </xf>
    <xf numFmtId="9" fontId="5" fillId="0" borderId="4" xfId="4" applyFont="1" applyBorder="1" applyAlignment="1">
      <alignment vertical="top"/>
    </xf>
    <xf numFmtId="9" fontId="5" fillId="0" borderId="6" xfId="4" applyFont="1" applyBorder="1" applyAlignment="1">
      <alignment vertical="top"/>
    </xf>
    <xf numFmtId="9" fontId="6" fillId="0" borderId="6" xfId="4" quotePrefix="1" applyFont="1" applyBorder="1" applyAlignment="1">
      <alignment vertical="top"/>
    </xf>
    <xf numFmtId="9" fontId="5" fillId="0" borderId="6" xfId="4" applyFont="1" applyFill="1" applyBorder="1" applyAlignment="1">
      <alignment vertical="top"/>
    </xf>
    <xf numFmtId="9" fontId="6" fillId="0" borderId="6" xfId="4" applyFont="1" applyBorder="1" applyAlignment="1">
      <alignment vertical="top"/>
    </xf>
    <xf numFmtId="9" fontId="5" fillId="0" borderId="6" xfId="4" quotePrefix="1" applyFont="1" applyFill="1" applyBorder="1" applyAlignment="1">
      <alignment vertical="top"/>
    </xf>
    <xf numFmtId="0" fontId="12" fillId="0" borderId="4" xfId="0" applyFont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/>
    </xf>
    <xf numFmtId="0" fontId="12" fillId="4" borderId="5" xfId="0" applyFont="1" applyFill="1" applyBorder="1" applyAlignment="1">
      <alignment horizontal="left" vertical="center"/>
    </xf>
    <xf numFmtId="0" fontId="12" fillId="2" borderId="4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3" fillId="4" borderId="4" xfId="0" applyFont="1" applyFill="1" applyBorder="1" applyAlignment="1">
      <alignment horizontal="left" vertical="center"/>
    </xf>
    <xf numFmtId="0" fontId="3" fillId="4" borderId="5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/>
    </xf>
    <xf numFmtId="43" fontId="12" fillId="0" borderId="4" xfId="1" applyFont="1" applyFill="1" applyBorder="1" applyAlignment="1">
      <alignment horizontal="center" vertical="center"/>
    </xf>
    <xf numFmtId="43" fontId="12" fillId="0" borderId="5" xfId="1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</cellXfs>
  <cellStyles count="5">
    <cellStyle name="Comma" xfId="1" builtinId="3"/>
    <cellStyle name="Normal" xfId="0" builtinId="0"/>
    <cellStyle name="Percent" xfId="2" builtinId="5"/>
    <cellStyle name="ปกติ 6" xfId="3" xr:uid="{00000000-0005-0000-0000-000003000000}"/>
    <cellStyle name="เปอร์เซ็นต์ 2" xfId="4" xr:uid="{83D54DFE-E2A0-45DF-947D-6E5747DEE76B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13607</xdr:colOff>
      <xdr:row>0</xdr:row>
      <xdr:rowOff>163286</xdr:rowOff>
    </xdr:from>
    <xdr:to>
      <xdr:col>17</xdr:col>
      <xdr:colOff>352687</xdr:colOff>
      <xdr:row>2</xdr:row>
      <xdr:rowOff>260917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55FC7566-6ED8-D60F-534F-03AC6E20A82B}"/>
            </a:ext>
          </a:extLst>
        </xdr:cNvPr>
        <xdr:cNvSpPr txBox="1"/>
      </xdr:nvSpPr>
      <xdr:spPr>
        <a:xfrm flipH="1">
          <a:off x="15621000" y="163286"/>
          <a:ext cx="1066800" cy="641917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1133472</xdr:colOff>
      <xdr:row>1</xdr:row>
      <xdr:rowOff>42862</xdr:rowOff>
    </xdr:from>
    <xdr:to>
      <xdr:col>5</xdr:col>
      <xdr:colOff>2593177</xdr:colOff>
      <xdr:row>2</xdr:row>
      <xdr:rowOff>238125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C04D3303-7EB3-477D-A154-5FAC90FFA4E2}"/>
            </a:ext>
          </a:extLst>
        </xdr:cNvPr>
        <xdr:cNvSpPr txBox="1"/>
      </xdr:nvSpPr>
      <xdr:spPr>
        <a:xfrm flipH="1">
          <a:off x="11458572" y="309562"/>
          <a:ext cx="1459705" cy="461963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1133472</xdr:colOff>
      <xdr:row>1</xdr:row>
      <xdr:rowOff>42862</xdr:rowOff>
    </xdr:from>
    <xdr:to>
      <xdr:col>3</xdr:col>
      <xdr:colOff>2593177</xdr:colOff>
      <xdr:row>2</xdr:row>
      <xdr:rowOff>238125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4CA93D4D-D9B4-7CE5-1046-DF60D98873C1}"/>
            </a:ext>
          </a:extLst>
        </xdr:cNvPr>
        <xdr:cNvSpPr txBox="1"/>
      </xdr:nvSpPr>
      <xdr:spPr>
        <a:xfrm flipH="1">
          <a:off x="4714872" y="309562"/>
          <a:ext cx="1459705" cy="461963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1133472</xdr:colOff>
      <xdr:row>1</xdr:row>
      <xdr:rowOff>42862</xdr:rowOff>
    </xdr:from>
    <xdr:to>
      <xdr:col>2</xdr:col>
      <xdr:colOff>2593177</xdr:colOff>
      <xdr:row>2</xdr:row>
      <xdr:rowOff>238125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741A9842-A94B-4034-B5BD-5A049D11A3C5}"/>
            </a:ext>
          </a:extLst>
        </xdr:cNvPr>
        <xdr:cNvSpPr txBox="1"/>
      </xdr:nvSpPr>
      <xdr:spPr>
        <a:xfrm flipH="1">
          <a:off x="4714872" y="309562"/>
          <a:ext cx="1459705" cy="461963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1133472</xdr:colOff>
      <xdr:row>1</xdr:row>
      <xdr:rowOff>42862</xdr:rowOff>
    </xdr:from>
    <xdr:to>
      <xdr:col>2</xdr:col>
      <xdr:colOff>2593177</xdr:colOff>
      <xdr:row>2</xdr:row>
      <xdr:rowOff>238125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8C70D34F-C6DE-4A52-BECF-767C4E8BC17E}"/>
            </a:ext>
          </a:extLst>
        </xdr:cNvPr>
        <xdr:cNvSpPr txBox="1"/>
      </xdr:nvSpPr>
      <xdr:spPr>
        <a:xfrm flipH="1">
          <a:off x="5029197" y="309562"/>
          <a:ext cx="1459705" cy="461963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03-&#3588;&#3621;&#3633;&#359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สัญญา"/>
      <sheetName val="รายละเอียด สงม. 2"/>
      <sheetName val="งวด1"/>
      <sheetName val="3งวด"/>
    </sheetNames>
    <sheetDataSet>
      <sheetData sheetId="0" refreshError="1"/>
      <sheetData sheetId="1">
        <row r="8">
          <cell r="C8">
            <v>683200</v>
          </cell>
        </row>
        <row r="10">
          <cell r="C10">
            <v>683200</v>
          </cell>
        </row>
        <row r="14">
          <cell r="C14">
            <v>294400</v>
          </cell>
        </row>
        <row r="16">
          <cell r="C16">
            <v>36800</v>
          </cell>
        </row>
        <row r="17">
          <cell r="C17">
            <v>20800</v>
          </cell>
          <cell r="R17">
            <v>0</v>
          </cell>
        </row>
        <row r="18">
          <cell r="C18">
            <v>178200</v>
          </cell>
        </row>
        <row r="20">
          <cell r="C20">
            <v>74000</v>
          </cell>
        </row>
        <row r="21">
          <cell r="C21">
            <v>50000</v>
          </cell>
        </row>
        <row r="22">
          <cell r="C22">
            <v>24600</v>
          </cell>
        </row>
      </sheetData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</sheetPr>
  <dimension ref="A1:T76"/>
  <sheetViews>
    <sheetView tabSelected="1" view="pageBreakPreview" zoomScale="80" zoomScaleNormal="64" zoomScaleSheetLayoutView="80" workbookViewId="0">
      <pane xSplit="2" ySplit="6" topLeftCell="C11" activePane="bottomRight" state="frozen"/>
      <selection activeCell="I15" sqref="I15"/>
      <selection pane="topRight" activeCell="I15" sqref="I15"/>
      <selection pane="bottomLeft" activeCell="I15" sqref="I15"/>
      <selection pane="bottomRight" activeCell="G25" sqref="G25"/>
    </sheetView>
  </sheetViews>
  <sheetFormatPr defaultRowHeight="15"/>
  <cols>
    <col min="1" max="1" width="64.5703125" customWidth="1"/>
    <col min="2" max="2" width="8.28515625" customWidth="1"/>
    <col min="3" max="3" width="12.7109375" style="4" customWidth="1"/>
    <col min="4" max="7" width="10.140625" customWidth="1"/>
    <col min="8" max="8" width="10.140625" style="4" customWidth="1"/>
    <col min="9" max="12" width="10.140625" customWidth="1"/>
    <col min="13" max="13" width="10.140625" style="4" customWidth="1"/>
    <col min="14" max="17" width="10.140625" customWidth="1"/>
    <col min="18" max="18" width="10.140625" style="4" customWidth="1"/>
    <col min="20" max="20" width="10.7109375" bestFit="1" customWidth="1"/>
  </cols>
  <sheetData>
    <row r="1" spans="1:20" ht="21">
      <c r="A1" s="130" t="s">
        <v>78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</row>
    <row r="2" spans="1:20" ht="21">
      <c r="A2" s="12" t="s">
        <v>64</v>
      </c>
      <c r="B2" s="12"/>
    </row>
    <row r="3" spans="1:20" ht="21">
      <c r="A3" s="2" t="s">
        <v>65</v>
      </c>
      <c r="B3" s="2"/>
    </row>
    <row r="4" spans="1:20" ht="21">
      <c r="A4" s="2"/>
      <c r="B4" s="2"/>
      <c r="C4" s="47"/>
      <c r="D4" s="11"/>
      <c r="E4" s="11"/>
      <c r="F4" s="11"/>
      <c r="G4" s="11"/>
      <c r="H4" s="47"/>
      <c r="I4" s="11"/>
      <c r="J4" s="11"/>
      <c r="K4" s="11"/>
      <c r="L4" s="11"/>
      <c r="M4" s="47"/>
      <c r="N4" s="11"/>
      <c r="O4" s="11"/>
      <c r="P4" s="11"/>
      <c r="Q4" s="11"/>
      <c r="R4" s="47" t="s">
        <v>17</v>
      </c>
    </row>
    <row r="5" spans="1:20" ht="21">
      <c r="A5" s="131" t="s">
        <v>43</v>
      </c>
      <c r="B5" s="10" t="s">
        <v>15</v>
      </c>
      <c r="C5" s="133" t="s">
        <v>26</v>
      </c>
      <c r="D5" s="134" t="s">
        <v>48</v>
      </c>
      <c r="E5" s="135"/>
      <c r="F5" s="135"/>
      <c r="G5" s="135"/>
      <c r="H5" s="136"/>
      <c r="I5" s="134" t="s">
        <v>53</v>
      </c>
      <c r="J5" s="135"/>
      <c r="K5" s="135"/>
      <c r="L5" s="135"/>
      <c r="M5" s="136"/>
      <c r="N5" s="134" t="s">
        <v>58</v>
      </c>
      <c r="O5" s="135"/>
      <c r="P5" s="135"/>
      <c r="Q5" s="135"/>
      <c r="R5" s="136"/>
    </row>
    <row r="6" spans="1:20" ht="21">
      <c r="A6" s="132"/>
      <c r="B6" s="9" t="s">
        <v>1</v>
      </c>
      <c r="C6" s="133"/>
      <c r="D6" s="46" t="s">
        <v>52</v>
      </c>
      <c r="E6" s="46" t="s">
        <v>51</v>
      </c>
      <c r="F6" s="46" t="s">
        <v>50</v>
      </c>
      <c r="G6" s="7" t="s">
        <v>49</v>
      </c>
      <c r="H6" s="50" t="s">
        <v>3</v>
      </c>
      <c r="I6" s="46" t="s">
        <v>54</v>
      </c>
      <c r="J6" s="46" t="s">
        <v>55</v>
      </c>
      <c r="K6" s="46" t="s">
        <v>56</v>
      </c>
      <c r="L6" s="7" t="s">
        <v>57</v>
      </c>
      <c r="M6" s="50" t="s">
        <v>3</v>
      </c>
      <c r="N6" s="46" t="s">
        <v>59</v>
      </c>
      <c r="O6" s="46" t="s">
        <v>60</v>
      </c>
      <c r="P6" s="46" t="s">
        <v>61</v>
      </c>
      <c r="Q6" s="7" t="s">
        <v>62</v>
      </c>
      <c r="R6" s="50" t="s">
        <v>3</v>
      </c>
    </row>
    <row r="7" spans="1:20" ht="21">
      <c r="A7" s="41" t="s">
        <v>47</v>
      </c>
      <c r="B7" s="42"/>
      <c r="C7" s="67"/>
      <c r="D7" s="68"/>
      <c r="E7" s="68"/>
      <c r="F7" s="68"/>
      <c r="G7" s="68"/>
      <c r="H7" s="48"/>
      <c r="I7" s="68"/>
      <c r="J7" s="68"/>
      <c r="K7" s="68"/>
      <c r="L7" s="68"/>
      <c r="M7" s="48"/>
      <c r="N7" s="68"/>
      <c r="O7" s="68"/>
      <c r="P7" s="68"/>
      <c r="Q7" s="68"/>
      <c r="R7" s="48"/>
    </row>
    <row r="8" spans="1:20" ht="21">
      <c r="A8" s="15" t="s">
        <v>66</v>
      </c>
      <c r="B8" s="8" t="s">
        <v>2</v>
      </c>
      <c r="C8" s="51">
        <f>H8+M8+R8</f>
        <v>703500</v>
      </c>
      <c r="D8" s="52">
        <f t="shared" ref="D8:J8" si="0">D10</f>
        <v>242440</v>
      </c>
      <c r="E8" s="52">
        <f t="shared" si="0"/>
        <v>28560</v>
      </c>
      <c r="F8" s="52">
        <f t="shared" si="0"/>
        <v>57760</v>
      </c>
      <c r="G8" s="52">
        <f t="shared" si="0"/>
        <v>78440</v>
      </c>
      <c r="H8" s="51">
        <f t="shared" si="0"/>
        <v>407200</v>
      </c>
      <c r="I8" s="52">
        <f t="shared" si="0"/>
        <v>76140</v>
      </c>
      <c r="J8" s="52">
        <f t="shared" si="0"/>
        <v>29400</v>
      </c>
      <c r="K8" s="52">
        <f t="shared" ref="K8:R8" si="1">K10</f>
        <v>52560</v>
      </c>
      <c r="L8" s="52">
        <f t="shared" si="1"/>
        <v>28960</v>
      </c>
      <c r="M8" s="51">
        <f t="shared" si="1"/>
        <v>187060</v>
      </c>
      <c r="N8" s="52">
        <f t="shared" si="1"/>
        <v>26480</v>
      </c>
      <c r="O8" s="52">
        <f t="shared" si="1"/>
        <v>27320</v>
      </c>
      <c r="P8" s="52">
        <f t="shared" si="1"/>
        <v>29840</v>
      </c>
      <c r="Q8" s="52">
        <f t="shared" si="1"/>
        <v>25600</v>
      </c>
      <c r="R8" s="51">
        <f t="shared" si="1"/>
        <v>109240</v>
      </c>
    </row>
    <row r="9" spans="1:20" ht="21">
      <c r="A9" s="16"/>
      <c r="B9" s="8" t="s">
        <v>1</v>
      </c>
      <c r="C9" s="51"/>
      <c r="D9" s="52"/>
      <c r="E9" s="52"/>
      <c r="F9" s="52"/>
      <c r="G9" s="52"/>
      <c r="H9" s="51"/>
      <c r="I9" s="52"/>
      <c r="J9" s="52"/>
      <c r="K9" s="52"/>
      <c r="L9" s="52"/>
      <c r="M9" s="51"/>
      <c r="N9" s="52"/>
      <c r="O9" s="52"/>
      <c r="P9" s="52"/>
      <c r="Q9" s="52"/>
      <c r="R9" s="51"/>
    </row>
    <row r="10" spans="1:20" s="4" customFormat="1" ht="21">
      <c r="A10" s="49" t="s">
        <v>45</v>
      </c>
      <c r="B10" s="50" t="s">
        <v>2</v>
      </c>
      <c r="C10" s="53">
        <f>H10+M10+R10</f>
        <v>703500</v>
      </c>
      <c r="D10" s="53">
        <f t="shared" ref="D10:J10" si="2">SUM(D14:D23)</f>
        <v>242440</v>
      </c>
      <c r="E10" s="53">
        <f t="shared" si="2"/>
        <v>28560</v>
      </c>
      <c r="F10" s="53">
        <f t="shared" si="2"/>
        <v>57760</v>
      </c>
      <c r="G10" s="53">
        <f t="shared" si="2"/>
        <v>78440</v>
      </c>
      <c r="H10" s="53">
        <f t="shared" si="2"/>
        <v>407200</v>
      </c>
      <c r="I10" s="53">
        <f t="shared" si="2"/>
        <v>76140</v>
      </c>
      <c r="J10" s="53">
        <f t="shared" si="2"/>
        <v>29400</v>
      </c>
      <c r="K10" s="53">
        <f>K14+K20+K23</f>
        <v>52560</v>
      </c>
      <c r="L10" s="53">
        <f>L14+L18</f>
        <v>28960</v>
      </c>
      <c r="M10" s="53">
        <f>SUM(M14:M23)</f>
        <v>187060</v>
      </c>
      <c r="N10" s="53">
        <f>N14+N18</f>
        <v>26480</v>
      </c>
      <c r="O10" s="53">
        <f>O14+O18</f>
        <v>27320</v>
      </c>
      <c r="P10" s="53">
        <f>P14+P18</f>
        <v>29840</v>
      </c>
      <c r="Q10" s="53">
        <f>Q14+Q18</f>
        <v>25600</v>
      </c>
      <c r="R10" s="53">
        <f>R14+R18</f>
        <v>109240</v>
      </c>
      <c r="T10" s="70"/>
    </row>
    <row r="11" spans="1:20" s="4" customFormat="1" ht="21">
      <c r="A11" s="17"/>
      <c r="B11" s="7" t="s">
        <v>1</v>
      </c>
      <c r="C11" s="53"/>
      <c r="D11" s="54"/>
      <c r="E11" s="54"/>
      <c r="F11" s="54"/>
      <c r="G11" s="54"/>
      <c r="H11" s="53"/>
      <c r="I11" s="54"/>
      <c r="J11" s="54"/>
      <c r="K11" s="54"/>
      <c r="L11" s="54"/>
      <c r="M11" s="53"/>
      <c r="N11" s="54"/>
      <c r="O11" s="54"/>
      <c r="P11" s="54"/>
      <c r="Q11" s="54"/>
      <c r="R11" s="53"/>
    </row>
    <row r="12" spans="1:20" s="4" customFormat="1" ht="21">
      <c r="A12" s="18" t="s">
        <v>44</v>
      </c>
      <c r="B12" s="69"/>
      <c r="C12" s="53"/>
      <c r="D12" s="58"/>
      <c r="E12" s="58"/>
      <c r="F12" s="58"/>
      <c r="G12" s="58"/>
      <c r="H12" s="57"/>
      <c r="I12" s="58"/>
      <c r="J12" s="58"/>
      <c r="K12" s="58"/>
      <c r="L12" s="58"/>
      <c r="M12" s="57"/>
      <c r="N12" s="58"/>
      <c r="O12" s="58"/>
      <c r="P12" s="58"/>
      <c r="Q12" s="58"/>
      <c r="R12" s="57"/>
    </row>
    <row r="13" spans="1:20" s="5" customFormat="1" ht="21">
      <c r="A13" s="39" t="s">
        <v>18</v>
      </c>
      <c r="B13" s="40"/>
      <c r="C13" s="55"/>
      <c r="D13" s="60"/>
      <c r="E13" s="60"/>
      <c r="F13" s="60"/>
      <c r="G13" s="60"/>
      <c r="H13" s="59"/>
      <c r="I13" s="60"/>
      <c r="J13" s="60"/>
      <c r="K13" s="60"/>
      <c r="L13" s="60"/>
      <c r="M13" s="59"/>
      <c r="N13" s="60"/>
      <c r="O13" s="60"/>
      <c r="P13" s="60"/>
      <c r="Q13" s="60"/>
      <c r="R13" s="59"/>
    </row>
    <row r="14" spans="1:20" s="5" customFormat="1" ht="21">
      <c r="A14" s="19" t="s">
        <v>14</v>
      </c>
      <c r="B14" s="6" t="s">
        <v>2</v>
      </c>
      <c r="C14" s="55">
        <f>H14+M14+R14</f>
        <v>329400</v>
      </c>
      <c r="D14" s="56">
        <v>26440</v>
      </c>
      <c r="E14" s="56">
        <v>28560</v>
      </c>
      <c r="F14" s="56">
        <v>27760</v>
      </c>
      <c r="G14" s="56">
        <v>26440</v>
      </c>
      <c r="H14" s="55">
        <f>SUM(D14:G14)</f>
        <v>109200</v>
      </c>
      <c r="I14" s="56">
        <v>25240</v>
      </c>
      <c r="J14" s="56">
        <v>29400</v>
      </c>
      <c r="K14" s="56">
        <v>27360</v>
      </c>
      <c r="L14" s="56">
        <v>28960</v>
      </c>
      <c r="M14" s="55">
        <f>SUM(I14:L14)</f>
        <v>110960</v>
      </c>
      <c r="N14" s="56">
        <v>26480</v>
      </c>
      <c r="O14" s="56">
        <v>27320</v>
      </c>
      <c r="P14" s="56">
        <v>29840</v>
      </c>
      <c r="Q14" s="56">
        <v>25600</v>
      </c>
      <c r="R14" s="55">
        <f>SUM(N14:Q14)</f>
        <v>109240</v>
      </c>
      <c r="T14" s="73">
        <f>H14+M14+R14</f>
        <v>329400</v>
      </c>
    </row>
    <row r="15" spans="1:20" s="5" customFormat="1" ht="21">
      <c r="A15" s="20" t="s">
        <v>19</v>
      </c>
      <c r="B15" s="6"/>
      <c r="C15" s="55"/>
      <c r="D15" s="56"/>
      <c r="E15" s="56"/>
      <c r="F15" s="56"/>
      <c r="G15" s="56"/>
      <c r="H15" s="55"/>
      <c r="I15" s="56"/>
      <c r="J15" s="56"/>
      <c r="K15" s="56"/>
      <c r="L15" s="56"/>
      <c r="M15" s="55"/>
      <c r="N15" s="56"/>
      <c r="O15" s="56"/>
      <c r="P15" s="56"/>
      <c r="Q15" s="56"/>
      <c r="R15" s="55"/>
    </row>
    <row r="16" spans="1:20" s="5" customFormat="1" ht="21">
      <c r="A16" s="19" t="s">
        <v>12</v>
      </c>
      <c r="B16" s="6" t="s">
        <v>2</v>
      </c>
      <c r="C16" s="55">
        <f t="shared" ref="C16:C18" si="3">H16+M16+R16</f>
        <v>18100</v>
      </c>
      <c r="D16" s="56"/>
      <c r="E16" s="56"/>
      <c r="F16" s="56"/>
      <c r="G16" s="56"/>
      <c r="H16" s="55">
        <f t="shared" ref="H16:H23" si="4">SUM(D16:G16)</f>
        <v>0</v>
      </c>
      <c r="I16" s="56">
        <v>18100</v>
      </c>
      <c r="J16" s="56"/>
      <c r="K16" s="56"/>
      <c r="L16" s="56"/>
      <c r="M16" s="55">
        <f t="shared" ref="M16:M23" si="5">SUM(I16:L16)</f>
        <v>18100</v>
      </c>
      <c r="N16" s="56"/>
      <c r="O16" s="56"/>
      <c r="P16" s="56"/>
      <c r="Q16" s="56"/>
      <c r="R16" s="55">
        <f t="shared" ref="R16:R23" si="6">SUM(N16:Q16)</f>
        <v>0</v>
      </c>
      <c r="T16" s="5">
        <v>18100</v>
      </c>
    </row>
    <row r="17" spans="1:20" s="5" customFormat="1" ht="21">
      <c r="A17" s="19" t="s">
        <v>10</v>
      </c>
      <c r="B17" s="6" t="s">
        <v>2</v>
      </c>
      <c r="C17" s="55">
        <f t="shared" si="3"/>
        <v>32800</v>
      </c>
      <c r="D17" s="56"/>
      <c r="E17" s="56"/>
      <c r="F17" s="56"/>
      <c r="G17" s="56"/>
      <c r="H17" s="55">
        <f t="shared" si="4"/>
        <v>0</v>
      </c>
      <c r="I17" s="56">
        <v>32800</v>
      </c>
      <c r="J17" s="56"/>
      <c r="K17" s="56"/>
      <c r="L17" s="56"/>
      <c r="M17" s="55">
        <f t="shared" si="5"/>
        <v>32800</v>
      </c>
      <c r="N17" s="56"/>
      <c r="O17" s="56"/>
      <c r="P17" s="56"/>
      <c r="Q17" s="56"/>
      <c r="R17" s="55">
        <f t="shared" si="6"/>
        <v>0</v>
      </c>
      <c r="T17" s="5">
        <v>32800</v>
      </c>
    </row>
    <row r="18" spans="1:20" s="5" customFormat="1" ht="21">
      <c r="A18" s="19" t="s">
        <v>7</v>
      </c>
      <c r="B18" s="6" t="s">
        <v>2</v>
      </c>
      <c r="C18" s="55">
        <f t="shared" si="3"/>
        <v>216000</v>
      </c>
      <c r="D18" s="56">
        <v>216000</v>
      </c>
      <c r="E18" s="56"/>
      <c r="F18" s="56"/>
      <c r="G18" s="56"/>
      <c r="H18" s="55">
        <v>216000</v>
      </c>
      <c r="I18" s="56"/>
      <c r="J18" s="56"/>
      <c r="K18" s="56"/>
      <c r="L18" s="56"/>
      <c r="M18" s="55">
        <f t="shared" si="5"/>
        <v>0</v>
      </c>
      <c r="N18" s="56"/>
      <c r="O18" s="56"/>
      <c r="P18" s="56"/>
      <c r="Q18" s="56"/>
      <c r="R18" s="55">
        <f t="shared" si="6"/>
        <v>0</v>
      </c>
    </row>
    <row r="19" spans="1:20" s="5" customFormat="1" ht="21">
      <c r="A19" s="21" t="s">
        <v>46</v>
      </c>
      <c r="B19" s="6"/>
      <c r="C19" s="55"/>
      <c r="D19" s="56"/>
      <c r="E19" s="56"/>
      <c r="F19" s="56"/>
      <c r="G19" s="56"/>
      <c r="H19" s="55"/>
      <c r="I19" s="56"/>
      <c r="J19" s="56"/>
      <c r="K19" s="56"/>
      <c r="L19" s="56"/>
      <c r="M19" s="55"/>
      <c r="N19" s="56"/>
      <c r="O19" s="56"/>
      <c r="P19" s="56"/>
      <c r="Q19" s="56"/>
      <c r="R19" s="55"/>
    </row>
    <row r="20" spans="1:20" s="5" customFormat="1" ht="21">
      <c r="A20" s="19" t="s">
        <v>67</v>
      </c>
      <c r="B20" s="6" t="s">
        <v>2</v>
      </c>
      <c r="C20" s="55">
        <f t="shared" ref="C20:C23" si="7">H20+M20+R20</f>
        <v>53000</v>
      </c>
      <c r="D20" s="56"/>
      <c r="E20" s="56"/>
      <c r="F20" s="56">
        <v>30000</v>
      </c>
      <c r="G20" s="56"/>
      <c r="H20" s="55">
        <f t="shared" si="4"/>
        <v>30000</v>
      </c>
      <c r="I20" s="56"/>
      <c r="J20" s="56"/>
      <c r="K20" s="56">
        <v>23000</v>
      </c>
      <c r="L20" s="56"/>
      <c r="M20" s="55">
        <f t="shared" si="5"/>
        <v>23000</v>
      </c>
      <c r="N20" s="56"/>
      <c r="O20" s="56"/>
      <c r="P20" s="56"/>
      <c r="Q20" s="56"/>
      <c r="R20" s="55">
        <f t="shared" si="6"/>
        <v>0</v>
      </c>
    </row>
    <row r="21" spans="1:20" s="5" customFormat="1" ht="21">
      <c r="A21" s="19" t="s">
        <v>6</v>
      </c>
      <c r="B21" s="6" t="s">
        <v>2</v>
      </c>
      <c r="C21" s="55">
        <f t="shared" si="7"/>
        <v>40000</v>
      </c>
      <c r="D21" s="56"/>
      <c r="E21" s="56"/>
      <c r="F21" s="56"/>
      <c r="G21" s="56">
        <v>40000</v>
      </c>
      <c r="H21" s="55">
        <f t="shared" si="4"/>
        <v>40000</v>
      </c>
      <c r="I21" s="56"/>
      <c r="J21" s="56"/>
      <c r="K21" s="56"/>
      <c r="L21" s="56"/>
      <c r="M21" s="55">
        <f t="shared" si="5"/>
        <v>0</v>
      </c>
      <c r="N21" s="56"/>
      <c r="O21" s="56"/>
      <c r="P21" s="56"/>
      <c r="Q21" s="56"/>
      <c r="R21" s="55">
        <f t="shared" si="6"/>
        <v>0</v>
      </c>
    </row>
    <row r="22" spans="1:20" s="5" customFormat="1" ht="21">
      <c r="A22" s="19" t="s">
        <v>5</v>
      </c>
      <c r="B22" s="6" t="s">
        <v>2</v>
      </c>
      <c r="C22" s="55">
        <f t="shared" si="7"/>
        <v>12000</v>
      </c>
      <c r="D22" s="56"/>
      <c r="E22" s="56"/>
      <c r="F22" s="56"/>
      <c r="G22" s="56">
        <v>12000</v>
      </c>
      <c r="H22" s="55">
        <f t="shared" si="4"/>
        <v>12000</v>
      </c>
      <c r="I22" s="56"/>
      <c r="J22" s="56"/>
      <c r="K22" s="56"/>
      <c r="L22" s="56"/>
      <c r="M22" s="55">
        <f t="shared" si="5"/>
        <v>0</v>
      </c>
      <c r="N22" s="56"/>
      <c r="O22" s="56"/>
      <c r="P22" s="56"/>
      <c r="Q22" s="56"/>
      <c r="R22" s="55">
        <f t="shared" si="6"/>
        <v>0</v>
      </c>
    </row>
    <row r="23" spans="1:20" s="5" customFormat="1" ht="21">
      <c r="A23" s="19" t="s">
        <v>4</v>
      </c>
      <c r="B23" s="6" t="s">
        <v>2</v>
      </c>
      <c r="C23" s="55">
        <f t="shared" si="7"/>
        <v>2200</v>
      </c>
      <c r="D23" s="56"/>
      <c r="E23" s="56"/>
      <c r="F23" s="56"/>
      <c r="G23" s="56"/>
      <c r="H23" s="55">
        <f t="shared" si="4"/>
        <v>0</v>
      </c>
      <c r="I23" s="56"/>
      <c r="J23" s="56"/>
      <c r="K23" s="56">
        <v>2200</v>
      </c>
      <c r="L23" s="56"/>
      <c r="M23" s="55">
        <f t="shared" si="5"/>
        <v>2200</v>
      </c>
      <c r="N23" s="56"/>
      <c r="O23" s="56"/>
      <c r="P23" s="56"/>
      <c r="Q23" s="56"/>
      <c r="R23" s="55">
        <f t="shared" si="6"/>
        <v>0</v>
      </c>
    </row>
    <row r="24" spans="1:20" s="66" customFormat="1" ht="21">
      <c r="A24" s="126" t="s">
        <v>63</v>
      </c>
      <c r="B24" s="63" t="s">
        <v>2</v>
      </c>
      <c r="C24" s="64">
        <f>H24+M24+R24</f>
        <v>703500</v>
      </c>
      <c r="D24" s="64">
        <f>D10</f>
        <v>242440</v>
      </c>
      <c r="E24" s="64">
        <f>E10</f>
        <v>28560</v>
      </c>
      <c r="F24" s="64">
        <f>F14+F18+F20</f>
        <v>57760</v>
      </c>
      <c r="G24" s="64">
        <f>G14+G21+G22</f>
        <v>78440</v>
      </c>
      <c r="H24" s="64">
        <f>H10</f>
        <v>407200</v>
      </c>
      <c r="I24" s="64">
        <f>I14+I16+I17+I18</f>
        <v>76140</v>
      </c>
      <c r="J24" s="64">
        <f>J10</f>
        <v>29400</v>
      </c>
      <c r="K24" s="64">
        <f>K10</f>
        <v>52560</v>
      </c>
      <c r="L24" s="64">
        <f>L14+L18</f>
        <v>28960</v>
      </c>
      <c r="M24" s="64">
        <f>M10</f>
        <v>187060</v>
      </c>
      <c r="N24" s="64">
        <f>N14+N18</f>
        <v>26480</v>
      </c>
      <c r="O24" s="64">
        <f>O14+O18</f>
        <v>27320</v>
      </c>
      <c r="P24" s="64">
        <f>P14+P18</f>
        <v>29840</v>
      </c>
      <c r="Q24" s="64">
        <f>Q14+Q18</f>
        <v>25600</v>
      </c>
      <c r="R24" s="64">
        <f>R14+R18</f>
        <v>109240</v>
      </c>
    </row>
    <row r="25" spans="1:20" s="66" customFormat="1" ht="21">
      <c r="A25" s="127"/>
      <c r="B25" s="63" t="s">
        <v>1</v>
      </c>
      <c r="C25" s="64"/>
      <c r="D25" s="65"/>
      <c r="E25" s="65"/>
      <c r="F25" s="65"/>
      <c r="G25" s="65"/>
      <c r="H25" s="64"/>
      <c r="I25" s="65"/>
      <c r="J25" s="65"/>
      <c r="K25" s="65"/>
      <c r="L25" s="65"/>
      <c r="M25" s="64"/>
      <c r="N25" s="65"/>
      <c r="O25" s="65"/>
      <c r="P25" s="65"/>
      <c r="Q25" s="65"/>
      <c r="R25" s="64"/>
    </row>
    <row r="26" spans="1:20" s="13" customFormat="1" ht="21">
      <c r="A26" s="128" t="s">
        <v>26</v>
      </c>
      <c r="B26" s="3" t="s">
        <v>2</v>
      </c>
      <c r="C26" s="61">
        <f>H26+M26+R26</f>
        <v>703500</v>
      </c>
      <c r="D26" s="61">
        <f t="shared" ref="D26:R26" si="8">D24</f>
        <v>242440</v>
      </c>
      <c r="E26" s="61">
        <f t="shared" si="8"/>
        <v>28560</v>
      </c>
      <c r="F26" s="61">
        <f t="shared" si="8"/>
        <v>57760</v>
      </c>
      <c r="G26" s="61">
        <f t="shared" si="8"/>
        <v>78440</v>
      </c>
      <c r="H26" s="61">
        <f t="shared" si="8"/>
        <v>407200</v>
      </c>
      <c r="I26" s="61">
        <f t="shared" si="8"/>
        <v>76140</v>
      </c>
      <c r="J26" s="61">
        <f t="shared" si="8"/>
        <v>29400</v>
      </c>
      <c r="K26" s="61">
        <f t="shared" si="8"/>
        <v>52560</v>
      </c>
      <c r="L26" s="61">
        <f t="shared" si="8"/>
        <v>28960</v>
      </c>
      <c r="M26" s="61">
        <f t="shared" si="8"/>
        <v>187060</v>
      </c>
      <c r="N26" s="61">
        <f t="shared" si="8"/>
        <v>26480</v>
      </c>
      <c r="O26" s="61">
        <f t="shared" si="8"/>
        <v>27320</v>
      </c>
      <c r="P26" s="61">
        <f t="shared" si="8"/>
        <v>29840</v>
      </c>
      <c r="Q26" s="61">
        <f t="shared" si="8"/>
        <v>25600</v>
      </c>
      <c r="R26" s="61">
        <f t="shared" si="8"/>
        <v>109240</v>
      </c>
    </row>
    <row r="27" spans="1:20" s="13" customFormat="1" ht="21">
      <c r="A27" s="129"/>
      <c r="B27" s="3" t="s">
        <v>1</v>
      </c>
      <c r="C27" s="61"/>
      <c r="D27" s="62"/>
      <c r="E27" s="62"/>
      <c r="F27" s="62"/>
      <c r="G27" s="62"/>
      <c r="H27" s="61"/>
      <c r="I27" s="62"/>
      <c r="J27" s="62"/>
      <c r="K27" s="62"/>
      <c r="L27" s="62"/>
      <c r="M27" s="61"/>
      <c r="N27" s="62"/>
      <c r="O27" s="62"/>
      <c r="P27" s="62"/>
      <c r="Q27" s="62"/>
      <c r="R27" s="61"/>
    </row>
    <row r="28" spans="1:20" s="13" customFormat="1" ht="9.6" customHeight="1">
      <c r="A28" s="1"/>
      <c r="B28" s="1"/>
      <c r="C28" s="4"/>
      <c r="D28"/>
      <c r="E28"/>
      <c r="F28"/>
      <c r="G28"/>
      <c r="H28" s="4"/>
      <c r="I28"/>
      <c r="J28"/>
      <c r="K28"/>
      <c r="L28"/>
      <c r="M28" s="4"/>
      <c r="N28"/>
      <c r="O28"/>
      <c r="P28"/>
      <c r="Q28"/>
      <c r="R28" s="4"/>
    </row>
    <row r="29" spans="1:20" s="13" customFormat="1" ht="51.75" customHeight="1">
      <c r="A29" s="2" t="s">
        <v>0</v>
      </c>
      <c r="B29" s="1"/>
      <c r="C29" s="4"/>
      <c r="D29"/>
      <c r="E29"/>
      <c r="F29"/>
      <c r="G29"/>
      <c r="H29" s="4"/>
      <c r="I29"/>
      <c r="J29"/>
      <c r="K29"/>
      <c r="L29"/>
      <c r="M29" s="4"/>
      <c r="N29"/>
      <c r="O29"/>
      <c r="P29"/>
      <c r="Q29"/>
      <c r="R29" s="4"/>
    </row>
    <row r="37" spans="3:18" s="72" customFormat="1">
      <c r="C37" s="71"/>
      <c r="H37" s="71"/>
      <c r="M37" s="71"/>
      <c r="R37" s="71"/>
    </row>
    <row r="38" spans="3:18" s="72" customFormat="1">
      <c r="C38" s="71"/>
      <c r="E38" s="72">
        <v>19</v>
      </c>
      <c r="F38" s="72">
        <v>4</v>
      </c>
      <c r="G38" s="72">
        <v>100</v>
      </c>
      <c r="H38" s="71">
        <f t="shared" ref="H38:H46" si="9">E38*F38*G38</f>
        <v>7600</v>
      </c>
      <c r="M38" s="71"/>
      <c r="R38" s="71"/>
    </row>
    <row r="39" spans="3:18" s="72" customFormat="1">
      <c r="C39" s="71"/>
      <c r="E39" s="72">
        <v>23</v>
      </c>
      <c r="F39" s="72">
        <v>4</v>
      </c>
      <c r="G39" s="72">
        <v>100</v>
      </c>
      <c r="H39" s="71">
        <f t="shared" si="9"/>
        <v>9200</v>
      </c>
      <c r="M39" s="71"/>
      <c r="R39" s="71"/>
    </row>
    <row r="40" spans="3:18" s="72" customFormat="1">
      <c r="C40" s="71"/>
      <c r="E40" s="72">
        <v>17</v>
      </c>
      <c r="F40" s="72">
        <v>4</v>
      </c>
      <c r="G40" s="72">
        <v>100</v>
      </c>
      <c r="H40" s="71">
        <f t="shared" si="9"/>
        <v>6800</v>
      </c>
      <c r="M40" s="71"/>
      <c r="R40" s="71"/>
    </row>
    <row r="41" spans="3:18" s="72" customFormat="1">
      <c r="C41" s="71"/>
      <c r="E41" s="72">
        <v>21</v>
      </c>
      <c r="F41" s="72">
        <v>4</v>
      </c>
      <c r="G41" s="72">
        <v>100</v>
      </c>
      <c r="H41" s="71">
        <f t="shared" si="9"/>
        <v>8400</v>
      </c>
      <c r="M41" s="71"/>
      <c r="R41" s="71"/>
    </row>
    <row r="42" spans="3:18" s="72" customFormat="1">
      <c r="C42" s="71"/>
      <c r="E42" s="72">
        <v>21</v>
      </c>
      <c r="F42" s="72">
        <v>4</v>
      </c>
      <c r="G42" s="72">
        <v>100</v>
      </c>
      <c r="H42" s="71">
        <f t="shared" si="9"/>
        <v>8400</v>
      </c>
      <c r="M42" s="71"/>
      <c r="R42" s="71"/>
    </row>
    <row r="43" spans="3:18" s="72" customFormat="1">
      <c r="C43" s="71"/>
      <c r="E43" s="72">
        <v>18</v>
      </c>
      <c r="F43" s="72">
        <v>4</v>
      </c>
      <c r="G43" s="72">
        <v>100</v>
      </c>
      <c r="H43" s="71">
        <f t="shared" si="9"/>
        <v>7200</v>
      </c>
      <c r="M43" s="71"/>
      <c r="R43" s="71"/>
    </row>
    <row r="44" spans="3:18" s="72" customFormat="1">
      <c r="C44" s="71"/>
      <c r="E44" s="72">
        <v>22</v>
      </c>
      <c r="F44" s="72">
        <v>4</v>
      </c>
      <c r="G44" s="72">
        <v>100</v>
      </c>
      <c r="H44" s="71">
        <f t="shared" si="9"/>
        <v>8800</v>
      </c>
      <c r="M44" s="71"/>
      <c r="R44" s="71"/>
    </row>
    <row r="45" spans="3:18" s="72" customFormat="1">
      <c r="C45" s="71"/>
      <c r="E45" s="72">
        <v>22</v>
      </c>
      <c r="F45" s="72">
        <v>4</v>
      </c>
      <c r="G45" s="72">
        <v>100</v>
      </c>
      <c r="H45" s="71">
        <f t="shared" si="9"/>
        <v>8800</v>
      </c>
      <c r="M45" s="71"/>
      <c r="N45" s="72">
        <v>8800</v>
      </c>
      <c r="R45" s="71"/>
    </row>
    <row r="46" spans="3:18" s="72" customFormat="1">
      <c r="C46" s="71"/>
      <c r="E46" s="72">
        <f>SUM(E37:E45)</f>
        <v>163</v>
      </c>
      <c r="F46" s="72">
        <v>4</v>
      </c>
      <c r="G46" s="72">
        <v>100</v>
      </c>
      <c r="H46" s="71">
        <f t="shared" si="9"/>
        <v>65200</v>
      </c>
      <c r="M46" s="71"/>
      <c r="R46" s="71"/>
    </row>
    <row r="47" spans="3:18" s="72" customFormat="1">
      <c r="C47" s="71"/>
      <c r="H47" s="71"/>
      <c r="M47" s="71"/>
      <c r="N47" s="72">
        <v>13440</v>
      </c>
      <c r="R47" s="71"/>
    </row>
    <row r="48" spans="3:18" s="72" customFormat="1">
      <c r="C48" s="71"/>
      <c r="H48" s="71"/>
      <c r="M48" s="71"/>
      <c r="R48" s="71"/>
    </row>
    <row r="49" spans="3:18" s="72" customFormat="1">
      <c r="C49" s="71"/>
      <c r="H49" s="71"/>
      <c r="M49" s="71"/>
      <c r="N49" s="72">
        <v>4200</v>
      </c>
      <c r="R49" s="71"/>
    </row>
    <row r="50" spans="3:18" s="72" customFormat="1">
      <c r="C50" s="71"/>
      <c r="H50" s="71"/>
      <c r="M50" s="71"/>
      <c r="N50" s="72">
        <f>SUM(N45:N49)</f>
        <v>26440</v>
      </c>
      <c r="R50" s="71"/>
    </row>
    <row r="51" spans="3:18" s="72" customFormat="1">
      <c r="C51" s="71"/>
      <c r="H51" s="71"/>
      <c r="M51" s="71"/>
      <c r="R51" s="71"/>
    </row>
    <row r="52" spans="3:18" s="72" customFormat="1">
      <c r="C52" s="71"/>
      <c r="E52" s="72">
        <v>5</v>
      </c>
      <c r="F52" s="72">
        <v>8</v>
      </c>
      <c r="G52" s="72">
        <v>420</v>
      </c>
      <c r="H52" s="71">
        <f t="shared" ref="H52:H61" si="10">E52*F52*G52</f>
        <v>16800</v>
      </c>
      <c r="M52" s="71"/>
      <c r="R52" s="71"/>
    </row>
    <row r="53" spans="3:18" s="72" customFormat="1">
      <c r="C53" s="71"/>
      <c r="E53" s="72">
        <v>4</v>
      </c>
      <c r="F53" s="72">
        <v>8</v>
      </c>
      <c r="G53" s="72">
        <v>420</v>
      </c>
      <c r="H53" s="71">
        <f t="shared" si="10"/>
        <v>13440</v>
      </c>
      <c r="M53" s="71"/>
      <c r="R53" s="71"/>
    </row>
    <row r="54" spans="3:18" s="72" customFormat="1">
      <c r="C54" s="71"/>
      <c r="E54" s="72">
        <v>4</v>
      </c>
      <c r="F54" s="72">
        <v>8</v>
      </c>
      <c r="G54" s="72">
        <v>420</v>
      </c>
      <c r="H54" s="71">
        <f t="shared" si="10"/>
        <v>13440</v>
      </c>
      <c r="M54" s="71"/>
      <c r="R54" s="71"/>
    </row>
    <row r="55" spans="3:18" s="72" customFormat="1">
      <c r="C55" s="71"/>
      <c r="E55" s="72">
        <v>5</v>
      </c>
      <c r="F55" s="72">
        <v>8</v>
      </c>
      <c r="G55" s="72">
        <v>420</v>
      </c>
      <c r="H55" s="71">
        <f t="shared" si="10"/>
        <v>16800</v>
      </c>
      <c r="M55" s="71"/>
      <c r="R55" s="71"/>
    </row>
    <row r="56" spans="3:18" s="72" customFormat="1">
      <c r="C56" s="71"/>
      <c r="E56" s="72">
        <v>4</v>
      </c>
      <c r="F56" s="72">
        <v>8</v>
      </c>
      <c r="G56" s="72">
        <v>420</v>
      </c>
      <c r="H56" s="71">
        <f t="shared" si="10"/>
        <v>13440</v>
      </c>
      <c r="M56" s="71"/>
      <c r="R56" s="71"/>
    </row>
    <row r="57" spans="3:18" s="72" customFormat="1">
      <c r="C57" s="71"/>
      <c r="E57" s="72">
        <v>4</v>
      </c>
      <c r="F57" s="72">
        <v>8</v>
      </c>
      <c r="G57" s="72">
        <v>420</v>
      </c>
      <c r="H57" s="71">
        <f t="shared" si="10"/>
        <v>13440</v>
      </c>
      <c r="M57" s="71"/>
      <c r="R57" s="71"/>
    </row>
    <row r="58" spans="3:18" s="72" customFormat="1">
      <c r="C58" s="71"/>
      <c r="E58" s="72">
        <v>5</v>
      </c>
      <c r="F58" s="72">
        <v>8</v>
      </c>
      <c r="G58" s="72">
        <v>420</v>
      </c>
      <c r="H58" s="71">
        <f t="shared" si="10"/>
        <v>16800</v>
      </c>
      <c r="M58" s="71"/>
      <c r="R58" s="71"/>
    </row>
    <row r="59" spans="3:18" s="72" customFormat="1">
      <c r="C59" s="71"/>
      <c r="E59" s="72">
        <v>4</v>
      </c>
      <c r="F59" s="72">
        <v>8</v>
      </c>
      <c r="G59" s="72">
        <v>420</v>
      </c>
      <c r="H59" s="71">
        <f t="shared" si="10"/>
        <v>13440</v>
      </c>
      <c r="M59" s="71"/>
      <c r="R59" s="71"/>
    </row>
    <row r="60" spans="3:18" s="72" customFormat="1">
      <c r="C60" s="71"/>
      <c r="E60" s="72">
        <v>4</v>
      </c>
      <c r="F60" s="72">
        <v>8</v>
      </c>
      <c r="G60" s="72">
        <v>420</v>
      </c>
      <c r="H60" s="71">
        <f t="shared" si="10"/>
        <v>13440</v>
      </c>
      <c r="M60" s="71"/>
      <c r="R60" s="71"/>
    </row>
    <row r="61" spans="3:18" s="72" customFormat="1">
      <c r="C61" s="71"/>
      <c r="E61" s="72">
        <f>SUM(E49:E60)</f>
        <v>39</v>
      </c>
      <c r="F61" s="72">
        <v>8</v>
      </c>
      <c r="G61" s="72">
        <v>420</v>
      </c>
      <c r="H61" s="71">
        <f t="shared" si="10"/>
        <v>131040</v>
      </c>
      <c r="M61" s="71"/>
      <c r="R61" s="71"/>
    </row>
    <row r="62" spans="3:18" s="72" customFormat="1">
      <c r="C62" s="71"/>
      <c r="H62" s="71"/>
      <c r="M62" s="71"/>
      <c r="R62" s="71"/>
    </row>
    <row r="63" spans="3:18" s="72" customFormat="1">
      <c r="C63" s="71"/>
      <c r="H63" s="71"/>
      <c r="M63" s="71"/>
      <c r="R63" s="71"/>
    </row>
    <row r="64" spans="3:18" s="72" customFormat="1">
      <c r="C64" s="71"/>
      <c r="H64" s="71"/>
      <c r="M64" s="71"/>
      <c r="R64" s="71"/>
    </row>
    <row r="65" spans="3:18" s="72" customFormat="1">
      <c r="C65" s="71"/>
      <c r="H65" s="71"/>
      <c r="M65" s="71"/>
      <c r="R65" s="71"/>
    </row>
    <row r="66" spans="3:18" s="72" customFormat="1">
      <c r="C66" s="71"/>
      <c r="H66" s="71"/>
      <c r="M66" s="71"/>
      <c r="R66" s="71"/>
    </row>
    <row r="67" spans="3:18" s="72" customFormat="1">
      <c r="C67" s="71"/>
      <c r="E67" s="72">
        <v>5</v>
      </c>
      <c r="F67" s="72">
        <v>2</v>
      </c>
      <c r="G67" s="72">
        <v>420</v>
      </c>
      <c r="H67" s="71">
        <f t="shared" ref="H67:H75" si="11">E67*F67*G67</f>
        <v>4200</v>
      </c>
      <c r="M67" s="71"/>
      <c r="R67" s="71"/>
    </row>
    <row r="68" spans="3:18" s="72" customFormat="1">
      <c r="C68" s="71"/>
      <c r="E68" s="72">
        <v>5</v>
      </c>
      <c r="F68" s="72">
        <v>2</v>
      </c>
      <c r="G68" s="72">
        <v>420</v>
      </c>
      <c r="H68" s="71">
        <f t="shared" si="11"/>
        <v>4200</v>
      </c>
      <c r="M68" s="71"/>
      <c r="R68" s="71"/>
    </row>
    <row r="69" spans="3:18" s="72" customFormat="1">
      <c r="C69" s="71"/>
      <c r="E69" s="72">
        <v>4</v>
      </c>
      <c r="F69" s="72">
        <v>2</v>
      </c>
      <c r="G69" s="72">
        <v>420</v>
      </c>
      <c r="H69" s="71">
        <f t="shared" si="11"/>
        <v>3360</v>
      </c>
      <c r="M69" s="71"/>
      <c r="R69" s="71"/>
    </row>
    <row r="70" spans="3:18" s="72" customFormat="1">
      <c r="C70" s="71"/>
      <c r="E70" s="72">
        <v>8</v>
      </c>
      <c r="F70" s="72">
        <v>2</v>
      </c>
      <c r="G70" s="72">
        <v>420</v>
      </c>
      <c r="H70" s="71">
        <f t="shared" si="11"/>
        <v>6720</v>
      </c>
      <c r="M70" s="71"/>
      <c r="R70" s="71"/>
    </row>
    <row r="71" spans="3:18" s="72" customFormat="1">
      <c r="C71" s="71"/>
      <c r="E71" s="72">
        <v>6</v>
      </c>
      <c r="F71" s="72">
        <v>2</v>
      </c>
      <c r="G71" s="72">
        <v>420</v>
      </c>
      <c r="H71" s="71">
        <f t="shared" si="11"/>
        <v>5040</v>
      </c>
      <c r="M71" s="71"/>
      <c r="R71" s="71"/>
    </row>
    <row r="72" spans="3:18" s="72" customFormat="1">
      <c r="C72" s="71"/>
      <c r="E72" s="72">
        <v>5</v>
      </c>
      <c r="F72" s="72">
        <v>2</v>
      </c>
      <c r="G72" s="72">
        <v>420</v>
      </c>
      <c r="H72" s="71">
        <f t="shared" si="11"/>
        <v>4200</v>
      </c>
      <c r="M72" s="71"/>
      <c r="R72" s="71"/>
    </row>
    <row r="73" spans="3:18" s="72" customFormat="1">
      <c r="C73" s="71"/>
      <c r="E73" s="72">
        <v>8</v>
      </c>
      <c r="F73" s="72">
        <v>2</v>
      </c>
      <c r="G73" s="72">
        <v>420</v>
      </c>
      <c r="H73" s="71">
        <f t="shared" si="11"/>
        <v>6720</v>
      </c>
      <c r="M73" s="71"/>
      <c r="R73" s="71"/>
    </row>
    <row r="74" spans="3:18" s="72" customFormat="1">
      <c r="C74" s="71"/>
      <c r="E74" s="72">
        <v>5</v>
      </c>
      <c r="F74" s="72">
        <v>2</v>
      </c>
      <c r="G74" s="72">
        <v>420</v>
      </c>
      <c r="H74" s="71">
        <f t="shared" si="11"/>
        <v>4200</v>
      </c>
      <c r="M74" s="71"/>
      <c r="R74" s="71"/>
    </row>
    <row r="75" spans="3:18" s="72" customFormat="1">
      <c r="C75" s="71"/>
      <c r="E75" s="72">
        <v>4</v>
      </c>
      <c r="F75" s="72">
        <v>2</v>
      </c>
      <c r="G75" s="72">
        <v>420</v>
      </c>
      <c r="H75" s="71">
        <f t="shared" si="11"/>
        <v>3360</v>
      </c>
      <c r="M75" s="71"/>
      <c r="R75" s="71"/>
    </row>
    <row r="76" spans="3:18" s="72" customFormat="1">
      <c r="C76" s="71"/>
      <c r="E76" s="72">
        <f>SUM(E64:E75)</f>
        <v>50</v>
      </c>
      <c r="F76" s="72">
        <v>2</v>
      </c>
      <c r="G76" s="72">
        <v>420</v>
      </c>
      <c r="H76" s="71">
        <f>SUM(H64:H75)</f>
        <v>42000</v>
      </c>
      <c r="M76" s="71"/>
      <c r="R76" s="71"/>
    </row>
  </sheetData>
  <mergeCells count="8">
    <mergeCell ref="A24:A25"/>
    <mergeCell ref="A26:A27"/>
    <mergeCell ref="A1:R1"/>
    <mergeCell ref="A5:A6"/>
    <mergeCell ref="C5:C6"/>
    <mergeCell ref="D5:H5"/>
    <mergeCell ref="I5:M5"/>
    <mergeCell ref="N5:R5"/>
  </mergeCells>
  <printOptions horizontalCentered="1"/>
  <pageMargins left="0.19685039370078741" right="0.19685039370078741" top="0.35433070866141736" bottom="0.23622047244094491" header="0.19685039370078741" footer="0.19685039370078741"/>
  <pageSetup paperSize="9" scale="60" orientation="landscape" r:id="rId1"/>
  <headerFooter>
    <oddHeader>&amp;R&amp;"TH SarabunPSK,ธรรมดา"&amp;16แบบ สงม. 2   (สำนักงานเขต)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53D897-78B0-4053-8306-5D6B513C109A}">
  <sheetPr>
    <tabColor theme="3" tint="0.59999389629810485"/>
  </sheetPr>
  <dimension ref="A1:H28"/>
  <sheetViews>
    <sheetView topLeftCell="A3" zoomScale="80" zoomScaleNormal="80" zoomScaleSheetLayoutView="100" workbookViewId="0">
      <selection activeCell="A22" sqref="A22"/>
    </sheetView>
  </sheetViews>
  <sheetFormatPr defaultColWidth="9" defaultRowHeight="15"/>
  <cols>
    <col min="1" max="1" width="52.7109375" style="74" customWidth="1"/>
    <col min="2" max="2" width="8.28515625" style="74" customWidth="1"/>
    <col min="3" max="3" width="15.28515625" style="76" customWidth="1"/>
    <col min="4" max="6" width="34" style="76" customWidth="1"/>
    <col min="7" max="7" width="9.42578125" style="74" bestFit="1" customWidth="1"/>
    <col min="8" max="8" width="10.5703125" style="74" customWidth="1"/>
    <col min="9" max="16384" width="9" style="74"/>
  </cols>
  <sheetData>
    <row r="1" spans="1:8" ht="21">
      <c r="A1" s="144" t="s">
        <v>78</v>
      </c>
      <c r="B1" s="144"/>
      <c r="C1" s="144"/>
      <c r="D1" s="144"/>
      <c r="E1" s="144"/>
      <c r="F1" s="144"/>
    </row>
    <row r="2" spans="1:8" ht="21">
      <c r="A2" s="75" t="s">
        <v>64</v>
      </c>
      <c r="B2" s="75"/>
    </row>
    <row r="3" spans="1:8" ht="21">
      <c r="A3" s="77" t="s">
        <v>65</v>
      </c>
      <c r="B3" s="77"/>
    </row>
    <row r="4" spans="1:8" ht="21">
      <c r="A4" s="77"/>
      <c r="B4" s="77"/>
      <c r="C4" s="78"/>
      <c r="D4" s="78"/>
      <c r="E4" s="78"/>
      <c r="F4" s="78" t="s">
        <v>17</v>
      </c>
    </row>
    <row r="5" spans="1:8" ht="21">
      <c r="A5" s="141" t="s">
        <v>43</v>
      </c>
      <c r="B5" s="79" t="s">
        <v>15</v>
      </c>
      <c r="C5" s="143" t="s">
        <v>26</v>
      </c>
      <c r="D5" s="125" t="s">
        <v>48</v>
      </c>
      <c r="E5" s="125" t="s">
        <v>53</v>
      </c>
      <c r="F5" s="125" t="s">
        <v>58</v>
      </c>
    </row>
    <row r="6" spans="1:8" ht="21">
      <c r="A6" s="142"/>
      <c r="B6" s="82" t="s">
        <v>1</v>
      </c>
      <c r="C6" s="143"/>
      <c r="D6" s="69" t="s">
        <v>79</v>
      </c>
      <c r="E6" s="69" t="s">
        <v>80</v>
      </c>
      <c r="F6" s="69" t="s">
        <v>81</v>
      </c>
    </row>
    <row r="7" spans="1:8" ht="21">
      <c r="A7" s="83" t="s">
        <v>47</v>
      </c>
      <c r="B7" s="84"/>
      <c r="C7" s="85"/>
      <c r="D7" s="86"/>
      <c r="E7" s="86"/>
      <c r="F7" s="86"/>
    </row>
    <row r="8" spans="1:8" ht="21">
      <c r="A8" s="15" t="s">
        <v>66</v>
      </c>
      <c r="B8" s="88" t="s">
        <v>2</v>
      </c>
      <c r="C8" s="89">
        <f>SUM(D8:F8)</f>
        <v>703500</v>
      </c>
      <c r="D8" s="89">
        <f>D10</f>
        <v>407200</v>
      </c>
      <c r="E8" s="89">
        <f>E10</f>
        <v>187060</v>
      </c>
      <c r="F8" s="89">
        <f>F10</f>
        <v>109240</v>
      </c>
      <c r="G8" s="90"/>
      <c r="H8" s="90"/>
    </row>
    <row r="9" spans="1:8" ht="21">
      <c r="A9" s="116"/>
      <c r="B9" s="88" t="s">
        <v>1</v>
      </c>
      <c r="C9" s="89"/>
      <c r="D9" s="89"/>
      <c r="E9" s="89"/>
      <c r="F9" s="89"/>
      <c r="G9" s="90"/>
      <c r="H9" s="90"/>
    </row>
    <row r="10" spans="1:8" s="76" customFormat="1" ht="21">
      <c r="A10" s="117" t="s">
        <v>45</v>
      </c>
      <c r="B10" s="80" t="s">
        <v>2</v>
      </c>
      <c r="C10" s="93">
        <f>SUM(D10:F10)</f>
        <v>703500</v>
      </c>
      <c r="D10" s="93">
        <f>SUM(D14:D23)</f>
        <v>407200</v>
      </c>
      <c r="E10" s="93">
        <f>SUM(E14:E23)</f>
        <v>187060</v>
      </c>
      <c r="F10" s="93">
        <f>SUM(F14:F23)</f>
        <v>109240</v>
      </c>
      <c r="G10" s="90"/>
      <c r="H10" s="90"/>
    </row>
    <row r="11" spans="1:8" s="76" customFormat="1" ht="21">
      <c r="A11" s="118"/>
      <c r="B11" s="95" t="s">
        <v>1</v>
      </c>
      <c r="C11" s="93"/>
      <c r="D11" s="93"/>
      <c r="E11" s="93"/>
      <c r="F11" s="93"/>
      <c r="G11" s="90"/>
      <c r="H11" s="90"/>
    </row>
    <row r="12" spans="1:8" s="76" customFormat="1" ht="21">
      <c r="A12" s="119" t="s">
        <v>69</v>
      </c>
      <c r="B12" s="81"/>
      <c r="C12" s="93"/>
      <c r="D12" s="97"/>
      <c r="E12" s="97"/>
      <c r="F12" s="97"/>
      <c r="G12" s="90"/>
      <c r="H12" s="90"/>
    </row>
    <row r="13" spans="1:8" s="102" customFormat="1" ht="21">
      <c r="A13" s="120" t="s">
        <v>70</v>
      </c>
      <c r="B13" s="99"/>
      <c r="C13" s="100"/>
      <c r="D13" s="101"/>
      <c r="E13" s="101"/>
      <c r="F13" s="101"/>
      <c r="G13" s="90"/>
      <c r="H13" s="90"/>
    </row>
    <row r="14" spans="1:8" s="102" customFormat="1" ht="21">
      <c r="A14" s="121" t="s">
        <v>14</v>
      </c>
      <c r="B14" s="104" t="s">
        <v>2</v>
      </c>
      <c r="C14" s="100">
        <f>SUM(D14:F14)</f>
        <v>329400</v>
      </c>
      <c r="D14" s="100">
        <v>109200</v>
      </c>
      <c r="E14" s="100">
        <v>110960</v>
      </c>
      <c r="F14" s="100">
        <v>109240</v>
      </c>
      <c r="G14" s="90"/>
      <c r="H14" s="90"/>
    </row>
    <row r="15" spans="1:8" s="102" customFormat="1" ht="21">
      <c r="A15" s="122" t="s">
        <v>71</v>
      </c>
      <c r="B15" s="104"/>
      <c r="C15" s="100"/>
      <c r="D15" s="100"/>
      <c r="E15" s="100"/>
      <c r="F15" s="100"/>
      <c r="G15" s="90"/>
      <c r="H15" s="90"/>
    </row>
    <row r="16" spans="1:8" s="102" customFormat="1" ht="21">
      <c r="A16" s="121" t="s">
        <v>12</v>
      </c>
      <c r="B16" s="104" t="s">
        <v>2</v>
      </c>
      <c r="C16" s="100">
        <f t="shared" ref="C16:C18" si="0">SUM(D16:F16)</f>
        <v>18100</v>
      </c>
      <c r="D16" s="100">
        <v>0</v>
      </c>
      <c r="E16" s="100">
        <v>18100</v>
      </c>
      <c r="F16" s="100">
        <v>0</v>
      </c>
      <c r="G16" s="90"/>
      <c r="H16" s="90"/>
    </row>
    <row r="17" spans="1:8" s="102" customFormat="1" ht="21">
      <c r="A17" s="121" t="s">
        <v>10</v>
      </c>
      <c r="B17" s="104" t="s">
        <v>2</v>
      </c>
      <c r="C17" s="100">
        <f t="shared" si="0"/>
        <v>32800</v>
      </c>
      <c r="D17" s="100">
        <f>'[1]รายละเอียด สงม. 2'!R17</f>
        <v>0</v>
      </c>
      <c r="E17" s="100">
        <v>32800</v>
      </c>
      <c r="F17" s="100">
        <v>0</v>
      </c>
      <c r="G17" s="90"/>
      <c r="H17" s="90"/>
    </row>
    <row r="18" spans="1:8" s="102" customFormat="1" ht="21">
      <c r="A18" s="123" t="s">
        <v>72</v>
      </c>
      <c r="B18" s="104" t="s">
        <v>2</v>
      </c>
      <c r="C18" s="100">
        <f t="shared" si="0"/>
        <v>216000</v>
      </c>
      <c r="D18" s="100">
        <v>216000</v>
      </c>
      <c r="E18" s="100">
        <v>0</v>
      </c>
      <c r="F18" s="100">
        <v>0</v>
      </c>
      <c r="G18" s="90"/>
      <c r="H18" s="90"/>
    </row>
    <row r="19" spans="1:8" s="102" customFormat="1" ht="21">
      <c r="A19" s="124" t="s">
        <v>73</v>
      </c>
      <c r="B19" s="104"/>
      <c r="C19" s="100"/>
      <c r="D19" s="100"/>
      <c r="E19" s="100"/>
      <c r="F19" s="100"/>
      <c r="G19" s="90"/>
      <c r="H19" s="90"/>
    </row>
    <row r="20" spans="1:8" s="102" customFormat="1" ht="21">
      <c r="A20" s="121" t="s">
        <v>67</v>
      </c>
      <c r="B20" s="104" t="s">
        <v>2</v>
      </c>
      <c r="C20" s="100">
        <f t="shared" ref="C20:C23" si="1">SUM(D20:F20)</f>
        <v>53000</v>
      </c>
      <c r="D20" s="100">
        <v>30000</v>
      </c>
      <c r="E20" s="100">
        <v>23000</v>
      </c>
      <c r="F20" s="100">
        <v>0</v>
      </c>
      <c r="G20" s="90"/>
      <c r="H20" s="90"/>
    </row>
    <row r="21" spans="1:8" s="102" customFormat="1" ht="21">
      <c r="A21" s="121" t="s">
        <v>82</v>
      </c>
      <c r="B21" s="104" t="s">
        <v>2</v>
      </c>
      <c r="C21" s="100">
        <f t="shared" si="1"/>
        <v>40000</v>
      </c>
      <c r="D21" s="100">
        <v>40000</v>
      </c>
      <c r="E21" s="100">
        <v>0</v>
      </c>
      <c r="F21" s="100">
        <v>0</v>
      </c>
      <c r="G21" s="90"/>
      <c r="H21" s="90"/>
    </row>
    <row r="22" spans="1:8" s="102" customFormat="1" ht="21">
      <c r="A22" s="121" t="s">
        <v>5</v>
      </c>
      <c r="B22" s="104" t="s">
        <v>2</v>
      </c>
      <c r="C22" s="100">
        <f t="shared" si="1"/>
        <v>12000</v>
      </c>
      <c r="D22" s="100">
        <v>12000</v>
      </c>
      <c r="E22" s="100">
        <v>0</v>
      </c>
      <c r="F22" s="100">
        <v>0</v>
      </c>
      <c r="G22" s="90"/>
      <c r="H22" s="90"/>
    </row>
    <row r="23" spans="1:8" s="102" customFormat="1" ht="21">
      <c r="A23" s="121" t="s">
        <v>4</v>
      </c>
      <c r="B23" s="104" t="s">
        <v>2</v>
      </c>
      <c r="C23" s="100">
        <f t="shared" si="1"/>
        <v>2200</v>
      </c>
      <c r="D23" s="100">
        <v>0</v>
      </c>
      <c r="E23" s="100">
        <v>2200</v>
      </c>
      <c r="F23" s="100">
        <v>0</v>
      </c>
      <c r="G23" s="90"/>
      <c r="H23" s="90"/>
    </row>
    <row r="24" spans="1:8" s="110" customFormat="1" ht="21">
      <c r="A24" s="137" t="s">
        <v>63</v>
      </c>
      <c r="B24" s="108" t="s">
        <v>2</v>
      </c>
      <c r="C24" s="109">
        <f>SUM(D24:F24)</f>
        <v>703500</v>
      </c>
      <c r="D24" s="109">
        <f>+D8</f>
        <v>407200</v>
      </c>
      <c r="E24" s="109">
        <f>+E8</f>
        <v>187060</v>
      </c>
      <c r="F24" s="109">
        <f>+F8</f>
        <v>109240</v>
      </c>
      <c r="G24" s="90"/>
      <c r="H24" s="90"/>
    </row>
    <row r="25" spans="1:8" s="110" customFormat="1" ht="21">
      <c r="A25" s="138"/>
      <c r="B25" s="108" t="s">
        <v>1</v>
      </c>
      <c r="C25" s="109"/>
      <c r="D25" s="109"/>
      <c r="E25" s="109"/>
      <c r="F25" s="109"/>
      <c r="G25" s="90"/>
      <c r="H25" s="90"/>
    </row>
    <row r="26" spans="1:8" s="113" customFormat="1" ht="21">
      <c r="A26" s="139" t="s">
        <v>26</v>
      </c>
      <c r="B26" s="111" t="s">
        <v>2</v>
      </c>
      <c r="C26" s="112">
        <f>SUM(D26:F26)</f>
        <v>703500</v>
      </c>
      <c r="D26" s="112">
        <f>+D24</f>
        <v>407200</v>
      </c>
      <c r="E26" s="112">
        <f>+E24</f>
        <v>187060</v>
      </c>
      <c r="F26" s="112">
        <f>+F24</f>
        <v>109240</v>
      </c>
      <c r="G26" s="90"/>
      <c r="H26" s="90"/>
    </row>
    <row r="27" spans="1:8" s="113" customFormat="1" ht="21">
      <c r="A27" s="140"/>
      <c r="B27" s="111" t="s">
        <v>1</v>
      </c>
      <c r="C27" s="112"/>
      <c r="D27" s="112"/>
      <c r="E27" s="112"/>
      <c r="F27" s="112"/>
      <c r="G27" s="90"/>
      <c r="H27" s="90"/>
    </row>
    <row r="28" spans="1:8" s="113" customFormat="1" ht="21">
      <c r="A28" s="114"/>
      <c r="B28" s="114"/>
      <c r="C28" s="76"/>
      <c r="D28" s="76"/>
      <c r="E28" s="76"/>
      <c r="F28" s="76"/>
      <c r="H28" s="90"/>
    </row>
  </sheetData>
  <mergeCells count="5">
    <mergeCell ref="A24:A25"/>
    <mergeCell ref="A26:A27"/>
    <mergeCell ref="A5:A6"/>
    <mergeCell ref="C5:C6"/>
    <mergeCell ref="A1:F1"/>
  </mergeCells>
  <pageMargins left="0.70866141732283472" right="0.31496062992125984" top="0.74803149606299213" bottom="0.74803149606299213" header="0.31496062992125984" footer="0.31496062992125984"/>
  <pageSetup paperSize="9" scale="6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N36"/>
  <sheetViews>
    <sheetView workbookViewId="0">
      <selection activeCell="B10" sqref="B10"/>
    </sheetView>
  </sheetViews>
  <sheetFormatPr defaultColWidth="9" defaultRowHeight="21"/>
  <cols>
    <col min="1" max="1" width="34.28515625" style="13" customWidth="1"/>
    <col min="2" max="2" width="13.7109375" style="14" customWidth="1"/>
    <col min="3" max="14" width="13.28515625" style="13" customWidth="1"/>
    <col min="15" max="16384" width="9" style="13"/>
  </cols>
  <sheetData>
    <row r="1" spans="1:14">
      <c r="A1" s="148" t="s">
        <v>27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</row>
    <row r="2" spans="1:14">
      <c r="A2" s="148" t="s">
        <v>42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</row>
    <row r="3" spans="1:14">
      <c r="A3" s="25" t="s">
        <v>41</v>
      </c>
      <c r="N3" s="24" t="s">
        <v>17</v>
      </c>
    </row>
    <row r="4" spans="1:14">
      <c r="A4" s="131" t="s">
        <v>16</v>
      </c>
      <c r="B4" s="146" t="s">
        <v>36</v>
      </c>
      <c r="C4" s="145" t="s">
        <v>42</v>
      </c>
      <c r="D4" s="145"/>
      <c r="E4" s="145"/>
      <c r="F4" s="145"/>
      <c r="G4" s="145"/>
      <c r="H4" s="145"/>
      <c r="I4" s="145"/>
      <c r="J4" s="145"/>
      <c r="K4" s="145"/>
      <c r="L4" s="145"/>
      <c r="M4" s="145"/>
      <c r="N4" s="145"/>
    </row>
    <row r="5" spans="1:14">
      <c r="A5" s="132"/>
      <c r="B5" s="147"/>
      <c r="C5" s="35">
        <v>23651</v>
      </c>
      <c r="D5" s="35">
        <v>23682</v>
      </c>
      <c r="E5" s="35">
        <v>23712</v>
      </c>
      <c r="F5" s="35">
        <v>23743</v>
      </c>
      <c r="G5" s="35">
        <v>23774</v>
      </c>
      <c r="H5" s="35">
        <v>23802</v>
      </c>
      <c r="I5" s="35">
        <v>23833</v>
      </c>
      <c r="J5" s="35">
        <v>23863</v>
      </c>
      <c r="K5" s="35">
        <v>23894</v>
      </c>
      <c r="L5" s="35">
        <v>23924</v>
      </c>
      <c r="M5" s="35">
        <v>23955</v>
      </c>
      <c r="N5" s="35">
        <v>23986</v>
      </c>
    </row>
    <row r="6" spans="1:14">
      <c r="A6" s="22" t="s">
        <v>28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</row>
    <row r="7" spans="1:14">
      <c r="A7" s="27" t="s">
        <v>30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</row>
    <row r="8" spans="1:14">
      <c r="A8" s="29" t="s">
        <v>13</v>
      </c>
      <c r="B8" s="43">
        <v>58900</v>
      </c>
      <c r="C8" s="43">
        <v>29450</v>
      </c>
      <c r="D8" s="43">
        <v>0</v>
      </c>
      <c r="E8" s="43">
        <v>0</v>
      </c>
      <c r="F8" s="43">
        <v>0</v>
      </c>
      <c r="G8" s="43">
        <v>0</v>
      </c>
      <c r="H8" s="43">
        <v>0</v>
      </c>
      <c r="I8" s="43">
        <v>29450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</row>
    <row r="9" spans="1:14">
      <c r="A9" s="29" t="s">
        <v>11</v>
      </c>
      <c r="B9" s="44">
        <v>4800</v>
      </c>
      <c r="C9" s="44">
        <v>400</v>
      </c>
      <c r="D9" s="44">
        <v>400</v>
      </c>
      <c r="E9" s="44">
        <v>400</v>
      </c>
      <c r="F9" s="44">
        <v>400</v>
      </c>
      <c r="G9" s="44">
        <v>400</v>
      </c>
      <c r="H9" s="44">
        <v>400</v>
      </c>
      <c r="I9" s="44">
        <v>400</v>
      </c>
      <c r="J9" s="44">
        <v>400</v>
      </c>
      <c r="K9" s="44">
        <v>400</v>
      </c>
      <c r="L9" s="44">
        <v>400</v>
      </c>
      <c r="M9" s="44">
        <v>400</v>
      </c>
      <c r="N9" s="44">
        <v>400</v>
      </c>
    </row>
    <row r="10" spans="1:14">
      <c r="A10" s="29" t="s">
        <v>9</v>
      </c>
      <c r="B10" s="43">
        <v>1250000</v>
      </c>
      <c r="C10" s="43">
        <v>104166.67</v>
      </c>
      <c r="D10" s="43">
        <v>104166.67</v>
      </c>
      <c r="E10" s="43">
        <v>104166.67</v>
      </c>
      <c r="F10" s="43">
        <v>104166.67</v>
      </c>
      <c r="G10" s="43">
        <v>104166.67</v>
      </c>
      <c r="H10" s="43">
        <v>104166.67</v>
      </c>
      <c r="I10" s="43">
        <v>104166.67</v>
      </c>
      <c r="J10" s="43">
        <v>104166.67</v>
      </c>
      <c r="K10" s="43">
        <v>104166.67</v>
      </c>
      <c r="L10" s="43">
        <v>104166.67</v>
      </c>
      <c r="M10" s="43">
        <v>104166.67</v>
      </c>
      <c r="N10" s="43">
        <v>104166.63</v>
      </c>
    </row>
    <row r="11" spans="1:14" ht="42">
      <c r="A11" s="38" t="s">
        <v>8</v>
      </c>
      <c r="B11" s="45">
        <v>1236000</v>
      </c>
      <c r="C11" s="45">
        <v>103000</v>
      </c>
      <c r="D11" s="45">
        <v>103000</v>
      </c>
      <c r="E11" s="45">
        <v>103000</v>
      </c>
      <c r="F11" s="45">
        <v>103000</v>
      </c>
      <c r="G11" s="45">
        <v>103000</v>
      </c>
      <c r="H11" s="45">
        <v>103000</v>
      </c>
      <c r="I11" s="45">
        <v>103000</v>
      </c>
      <c r="J11" s="45">
        <v>103000</v>
      </c>
      <c r="K11" s="45">
        <v>103000</v>
      </c>
      <c r="L11" s="45">
        <v>103000</v>
      </c>
      <c r="M11" s="45">
        <v>103000</v>
      </c>
      <c r="N11" s="45">
        <v>103000</v>
      </c>
    </row>
    <row r="12" spans="1:14">
      <c r="A12" s="29" t="s">
        <v>7</v>
      </c>
      <c r="B12" s="44">
        <v>180000</v>
      </c>
      <c r="C12" s="44">
        <v>15000</v>
      </c>
      <c r="D12" s="44">
        <v>15000</v>
      </c>
      <c r="E12" s="44">
        <v>15000</v>
      </c>
      <c r="F12" s="44">
        <v>15000</v>
      </c>
      <c r="G12" s="44">
        <v>15000</v>
      </c>
      <c r="H12" s="44">
        <v>15000</v>
      </c>
      <c r="I12" s="44">
        <v>15000</v>
      </c>
      <c r="J12" s="44">
        <v>15000</v>
      </c>
      <c r="K12" s="44">
        <v>15000</v>
      </c>
      <c r="L12" s="44">
        <v>15000</v>
      </c>
      <c r="M12" s="44">
        <v>15000</v>
      </c>
      <c r="N12" s="44">
        <v>15000</v>
      </c>
    </row>
    <row r="13" spans="1:14">
      <c r="A13" s="22" t="s">
        <v>29</v>
      </c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</row>
    <row r="14" spans="1:14">
      <c r="A14" s="27" t="s">
        <v>30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</row>
    <row r="15" spans="1:14">
      <c r="A15" s="26" t="s">
        <v>20</v>
      </c>
      <c r="B15" s="32">
        <v>143600</v>
      </c>
      <c r="C15" s="32">
        <v>11960</v>
      </c>
      <c r="D15" s="32">
        <v>11960</v>
      </c>
      <c r="E15" s="32">
        <v>11960</v>
      </c>
      <c r="F15" s="32">
        <v>11960</v>
      </c>
      <c r="G15" s="32">
        <v>11960</v>
      </c>
      <c r="H15" s="32">
        <v>11960</v>
      </c>
      <c r="I15" s="32">
        <v>11960</v>
      </c>
      <c r="J15" s="32">
        <v>11960</v>
      </c>
      <c r="K15" s="32">
        <v>11960</v>
      </c>
      <c r="L15" s="32">
        <v>11960</v>
      </c>
      <c r="M15" s="32">
        <v>11960</v>
      </c>
      <c r="N15" s="32">
        <v>11960</v>
      </c>
    </row>
    <row r="16" spans="1:14">
      <c r="A16" s="22" t="s">
        <v>31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</row>
    <row r="17" spans="1:14">
      <c r="A17" s="27" t="s">
        <v>30</v>
      </c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</row>
    <row r="18" spans="1:14">
      <c r="A18" s="23" t="s">
        <v>22</v>
      </c>
      <c r="B18" s="28">
        <v>3212000</v>
      </c>
      <c r="C18" s="28">
        <v>3212000</v>
      </c>
      <c r="D18" s="28">
        <v>0</v>
      </c>
      <c r="E18" s="28">
        <v>0</v>
      </c>
      <c r="F18" s="28">
        <v>0</v>
      </c>
      <c r="G18" s="28">
        <v>0</v>
      </c>
      <c r="H18" s="28">
        <v>0</v>
      </c>
      <c r="I18" s="28">
        <v>0</v>
      </c>
      <c r="J18" s="28">
        <v>0</v>
      </c>
      <c r="K18" s="28">
        <v>0</v>
      </c>
      <c r="L18" s="28">
        <v>0</v>
      </c>
      <c r="M18" s="28">
        <v>0</v>
      </c>
      <c r="N18" s="28">
        <v>0</v>
      </c>
    </row>
    <row r="19" spans="1:14">
      <c r="A19" s="22" t="s">
        <v>32</v>
      </c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</row>
    <row r="20" spans="1:14">
      <c r="A20" s="27" t="s">
        <v>30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</row>
    <row r="21" spans="1:14" ht="42">
      <c r="A21" s="36" t="s">
        <v>21</v>
      </c>
      <c r="B21" s="28">
        <v>856600</v>
      </c>
      <c r="C21" s="28">
        <v>71383.33</v>
      </c>
      <c r="D21" s="28">
        <v>71383.33</v>
      </c>
      <c r="E21" s="28">
        <v>71383.33</v>
      </c>
      <c r="F21" s="28">
        <v>71383.33</v>
      </c>
      <c r="G21" s="28">
        <v>71383.33</v>
      </c>
      <c r="H21" s="28">
        <v>71383.33</v>
      </c>
      <c r="I21" s="28">
        <v>71383.33</v>
      </c>
      <c r="J21" s="28">
        <v>71383.33</v>
      </c>
      <c r="K21" s="28">
        <v>71383.33</v>
      </c>
      <c r="L21" s="28">
        <v>71383.33</v>
      </c>
      <c r="M21" s="28">
        <v>71383.33</v>
      </c>
      <c r="N21" s="28">
        <v>71383.37</v>
      </c>
    </row>
    <row r="22" spans="1:14">
      <c r="A22" s="22" t="s">
        <v>33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</row>
    <row r="23" spans="1:14">
      <c r="A23" s="27" t="s">
        <v>30</v>
      </c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</row>
    <row r="24" spans="1:14" ht="84">
      <c r="A24" s="36" t="s">
        <v>37</v>
      </c>
      <c r="B24" s="28">
        <v>180000</v>
      </c>
      <c r="C24" s="31">
        <v>15000</v>
      </c>
      <c r="D24" s="31">
        <v>15000</v>
      </c>
      <c r="E24" s="31">
        <v>15000</v>
      </c>
      <c r="F24" s="31">
        <v>15000</v>
      </c>
      <c r="G24" s="31">
        <v>15000</v>
      </c>
      <c r="H24" s="31">
        <v>15000</v>
      </c>
      <c r="I24" s="31">
        <v>15000</v>
      </c>
      <c r="J24" s="31">
        <v>15000</v>
      </c>
      <c r="K24" s="31">
        <v>15000</v>
      </c>
      <c r="L24" s="31">
        <v>15000</v>
      </c>
      <c r="M24" s="31">
        <v>15000</v>
      </c>
      <c r="N24" s="31">
        <v>15000</v>
      </c>
    </row>
    <row r="25" spans="1:14">
      <c r="A25" s="22" t="s">
        <v>34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</row>
    <row r="26" spans="1:14">
      <c r="A26" s="27" t="s">
        <v>30</v>
      </c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</row>
    <row r="27" spans="1:14" ht="63">
      <c r="A27" s="37" t="s">
        <v>38</v>
      </c>
      <c r="B27" s="28">
        <v>194900</v>
      </c>
      <c r="C27" s="28">
        <v>16240</v>
      </c>
      <c r="D27" s="28">
        <v>16240</v>
      </c>
      <c r="E27" s="28">
        <v>16240</v>
      </c>
      <c r="F27" s="28">
        <v>16240</v>
      </c>
      <c r="G27" s="28">
        <v>16240</v>
      </c>
      <c r="H27" s="28">
        <v>16240</v>
      </c>
      <c r="I27" s="28">
        <v>16240</v>
      </c>
      <c r="J27" s="28">
        <v>16240</v>
      </c>
      <c r="K27" s="28">
        <v>16240</v>
      </c>
      <c r="L27" s="28">
        <v>16240</v>
      </c>
      <c r="M27" s="28">
        <v>16240</v>
      </c>
      <c r="N27" s="28">
        <v>16240</v>
      </c>
    </row>
    <row r="28" spans="1:14" ht="84">
      <c r="A28" s="37" t="s">
        <v>40</v>
      </c>
      <c r="B28" s="28">
        <v>194900</v>
      </c>
      <c r="C28" s="28">
        <v>16240</v>
      </c>
      <c r="D28" s="28">
        <v>16240</v>
      </c>
      <c r="E28" s="28">
        <v>16240</v>
      </c>
      <c r="F28" s="28">
        <v>16240</v>
      </c>
      <c r="G28" s="28">
        <v>16240</v>
      </c>
      <c r="H28" s="28">
        <v>16240</v>
      </c>
      <c r="I28" s="28">
        <v>16240</v>
      </c>
      <c r="J28" s="28">
        <v>16240</v>
      </c>
      <c r="K28" s="28">
        <v>16240</v>
      </c>
      <c r="L28" s="28">
        <v>16240</v>
      </c>
      <c r="M28" s="28">
        <v>16240</v>
      </c>
      <c r="N28" s="28">
        <v>16240</v>
      </c>
    </row>
    <row r="29" spans="1:14" ht="63">
      <c r="A29" s="37" t="s">
        <v>39</v>
      </c>
      <c r="B29" s="28">
        <v>325700</v>
      </c>
      <c r="C29" s="28">
        <f>16240+10900</f>
        <v>27140</v>
      </c>
      <c r="D29" s="28">
        <f t="shared" ref="D29:N29" si="0">16240+10900</f>
        <v>27140</v>
      </c>
      <c r="E29" s="28">
        <f t="shared" si="0"/>
        <v>27140</v>
      </c>
      <c r="F29" s="28">
        <f t="shared" si="0"/>
        <v>27140</v>
      </c>
      <c r="G29" s="28">
        <f t="shared" si="0"/>
        <v>27140</v>
      </c>
      <c r="H29" s="28">
        <f t="shared" si="0"/>
        <v>27140</v>
      </c>
      <c r="I29" s="28">
        <f t="shared" si="0"/>
        <v>27140</v>
      </c>
      <c r="J29" s="28">
        <f t="shared" si="0"/>
        <v>27140</v>
      </c>
      <c r="K29" s="28">
        <f t="shared" si="0"/>
        <v>27140</v>
      </c>
      <c r="L29" s="28">
        <f t="shared" si="0"/>
        <v>27140</v>
      </c>
      <c r="M29" s="28">
        <f t="shared" si="0"/>
        <v>27140</v>
      </c>
      <c r="N29" s="28">
        <f t="shared" si="0"/>
        <v>27140</v>
      </c>
    </row>
    <row r="30" spans="1:14">
      <c r="A30" s="22" t="s">
        <v>35</v>
      </c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</row>
    <row r="31" spans="1:14">
      <c r="A31" s="27" t="s">
        <v>30</v>
      </c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</row>
    <row r="32" spans="1:14" ht="63">
      <c r="A32" s="36" t="s">
        <v>25</v>
      </c>
      <c r="B32" s="28">
        <v>3444000</v>
      </c>
      <c r="C32" s="28">
        <v>287000</v>
      </c>
      <c r="D32" s="28">
        <v>287000</v>
      </c>
      <c r="E32" s="28">
        <v>287000</v>
      </c>
      <c r="F32" s="28">
        <v>287000</v>
      </c>
      <c r="G32" s="28">
        <v>287000</v>
      </c>
      <c r="H32" s="28">
        <v>287000</v>
      </c>
      <c r="I32" s="28">
        <v>287000</v>
      </c>
      <c r="J32" s="28">
        <v>287000</v>
      </c>
      <c r="K32" s="28">
        <v>287000</v>
      </c>
      <c r="L32" s="28">
        <v>287000</v>
      </c>
      <c r="M32" s="28">
        <v>287000</v>
      </c>
      <c r="N32" s="28">
        <v>287000</v>
      </c>
    </row>
    <row r="33" spans="1:14">
      <c r="A33" s="23" t="s">
        <v>23</v>
      </c>
      <c r="B33" s="28">
        <v>372400</v>
      </c>
      <c r="C33" s="28">
        <v>31000</v>
      </c>
      <c r="D33" s="28">
        <v>31000</v>
      </c>
      <c r="E33" s="28">
        <v>31000</v>
      </c>
      <c r="F33" s="28">
        <v>31000</v>
      </c>
      <c r="G33" s="28">
        <v>31000</v>
      </c>
      <c r="H33" s="28">
        <v>31000</v>
      </c>
      <c r="I33" s="28">
        <v>31000</v>
      </c>
      <c r="J33" s="28">
        <v>31000</v>
      </c>
      <c r="K33" s="28">
        <v>31000</v>
      </c>
      <c r="L33" s="28">
        <v>31000</v>
      </c>
      <c r="M33" s="28">
        <v>31000</v>
      </c>
      <c r="N33" s="28">
        <v>31000</v>
      </c>
    </row>
    <row r="34" spans="1:14" ht="42">
      <c r="A34" s="36" t="s">
        <v>24</v>
      </c>
      <c r="B34" s="28">
        <v>1795600</v>
      </c>
      <c r="C34" s="28">
        <v>149633.32999999999</v>
      </c>
      <c r="D34" s="28">
        <v>149633.32999999999</v>
      </c>
      <c r="E34" s="28">
        <v>149633.32999999999</v>
      </c>
      <c r="F34" s="28">
        <v>149633.32999999999</v>
      </c>
      <c r="G34" s="28">
        <v>149633.32999999999</v>
      </c>
      <c r="H34" s="28">
        <v>149633.32999999999</v>
      </c>
      <c r="I34" s="28">
        <v>149633.32999999999</v>
      </c>
      <c r="J34" s="28">
        <v>149633.32999999999</v>
      </c>
      <c r="K34" s="28">
        <v>149633.32999999999</v>
      </c>
      <c r="L34" s="28">
        <v>149633.32999999999</v>
      </c>
      <c r="M34" s="28">
        <v>149633.32999999999</v>
      </c>
      <c r="N34" s="28">
        <v>149633.37</v>
      </c>
    </row>
    <row r="35" spans="1:14">
      <c r="A35" s="3" t="s">
        <v>26</v>
      </c>
      <c r="B35" s="33">
        <f>SUM(B8:B34)</f>
        <v>13449400</v>
      </c>
      <c r="C35" s="33">
        <f t="shared" ref="C35:N35" si="1">SUM(C8:C34)</f>
        <v>4089613.33</v>
      </c>
      <c r="D35" s="33">
        <f t="shared" si="1"/>
        <v>848163.33</v>
      </c>
      <c r="E35" s="33">
        <f t="shared" si="1"/>
        <v>848163.33</v>
      </c>
      <c r="F35" s="33">
        <f t="shared" si="1"/>
        <v>848163.33</v>
      </c>
      <c r="G35" s="33">
        <f t="shared" si="1"/>
        <v>848163.33</v>
      </c>
      <c r="H35" s="33">
        <f t="shared" si="1"/>
        <v>848163.33</v>
      </c>
      <c r="I35" s="33">
        <f t="shared" si="1"/>
        <v>877613.33</v>
      </c>
      <c r="J35" s="33">
        <f t="shared" si="1"/>
        <v>848163.33</v>
      </c>
      <c r="K35" s="33">
        <f t="shared" si="1"/>
        <v>848163.33</v>
      </c>
      <c r="L35" s="33">
        <f t="shared" si="1"/>
        <v>848163.33</v>
      </c>
      <c r="M35" s="33">
        <f t="shared" si="1"/>
        <v>848163.33</v>
      </c>
      <c r="N35" s="33">
        <f t="shared" si="1"/>
        <v>848163.37</v>
      </c>
    </row>
    <row r="36" spans="1:14">
      <c r="B36" s="14" t="e">
        <f>B35-#REF!</f>
        <v>#REF!</v>
      </c>
    </row>
  </sheetData>
  <mergeCells count="5">
    <mergeCell ref="C4:N4"/>
    <mergeCell ref="B4:B5"/>
    <mergeCell ref="A4:A5"/>
    <mergeCell ref="A1:N1"/>
    <mergeCell ref="A2:N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 tint="0.59999389629810485"/>
  </sheetPr>
  <dimension ref="A1:G31"/>
  <sheetViews>
    <sheetView view="pageBreakPreview" zoomScaleNormal="80" zoomScaleSheetLayoutView="100" workbookViewId="0">
      <selection activeCell="D16" sqref="D16"/>
    </sheetView>
  </sheetViews>
  <sheetFormatPr defaultColWidth="9" defaultRowHeight="15"/>
  <cols>
    <col min="1" max="1" width="45.42578125" style="74" customWidth="1"/>
    <col min="2" max="2" width="8.28515625" style="74" customWidth="1"/>
    <col min="3" max="3" width="0" style="76" hidden="1" customWidth="1"/>
    <col min="4" max="4" width="39.85546875" style="76" customWidth="1"/>
    <col min="5" max="5" width="9.42578125" style="74" bestFit="1" customWidth="1"/>
    <col min="6" max="6" width="10.5703125" style="74" customWidth="1"/>
    <col min="7" max="16384" width="9" style="74"/>
  </cols>
  <sheetData>
    <row r="1" spans="1:6" ht="21">
      <c r="A1" s="144" t="s">
        <v>78</v>
      </c>
      <c r="B1" s="144"/>
      <c r="C1" s="144"/>
      <c r="D1" s="144"/>
    </row>
    <row r="2" spans="1:6" ht="21">
      <c r="A2" s="75" t="s">
        <v>64</v>
      </c>
      <c r="B2" s="75"/>
    </row>
    <row r="3" spans="1:6" ht="21">
      <c r="A3" s="77" t="s">
        <v>65</v>
      </c>
      <c r="B3" s="77"/>
    </row>
    <row r="4" spans="1:6" ht="21">
      <c r="A4" s="77"/>
      <c r="B4" s="77"/>
      <c r="C4" s="78"/>
      <c r="D4" s="78" t="s">
        <v>17</v>
      </c>
    </row>
    <row r="5" spans="1:6" ht="21">
      <c r="A5" s="141" t="s">
        <v>43</v>
      </c>
      <c r="B5" s="79" t="s">
        <v>15</v>
      </c>
      <c r="C5" s="143" t="s">
        <v>26</v>
      </c>
      <c r="D5" s="125" t="s">
        <v>48</v>
      </c>
    </row>
    <row r="6" spans="1:6" ht="21">
      <c r="A6" s="142"/>
      <c r="B6" s="82" t="s">
        <v>1</v>
      </c>
      <c r="C6" s="143"/>
      <c r="D6" s="69" t="s">
        <v>79</v>
      </c>
    </row>
    <row r="7" spans="1:6" ht="21">
      <c r="A7" s="83" t="s">
        <v>47</v>
      </c>
      <c r="B7" s="84"/>
      <c r="C7" s="85"/>
      <c r="D7" s="86"/>
    </row>
    <row r="8" spans="1:6" ht="21">
      <c r="A8" s="87" t="s">
        <v>66</v>
      </c>
      <c r="B8" s="88" t="s">
        <v>2</v>
      </c>
      <c r="C8" s="89">
        <f>'[1]รายละเอียด สงม. 2'!C8</f>
        <v>683200</v>
      </c>
      <c r="D8" s="89">
        <f>D10</f>
        <v>407200</v>
      </c>
      <c r="E8" s="90"/>
      <c r="F8" s="90"/>
    </row>
    <row r="9" spans="1:6" ht="21">
      <c r="A9" s="91"/>
      <c r="B9" s="88" t="s">
        <v>1</v>
      </c>
      <c r="C9" s="89"/>
      <c r="D9" s="89"/>
      <c r="E9" s="90"/>
      <c r="F9" s="90"/>
    </row>
    <row r="10" spans="1:6" s="76" customFormat="1" ht="21">
      <c r="A10" s="92" t="s">
        <v>45</v>
      </c>
      <c r="B10" s="80" t="s">
        <v>2</v>
      </c>
      <c r="C10" s="93">
        <f>'[1]รายละเอียด สงม. 2'!C10</f>
        <v>683200</v>
      </c>
      <c r="D10" s="93">
        <f>SUM(D14:D23)</f>
        <v>407200</v>
      </c>
      <c r="E10" s="90"/>
      <c r="F10" s="90"/>
    </row>
    <row r="11" spans="1:6" s="76" customFormat="1" ht="21">
      <c r="A11" s="94"/>
      <c r="B11" s="95" t="s">
        <v>1</v>
      </c>
      <c r="C11" s="93"/>
      <c r="D11" s="93"/>
      <c r="E11" s="90"/>
      <c r="F11" s="90"/>
    </row>
    <row r="12" spans="1:6" s="76" customFormat="1" ht="21">
      <c r="A12" s="96" t="s">
        <v>69</v>
      </c>
      <c r="B12" s="81"/>
      <c r="C12" s="93"/>
      <c r="D12" s="97"/>
      <c r="E12" s="90"/>
      <c r="F12" s="90"/>
    </row>
    <row r="13" spans="1:6" s="102" customFormat="1" ht="21">
      <c r="A13" s="98" t="s">
        <v>70</v>
      </c>
      <c r="B13" s="99"/>
      <c r="C13" s="100"/>
      <c r="D13" s="101"/>
      <c r="E13" s="90"/>
      <c r="F13" s="90"/>
    </row>
    <row r="14" spans="1:6" s="102" customFormat="1" ht="21">
      <c r="A14" s="103" t="s">
        <v>14</v>
      </c>
      <c r="B14" s="104" t="s">
        <v>2</v>
      </c>
      <c r="C14" s="100">
        <f>'[1]รายละเอียด สงม. 2'!C14</f>
        <v>294400</v>
      </c>
      <c r="D14" s="100">
        <v>109200</v>
      </c>
      <c r="E14" s="90"/>
      <c r="F14" s="90"/>
    </row>
    <row r="15" spans="1:6" s="102" customFormat="1" ht="21">
      <c r="A15" s="105" t="s">
        <v>71</v>
      </c>
      <c r="B15" s="104"/>
      <c r="C15" s="100"/>
      <c r="D15" s="100"/>
      <c r="E15" s="90"/>
      <c r="F15" s="90"/>
    </row>
    <row r="16" spans="1:6" s="102" customFormat="1" ht="21">
      <c r="A16" s="103" t="s">
        <v>12</v>
      </c>
      <c r="B16" s="104" t="s">
        <v>2</v>
      </c>
      <c r="C16" s="100">
        <f>'[1]รายละเอียด สงม. 2'!C16</f>
        <v>36800</v>
      </c>
      <c r="D16" s="100">
        <v>0</v>
      </c>
      <c r="E16" s="90"/>
      <c r="F16" s="90"/>
    </row>
    <row r="17" spans="1:7" s="102" customFormat="1" ht="21">
      <c r="A17" s="103" t="s">
        <v>10</v>
      </c>
      <c r="B17" s="104" t="s">
        <v>2</v>
      </c>
      <c r="C17" s="100">
        <f>'[1]รายละเอียด สงม. 2'!C17</f>
        <v>20800</v>
      </c>
      <c r="D17" s="100">
        <f>'[1]รายละเอียด สงม. 2'!R17</f>
        <v>0</v>
      </c>
      <c r="E17" s="90"/>
      <c r="F17" s="90"/>
    </row>
    <row r="18" spans="1:7" s="102" customFormat="1" ht="21">
      <c r="A18" s="106" t="s">
        <v>72</v>
      </c>
      <c r="B18" s="104" t="s">
        <v>2</v>
      </c>
      <c r="C18" s="100">
        <f>'[1]รายละเอียด สงม. 2'!C18</f>
        <v>178200</v>
      </c>
      <c r="D18" s="100">
        <v>216000</v>
      </c>
      <c r="E18" s="90"/>
      <c r="F18" s="90"/>
    </row>
    <row r="19" spans="1:7" s="102" customFormat="1" ht="21">
      <c r="A19" s="107" t="s">
        <v>73</v>
      </c>
      <c r="B19" s="104"/>
      <c r="C19" s="100"/>
      <c r="D19" s="100"/>
      <c r="E19" s="90"/>
      <c r="F19" s="90"/>
    </row>
    <row r="20" spans="1:7" s="102" customFormat="1" ht="21">
      <c r="A20" s="103" t="s">
        <v>67</v>
      </c>
      <c r="B20" s="104" t="s">
        <v>2</v>
      </c>
      <c r="C20" s="100">
        <f>'[1]รายละเอียด สงม. 2'!C20</f>
        <v>74000</v>
      </c>
      <c r="D20" s="100">
        <v>30000</v>
      </c>
      <c r="E20" s="90"/>
      <c r="F20" s="90"/>
    </row>
    <row r="21" spans="1:7" s="102" customFormat="1" ht="21">
      <c r="A21" s="103" t="s">
        <v>82</v>
      </c>
      <c r="B21" s="104" t="s">
        <v>2</v>
      </c>
      <c r="C21" s="100">
        <f>'[1]รายละเอียด สงม. 2'!C21</f>
        <v>50000</v>
      </c>
      <c r="D21" s="100">
        <v>40000</v>
      </c>
      <c r="E21" s="90"/>
      <c r="F21" s="90"/>
    </row>
    <row r="22" spans="1:7" s="102" customFormat="1" ht="21">
      <c r="A22" s="103" t="s">
        <v>5</v>
      </c>
      <c r="B22" s="104" t="s">
        <v>2</v>
      </c>
      <c r="C22" s="100">
        <f>'[1]รายละเอียด สงม. 2'!C22</f>
        <v>24600</v>
      </c>
      <c r="D22" s="100">
        <v>12000</v>
      </c>
      <c r="E22" s="90"/>
      <c r="F22" s="90"/>
    </row>
    <row r="23" spans="1:7" s="102" customFormat="1" ht="21">
      <c r="A23" s="103" t="s">
        <v>4</v>
      </c>
      <c r="B23" s="104" t="s">
        <v>2</v>
      </c>
      <c r="C23" s="100"/>
      <c r="D23" s="100">
        <v>0</v>
      </c>
      <c r="E23" s="90"/>
      <c r="F23" s="90"/>
    </row>
    <row r="24" spans="1:7" s="110" customFormat="1" ht="21">
      <c r="A24" s="137" t="s">
        <v>63</v>
      </c>
      <c r="B24" s="108" t="s">
        <v>2</v>
      </c>
      <c r="C24" s="109">
        <f>+C8</f>
        <v>683200</v>
      </c>
      <c r="D24" s="109">
        <f>+D8</f>
        <v>407200</v>
      </c>
      <c r="E24" s="90"/>
      <c r="F24" s="90"/>
    </row>
    <row r="25" spans="1:7" s="110" customFormat="1" ht="21">
      <c r="A25" s="138"/>
      <c r="B25" s="108" t="s">
        <v>1</v>
      </c>
      <c r="C25" s="109"/>
      <c r="D25" s="109"/>
      <c r="E25" s="90"/>
      <c r="F25" s="90"/>
    </row>
    <row r="26" spans="1:7" s="113" customFormat="1" ht="21">
      <c r="A26" s="139" t="s">
        <v>26</v>
      </c>
      <c r="B26" s="111" t="s">
        <v>2</v>
      </c>
      <c r="C26" s="112">
        <f>+C24</f>
        <v>683200</v>
      </c>
      <c r="D26" s="112">
        <f>+D24</f>
        <v>407200</v>
      </c>
      <c r="E26" s="90"/>
      <c r="F26" s="90"/>
    </row>
    <row r="27" spans="1:7" s="113" customFormat="1" ht="21">
      <c r="A27" s="140"/>
      <c r="B27" s="111" t="s">
        <v>1</v>
      </c>
      <c r="C27" s="112"/>
      <c r="D27" s="112"/>
      <c r="E27" s="90"/>
      <c r="F27" s="90"/>
    </row>
    <row r="28" spans="1:7" s="113" customFormat="1" ht="21">
      <c r="A28" s="114"/>
      <c r="B28" s="114"/>
      <c r="C28" s="76"/>
      <c r="D28" s="76"/>
      <c r="F28" s="90"/>
    </row>
    <row r="29" spans="1:7" s="113" customFormat="1" ht="21">
      <c r="A29" s="77" t="s">
        <v>0</v>
      </c>
      <c r="B29" s="114"/>
      <c r="C29" s="76"/>
      <c r="D29" s="76"/>
      <c r="F29" s="115"/>
      <c r="G29" s="115"/>
    </row>
    <row r="30" spans="1:7">
      <c r="G30" s="90"/>
    </row>
    <row r="31" spans="1:7">
      <c r="G31" s="90"/>
    </row>
  </sheetData>
  <mergeCells count="5">
    <mergeCell ref="A24:A25"/>
    <mergeCell ref="A26:A27"/>
    <mergeCell ref="A1:D1"/>
    <mergeCell ref="A5:A6"/>
    <mergeCell ref="C5:C6"/>
  </mergeCells>
  <pageMargins left="0.70866141732283472" right="0.31496062992125984" top="0.74803149606299213" bottom="0.74803149606299213" header="0.31496062992125984" footer="0.31496062992125984"/>
  <pageSetup paperSize="9" scale="9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0BF0B-5EE0-4949-ABB5-B219D8E04CD1}">
  <dimension ref="A1:F33"/>
  <sheetViews>
    <sheetView view="pageBreakPreview" topLeftCell="A9" zoomScaleNormal="80" zoomScaleSheetLayoutView="100" workbookViewId="0">
      <selection activeCell="A21" sqref="A21"/>
    </sheetView>
  </sheetViews>
  <sheetFormatPr defaultColWidth="9" defaultRowHeight="15"/>
  <cols>
    <col min="1" max="1" width="50.140625" style="74" customWidth="1"/>
    <col min="2" max="2" width="8.28515625" style="74" customWidth="1"/>
    <col min="3" max="3" width="39.85546875" style="76" customWidth="1"/>
    <col min="4" max="4" width="9.42578125" style="74" bestFit="1" customWidth="1"/>
    <col min="5" max="5" width="10.5703125" style="74" customWidth="1"/>
    <col min="6" max="16384" width="9" style="74"/>
  </cols>
  <sheetData>
    <row r="1" spans="1:5" ht="21">
      <c r="A1" s="144" t="s">
        <v>68</v>
      </c>
      <c r="B1" s="144"/>
      <c r="C1" s="144"/>
    </row>
    <row r="2" spans="1:5" ht="21">
      <c r="A2" s="75" t="s">
        <v>64</v>
      </c>
      <c r="B2" s="75"/>
    </row>
    <row r="3" spans="1:5" ht="21">
      <c r="A3" s="77" t="s">
        <v>65</v>
      </c>
      <c r="B3" s="77"/>
    </row>
    <row r="4" spans="1:5" ht="21">
      <c r="A4" s="77"/>
      <c r="B4" s="77"/>
      <c r="C4" s="78" t="s">
        <v>17</v>
      </c>
    </row>
    <row r="5" spans="1:5" ht="21">
      <c r="A5" s="141" t="s">
        <v>43</v>
      </c>
      <c r="B5" s="79" t="s">
        <v>15</v>
      </c>
      <c r="C5" s="125" t="s">
        <v>53</v>
      </c>
    </row>
    <row r="6" spans="1:5" ht="21">
      <c r="A6" s="142"/>
      <c r="B6" s="82" t="s">
        <v>1</v>
      </c>
      <c r="C6" s="69" t="s">
        <v>76</v>
      </c>
    </row>
    <row r="7" spans="1:5" ht="21">
      <c r="A7" s="83" t="s">
        <v>47</v>
      </c>
      <c r="B7" s="84"/>
      <c r="C7" s="86"/>
    </row>
    <row r="8" spans="1:5" ht="21">
      <c r="A8" s="87" t="s">
        <v>66</v>
      </c>
      <c r="B8" s="88" t="s">
        <v>2</v>
      </c>
      <c r="C8" s="89">
        <f>C10</f>
        <v>338300</v>
      </c>
      <c r="D8" s="90"/>
      <c r="E8" s="90"/>
    </row>
    <row r="9" spans="1:5" ht="21">
      <c r="A9" s="91"/>
      <c r="B9" s="88" t="s">
        <v>1</v>
      </c>
      <c r="C9" s="89"/>
      <c r="D9" s="90"/>
      <c r="E9" s="90"/>
    </row>
    <row r="10" spans="1:5" s="76" customFormat="1" ht="21">
      <c r="A10" s="92" t="s">
        <v>45</v>
      </c>
      <c r="B10" s="80" t="s">
        <v>2</v>
      </c>
      <c r="C10" s="93">
        <f>SUM(C14:C24)</f>
        <v>338300</v>
      </c>
      <c r="D10" s="90"/>
      <c r="E10" s="90"/>
    </row>
    <row r="11" spans="1:5" s="76" customFormat="1" ht="21">
      <c r="A11" s="94"/>
      <c r="B11" s="95" t="s">
        <v>1</v>
      </c>
      <c r="C11" s="93"/>
      <c r="D11" s="90"/>
      <c r="E11" s="90"/>
    </row>
    <row r="12" spans="1:5" s="76" customFormat="1" ht="21">
      <c r="A12" s="96" t="s">
        <v>69</v>
      </c>
      <c r="B12" s="81"/>
      <c r="C12" s="97"/>
      <c r="D12" s="90"/>
      <c r="E12" s="90"/>
    </row>
    <row r="13" spans="1:5" s="102" customFormat="1" ht="21">
      <c r="A13" s="98" t="s">
        <v>70</v>
      </c>
      <c r="B13" s="99"/>
      <c r="C13" s="101"/>
      <c r="D13" s="90"/>
      <c r="E13" s="90"/>
    </row>
    <row r="14" spans="1:5" s="102" customFormat="1" ht="21">
      <c r="A14" s="103" t="s">
        <v>14</v>
      </c>
      <c r="B14" s="104" t="s">
        <v>2</v>
      </c>
      <c r="C14" s="100">
        <v>108000</v>
      </c>
      <c r="D14" s="90"/>
      <c r="E14" s="90"/>
    </row>
    <row r="15" spans="1:5" s="102" customFormat="1" ht="21">
      <c r="A15" s="105" t="s">
        <v>71</v>
      </c>
      <c r="B15" s="104"/>
      <c r="C15" s="100"/>
      <c r="D15" s="90"/>
      <c r="E15" s="90"/>
    </row>
    <row r="16" spans="1:5" s="102" customFormat="1" ht="21">
      <c r="A16" s="103" t="s">
        <v>12</v>
      </c>
      <c r="B16" s="104" t="s">
        <v>2</v>
      </c>
      <c r="C16" s="100">
        <v>18100</v>
      </c>
      <c r="D16" s="90"/>
      <c r="E16" s="90"/>
    </row>
    <row r="17" spans="1:6" s="102" customFormat="1" ht="21">
      <c r="A17" s="103" t="s">
        <v>10</v>
      </c>
      <c r="B17" s="104" t="s">
        <v>2</v>
      </c>
      <c r="C17" s="100">
        <v>32800</v>
      </c>
      <c r="D17" s="90"/>
      <c r="E17" s="90"/>
    </row>
    <row r="18" spans="1:6" s="102" customFormat="1" ht="21">
      <c r="A18" s="106" t="s">
        <v>72</v>
      </c>
      <c r="B18" s="104" t="s">
        <v>2</v>
      </c>
      <c r="C18" s="100">
        <v>0</v>
      </c>
      <c r="D18" s="90"/>
      <c r="E18" s="90"/>
    </row>
    <row r="19" spans="1:6" s="102" customFormat="1" ht="21">
      <c r="A19" s="107" t="s">
        <v>73</v>
      </c>
      <c r="B19" s="104"/>
      <c r="C19" s="100"/>
      <c r="D19" s="90"/>
      <c r="E19" s="90"/>
    </row>
    <row r="20" spans="1:6" s="102" customFormat="1" ht="21">
      <c r="A20" s="103" t="s">
        <v>67</v>
      </c>
      <c r="B20" s="104" t="s">
        <v>2</v>
      </c>
      <c r="C20" s="100">
        <v>22000</v>
      </c>
      <c r="D20" s="90"/>
      <c r="E20" s="90"/>
    </row>
    <row r="21" spans="1:6" s="102" customFormat="1" ht="21">
      <c r="A21" s="103" t="s">
        <v>82</v>
      </c>
      <c r="B21" s="104" t="s">
        <v>2</v>
      </c>
      <c r="C21" s="100">
        <v>0</v>
      </c>
      <c r="D21" s="90"/>
      <c r="E21" s="90"/>
    </row>
    <row r="22" spans="1:6" s="102" customFormat="1" ht="21">
      <c r="A22" s="103" t="s">
        <v>5</v>
      </c>
      <c r="B22" s="104" t="s">
        <v>2</v>
      </c>
      <c r="C22" s="100">
        <v>0</v>
      </c>
      <c r="D22" s="90"/>
      <c r="E22" s="90"/>
    </row>
    <row r="23" spans="1:6" s="102" customFormat="1" ht="21">
      <c r="A23" s="103" t="s">
        <v>4</v>
      </c>
      <c r="B23" s="104" t="s">
        <v>2</v>
      </c>
      <c r="C23" s="100">
        <v>2000</v>
      </c>
      <c r="D23" s="90"/>
      <c r="E23" s="90"/>
    </row>
    <row r="24" spans="1:6" s="102" customFormat="1" ht="21">
      <c r="A24" s="103" t="s">
        <v>74</v>
      </c>
      <c r="B24" s="104" t="s">
        <v>2</v>
      </c>
      <c r="C24" s="100">
        <v>155400</v>
      </c>
      <c r="D24" s="90"/>
      <c r="E24" s="90"/>
    </row>
    <row r="25" spans="1:6" s="102" customFormat="1" ht="21">
      <c r="A25" s="106" t="s">
        <v>75</v>
      </c>
      <c r="B25" s="104"/>
      <c r="C25" s="100"/>
      <c r="D25" s="90"/>
      <c r="E25" s="90"/>
    </row>
    <row r="26" spans="1:6" s="110" customFormat="1" ht="21">
      <c r="A26" s="137" t="s">
        <v>63</v>
      </c>
      <c r="B26" s="108" t="s">
        <v>2</v>
      </c>
      <c r="C26" s="109">
        <f>+C8</f>
        <v>338300</v>
      </c>
      <c r="D26" s="90"/>
      <c r="E26" s="90"/>
    </row>
    <row r="27" spans="1:6" s="110" customFormat="1" ht="21">
      <c r="A27" s="138"/>
      <c r="B27" s="108" t="s">
        <v>1</v>
      </c>
      <c r="C27" s="109"/>
      <c r="D27" s="90"/>
      <c r="E27" s="90"/>
    </row>
    <row r="28" spans="1:6" s="113" customFormat="1" ht="21">
      <c r="A28" s="139" t="s">
        <v>26</v>
      </c>
      <c r="B28" s="111" t="s">
        <v>2</v>
      </c>
      <c r="C28" s="112">
        <f>+C26</f>
        <v>338300</v>
      </c>
      <c r="D28" s="90"/>
      <c r="E28" s="90"/>
    </row>
    <row r="29" spans="1:6" s="113" customFormat="1" ht="21">
      <c r="A29" s="140"/>
      <c r="B29" s="111" t="s">
        <v>1</v>
      </c>
      <c r="C29" s="112"/>
      <c r="D29" s="90"/>
      <c r="E29" s="90"/>
    </row>
    <row r="30" spans="1:6" s="113" customFormat="1" ht="21">
      <c r="A30" s="114"/>
      <c r="B30" s="114"/>
      <c r="C30" s="76"/>
      <c r="E30" s="90"/>
    </row>
    <row r="31" spans="1:6" s="113" customFormat="1" ht="21">
      <c r="A31" s="77" t="s">
        <v>0</v>
      </c>
      <c r="B31" s="114"/>
      <c r="C31" s="76"/>
      <c r="E31" s="115"/>
      <c r="F31" s="115"/>
    </row>
    <row r="32" spans="1:6">
      <c r="F32" s="90"/>
    </row>
    <row r="33" spans="6:6">
      <c r="F33" s="90"/>
    </row>
  </sheetData>
  <mergeCells count="4">
    <mergeCell ref="A28:A29"/>
    <mergeCell ref="A1:C1"/>
    <mergeCell ref="A5:A6"/>
    <mergeCell ref="A26:A27"/>
  </mergeCells>
  <pageMargins left="0.70866141732283472" right="0.31496062992125984" top="0.74803149606299213" bottom="0.74803149606299213" header="0.31496062992125984" footer="0.31496062992125984"/>
  <pageSetup paperSize="9" scale="9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6E634-A4BF-48D0-8F18-EBDFEDFD1D18}">
  <dimension ref="A1:F33"/>
  <sheetViews>
    <sheetView view="pageBreakPreview" topLeftCell="A5" zoomScale="80" zoomScaleNormal="80" zoomScaleSheetLayoutView="80" workbookViewId="0">
      <selection activeCell="A21" sqref="A21"/>
    </sheetView>
  </sheetViews>
  <sheetFormatPr defaultColWidth="9" defaultRowHeight="15"/>
  <cols>
    <col min="1" max="1" width="50.140625" style="74" customWidth="1"/>
    <col min="2" max="2" width="8.28515625" style="74" customWidth="1"/>
    <col min="3" max="3" width="39.85546875" style="76" customWidth="1"/>
    <col min="4" max="4" width="9.42578125" style="74" bestFit="1" customWidth="1"/>
    <col min="5" max="5" width="10.5703125" style="74" customWidth="1"/>
    <col min="6" max="16384" width="9" style="74"/>
  </cols>
  <sheetData>
    <row r="1" spans="1:5" ht="21">
      <c r="A1" s="144" t="s">
        <v>68</v>
      </c>
      <c r="B1" s="144"/>
      <c r="C1" s="144"/>
    </row>
    <row r="2" spans="1:5" ht="21">
      <c r="A2" s="75" t="s">
        <v>64</v>
      </c>
      <c r="B2" s="75"/>
    </row>
    <row r="3" spans="1:5" ht="21">
      <c r="A3" s="77" t="s">
        <v>65</v>
      </c>
      <c r="B3" s="77"/>
    </row>
    <row r="4" spans="1:5" ht="21">
      <c r="A4" s="77"/>
      <c r="B4" s="77"/>
      <c r="C4" s="78" t="s">
        <v>17</v>
      </c>
    </row>
    <row r="5" spans="1:5" ht="21">
      <c r="A5" s="141" t="s">
        <v>43</v>
      </c>
      <c r="B5" s="79" t="s">
        <v>15</v>
      </c>
      <c r="C5" s="125" t="s">
        <v>58</v>
      </c>
    </row>
    <row r="6" spans="1:5" ht="21">
      <c r="A6" s="142"/>
      <c r="B6" s="82" t="s">
        <v>1</v>
      </c>
      <c r="C6" s="69" t="s">
        <v>77</v>
      </c>
    </row>
    <row r="7" spans="1:5" ht="21">
      <c r="A7" s="83" t="s">
        <v>47</v>
      </c>
      <c r="B7" s="84"/>
      <c r="C7" s="86"/>
    </row>
    <row r="8" spans="1:5" ht="21">
      <c r="A8" s="87" t="s">
        <v>66</v>
      </c>
      <c r="B8" s="88" t="s">
        <v>2</v>
      </c>
      <c r="C8" s="89">
        <f>C10</f>
        <v>111760</v>
      </c>
      <c r="D8" s="90"/>
      <c r="E8" s="90"/>
    </row>
    <row r="9" spans="1:5" ht="21">
      <c r="A9" s="91"/>
      <c r="B9" s="88" t="s">
        <v>1</v>
      </c>
      <c r="C9" s="89"/>
      <c r="D9" s="90"/>
      <c r="E9" s="90"/>
    </row>
    <row r="10" spans="1:5" s="76" customFormat="1" ht="21">
      <c r="A10" s="92" t="s">
        <v>45</v>
      </c>
      <c r="B10" s="80" t="s">
        <v>2</v>
      </c>
      <c r="C10" s="93">
        <f>SUM(C14:C24)</f>
        <v>111760</v>
      </c>
      <c r="D10" s="90"/>
      <c r="E10" s="90"/>
    </row>
    <row r="11" spans="1:5" s="76" customFormat="1" ht="21">
      <c r="A11" s="94"/>
      <c r="B11" s="95" t="s">
        <v>1</v>
      </c>
      <c r="C11" s="93"/>
      <c r="D11" s="90"/>
      <c r="E11" s="90"/>
    </row>
    <row r="12" spans="1:5" s="76" customFormat="1" ht="21">
      <c r="A12" s="96" t="s">
        <v>69</v>
      </c>
      <c r="B12" s="81"/>
      <c r="C12" s="97"/>
      <c r="D12" s="90"/>
      <c r="E12" s="90"/>
    </row>
    <row r="13" spans="1:5" s="102" customFormat="1" ht="21">
      <c r="A13" s="98" t="s">
        <v>70</v>
      </c>
      <c r="B13" s="99"/>
      <c r="C13" s="101"/>
      <c r="D13" s="90"/>
      <c r="E13" s="90"/>
    </row>
    <row r="14" spans="1:5" s="102" customFormat="1" ht="21">
      <c r="A14" s="103" t="s">
        <v>14</v>
      </c>
      <c r="B14" s="104" t="s">
        <v>2</v>
      </c>
      <c r="C14" s="100">
        <v>111760</v>
      </c>
      <c r="D14" s="90"/>
      <c r="E14" s="90"/>
    </row>
    <row r="15" spans="1:5" s="102" customFormat="1" ht="21">
      <c r="A15" s="105" t="s">
        <v>71</v>
      </c>
      <c r="B15" s="104"/>
      <c r="C15" s="100"/>
      <c r="D15" s="90"/>
      <c r="E15" s="90"/>
    </row>
    <row r="16" spans="1:5" s="102" customFormat="1" ht="21">
      <c r="A16" s="103" t="s">
        <v>12</v>
      </c>
      <c r="B16" s="104" t="s">
        <v>2</v>
      </c>
      <c r="C16" s="100">
        <v>0</v>
      </c>
      <c r="D16" s="90"/>
      <c r="E16" s="90"/>
    </row>
    <row r="17" spans="1:6" s="102" customFormat="1" ht="21">
      <c r="A17" s="103" t="s">
        <v>10</v>
      </c>
      <c r="B17" s="104" t="s">
        <v>2</v>
      </c>
      <c r="C17" s="100">
        <v>0</v>
      </c>
      <c r="D17" s="90"/>
      <c r="E17" s="90"/>
    </row>
    <row r="18" spans="1:6" s="102" customFormat="1" ht="21">
      <c r="A18" s="106" t="s">
        <v>72</v>
      </c>
      <c r="B18" s="104" t="s">
        <v>2</v>
      </c>
      <c r="C18" s="100">
        <v>0</v>
      </c>
      <c r="D18" s="90"/>
      <c r="E18" s="90"/>
    </row>
    <row r="19" spans="1:6" s="102" customFormat="1" ht="21">
      <c r="A19" s="107" t="s">
        <v>73</v>
      </c>
      <c r="B19" s="104"/>
      <c r="C19" s="100"/>
      <c r="D19" s="90"/>
      <c r="E19" s="90"/>
    </row>
    <row r="20" spans="1:6" s="102" customFormat="1" ht="21">
      <c r="A20" s="103" t="s">
        <v>67</v>
      </c>
      <c r="B20" s="104" t="s">
        <v>2</v>
      </c>
      <c r="C20" s="100">
        <v>0</v>
      </c>
      <c r="D20" s="90"/>
      <c r="E20" s="90"/>
    </row>
    <row r="21" spans="1:6" s="102" customFormat="1" ht="21">
      <c r="A21" s="103" t="s">
        <v>82</v>
      </c>
      <c r="B21" s="104" t="s">
        <v>2</v>
      </c>
      <c r="C21" s="100">
        <v>0</v>
      </c>
      <c r="D21" s="90"/>
      <c r="E21" s="90"/>
    </row>
    <row r="22" spans="1:6" s="102" customFormat="1" ht="21">
      <c r="A22" s="103" t="s">
        <v>5</v>
      </c>
      <c r="B22" s="104" t="s">
        <v>2</v>
      </c>
      <c r="C22" s="100">
        <v>0</v>
      </c>
      <c r="D22" s="90"/>
      <c r="E22" s="90"/>
    </row>
    <row r="23" spans="1:6" s="102" customFormat="1" ht="21">
      <c r="A23" s="103" t="s">
        <v>4</v>
      </c>
      <c r="B23" s="104" t="s">
        <v>2</v>
      </c>
      <c r="C23" s="100">
        <v>0</v>
      </c>
      <c r="D23" s="90"/>
      <c r="E23" s="90"/>
    </row>
    <row r="24" spans="1:6" s="102" customFormat="1" ht="21">
      <c r="A24" s="103" t="s">
        <v>74</v>
      </c>
      <c r="B24" s="104" t="s">
        <v>2</v>
      </c>
      <c r="C24" s="100">
        <v>0</v>
      </c>
      <c r="D24" s="90"/>
      <c r="E24" s="90"/>
    </row>
    <row r="25" spans="1:6" s="102" customFormat="1" ht="21">
      <c r="A25" s="106" t="s">
        <v>75</v>
      </c>
      <c r="B25" s="104"/>
      <c r="C25" s="100"/>
      <c r="D25" s="90"/>
      <c r="E25" s="90"/>
    </row>
    <row r="26" spans="1:6" s="110" customFormat="1" ht="21">
      <c r="A26" s="137" t="s">
        <v>63</v>
      </c>
      <c r="B26" s="108" t="s">
        <v>2</v>
      </c>
      <c r="C26" s="109">
        <f>+C8</f>
        <v>111760</v>
      </c>
      <c r="D26" s="90"/>
      <c r="E26" s="90"/>
    </row>
    <row r="27" spans="1:6" s="110" customFormat="1" ht="21">
      <c r="A27" s="138"/>
      <c r="B27" s="108" t="s">
        <v>1</v>
      </c>
      <c r="C27" s="109"/>
      <c r="D27" s="90"/>
      <c r="E27" s="90"/>
    </row>
    <row r="28" spans="1:6" s="113" customFormat="1" ht="21">
      <c r="A28" s="139" t="s">
        <v>26</v>
      </c>
      <c r="B28" s="111" t="s">
        <v>2</v>
      </c>
      <c r="C28" s="112">
        <f>+C26</f>
        <v>111760</v>
      </c>
      <c r="D28" s="90"/>
      <c r="E28" s="90"/>
    </row>
    <row r="29" spans="1:6" s="113" customFormat="1" ht="21">
      <c r="A29" s="140"/>
      <c r="B29" s="111" t="s">
        <v>1</v>
      </c>
      <c r="C29" s="112"/>
      <c r="D29" s="90"/>
      <c r="E29" s="90"/>
    </row>
    <row r="30" spans="1:6" s="113" customFormat="1" ht="21">
      <c r="A30" s="114"/>
      <c r="B30" s="114"/>
      <c r="C30" s="76"/>
      <c r="E30" s="90"/>
    </row>
    <row r="31" spans="1:6" s="113" customFormat="1" ht="21">
      <c r="A31" s="77" t="s">
        <v>0</v>
      </c>
      <c r="B31" s="114"/>
      <c r="C31" s="76"/>
      <c r="E31" s="115"/>
      <c r="F31" s="115"/>
    </row>
    <row r="32" spans="1:6">
      <c r="F32" s="90"/>
    </row>
    <row r="33" spans="6:6">
      <c r="F33" s="90"/>
    </row>
  </sheetData>
  <mergeCells count="4">
    <mergeCell ref="A1:C1"/>
    <mergeCell ref="A5:A6"/>
    <mergeCell ref="A26:A27"/>
    <mergeCell ref="A28:A29"/>
  </mergeCells>
  <pageMargins left="0.70866141732283472" right="0.31496062992125984" top="0.74803149606299213" bottom="0.74803149606299213" header="0.31496062992125984" footer="0.31496062992125984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ฝ่ายทะเบียน</vt:lpstr>
      <vt:lpstr>ทะเบียน</vt:lpstr>
      <vt:lpstr>สัญญา</vt:lpstr>
      <vt:lpstr>งวด 1</vt:lpstr>
      <vt:lpstr>งวด 2</vt:lpstr>
      <vt:lpstr>งวด 3</vt:lpstr>
      <vt:lpstr>'งวด 1'!Print_Area</vt:lpstr>
      <vt:lpstr>'งวด 2'!Print_Area</vt:lpstr>
      <vt:lpstr>'งวด 3'!Print_Area</vt:lpstr>
      <vt:lpstr>ทะเบียน!Print_Area</vt:lpstr>
      <vt:lpstr>ฝ่ายทะเบียน!Print_Area</vt:lpstr>
      <vt:lpstr>ฝ่ายทะเบียน!Print_Titles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finace</dc:creator>
  <cp:lastModifiedBy>bma03005</cp:lastModifiedBy>
  <cp:lastPrinted>2023-09-20T10:26:17Z</cp:lastPrinted>
  <dcterms:created xsi:type="dcterms:W3CDTF">2020-09-19T05:34:07Z</dcterms:created>
  <dcterms:modified xsi:type="dcterms:W3CDTF">2025-04-07T06:05:00Z</dcterms:modified>
</cp:coreProperties>
</file>