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2567\O14\"/>
    </mc:Choice>
  </mc:AlternateContent>
  <xr:revisionPtr revIDLastSave="0" documentId="8_{60EC99DE-F969-4540-B81F-1A3239F09FD2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คำนำ " sheetId="7" r:id="rId1"/>
    <sheet name="โครงสร้าง" sheetId="8" r:id="rId2"/>
    <sheet name="สังเขป" sheetId="10" r:id="rId3"/>
    <sheet name="สังเขป ฉ" sheetId="14" r:id="rId4"/>
    <sheet name="งบประมาณรายจ่ายประจำปี " sheetId="9" r:id="rId5"/>
    <sheet name="รายละเอียดตามงบรายจ่าย" sheetId="13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5" hidden="1">รายละเอียดตามงบรายจ่าย!$A$1:$J$987</definedName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4">#REF!</definedName>
    <definedName name="list" localSheetId="5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4">#REF!</definedName>
    <definedName name="output" localSheetId="5">#REF!</definedName>
    <definedName name="output" localSheetId="2">#REF!</definedName>
    <definedName name="output">#REF!</definedName>
    <definedName name="_xlnm.Print_Area" localSheetId="1">โครงสร้าง!$A$1:$F$36</definedName>
    <definedName name="_xlnm.Print_Area" localSheetId="4">'งบประมาณรายจ่ายประจำปี '!$A$1:$G$491</definedName>
    <definedName name="_xlnm.Print_Area" localSheetId="5">รายละเอียดตามงบรายจ่าย!$A$1:$H$974</definedName>
    <definedName name="_xlnm.Print_Area" localSheetId="2">สังเขป!$A$1:$K$79</definedName>
    <definedName name="_xlnm.Print_Area" localSheetId="3">'สังเขป ฉ'!$A$1:$J$14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7" i="13" l="1"/>
  <c r="E841" i="13"/>
  <c r="E54" i="13"/>
  <c r="H14" i="10"/>
  <c r="E906" i="13"/>
  <c r="E809" i="13"/>
  <c r="E771" i="13"/>
  <c r="E699" i="13"/>
  <c r="F698" i="13" s="1"/>
  <c r="E680" i="13"/>
  <c r="E679" i="13" s="1"/>
  <c r="E678" i="13" s="1"/>
  <c r="E665" i="13"/>
  <c r="E664" i="13" s="1"/>
  <c r="E630" i="13"/>
  <c r="E629" i="13" s="1"/>
  <c r="F628" i="13" s="1"/>
  <c r="E840" i="13" l="1"/>
  <c r="F663" i="13"/>
  <c r="E493" i="13" l="1"/>
  <c r="E492" i="13" s="1"/>
  <c r="E491" i="13" s="1"/>
  <c r="E53" i="13"/>
  <c r="E52" i="13" s="1"/>
  <c r="H44" i="10" l="1"/>
  <c r="H49" i="10"/>
  <c r="D427" i="9"/>
  <c r="D426" i="9"/>
  <c r="D407" i="9"/>
  <c r="D406" i="9"/>
  <c r="D389" i="9"/>
  <c r="D388" i="9"/>
  <c r="D355" i="9"/>
  <c r="D354" i="9"/>
  <c r="D310" i="9"/>
  <c r="D309" i="9"/>
  <c r="D263" i="9"/>
  <c r="D262" i="9"/>
  <c r="D196" i="9"/>
  <c r="D195" i="9"/>
  <c r="D131" i="9"/>
  <c r="D130" i="9"/>
  <c r="D26" i="9"/>
  <c r="D25" i="9"/>
  <c r="H43" i="10"/>
  <c r="H41" i="10"/>
  <c r="H40" i="10"/>
  <c r="H38" i="10"/>
  <c r="H35" i="10"/>
  <c r="H31" i="10"/>
  <c r="H27" i="10"/>
  <c r="H22" i="10"/>
  <c r="H9" i="14"/>
  <c r="F7" i="14"/>
  <c r="D6" i="14"/>
  <c r="L50" i="10"/>
  <c r="K50" i="10"/>
  <c r="E893" i="13"/>
  <c r="C10" i="14" l="1"/>
  <c r="D10" i="14"/>
  <c r="E10" i="14"/>
  <c r="F10" i="14"/>
  <c r="G10" i="14"/>
  <c r="H10" i="14"/>
  <c r="B10" i="14"/>
  <c r="C427" i="9" l="1"/>
  <c r="C407" i="9"/>
  <c r="C389" i="9"/>
  <c r="C330" i="9"/>
  <c r="C355" i="9"/>
  <c r="C310" i="9"/>
  <c r="C295" i="9"/>
  <c r="C280" i="9"/>
  <c r="C263" i="9"/>
  <c r="C246" i="9"/>
  <c r="C230" i="9"/>
  <c r="C212" i="9"/>
  <c r="C196" i="9"/>
  <c r="C181" i="9"/>
  <c r="C167" i="9"/>
  <c r="C151" i="9"/>
  <c r="C131" i="9"/>
  <c r="C117" i="9"/>
  <c r="C86" i="9"/>
  <c r="C66" i="9"/>
  <c r="C50" i="9"/>
  <c r="C26" i="9"/>
  <c r="C11" i="9"/>
  <c r="B463" i="9"/>
  <c r="B483" i="9"/>
  <c r="B442" i="9"/>
  <c r="E967" i="13"/>
  <c r="F966" i="13" s="1"/>
  <c r="E962" i="13"/>
  <c r="F961" i="13" s="1"/>
  <c r="E387" i="13"/>
  <c r="E386" i="13" s="1"/>
  <c r="E385" i="13" s="1"/>
  <c r="E139" i="13"/>
  <c r="E106" i="13"/>
  <c r="E71" i="13"/>
  <c r="E70" i="13" s="1"/>
  <c r="E36" i="13"/>
  <c r="E35" i="13" s="1"/>
  <c r="E24" i="13" l="1"/>
  <c r="E874" i="13"/>
  <c r="E941" i="13"/>
  <c r="E933" i="13"/>
  <c r="I6" i="14"/>
  <c r="I7" i="14"/>
  <c r="I8" i="14"/>
  <c r="I9" i="14"/>
  <c r="I5" i="14"/>
  <c r="I10" i="14" s="1"/>
  <c r="J49" i="10"/>
  <c r="I16" i="10"/>
  <c r="H50" i="10"/>
  <c r="H6" i="10" s="1"/>
  <c r="E892" i="13" l="1"/>
  <c r="E891" i="13" s="1"/>
  <c r="E858" i="13"/>
  <c r="E805" i="13"/>
  <c r="E804" i="13" s="1"/>
  <c r="E774" i="13"/>
  <c r="E770" i="13"/>
  <c r="E769" i="13" s="1"/>
  <c r="E956" i="13"/>
  <c r="F955" i="13" s="1"/>
  <c r="E447" i="13"/>
  <c r="E446" i="13" s="1"/>
  <c r="F445" i="13" s="1"/>
  <c r="E237" i="13"/>
  <c r="E236" i="13" s="1"/>
  <c r="F235" i="13" s="1"/>
  <c r="E155" i="13"/>
  <c r="E154" i="13" s="1"/>
  <c r="E153" i="13" s="1"/>
  <c r="E80" i="13"/>
  <c r="F69" i="13" s="1"/>
  <c r="E20" i="13"/>
  <c r="E15" i="13"/>
  <c r="E8" i="13"/>
  <c r="E839" i="13" l="1"/>
  <c r="F838" i="13" s="1"/>
  <c r="E138" i="13"/>
  <c r="F137" i="13" s="1"/>
  <c r="F768" i="13"/>
  <c r="F803" i="13"/>
  <c r="E873" i="13"/>
  <c r="F872" i="13" s="1"/>
  <c r="E342" i="13"/>
  <c r="E341" i="13" s="1"/>
  <c r="F340" i="13" s="1"/>
  <c r="E203" i="13"/>
  <c r="E307" i="13"/>
  <c r="E306" i="13" s="1"/>
  <c r="F305" i="13" s="1"/>
  <c r="E377" i="13"/>
  <c r="E376" i="13" s="1"/>
  <c r="F375" i="13" s="1"/>
  <c r="E7" i="13"/>
  <c r="F6" i="13" s="1"/>
  <c r="F34" i="13"/>
  <c r="E735" i="13"/>
  <c r="E734" i="13" s="1"/>
  <c r="F733" i="13" s="1"/>
  <c r="E105" i="13"/>
  <c r="F104" i="13" s="1"/>
  <c r="E169" i="13"/>
  <c r="E168" i="13" s="1"/>
  <c r="F167" i="13" s="1"/>
  <c r="E272" i="13"/>
  <c r="E271" i="13" s="1"/>
  <c r="F270" i="13" s="1"/>
  <c r="E412" i="13"/>
  <c r="E411" i="13" s="1"/>
  <c r="F410" i="13" s="1"/>
  <c r="E482" i="13"/>
  <c r="E481" i="13" s="1"/>
  <c r="F480" i="13" s="1"/>
  <c r="I91" i="10"/>
  <c r="H91" i="10"/>
  <c r="G91" i="10"/>
  <c r="F91" i="10"/>
  <c r="E91" i="10"/>
  <c r="D91" i="10"/>
  <c r="C91" i="10"/>
  <c r="J89" i="10"/>
  <c r="J88" i="10"/>
  <c r="J87" i="10"/>
  <c r="J86" i="10"/>
  <c r="J85" i="10"/>
  <c r="I79" i="10"/>
  <c r="H79" i="10"/>
  <c r="J79" i="10"/>
  <c r="I50" i="10"/>
  <c r="J44" i="10"/>
  <c r="J43" i="10"/>
  <c r="J41" i="10"/>
  <c r="J47" i="10"/>
  <c r="J40" i="10"/>
  <c r="J39" i="10"/>
  <c r="J46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I11" i="10"/>
  <c r="H11" i="10"/>
  <c r="J9" i="10"/>
  <c r="J8" i="10"/>
  <c r="J7" i="10"/>
  <c r="J6" i="10"/>
  <c r="L6" i="10" s="1"/>
  <c r="E202" i="13" l="1"/>
  <c r="F201" i="13" s="1"/>
  <c r="F3" i="13" s="1"/>
  <c r="J50" i="10"/>
  <c r="J11" i="10"/>
  <c r="J91" i="10"/>
</calcChain>
</file>

<file path=xl/sharedStrings.xml><?xml version="1.0" encoding="utf-8"?>
<sst xmlns="http://schemas.openxmlformats.org/spreadsheetml/2006/main" count="2858" uniqueCount="1243">
  <si>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</si>
  <si>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</si>
  <si>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</si>
  <si>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</si>
  <si>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</si>
  <si>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</si>
  <si>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</si>
  <si>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</si>
  <si>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</si>
  <si>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</si>
  <si>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</si>
  <si>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</si>
  <si>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</si>
  <si>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</si>
  <si>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</si>
  <si>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</si>
  <si>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</si>
  <si>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</si>
  <si>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</si>
  <si>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</si>
  <si>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</si>
  <si>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</si>
  <si>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</si>
  <si>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</si>
  <si>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</si>
  <si>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</si>
  <si>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</si>
  <si>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</si>
  <si>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</si>
  <si>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</si>
  <si>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</si>
  <si>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</si>
  <si>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</si>
  <si>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</si>
  <si>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</si>
  <si>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</si>
  <si>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</si>
  <si>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</si>
  <si>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</si>
  <si>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</si>
  <si>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</si>
  <si>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</si>
  <si>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</si>
  <si>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</si>
  <si>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</si>
  <si>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</si>
  <si>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</si>
  <si>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</si>
  <si>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</si>
  <si>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</si>
  <si>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</si>
  <si>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</si>
  <si>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</si>
  <si>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</si>
  <si>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</si>
  <si>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</si>
  <si>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</si>
  <si>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</si>
  <si>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</si>
  <si>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</si>
  <si>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</si>
  <si>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</si>
  <si>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</si>
  <si>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</si>
  <si>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</si>
  <si>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</si>
  <si>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</si>
  <si>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</si>
  <si>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</si>
  <si>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</si>
  <si>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</si>
  <si>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</si>
  <si>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</si>
  <si>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</si>
  <si>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</si>
  <si>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</si>
  <si>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</si>
  <si>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</si>
  <si>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</si>
  <si>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</si>
  <si>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</si>
  <si>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</si>
  <si>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</si>
  <si>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</si>
  <si>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</si>
  <si>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</si>
  <si>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</si>
  <si>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</si>
  <si>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</si>
  <si>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</si>
  <si>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</si>
  <si>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</si>
  <si>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</si>
  <si>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</si>
  <si>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</si>
  <si>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</si>
  <si>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</si>
  <si>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</si>
  <si>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</si>
  <si>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</si>
  <si>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</si>
  <si>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</si>
  <si>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ฝ่ายการคลัง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</si>
  <si>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</si>
  <si>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</si>
  <si>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</si>
  <si>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</si>
  <si>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</si>
  <si>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</si>
  <si>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</si>
  <si>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</si>
  <si>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</si>
  <si>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</si>
  <si>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</si>
  <si>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</si>
  <si>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</si>
  <si>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</si>
  <si>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</si>
  <si>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</si>
  <si>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</si>
  <si>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</si>
  <si>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</si>
  <si>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</si>
  <si>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</si>
  <si>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</si>
  <si>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</si>
  <si>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</si>
  <si>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</si>
  <si>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</si>
  <si>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</si>
  <si>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</si>
  <si>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</si>
  <si>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</si>
  <si>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</si>
  <si>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</si>
  <si>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</si>
  <si>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</si>
  <si>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</si>
  <si>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</si>
  <si>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</si>
  <si>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</si>
  <si>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</si>
  <si>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</si>
  <si>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</si>
  <si>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</si>
  <si>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</si>
  <si>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</si>
  <si>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</si>
  <si>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</si>
  <si>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</si>
  <si>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</si>
  <si>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</si>
  <si>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</si>
  <si>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</si>
  <si>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</si>
  <si>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</si>
  <si>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</si>
  <si>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</si>
  <si>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</si>
  <si>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</si>
  <si>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</si>
  <si>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</si>
  <si>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</si>
  <si>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</si>
  <si>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</si>
  <si>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</si>
  <si>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</si>
  <si>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</si>
  <si>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</si>
  <si>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</si>
  <si>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</si>
  <si>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</si>
  <si>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</si>
  <si>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</si>
  <si>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</si>
  <si>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</si>
  <si>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</si>
  <si>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</si>
  <si>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</si>
  <si>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</si>
  <si>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</si>
  <si>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</si>
  <si>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</si>
  <si>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</si>
  <si>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</si>
  <si>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</si>
  <si>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</si>
  <si>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</si>
  <si>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</si>
  <si>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</si>
  <si>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</si>
  <si>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</si>
  <si>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</si>
  <si>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</si>
  <si>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</si>
  <si>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</si>
  <si>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</si>
  <si>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</si>
  <si>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</si>
  <si>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</si>
  <si>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</si>
  <si>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</si>
  <si>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</si>
  <si>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</si>
  <si>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</si>
  <si>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</si>
  <si>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</si>
  <si>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</si>
  <si>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</si>
  <si>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</si>
  <si>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</si>
  <si>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</si>
  <si>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</si>
  <si>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</si>
  <si>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</si>
  <si>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</si>
  <si>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</si>
  <si>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</si>
  <si>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</si>
  <si>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</si>
  <si>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</si>
  <si>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</si>
  <si>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</si>
  <si>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</si>
  <si>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</si>
  <si>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</si>
  <si>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</si>
  <si>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</si>
  <si>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</si>
  <si>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</si>
  <si>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</si>
  <si>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</si>
  <si>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</si>
  <si>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</si>
  <si>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</si>
  <si>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</si>
  <si>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</si>
  <si>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</si>
  <si>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</si>
  <si>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</si>
  <si>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</si>
  <si>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</si>
  <si>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</si>
  <si>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</si>
  <si>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</si>
  <si>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</si>
  <si>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</si>
  <si>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</si>
  <si>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</si>
  <si>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</si>
  <si>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</si>
  <si>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</si>
  <si>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</si>
  <si>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</si>
  <si>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</si>
  <si>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</si>
  <si>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</si>
  <si>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</si>
  <si>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</si>
  <si>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</si>
  <si>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</si>
  <si>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</si>
  <si>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</si>
  <si>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</si>
  <si>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</si>
  <si>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</si>
  <si>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</si>
  <si>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</si>
  <si>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</si>
  <si>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</si>
  <si>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</si>
  <si>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</si>
  <si>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</si>
  <si>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</si>
  <si>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</si>
  <si>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</si>
  <si>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</si>
  <si>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</si>
  <si>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</si>
  <si>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</si>
  <si>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</si>
  <si>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</si>
  <si>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</si>
  <si>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</si>
  <si>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</si>
  <si>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</si>
  <si>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</si>
  <si>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</si>
  <si>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</si>
  <si>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</si>
  <si>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</si>
  <si>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</si>
  <si>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</si>
  <si>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</si>
  <si>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</si>
  <si>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</si>
  <si>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</si>
  <si>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</si>
  <si>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</si>
  <si>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</si>
  <si>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</si>
  <si>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</si>
  <si>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</si>
  <si>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</si>
  <si>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</si>
  <si>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</si>
  <si>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</si>
  <si>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</si>
  <si>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</si>
  <si>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</si>
  <si>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</si>
  <si>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</si>
  <si>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</si>
  <si>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</si>
  <si>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</si>
  <si>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</si>
  <si>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</si>
  <si>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</si>
  <si>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</si>
  <si>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</si>
  <si>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</si>
  <si>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</si>
  <si>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</si>
  <si>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</si>
  <si>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</si>
  <si>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</si>
  <si>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</si>
  <si>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</si>
  <si>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</si>
  <si>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</si>
  <si>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</si>
  <si>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</si>
  <si>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</si>
  <si>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</si>
  <si>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</si>
  <si>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</si>
  <si>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</si>
  <si>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</si>
  <si>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</si>
  <si>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</si>
  <si>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</si>
  <si>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</si>
  <si>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</si>
  <si>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</si>
  <si>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</si>
  <si>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</si>
  <si>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</si>
  <si>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</si>
  <si>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</si>
  <si>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</si>
  <si>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</si>
  <si>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</si>
  <si>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</si>
  <si>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</si>
  <si>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</si>
  <si>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</si>
  <si>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</si>
  <si>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</si>
  <si>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</si>
  <si>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</si>
  <si>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</si>
  <si>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</si>
  <si>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</si>
  <si>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</si>
  <si>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</si>
  <si>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</si>
  <si>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</si>
  <si>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</si>
  <si>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</si>
  <si>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</si>
  <si>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</si>
  <si>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</si>
  <si>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</si>
  <si>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</si>
  <si>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</si>
  <si>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</si>
  <si>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</si>
  <si>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</si>
  <si>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</si>
  <si>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</si>
  <si>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</si>
  <si>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</si>
  <si>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</si>
  <si>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</si>
  <si>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</si>
  <si>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</si>
  <si>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</si>
  <si>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</si>
  <si>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</si>
  <si>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</si>
  <si>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</si>
  <si>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</si>
  <si>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</si>
  <si>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</si>
  <si>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</si>
  <si>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</si>
  <si>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</si>
  <si>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</si>
  <si>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</si>
  <si>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</si>
  <si>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</si>
  <si>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</si>
  <si>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</si>
  <si>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</si>
  <si>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</si>
  <si>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</si>
  <si>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</si>
  <si>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</si>
  <si>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</si>
  <si>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</si>
  <si>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</si>
  <si>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</si>
  <si>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</si>
  <si>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</si>
  <si>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</si>
  <si>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</si>
  <si>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</si>
  <si>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</si>
  <si>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</si>
  <si>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</si>
  <si>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</si>
  <si>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</si>
  <si>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</si>
  <si>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</si>
  <si>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</si>
  <si>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</si>
  <si>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</si>
  <si>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</si>
  <si>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</si>
  <si>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</si>
  <si>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</si>
  <si>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</si>
  <si>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</si>
  <si>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</si>
  <si>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</si>
  <si>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</si>
  <si>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</si>
  <si>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</si>
  <si>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</si>
  <si>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</si>
  <si>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</si>
  <si>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</si>
  <si>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</si>
  <si>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</si>
  <si>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</si>
  <si>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</si>
  <si>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</si>
  <si>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</si>
  <si>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</si>
  <si>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</si>
  <si>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</si>
  <si>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</si>
  <si>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</si>
  <si>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</si>
  <si>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</si>
  <si>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</si>
  <si>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</si>
  <si>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</si>
  <si>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</si>
  <si>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</si>
  <si>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สำนักงานเขตสัมพันธวงศ์</t>
  </si>
  <si>
    <t xml:space="preserve">          สำนักงานเขตสัมพันธวงศ์ มีพันธกิจหลักในการพัฒนาปรับปรุงการให้บริการของหน่วยงานให้ตรงตามความ</t>
  </si>
  <si>
    <t>ต้องการของประชาชนผู้รับบริการ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</t>
  </si>
  <si>
    <t>เกิดการคัดแยกขยะมูลฝอยที่แหล่งกำเนิดเป็นการจัดการขยะตั้งแต่ต้นทางให้เกิดการลดปริมาณขยะ และใช้ทรัพยากร</t>
  </si>
  <si>
    <t>รายได้ การบังคับการให้เป็นไปตามข้อบัญญัติกรุงเทพมหานครหรือกฎหมายอื่นที่กำหนดให้เป็นอำนาจหน้าที่ของ</t>
  </si>
  <si>
    <t xml:space="preserve">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</si>
  <si>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</si>
  <si>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</si>
  <si>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</si>
  <si>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</si>
  <si>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</si>
  <si>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</si>
  <si>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</si>
  <si>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</si>
  <si>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</si>
  <si>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</si>
  <si>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</si>
  <si>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</si>
  <si>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ราย</t>
  </si>
  <si>
    <t>โครงสร้างหน่วยงานและอัตรากำลัง</t>
  </si>
  <si>
    <t>อำนวยการ</t>
  </si>
  <si>
    <t xml:space="preserve"> ผู้อำนวยการ  (1)</t>
  </si>
  <si>
    <t xml:space="preserve"> ผู้ช่วยผู้อำนวยการ (2)</t>
  </si>
  <si>
    <t xml:space="preserve"> หัวหน้าฝ่าย  (1)</t>
  </si>
  <si>
    <t>- ข้าราชการ (15)</t>
  </si>
  <si>
    <t>- ข้าราชการ (13)</t>
  </si>
  <si>
    <t>- ลูกจ้างประจำ (1)</t>
  </si>
  <si>
    <t>- ลูกจ้างประจำ (2)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</si>
  <si>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</si>
  <si>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</si>
  <si>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</si>
  <si>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</si>
  <si>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(10)</t>
  </si>
  <si>
    <t>- ข้าราชการ (11)</t>
  </si>
  <si>
    <t>- ลูกจ้างประจำ (48)</t>
  </si>
  <si>
    <t>ฝ่ายพัฒนาชุมชน</t>
  </si>
  <si>
    <t>และสวัสดิการสังคม</t>
  </si>
  <si>
    <t>- ข้าราชการ (16)</t>
  </si>
  <si>
    <t>- ลูกจ้างชั่วคราว (1)</t>
  </si>
  <si>
    <t>- ข้าราชการ (8)</t>
  </si>
  <si>
    <t>- ลูกจ้างประจำ (4)</t>
  </si>
  <si>
    <t>- ลูกจ้างชั่วคราว (5)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</si>
  <si>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</si>
  <si>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</si>
  <si>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</si>
  <si>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</si>
  <si>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</si>
  <si>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</si>
  <si>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</si>
  <si>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</si>
  <si>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รับเรื่องร้องทุกข์</t>
  </si>
  <si>
    <t>ตร.ม.</t>
  </si>
  <si>
    <t>ตร.กม.</t>
  </si>
  <si>
    <t>ดูแลบำรุงรักษาต้นไม้</t>
  </si>
  <si>
    <t>ต้น</t>
  </si>
  <si>
    <t>- ลูกจ้างประจำ (3)</t>
  </si>
  <si>
    <t>การจัดบริการของสำนักงานเขต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</si>
  <si>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</si>
  <si>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</si>
  <si>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</si>
  <si>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</si>
  <si>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</si>
  <si>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</si>
  <si>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</si>
  <si>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</si>
  <si>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</si>
  <si>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</si>
  <si>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</si>
  <si>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</si>
  <si>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</si>
  <si>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</si>
  <si>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</si>
  <si>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</si>
  <si>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</si>
  <si>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</si>
  <si>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</si>
  <si>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</si>
  <si>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</si>
  <si>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</si>
  <si>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</si>
  <si>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</si>
  <si>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</si>
  <si>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</si>
  <si>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</si>
  <si>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</si>
  <si>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</si>
  <si>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</si>
  <si>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</si>
  <si>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</si>
  <si>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</si>
  <si>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</si>
  <si>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</si>
  <si>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</si>
  <si>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</si>
  <si>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</si>
  <si>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</si>
  <si>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</si>
  <si>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</si>
  <si>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</si>
  <si>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</si>
  <si>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</si>
  <si>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</si>
  <si>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</si>
  <si>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</si>
  <si>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</si>
  <si>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</si>
  <si>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</si>
  <si>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</si>
  <si>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</si>
  <si>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</si>
  <si>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</si>
  <si>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</si>
  <si>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</si>
  <si>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</si>
  <si>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</si>
  <si>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</si>
  <si>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</si>
  <si>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</si>
  <si>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t>01101-1</t>
  </si>
  <si>
    <t>01102-1</t>
  </si>
  <si>
    <t>01106-1</t>
  </si>
  <si>
    <t>01107-1</t>
  </si>
  <si>
    <t>01108-1</t>
  </si>
  <si>
    <t>01109-1</t>
  </si>
  <si>
    <t>01201-1</t>
  </si>
  <si>
    <t>01202-1</t>
  </si>
  <si>
    <t>01205-1</t>
  </si>
  <si>
    <t>01206-1</t>
  </si>
  <si>
    <t>02101-1</t>
  </si>
  <si>
    <t>02102-1</t>
  </si>
  <si>
    <t>02103-1</t>
  </si>
  <si>
    <t>03128-1</t>
  </si>
  <si>
    <t>03217-1</t>
  </si>
  <si>
    <t>03293-1</t>
  </si>
  <si>
    <t>1. งบดำเนินงาน</t>
  </si>
  <si>
    <t>ค่าอาหารทำการนอกเวลา</t>
  </si>
  <si>
    <t>ค่าซ่อมแซมยานพาหนะ</t>
  </si>
  <si>
    <t>ค่าซ่อมแซมครุภัณฑ์</t>
  </si>
  <si>
    <t>ค่าจ้างเหมาดูแลทรัพย์สินและรักษาความปลอดภัย</t>
  </si>
  <si>
    <t>ค่าจ้างเหมาบริการเป็นรายบุคคล</t>
  </si>
  <si>
    <t>ค่าวัสดุสำนักงาน</t>
  </si>
  <si>
    <t>ค่าเครื่องแต่งกาย</t>
  </si>
  <si>
    <t>ค่าน้ำประปา</t>
  </si>
  <si>
    <t>2. งบลงทุน</t>
  </si>
  <si>
    <t>ค่าวัสดุอุปกรณ์คอมพิวเตอร์</t>
  </si>
  <si>
    <t>ค่าไฟฟ้า</t>
  </si>
  <si>
    <t>4. งบรายจ่ายอื่น</t>
  </si>
  <si>
    <t>07199-1</t>
  </si>
  <si>
    <t>ค่าไปรษณีย์</t>
  </si>
  <si>
    <t>05105-1</t>
  </si>
  <si>
    <t>ค่าวัสดุอุปกรณ์ในการรักษาความสะอาด</t>
  </si>
  <si>
    <t>ค่าวัสดุป้องกันอุบัติภัย</t>
  </si>
  <si>
    <t>ค่าเครื่องแบบชุดปฏิบัติงาน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</si>
  <si>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</si>
  <si>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</si>
  <si>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ค่าตอบแทนเจ้าหน้าที่เก็บขนสิ่งปฏิกูลประเภทไขมัน</t>
  </si>
  <si>
    <t>ค่าซ่อมแซมเครื่องจักรกลและเครื่องทุ่นแรง</t>
  </si>
  <si>
    <t>07199-2</t>
  </si>
  <si>
    <t>07199-4</t>
  </si>
  <si>
    <t>ค่าเบี้ยประชุม</t>
  </si>
  <si>
    <t>05101-3</t>
  </si>
  <si>
    <t>07103-2</t>
  </si>
  <si>
    <t>3. งบเงินอุดหนุน</t>
  </si>
  <si>
    <t>06104-1</t>
  </si>
  <si>
    <t>06199-1</t>
  </si>
  <si>
    <t>07106-1</t>
  </si>
  <si>
    <t>07124-1</t>
  </si>
  <si>
    <t>07125-1</t>
  </si>
  <si>
    <t>07126-1</t>
  </si>
  <si>
    <t>05199-5</t>
  </si>
  <si>
    <t>ค่าโทรศัพท์</t>
  </si>
  <si>
    <t xml:space="preserve">    โรงเรียนสังกัดกรุงเทพมหานคร</t>
  </si>
  <si>
    <t>ค่าจ้างเหมาบริษัทเอกชนทำความสะอาดในโรงเรียน</t>
  </si>
  <si>
    <t xml:space="preserve">   1.1 ค่าตอบแทน ใช้สอยและวัสดุ</t>
  </si>
  <si>
    <t xml:space="preserve">        1.1.1 ค่าตอบแทน </t>
  </si>
  <si>
    <t xml:space="preserve">        1.1.2 ค่าใช้สอย</t>
  </si>
  <si>
    <t xml:space="preserve">        1.1.3 ค่าวัสดุ</t>
  </si>
  <si>
    <t xml:space="preserve">   1.2 ค่าสาธารณูปโภค		</t>
  </si>
  <si>
    <t xml:space="preserve">   ค่าครุภัณฑ์ ที่ดินและสิ่งก่อสร้าง</t>
  </si>
  <si>
    <t xml:space="preserve">   ค่าครุภัณฑ์</t>
  </si>
  <si>
    <t>2. งบรายจ่ายอื่น</t>
  </si>
  <si>
    <t xml:space="preserve">   ค่าตอบแทน ใช้สอยและวัสดุ</t>
  </si>
  <si>
    <t xml:space="preserve">   1.1 ค่าตอบแทน </t>
  </si>
  <si>
    <t xml:space="preserve">   1.2 ค่าใช้สอย</t>
  </si>
  <si>
    <t xml:space="preserve">   1.3 ค่าวัสดุ</t>
  </si>
  <si>
    <t>ค่าตอบแทน ใช้สอยและวัสดุ</t>
  </si>
  <si>
    <t>ค่าวัสดุ</t>
  </si>
  <si>
    <t xml:space="preserve">   1.1 ค่าใช้สอย</t>
  </si>
  <si>
    <t xml:space="preserve">   1.2 ค่าวัสดุ</t>
  </si>
  <si>
    <t xml:space="preserve">   ค่าใช้สอย</t>
  </si>
  <si>
    <t xml:space="preserve"> </t>
  </si>
  <si>
    <t xml:space="preserve">   2.1 ค่าครุภัณฑ์</t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</si>
  <si>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</si>
  <si>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</si>
  <si>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</si>
  <si>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</si>
  <si>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>ส่วนใหญ่เป็นค่าจ้างทำความสะอาดอาคาร</t>
  </si>
  <si>
    <t>ค่าบำรุงรักษาซ่อมแซมเครื่องปรับอากาศ ฯลฯ</t>
  </si>
  <si>
    <t>ค่าวัสดุยานพาหนะ ฯลฯ</t>
  </si>
  <si>
    <t xml:space="preserve">งบประมาณทั้งสิ้น </t>
  </si>
  <si>
    <t>ส่วนใหญ่เป็นค่าวัสดุสำนักงาน ค่าวัสดุยานพาหนะ</t>
  </si>
  <si>
    <t xml:space="preserve">ส่วนใหญ่เป็นค่าวัสดุไฟฟ้า ประปา งานบ้าน งานครัว </t>
  </si>
  <si>
    <t>ค่าวัสดุสำนักงาน ฯลฯ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</si>
  <si>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</si>
  <si>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</si>
  <si>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ส่วนใหญ่เป็นค่าวัสดุสำหรับหน่วยบริการเร่งด่วน</t>
  </si>
  <si>
    <t xml:space="preserve">กรุงเทพมหานคร BEST ค่าวัสดุก่อสร้าง </t>
  </si>
  <si>
    <t xml:space="preserve">1. ค่าตอบแทน </t>
  </si>
  <si>
    <t>2. ค่าใช้สอย</t>
  </si>
  <si>
    <t>3. ค่าวัสดุ</t>
  </si>
  <si>
    <t>ประสิทธิภาพการแก้ไขปัญหาโรคไข้เลือดออก</t>
  </si>
  <si>
    <t>ในพื้นที่กรุงเทพมหานคร</t>
  </si>
  <si>
    <t>- ลูกจ้างประจำ (12)</t>
  </si>
  <si>
    <t>- ลูกจ้างโครงการ (1)</t>
  </si>
  <si>
    <t>- ลูกจ้างประจำ (202)</t>
  </si>
  <si>
    <t>- ลูกจ้างชั่วคราว (105)</t>
  </si>
  <si>
    <t>- ลูกจ้างประจำ (18)</t>
  </si>
  <si>
    <t>- ลูกจ้างชั่วคราว (11)</t>
  </si>
  <si>
    <t>งบประมาณรายจ่ายประจำปีงบประมาณ พ.ศ. 2567 โดยสังเขป</t>
  </si>
  <si>
    <t>งบประมาณรายจ่ายประจำปีงบประมาณ พ.ศ. 2567</t>
  </si>
  <si>
    <t>ค่าครุภัณฑ์ที่ดินและสิ่งก่อสร้าง</t>
  </si>
  <si>
    <t xml:space="preserve">งบบุคลากร </t>
  </si>
  <si>
    <t>-</t>
  </si>
  <si>
    <t xml:space="preserve">งบดำเนินงาน </t>
  </si>
  <si>
    <t xml:space="preserve">งบลงทุน </t>
  </si>
  <si>
    <t xml:space="preserve">งบเงินอุดหนุน </t>
  </si>
  <si>
    <t xml:space="preserve">งบรายจ่ายอื่น </t>
  </si>
  <si>
    <t xml:space="preserve">รวมงบประมาณ </t>
  </si>
  <si>
    <t>05313-9</t>
  </si>
  <si>
    <t xml:space="preserve">         1.1.2 ค่าใช้สอย</t>
  </si>
  <si>
    <t xml:space="preserve">         1.1.1 ค่าตอบแทน</t>
  </si>
  <si>
    <t>ค่าตอบแทนบุคคลภายนอกช่วยปฏิบัติราชการด้านการสอนภาษาอังกฤษเพื่อทักษะชีวิต</t>
  </si>
  <si>
    <t>05101-4</t>
  </si>
  <si>
    <t>05199-14</t>
  </si>
  <si>
    <t>05199-16</t>
  </si>
  <si>
    <t>05199-6</t>
  </si>
  <si>
    <t>05305-11</t>
  </si>
  <si>
    <t>05305-8</t>
  </si>
  <si>
    <t xml:space="preserve">    แบบตั้งพื้นหรือแบบแขวน (ระบบ Inverter) </t>
  </si>
  <si>
    <t xml:space="preserve">(2) เครื่องปรับอากาศแบบแยกส่วน (ราคารวมค่าติดตั้ง) </t>
  </si>
  <si>
    <t>06103-1</t>
  </si>
  <si>
    <t>(1) ทุนอาหารเสริม (นม)</t>
  </si>
  <si>
    <t>(2) ทุนอาหารกลางวันนักเรียน</t>
  </si>
  <si>
    <t>07117-1</t>
  </si>
  <si>
    <t>07118-1</t>
  </si>
  <si>
    <t xml:space="preserve">(1) ค่าใช้จ่ายตามโครงการเรียนฟรี เรียนดี อย่างมีคุณภาพ </t>
  </si>
  <si>
    <t>(2) ค่าใช้จ่ายในการจัดการเรียนการสอน</t>
  </si>
  <si>
    <t>(3) ค่าใช้จ่ายในการจัดกิจกรรมพัฒนาคุณภาพผู้เรียน</t>
  </si>
  <si>
    <t>ผลสัมฤทธิ์ : ประชาชนในพื้นที่มีคุณภาพชีวิตที่ดี ได้รับบริการอย่างทั่วถึง 
เป็นธรรม มีความสะดวก ปลอดภัย และมีความสุขในการดำรงชีวิต</t>
  </si>
  <si>
    <t>03122-1</t>
  </si>
  <si>
    <t>03125-1</t>
  </si>
  <si>
    <t>ค่าตอบแทนอาสาสมัครป้องกันภัยฝ่ายพลเรือน</t>
  </si>
  <si>
    <t>ส่วนใหญ่เป็นค่าวัสดุสำนักงาน ค่าวัสดุอุปกรณ์</t>
  </si>
  <si>
    <t>คอมพิวเตอร์ ค่าวัสดุยานพาหนะ ฯลฯ</t>
  </si>
  <si>
    <t>ส่วนใหญ่เป็นค่าวัสดุอุปกรณ์ในการปลูกและบำรุง</t>
  </si>
  <si>
    <t>05208-2</t>
  </si>
  <si>
    <t>1. ค่าตอบแทน ใช้สอยและวัสดุ</t>
  </si>
  <si>
    <t xml:space="preserve">   ค่าที่ดินและสิ่งก่อสร้าง</t>
  </si>
  <si>
    <t>ค่าใช้จ่ายโครงการกรุงเทพฯ เมืองอาหารปลอดภัย</t>
  </si>
  <si>
    <t xml:space="preserve">ค่าใช้จ่ายในการฝึกอบรมนายหมู่ลูกเสือสามัญ  </t>
  </si>
  <si>
    <t>สามัญรุ่นใหญ่ และหัวหน้าหน่วยยุวกาชาด</t>
  </si>
  <si>
    <t xml:space="preserve">   2.2 ค่าที่ดินและสิ่งก่อสร้าง</t>
  </si>
  <si>
    <t>โครงการตามแผนยุทธศาสตร์</t>
  </si>
  <si>
    <t>07199-12</t>
  </si>
  <si>
    <t>ผู้ด้อยโอกาส ผู้สูงอายุและคนพิการ</t>
  </si>
  <si>
    <t>โครงการจ้างงานคนพิการเพื่อปฏิบัติงาน</t>
  </si>
  <si>
    <t>07199-14</t>
  </si>
  <si>
    <t>โครงการบูรณาการความร่วมมือในการพัฒนาประสิทธิภาพการแก้ไข</t>
  </si>
  <si>
    <t>ปัญหาโรคไข้เลือดออกในพื้นที่กรุงเทพมหานคร</t>
  </si>
  <si>
    <t>งานรายจ่ายบุคลากร -รหัส 1300023</t>
  </si>
  <si>
    <t>เป้าหมายปฏิบัติงาน/ตัวชี้วัด</t>
  </si>
  <si>
    <t>ปี 2570</t>
  </si>
  <si>
    <t>งานอำนวยการและบริหารสำนักงานเขต -รหัส 1300001</t>
  </si>
  <si>
    <t>การส่งหนังสือภายในเวลาที่กำหนด</t>
  </si>
  <si>
    <t>วัน</t>
  </si>
  <si>
    <t>ร้อยละของอาคารสถานที่ที่ได้ตรวจพบและได้รับแจ้งว่ามีการชำรุดได้รับการแก้ไข</t>
  </si>
  <si>
    <t>งานปกครอง -รหัส 1300002</t>
  </si>
  <si>
    <t>ร้อยละของความพึงพอใจของประชาชนในการรับบริการที่เพิ่มขึ้น</t>
  </si>
  <si>
    <t>การป้องกันและแก้ไขปัญหายาเสพติดในชุมชน</t>
  </si>
  <si>
    <t>ครั้ง/ปี</t>
  </si>
  <si>
    <t>ร้อยละของความสามารถในการป้องกันและบรรเทาสาธารณภัยในชุมชน</t>
  </si>
  <si>
    <t>งานบริหารทั่วไปและบริการทะเบียน -รหัส 1300003</t>
  </si>
  <si>
    <t>ความพึงพอใจในการให้บริการงานทะเบียน</t>
  </si>
  <si>
    <t>ร้อยละความสำเร็จของการแก้ไขปัญหาข้อมูลทะเบียนครอบครัวและทะเบียนชื่อบุคคล</t>
  </si>
  <si>
    <t>งานบริหารทั่วไปและบริหารการคลัง -รหัส 1300004</t>
  </si>
  <si>
    <t>ร้อยละความพึงพอใจของผู้ขอรับบริการในการรับเงิน-จ่ายเงิน จากเจ้าหน้าที่ฝ่ายการคลัง</t>
  </si>
  <si>
    <t>ร้อยละความสำเร็จในการใช้จ่ายงบประมาณรายจ่ายประจำปี ตามข้อบัญญัติงบประมาณรายจ่ายประจำปีฯ</t>
  </si>
  <si>
    <t>งานบริหารทั่วไปและจัดเก็บรายได้ -รหัส 1300005</t>
  </si>
  <si>
    <t>ความสำเร็จในการแจ้งประเมินและรับชำระภาษีป้าย</t>
  </si>
  <si>
    <t>สำรวจผู้เสียภาษีป้ายรายใหม่</t>
  </si>
  <si>
    <t>ร้อยละการจัดเก็บภาษีที่ดินและสิ่งปลูกสร้าง</t>
  </si>
  <si>
    <t>งานบริหารทั่วไปฝ่ายรักษาความสะอาด -รหัส 1300006</t>
  </si>
  <si>
    <t>ความสำเร็จในการรับและส่งเรื่องร้องเรียน</t>
  </si>
  <si>
    <t>งานกวาดทำความสะอาดที่และทางสาธารณะ -รหัส 1300007</t>
  </si>
  <si>
    <t>พัฒนาทำความสะอาดสถานที่สำคัญ</t>
  </si>
  <si>
    <t>กวาดทำความสะอาดพื้นที่สาธารณะ</t>
  </si>
  <si>
    <t>งานเก็บขยะมูลฝอยและขนถ่ายสิ่งปฏิกูล -รหัส 1300008</t>
  </si>
  <si>
    <t>ความพึงพอใจของประชาชนในการรับบริการสูบสิ่งปฏิกูลและไขมัน</t>
  </si>
  <si>
    <t>ระยะเวลาในการแก้ไขปัญหาขยะตกค้าง</t>
  </si>
  <si>
    <t>ปริมาณมูลฝอยที่นำไปใช้ประโยชน์</t>
  </si>
  <si>
    <t>งานดูแลสวนและพื้นที่สีเขียว -รหัส 1300009</t>
  </si>
  <si>
    <t>ตัดแต่งกิ่งไม้</t>
  </si>
  <si>
    <t>งานบริหารทั่วไปและสอบสวนดำเนินคดี -รหัส 1300010</t>
  </si>
  <si>
    <t>ร้อยละการตรวจสอบร่างนิติกรรมสัญญาของส่วนราชการสังกัดสำนักงานเขต</t>
  </si>
  <si>
    <t>งานตรวจและบังคับใช้กฎหมาย -รหัส 1300011</t>
  </si>
  <si>
    <t>ร้อยละความสำเร็จในการแก้ไขจุดเสี่ยงอาชญากรรม</t>
  </si>
  <si>
    <t>งานบริหารทั่วไปฝ่ายโยธา -รหัส 1300012</t>
  </si>
  <si>
    <t>ร้อยละความสำเร็จในการก่อหนี้ผูกพันงบลงทุน</t>
  </si>
  <si>
    <t>ร้อยละความสำเร็จในการส่งหนังสือภายในกำหนด</t>
  </si>
  <si>
    <t>งานอนุญาตก่อสร้าง ควบคุมอาคารและผังเมือง -รหัส 1300013</t>
  </si>
  <si>
    <t>งานบำรุงรักษาซ่อมแซม -รหัส 1300014</t>
  </si>
  <si>
    <t>ร้อยละความสำเร็จของการติดตั้งไฟฟ้าส่องสว่างในพื้นที่สาธารณะของสำนักงานเขตที่ได้รับการร้องเรียน</t>
  </si>
  <si>
    <t>งานระบายน้ำและแก้ไขปัญหาน้ำท่วม -รหัส 1300015</t>
  </si>
  <si>
    <t>ความสำเร็จในการดำเนินการตรวจสอบและแก้ไขเรื่องร้องทุกข์เกี่ยวกับงานระบายน้ำและแก้ไขปัญหาน้ำท่วมได้</t>
  </si>
  <si>
    <t>งานบริหารทั่วไปฝ่ายพัฒนาชุมชน -รหัส 1300016</t>
  </si>
  <si>
    <t>ความพึงพอใจในการให้บริการของฝ่ายพัฒนาชุมชนและสวัสดิการสังคม</t>
  </si>
  <si>
    <t>ร้อยละของผู้ที่ได้รับเบี้ยยังชีพผู้สูงอายุที่มีสิทธิตามเกณฑ์</t>
  </si>
  <si>
    <t>ร้อยละความสำเร็จของการแก้ไขปัญหาเรื่องราวร้องทุกข์</t>
  </si>
  <si>
    <t>งานพัฒนาชุมชนและบริการสังคม -รหัส 1300017</t>
  </si>
  <si>
    <t>ความสำเร็จในการนำแผนพัฒนาชุมชนไปใช้</t>
  </si>
  <si>
    <t>ด้าน</t>
  </si>
  <si>
    <t>จำนวนการจัดกิจกรรมสร้างสรรค์เพื่อเด็กและเยาวชน</t>
  </si>
  <si>
    <t>กิจกรรม</t>
  </si>
  <si>
    <t>งานบริหารทั่วไปฝ่ายสิ่งแวดล้อมและสุขาภิบาล -รหัส 1300018</t>
  </si>
  <si>
    <t>ร้อยละความสำเร็จในการแก้ไขปัญหาเรื่องราวร้องทุกข์</t>
  </si>
  <si>
    <t>งานสุขาภิบาลอาหารและอนามัยสิ่งแวดล้อม -รหัส 1300019</t>
  </si>
  <si>
    <t>ร้อยละของตัวอย่างอาหารที่ได้รับการสุ่มตรวจไม่พบการปนเปื้อนของสารพิษและเชื้อโรค</t>
  </si>
  <si>
    <t>ร้อยละของสถานประกอบการอาหารที่ผ่านเกณฑ์มาตรฐานอาหารปลอดภัยของกรุงเทพมหานครมีบริการ ที่เป็นมิตรต่อสิ่งแวดล้อม</t>
  </si>
  <si>
    <t>งานป้องกันและควบคุมโรค -รหัส 1300020</t>
  </si>
  <si>
    <t>ร้อยละของพนักงานในสถานประกอบการ หรือนักเรียน/นักศึกษา หรือบุคคลทั่วไปมีความรู้ด้านการป้องกันโรคเอดส์และโรคติดต่อทางเพศสัมพันธ์</t>
  </si>
  <si>
    <t>ประชาสัมพันธ์การป้องกันควบคุมโรค</t>
  </si>
  <si>
    <t>งานบริหารทั่วไปฝ่ายการศึกษา -รหัส 1300021</t>
  </si>
  <si>
    <t>ร้อยละความสำเร็จในการแก้ไขปัญหาหลังจากการตรวจเยี่ยมสถานศึกษา</t>
  </si>
  <si>
    <t>งานงบประมาณโรงเรียน -รหัส 1300022</t>
  </si>
  <si>
    <t>ร้อยละความสำเร็จของนักเรียนในสังกัดกรุงเทพมหานครมีผลสัมฤทธิ์ทางการเรียนตามที่สถานศึกษากำหนดในระดับผ่านขึ้นไป</t>
  </si>
  <si>
    <t>ร้อยละความสำเร็จของนักเรียนสามารถสื่อสารภาษาอังกฤษขั้นพื้นฐานได้</t>
  </si>
  <si>
    <t>ระยะเวลาดำเนินการ 1 ปี (2567)</t>
  </si>
  <si>
    <t>กลุ่มเปราะบางที่ได้รับสวัสดิการจากหน่วยงาน</t>
  </si>
  <si>
    <t>โครงการจ้างงานคนพิการเพื่อปฏิบัติงาน - รหัส 1300017-07199-14</t>
  </si>
  <si>
    <t>โครงการบูรณาการความร่วมมือในการพัฒนาประสิทธิภาพการแก้ไขปัญหาโรคไข้เลือดออกในพื้นที่กรุงเทพมหานคร  รหัส 1300020-07199-4</t>
  </si>
  <si>
    <t xml:space="preserve">อย่างคุ้มค่า ปรับปรุงและฟื้นฟูแหล่งท่องเที่ยวในพื้นที่เขต และจัดกิจกรรมส่งเสริมการท่องเที่ยว </t>
  </si>
  <si>
    <t xml:space="preserve">          สำนักงานเขตสัมพันธวงศ์ มีอำนาจหน้าที่เกี่ยวกับการปกครอง การทะเบียน การจัดให้มีและบำรุงรักษาทางบก </t>
  </si>
  <si>
    <t>ทางน้ำ และทางระบายน้ำ การจัดให้มีและควบคุมตลาด ท่าเทียบเรือ ท่าข้าม และที่จอดรถ การสาธารณูปโภค และ</t>
  </si>
  <si>
    <t xml:space="preserve">การก่อสร้างอื่น ๆ การสาธารณูปการ การส่งเสริม และการประกอบอาชีพ การส่งเสริมการลงทุน การส่งเสริมการท่องเที่ยว </t>
  </si>
  <si>
    <t>การจัดการศึกษา การพัฒนาคุณภาพชีวิต การบำรุงรักษาศิลปะ จารีตประเพณี ภูมิปัญญาท้องถิ่น และวัฒนธรรมอันดี</t>
  </si>
  <si>
    <t>ของท้องถิ่น การจัดให้มีพิพิธภัณฑ์ การปรับปรุงแหล่งชุมชนแออัดและการจัดการเกี่ยวกับที่อยู่อาศัย การจัดให้มีและบำรุง</t>
  </si>
  <si>
    <t>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</t>
  </si>
  <si>
    <t xml:space="preserve">และสิทธิเสรีภาพของประชาชน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</si>
  <si>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>และการอนามัย โรงมหรสพ และสาธารณสถานอื่น ๆ การคุ้มครอง ดูแลบำรุงรักษา และการใช้ประโยชน์ที่ดิน การจัดเก็บ</t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</si>
  <si>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ประชาสัมพันธ์และรับเรื่องร้องทุกข์, กิจการสภาเขต</t>
    </r>
  </si>
  <si>
    <r>
      <t xml:space="preserve">กิจกรรมหลัก: </t>
    </r>
    <r>
      <rPr>
        <sz val="16"/>
        <color theme="1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</si>
  <si>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</si>
  <si>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อำนวยการและบริหารทั่วไป, บริหารงานคลัง, งบประมาณ การเงินและบัญชี, ตรวจสอบฎีกา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</si>
  <si>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ประเมินและจัดเก็บภาษีบำรุงท้องที่,ประเมินและจัดเก็บภาษีป้าย, จัดเก็บรายได้อื่น ๆ เช่น ค่าธรรมเนียม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</si>
  <si>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ประสานงานร่วมกับหน่วยงานหรือส่วนราชการอื่น, จัดประชุม, ดูแลยานพาหนะ</t>
    </r>
  </si>
  <si>
    <r>
      <t xml:space="preserve">กิจกรรมหลัก: </t>
    </r>
    <r>
      <rPr>
        <sz val="16"/>
        <color theme="1"/>
        <rFont val="TH SarabunPSK"/>
        <family val="2"/>
      </rPr>
      <t>เก็บขยะมูลฝอย, ขนถ่ายสิ่งปฏิกูล, ดูดไขมัน</t>
    </r>
  </si>
  <si>
    <r>
      <t xml:space="preserve">กิจกรรมหลัก: </t>
    </r>
    <r>
      <rPr>
        <sz val="16"/>
        <color theme="1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</si>
  <si>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</si>
  <si>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t xml:space="preserve">กิจกรรมหลัก: </t>
    </r>
    <r>
      <rPr>
        <sz val="16"/>
        <color theme="1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</si>
  <si>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</si>
  <si>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t xml:space="preserve">กิจกรรมหลัก: </t>
    </r>
    <r>
      <rPr>
        <sz val="16"/>
        <color theme="1"/>
        <rFont val="TH SarabunPSK"/>
        <family val="2"/>
      </rPr>
      <t>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</si>
  <si>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t xml:space="preserve">กิจกรรมหลัก: </t>
    </r>
    <r>
      <rPr>
        <sz val="16"/>
        <color theme="1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</si>
  <si>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ประสานงานและให้คำปรึกษา, สำรวจและเยี่ยมชุมชน</t>
    </r>
  </si>
  <si>
    <r>
      <t xml:space="preserve">กิจกรรมหลัก: </t>
    </r>
    <r>
      <rPr>
        <sz val="16"/>
        <color theme="1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พิพิธภัณฑ์ท้องถิ่น, บ้านหนังสือ, กิจกรรมลานกีฬา, สอนแอโรบิค</t>
    </r>
  </si>
  <si>
    <r>
      <t xml:space="preserve">กิจกรรมหลัก: </t>
    </r>
    <r>
      <rPr>
        <sz val="16"/>
        <color theme="1"/>
        <rFont val="TH SarabunPSK"/>
        <family val="2"/>
      </rPr>
      <t>อำนวยการและบริหารงานทั่วไป, ควบคุมการใช้ยานพาหนะ</t>
    </r>
  </si>
  <si>
    <r>
      <t xml:space="preserve">กิจกรรมหลัก: </t>
    </r>
    <r>
      <rPr>
        <sz val="16"/>
        <color theme="1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ดำเนินการบังคับใช้กฎหมายสาธารณสุขและสิ่งแวดล้อม</t>
    </r>
  </si>
  <si>
    <r>
      <rPr>
        <b/>
        <sz val="16"/>
        <color theme="1"/>
        <rFont val="TH SarabunPSK"/>
        <family val="2"/>
      </rPr>
      <t>วัตถุประสงค์ :</t>
    </r>
    <r>
      <rPr>
        <sz val="16"/>
        <color theme="1"/>
        <rFont val="TH SarabunPSK"/>
        <family val="2"/>
      </rPr>
      <t xml:space="preserve">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</t>
    </r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</si>
  <si>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รณรงค์ กระตุ้นเตือน ให้ความรู้ ประชาสัมพันธ์เรื่องโรคไข้เลือดออก และโรคที่มียุงลายเป็นพาหะนำโรค</t>
    </r>
  </si>
  <si>
    <r>
      <t xml:space="preserve">กิจกรรมหลัก: </t>
    </r>
    <r>
      <rPr>
        <sz val="16"/>
        <color theme="1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
และสถานที่จัดงานของส่วนราชการ และชุมชน ฯลฯ</t>
    </r>
  </si>
  <si>
    <t>ความสำเร็จของการแก้ไขปัญหาเรื่องราว
ร้องทุกข์</t>
  </si>
  <si>
    <r>
      <t xml:space="preserve">กิจกรรมหลัก: </t>
    </r>
    <r>
      <rPr>
        <sz val="16"/>
        <color theme="1"/>
        <rFont val="TH SarabunPSK"/>
        <family val="2"/>
      </rPr>
      <t>อนุญาตและควบคุมการก่อสร้าง, ตรวจสอบและควบคุมการใช้อาคาร, บังคับใช้กฎหมายอาคาร, อนุญาตตัดคันหิน 
ถมดิน , ตรวจสอบที่สาธารณะ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ฯลฯ</t>
    </r>
  </si>
  <si>
    <r>
      <t>ร้อยละความสำเร็จของการซ่อมแซมบำรุงรักษาทางเท้าและพื้นถนนสาธารณะ ในความ</t>
    </r>
    <r>
      <rPr>
        <sz val="15"/>
        <color theme="1"/>
        <rFont val="TH SarabunPSK"/>
        <family val="2"/>
      </rPr>
      <t>รับผิดชอบของสำนักงานเขตที่ได้รับการร้องเรียน</t>
    </r>
  </si>
  <si>
    <t>ร้อยละของสถานประกอบการอาหารที่ผ่านเกณฑ์มาตรฐานอาหารปลอดภัยของ
กรุงเทพมหานคร</t>
  </si>
  <si>
    <t>ของกรุงเทพมหานคร (เช่น การจ้างงานคน</t>
  </si>
  <si>
    <t>ให้คนไร้บ้าน การช่วยเหลือเด็กเร่ร่อน ฯลฯ)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</si>
  <si>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</si>
  <si>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t xml:space="preserve">และการสงเคราะห์  พ.ศ. 2557 และแก้ไขเพิ่มเติม (ฉบับที่ 2) พ.ศ. 2564 โดยมีกลุ่มเป้าหมาย ดังนี้ กลุ่มเด็กด้อยโอกาส กลุ่มสตรี </t>
  </si>
  <si>
    <t>ครอบครัวและผู้ด้อยโอกาส กลุ่มผู้สูงอายุ และผู้พิการ</t>
  </si>
  <si>
    <t>วัตถุประสงค์หลัก (O) : ประชาชนกลุ่มเปราะบางได้รับการดูแลอย่างครบวงจร , ตัววัดผลหลัก (KR) : ประชาชนกลุ่มเปราะบางได้รับ</t>
  </si>
  <si>
    <t>การสนับสนุนให้มีอาชีพและสามารถเลี้ยงดูตัวเองได้ (ตามแผนฯ กทม. หน้า 79)</t>
  </si>
  <si>
    <t>กลยุทธ์ 1.5.4 ควบคุมและป้องกันโรคติดต่อที่สำคัญในเขตเมือง วัตถุประสงค์หลัก (O) : ประชาชนได้รับการส่งเสริมสุขภาพและป้องกัน</t>
  </si>
  <si>
    <t>โรคสำคัญในเมือง, ตัววัดผลหลัก (KR) : เสริมสร้างภูมิคุ้มกันด้านสุขภาพให้กับประชาชนและชุมชน (ตามแผนฯ กทม. หน้า 44)</t>
  </si>
  <si>
    <t>กลุ่มเปราะบางที่ได้รับการจ้างงานจาก
หน่วยงานในสังกัดกรุงเทพมหานคร 
(เช่น คนพิการ ผู้สูงอายุ คนไร้บ้าน แม่ที่ท้อง
ไม่พร้อม ฯลฯ)</t>
  </si>
  <si>
    <r>
      <rPr>
        <b/>
        <sz val="16"/>
        <color theme="1"/>
        <rFont val="TH SarabunPSK"/>
        <family val="2"/>
      </rPr>
      <t xml:space="preserve">วัตถุประสงค์ : </t>
    </r>
    <r>
      <rPr>
        <sz val="16"/>
        <color theme="1"/>
        <rFont val="TH SarabunPSK"/>
        <family val="2"/>
      </rPr>
  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</t>
    </r>
  </si>
  <si>
    <t>ยุทธศาสตร์ย่อยที่ 3.1 ลดความเหลื่อมล้ำ และสร้างโอกาสให้ประชาชนกลุ่มเปราะบาง กลยุทธ์ที่ 3.1.1 ร่วมมือและจัดสรรให้ประชาชน</t>
  </si>
  <si>
    <t>กลุ่มเปราะบางเข้าถึงและได้รับสวัสดิการตามความจำเป็นและความเหมาะสม วัตถุประสงค์หลัก (O) : ประชาชนกลุ่มเปราะบางได้รับการ</t>
  </si>
  <si>
    <t xml:space="preserve">ดูแลอย่างครบวงจร , ตัววัดผลหลัก (KR) : ประชาชนกลุ่มเปราะบางเข้าถึงและได้รับสวัสดิการตามความจำเป็นและความเหมาะสม </t>
  </si>
  <si>
    <t>(ตามแผนฯ กทม. หน้า 78)</t>
  </si>
  <si>
    <t>ร้อยละความสำเร็จของการควบคุมการใช้
ยานพาหนะ</t>
  </si>
  <si>
    <t>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</si>
  <si>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</t>
    </r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</si>
  <si>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การปฏิบัติหน้าที่ใน</t>
    </r>
  </si>
  <si>
    <t>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ดำเนินงานเกี่ยวกับส่วนราชการอื่นที่มิใช่ของ</t>
  </si>
  <si>
    <t>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</t>
  </si>
  <si>
    <t>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งานป้องกันและบรรเทา</t>
  </si>
  <si>
    <t>สาธารณภัย งานด้านยาเสพติด”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</si>
  <si>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   </t>
    </r>
  </si>
  <si>
    <t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</t>
  </si>
  <si>
    <t xml:space="preserve">กรุงเทพมหานคร สมาชิกสภากรุงเทพมหานคร และกรรมการชุมชน” 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</si>
  <si>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และรายงานการเงินการคลังและรายงานผลการดำเนินงานภาครัฐตาม</t>
    </r>
  </si>
  <si>
    <t>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และสังเคราะห์ข้อมูลการเงินการคลังงบประมาณเพื่อประกอบการวางแผนและ</t>
  </si>
  <si>
    <t>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</t>
  </si>
  <si>
    <t>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รวมทั้งมีระบบสนับสนุน</t>
  </si>
  <si>
    <t>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</si>
  <si>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</t>
    </r>
  </si>
  <si>
    <t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</t>
  </si>
  <si>
    <t xml:space="preserve">ที่สาธารณะที่ไม่ถือเป็นรายได้ของแผนงานใดแผนงานหนึ่งโดยเฉพาะ” 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</si>
  <si>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</t>
    </r>
  </si>
  <si>
    <t>การอำนวยการ ประสานงาน สนับสนุนการบริหารงานทั่วไป”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</si>
  <si>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</t>
    </r>
  </si>
  <si>
    <t xml:space="preserve">คนเดินข้าม อุปกรณ์ประกอบถนน และป้ายต่าง ๆ ให้บริการกวาด ทำความสะอาดชุมชน ส่วนราชการตามร้องขอ” 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</si>
  <si>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</si>
  <si>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 xml:space="preserve">จุดจัดเก็บตามบ้าน ตรอกซอย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</t>
  </si>
  <si>
    <t xml:space="preserve">โดยจัดเก็บค่าธรรมเนียม” 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</si>
  <si>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</t>
    </r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</si>
  <si>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ส่วนราชการที่ร้องขอโดยจัดเก็บค่าบริการ”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</si>
  <si>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</t>
    </r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</si>
  <si>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</t>
  </si>
  <si>
    <t>สนับสนุนการบริหารจัดการของสำนักงานเขตในส่วนที่เกี่ยวข้องกับงานนิติการ และสอบสวนดำเนินคดี ผู้กระทำผิด”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</si>
  <si>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</t>
    </r>
  </si>
  <si>
    <t>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</t>
  </si>
  <si>
    <t>กรณีที่พบผู้กระทำความผิด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</si>
  <si>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</t>
    </r>
  </si>
  <si>
    <t xml:space="preserve"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     </t>
  </si>
  <si>
    <t>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</t>
  </si>
  <si>
    <t xml:space="preserve">ปลอดภัยตามที่กฎหมายกำหนด ดูแลที่สาธารณประโยชน์มิให้ถูกรุกล้ำหรือเปลี่ยนแปลงสภาพ”   </t>
  </si>
  <si>
    <t>ปลอดภัย  ดูแลซ่อมแซมบำรุงรักษาป้ายชื่อถนน ซอยและคลองให้อยู่ในสภาพที่ดี ใช้การได้”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</si>
  <si>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</t>
    </r>
  </si>
  <si>
    <t xml:space="preserve"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       </t>
  </si>
  <si>
    <t xml:space="preserve">แหล่งกำเนิด ไปสู่โรงบำบัดหรือสู่แหล่งน้ำผิวดินผ่านระบบท่อระบายน้ำ ระบบรวบรวมน้ำเสีย คลอง  บึงรับน้ำ ระบบบังคับน้ำ อุโมงค์ระบายน้ำ </t>
  </si>
  <si>
    <t>ระบบบ่อสูบน้ำ ป้องกันน้ำท่วมและบำรุงรักษาระบบท่อระบายน้ำ”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</si>
  <si>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</t>
    </r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</si>
  <si>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</t>
  </si>
  <si>
    <t>ด้านธุรการ”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</si>
  <si>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</si>
  <si>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t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</t>
  </si>
  <si>
    <t xml:space="preserve">บังคับ รวมทั้งส่งเสริมการออกกำลังกาย เล่นกีฬาและแหล่งค้นหาความรู้”         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</si>
  <si>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</t>
    </r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</si>
  <si>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</t>
  </si>
  <si>
    <t>ข้องกับงานธุรการทั่วไป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</t>
  </si>
  <si>
    <t>และออกบัตรประจำตัวสัตว์เลี้ยง”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</si>
  <si>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</t>
    </r>
  </si>
  <si>
    <t>สถานที่ประกอบอาหารได้มาตรฐานผ่านเกณฑ์ด้านสุขาภิบาลอาหาร ผู้สัมผัสอาหารมีจิตสำนึกในการประกอบปรุงและจำหน่ายอาหารที่ถูก</t>
  </si>
  <si>
    <t>มีสุขอนามัยที่ดีปลอดภัยสุขลักษณะ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</t>
  </si>
  <si>
    <t>และวัตถุอันตราย ประชาชนจากโรคและสิ่งคุกคามที่เป็นอันตรายต่อสุขภาพอันเกิดจากปัจจัยด้านสิ่งแวดล้อม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</t>
  </si>
  <si>
    <t xml:space="preserve">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</t>
  </si>
  <si>
    <t>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</si>
  <si>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</t>
    </r>
  </si>
  <si>
    <t>รู้จักป้องกัน 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</t>
  </si>
  <si>
    <t>หรือผู้ป่วยเข้าสู่ระบบการรักษา”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</si>
  <si>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</t>
    </r>
  </si>
  <si>
    <t xml:space="preserve">วัคซีน/ทำหมัน/จับสุนัข, ป้องกันและแก้ไขปัญหาโรคเอดส์ วัณโรคและโรคติดต่อทางเพศสัมพันธ์ อำนวยการและบริหารงานทั่วไป, </t>
  </si>
  <si>
    <t>ควบคุมการใช้ยานพาหนะ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</si>
  <si>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 </t>
    </r>
  </si>
  <si>
    <t>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</t>
  </si>
  <si>
    <t>ด้านธุรการตลอดจนเพื่อให้การดำเนินงานของสถานศึกษา มีคุณภาพได้มาตรฐานสอดคล้องกับนโยบายผู้บริหาร และเด็กที่มีอายุครบเกณฑ์</t>
  </si>
  <si>
    <t>ทุกคนเข้ารับการศึกษาตามที่กฎหมายกำหนด”</t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</si>
  <si>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 </t>
    </r>
  </si>
  <si>
    <t>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</t>
  </si>
  <si>
    <t>ครบเกณฑ์ ดำเนินการ เรื่องร้องทุกข์</t>
  </si>
  <si>
    <r>
      <rPr>
        <b/>
        <sz val="16"/>
        <rFont val="TH SarabunPSK"/>
        <family val="2"/>
      </rPr>
      <t>วัตถุประสงค์: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</t>
    </r>
  </si>
  <si>
    <t>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</t>
  </si>
  <si>
    <t>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</t>
  </si>
  <si>
    <t xml:space="preserve">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 </t>
  </si>
  <si>
    <t>เพื่อบำรุงรักษาสถานศึกษาให้อยู่ในสภาพที่ปลอดภัยและใช้งานได้อย่างเต็มประสิทธิภาพ”</t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</si>
  <si>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</si>
  <si>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ร้อยละความสำเร็จในการแก้ไขปัญหา
เรื่องร้องทุกข์/ร้องเรียน</t>
  </si>
  <si>
    <t>ร้อยละความสำเร็จของการจัดทำรายงาน
ทางการเงินส่งให้สำนักการคลังภายในเวลา
ที่กำหนด</t>
  </si>
  <si>
    <t>ร้อยละความสำเร็จการจัดเก็บค่าธรรมเนียม
เก็บขนมูลฝอย</t>
  </si>
  <si>
    <t>ร้อยละความสำเร็จของการแก้ไขปัญหาและประสานส่งต่อเรื่องร้องเรียนในระบบ 
Traffy Fondue</t>
  </si>
  <si>
    <t>ระดับความพึงพอใจการจัดการและอำนวยความสะดวกด้านการจราจรในพื้นที่บริเวณ
หน้าโรงเรียนและสถานศึกษา</t>
  </si>
  <si>
    <t>ร้อยละความสำเร็จของการจัดระเบียบทางเท้า
ที่อยู่ในความรับผิดชอบของสำนักงานเขต</t>
  </si>
  <si>
    <t>การออกหนังสือรับรองตรวจสอบอาคาร 
ด้านความปลอดภัยอาคาร 9 ประเภท เพิ่มขึ้น</t>
  </si>
  <si>
    <t>ร้อยละความสำเร็จของการพิจารณาอนุญาต
ก่อสร้างอาคาร ดัดแปลงอาคาร รื้อถอนอาคาร (อาคารที่พักอาศัยไม่เกิน 300 ตารางเมตร)</t>
  </si>
  <si>
    <t>ร้อยละความสำเร็จของการพิจารณาอนุญาต
ตัดคันหินทางเท้า เชื่อมท่อเชื่อมทาง ถมดิน 
ขุดดิน ภายในระยะเวลาที่กำหนด</t>
  </si>
  <si>
    <t>ร้อยละความสำเร็จของการซ่อมแซม บำรุง
รักษา ป้ายบอกชื่อซอย คลอง และกระจกโค้ง
ที่อยู่ในความรับผิดชอบของสำนักงานเขตที่ได้
รับการร้องเรียน</t>
  </si>
  <si>
    <t>ร้อยละของจำนวนผู้มาใช้บริการลานกีฬา
ในพื้นที่เขตเพิ่มขึ้น</t>
  </si>
  <si>
    <t>ความพึงพอใจในการให้บริการของ
ฝ่ายสิ่งแวดล้อมและสุขาภิบาล</t>
  </si>
  <si>
    <t>ร้อยละความสำเร็จในการแก้ไขปัญหา
เรื่องราวร้องทุกข์</t>
  </si>
  <si>
    <t>ร้อยละของชุมชนที่มีค่าดัชนีลูกน้ำยุงลาย
อยู่ในเกณฑ์ที่กำหนด</t>
  </si>
  <si>
    <t>พิการ คนไร้บ้านและผู้สูงอายุ การจัดสวัสดิการ</t>
  </si>
  <si>
    <t>ลดความเหลื่อมล้ำ และสร้างโอกาสให้ประชาชนกลุ่มเปราะบาง กลยุทธ์ที่ 3.1.2 สนับสนุนให้คนกลุ่มเปราะบางมีอาชีพและสามารถเลี้ยงดูตัวเองได้</t>
  </si>
  <si>
    <r>
      <rPr>
        <b/>
        <sz val="16"/>
        <color theme="1"/>
        <rFont val="TH SarabunPSK"/>
        <family val="2"/>
      </rPr>
      <t xml:space="preserve">วัตถุประสงค์ : </t>
    </r>
    <r>
      <rPr>
        <sz val="16"/>
        <color theme="1"/>
        <rFont val="TH SarabunPSK"/>
        <family val="2"/>
      </rPr>
  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</si>
  <si>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 xml:space="preserve"> จ้างงานคนพิการเพื่อส่งเสริมและพัฒนาคุณภาพชีวิตคนพิการ ตามพระราชบัญญัติส่งเสริมและพัฒนาคุณภาพชีวิตคนพิการ พ.ศ. 2550</t>
    </r>
  </si>
  <si>
    <t>และที่แก้ไขเพิ่มเติม (ฉบับที่ 2) พ.ศ. 2556 มาตรา 33 และ 35</t>
  </si>
  <si>
    <t>อัตราป่วยไข้เลือดออกไม่เกิน</t>
  </si>
  <si>
    <t>ข้อมูลย้อนหลัง 5 ปี</t>
  </si>
  <si>
    <t xml:space="preserve">   ผู้ด้อยโอกาส ผู้สูงอายุและคนพิการ</t>
  </si>
  <si>
    <t>ประเภท
งบรายจ่าย</t>
  </si>
  <si>
    <t>เงินเดือนและ
ค่าจ้างประจำ</t>
  </si>
  <si>
    <t xml:space="preserve">   โครงการการจัดสวัสดิการ การสงเคราะห์ช่วยเหลือเด็ก สตรี ครอบครัว </t>
  </si>
  <si>
    <t>โครงการการจัดสวัสดิการ การสงเคราะห์ช่วยเหลือเด็ก สตรี ครอบครัว ผู้ด้อยโอกาส ผู้สูงอายุและคนพิการ - รหัส 1300017-07199-12</t>
  </si>
  <si>
    <r>
      <t xml:space="preserve">วัตถุประสงค์ : </t>
    </r>
    <r>
      <rPr>
        <sz val="16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
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
งบดังกล่าว</t>
    </r>
  </si>
  <si>
    <t xml:space="preserve">   โครงการบูรณาการความร่วมมือในการพัฒนาประสิทธิภาพการแก้ไขปัญหา</t>
  </si>
  <si>
    <t xml:space="preserve">   โรคไข้เลือดออกในพื้นที่กรุงเทพมหานคร</t>
  </si>
  <si>
    <t>ความสำเร็จในการล้างทำความสะอาดท่อระบายน้ำตามความยาวท่อที่อยู่ใน
ความรับผิดชอบของสำนักงานเขต</t>
  </si>
  <si>
    <t>ความสำเร็จในการจัดเก็บวัชพืช ขยะ 
และเปิดทางน้ำไหลในคูคลอง ลำรางที่อยู่
ในความรับผิดชอบของสำนักงานเขต</t>
  </si>
  <si>
    <t>ร้อยละความสำเร็จของนักเรียนที่มีทักษะ
ในการเอาตัวรอดจากอุบัติเหตุทางน้ำ</t>
  </si>
  <si>
    <t xml:space="preserve">โครงการการจัดสวัสดิการ การสงเคราะห์ช่วยเหลือเด็ก สตรี ครอบครัว </t>
  </si>
  <si>
    <t>(1) เงินเดือน</t>
  </si>
  <si>
    <t>(2) เงินเลื่อนขั้นเลื่อนระดับ</t>
  </si>
  <si>
    <t>(3) เงินประจำตำแหน่งของข้าราชการ</t>
  </si>
  <si>
    <t>(4) เงินค่าตอบแทนเป็นรายเดือนของข้าราชการ</t>
  </si>
  <si>
    <t>(5) เงินเพิ่มการครองชีพชั่วคราวของข้าราชการ</t>
  </si>
  <si>
    <t>(6) เงินช่วยเหลือค่าครองชีพของข้าราชการ</t>
  </si>
  <si>
    <t>(1) ค่าจ้างประจำ</t>
  </si>
  <si>
    <t>(2) เงินเพิ่มค่าจ้างประจำ</t>
  </si>
  <si>
    <t>(3) เงินเพิ่มการครองชีพชั่วคราวของลูกจ้างประจำ</t>
  </si>
  <si>
    <t>(4) เงินช่วยเหลือค่าครองชีพของลูกจ้างประจำ</t>
  </si>
  <si>
    <t>(1) ค่าจ้างชั่วคราว</t>
  </si>
  <si>
    <t>(2) เงินเพิ่มการครองชีพชั่วคราวของลูกจ้างชั่วคราว</t>
  </si>
  <si>
    <t>(3) เงินช่วยเหลือค่าครองชีพของลูกจ้างชั่วคราว</t>
  </si>
  <si>
    <t>(1) เงินตอบแทนพิเศษของข้าราชการ</t>
  </si>
  <si>
    <t>(2) ค่าตอบแทนบุคลากรทางการแพทย์
     และสาธารณสุข</t>
  </si>
  <si>
    <t>(3) เงินตอบแทนพิเศษของลูกจ้างประจำ</t>
  </si>
  <si>
    <t>(4) เงินสมทบกองทุนประกันสังคม</t>
  </si>
  <si>
    <t>(5) เงินสมทบกองทุนเงินทดแทน</t>
  </si>
  <si>
    <t xml:space="preserve">ส่วนใหญ่เป็นค่าวัสดุอุปกรณ์ สำหรับศูนย์ อปพร. </t>
  </si>
  <si>
    <t>ค่าวัสดุสำนักงาน ค่าวัสดุยานพาหนะ ฯลฯ</t>
  </si>
  <si>
    <t>และงานสวน ค่าวัสดุสำนักงาน</t>
  </si>
  <si>
    <t xml:space="preserve">ส่วนใหญ่เป็นค่าชุดแต่งกายสำหรับเจ้าหน้าที่
ที่ปฏิบัติงานประจำศูนย์บริหารราชการฉับไวใสสะอาด (Bangkok Fast &amp; Clear : BFC) </t>
  </si>
  <si>
    <t>ค่าวัสดุสำนักงาน ค่าวัสดุอุปกรณ์คอมพิวเตอร์ ฯลฯ</t>
  </si>
  <si>
    <t>เครื่องคอมพิวเตอร์ สำหรับงานสำนักงาน
(จอแสดงภาพขนาดไม่น้อยกว่า 19 นิ้ว) 
พร้อมโปรแกรมระบบปฏิบัติการ (OS) 
แบบ GGWA ที่มีลิขสิทธิ์ถูกต้องตามกฎหมาย
4 เครื่อง</t>
  </si>
  <si>
    <t>ส่วนใหญ่เป็นค่าวัสดุอุปกรณ์คอมพิวเตอร์</t>
  </si>
  <si>
    <t>ส่วนใหญ่เป็นค่าจ้างเหมาบริการเป็นรายบุคคล</t>
  </si>
  <si>
    <t xml:space="preserve">2. ค่าสาธารณูปโภค		</t>
  </si>
  <si>
    <t>ส่วนใหญ่เป็นค่าเครื่องแบบชุดปฏิบัติงาน</t>
  </si>
  <si>
    <t>ค่าเครื่องแต่งกาย  ฯลฯ</t>
  </si>
  <si>
    <t>รักษาต้นไม้ ค่าเครื่องแต่งกาย ค่าเครื่องแบบ</t>
  </si>
  <si>
    <t>ชุดปฏิบัติงาน ฯลฯ</t>
  </si>
  <si>
    <t>ส่วนใหญ่เป็นค่าวัสดุสำนักงาน ค่าเครื่องแบบ</t>
  </si>
  <si>
    <t>ชุดปฏิบัติงาน ค่าวัสดุอุปกรณ์คอมพิวเตอร์  ฯลฯ</t>
  </si>
  <si>
    <t>ค่าวัสดุอุปกรณ์คอมพิวเตอร์  ฯลฯ</t>
  </si>
  <si>
    <t xml:space="preserve">   1.1 ค่าใช้สอย </t>
  </si>
  <si>
    <t>ค่าวัสดุยานพาหนะ ค่าเครื่องแต่งกาย ฯลฯ</t>
  </si>
  <si>
    <t>ค่าซ่อมแซมถนน ตรอก ซอย สะพานและ</t>
  </si>
  <si>
    <t>สิ่งสาธารณประโยชน์ 
ค่าซ่อมแซมไฟฟ้าสาธารณะ</t>
  </si>
  <si>
    <t>ค่าซ่อมแซมยานพาหนะ ค่าซ่อมแซมครุภัณฑ์ ฯลฯ</t>
  </si>
  <si>
    <t>ส่วนใหญ่เป็นค่าจ้างเหมายามรักษาความปลอดภัย</t>
  </si>
  <si>
    <t>ส่วนใหญ่เป็นค่าซ่อมแซมโรงเรียน</t>
  </si>
  <si>
    <t>สังกัดกรุงเทพมหานคร ค่าจ้างเหมาป้องกันและกำจัดปลวก</t>
  </si>
  <si>
    <t>ส่วนใหญ่เป็นค่าหนังสือเรียน ค่าเครื่องแบบนักเรียน</t>
  </si>
  <si>
    <t>ค่าอุปกรณ์การเรียน ฯลฯ</t>
  </si>
  <si>
    <t xml:space="preserve">(6) พัดลมแบบติดผนัง ขนาด 16 นิ้ว 24 เครื่อง </t>
  </si>
  <si>
    <t xml:space="preserve">    ขนาด 30,000 บีทียู 1 เครื่อง </t>
  </si>
  <si>
    <t xml:space="preserve">(1) ตู้เก็บอุปกรณ์ 1 ตู้ </t>
  </si>
  <si>
    <t xml:space="preserve">     แบบตั้งพื้นหรือแบบแขวน (ระบบ Inverter) </t>
  </si>
  <si>
    <t xml:space="preserve">     ขนาด 36,000 บีทียู 1 เครื่อง </t>
  </si>
  <si>
    <t xml:space="preserve">(3) เครื่องปรับอากาศแบบแยกส่วน (ราคารวมค่าติดตั้ง) </t>
  </si>
  <si>
    <t>(4) เครื่องดูดควัน 1 เครื่อง</t>
  </si>
  <si>
    <t xml:space="preserve">(5) ซิงค์ล้างจาน 2 หลุม 2 ชุด </t>
  </si>
  <si>
    <t xml:space="preserve">     - ปรับปรุงอาคาร 1</t>
  </si>
  <si>
    <t xml:space="preserve">     - ปรับปรุงสวนหย่อมบริเวณด้านหน้า อาคาร 1</t>
  </si>
  <si>
    <t xml:space="preserve">     - ปรับปรุงบ้านพักภารโรง ข้างอาคาร 1</t>
  </si>
  <si>
    <t xml:space="preserve">     - ปรับปรุงบ้านพักภารโรง ข้างอาคาร 3</t>
  </si>
  <si>
    <t xml:space="preserve">     ตามแบบเลขที่ ขสว.3/2567</t>
  </si>
  <si>
    <t xml:space="preserve">     - ปรับปรุงลานอเนกประสงค์</t>
  </si>
  <si>
    <t xml:space="preserve">     - ปรับปรุงห้องประชุม ชั้น 1</t>
  </si>
  <si>
    <t xml:space="preserve">       ห้องอนุบาล ชั้น 2 และ</t>
  </si>
  <si>
    <t xml:space="preserve">       ห้องนาฏศิลป์ ชั้น 3 อาคาร 6 ชั้น</t>
  </si>
  <si>
    <t xml:space="preserve">     - ทาสีอาคาร ขัดพื้น และติดตั้งเหล็กดัด</t>
  </si>
  <si>
    <t xml:space="preserve">       อาคาร 6 ชั้น</t>
  </si>
  <si>
    <t xml:space="preserve">     ตามแบบเลขที่ ขสว.4/2567</t>
  </si>
  <si>
    <t>(3) ค่าอาหารเช้าของนักเรียนในโรงเรียนสังกัด
     กรุงเทพมหานคร</t>
  </si>
  <si>
    <t>- การปรับปรุง ซ่อมแซม ถนน ตรอก ซอย สะพานและสิ่งสาธารณประโยชน์
  ที่อยู่ในความรับผิดชอบของสำนักงานเขตเพื่อความปลอดภัยในชีวิตและทรัพย์สิน
  ของประชาชน</t>
  </si>
  <si>
    <t>- จำนวนประชาชนในพื้นที่ที่ได้รับเงินสวัสดิการจากงบประมาณของ
  กรุงเทพมหานคร</t>
  </si>
  <si>
    <t>- จำนวนนักเรียนที่ได้รับการศึกษาในโรงเรียนสังกัดกรุงเทพมหานครประจำปี
  การศึกษา</t>
  </si>
  <si>
    <t>งบประมาณ/ประมาณการรายจ่ายล่วงหน้า</t>
  </si>
  <si>
    <t>งบประมาณ/ประมาณการรายจ่ายล่วงหน้า/ค่าเป้าหมายของตัวชี้วัด</t>
  </si>
  <si>
    <t>ในโรงเรียนสังกัดกรุงเทพมหานคร ค่าจ้างเหมาบริการ</t>
  </si>
  <si>
    <t>เป็นรายบุคคล ฯ ค่าซ่อมแซมยานพาหนะ ฯลฯ</t>
  </si>
  <si>
    <t>ภายในโรงเรียนสังกัดกรุงเทพมหานคร ฯลฯ</t>
  </si>
  <si>
    <t xml:space="preserve">        โรงเรียนวัดสัมพันธวงศ์</t>
  </si>
  <si>
    <t xml:space="preserve">        โรงเรียนวัดจักรวรรดิ</t>
  </si>
  <si>
    <t>(4) ค่าใช้จ่ายในการจัดประชุมสัมมนาคณะกรรมการ</t>
  </si>
  <si>
    <t xml:space="preserve">     สถานศึกษาขั้นพื้นฐานโรงเรียนสังกัดกรุงเทพมหานคร</t>
  </si>
  <si>
    <t>(5) ค่าใช้จ่ายในการสัมมนาประธานกรรมการเครือข่าย</t>
  </si>
  <si>
    <t xml:space="preserve">     ผู้ปกครอง เพื่อพัฒนาโรงเรียนสังกัดกรุงเทพมหานคร</t>
  </si>
  <si>
    <t>(6) ค่าใช้จ่ายในการส่งเสริมสนับสนุนให้นักเรียนสร้างสรรค์</t>
  </si>
  <si>
    <t xml:space="preserve">     ผลงานเพื่อการเรียนรู้</t>
  </si>
  <si>
    <t>ช่วยเหลือเด็ก  สตรี ครอบครัว ผู้ด้อยโอกาส ผู้สูงอายุ</t>
  </si>
  <si>
    <t>และคนพิการ</t>
  </si>
  <si>
    <t>ค่าใช้จ่ายโครงการบูรณาการความร่วมมือ
ในการพัฒนา</t>
  </si>
  <si>
    <t xml:space="preserve">ส่วนใหญ่เป็นค่าวัสดุอุปกรณ์คอมพิวเตอร์ </t>
  </si>
  <si>
    <t xml:space="preserve">ค่าใช้จ่ายในการจัดสวัสดิการ การสงเคราะห์
</t>
  </si>
  <si>
    <t xml:space="preserve">วัตถุประสงค์: 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      </t>
  </si>
  <si>
    <t xml:space="preserve">วัตถุประสงค์: 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       </t>
  </si>
  <si>
    <t>ค่าใช้จ่ายในการจ้างงานคนพิการเพื่อปฏิบัติงาน</t>
  </si>
  <si>
    <t xml:space="preserve">   โครงการจ้างงานคนพิการเพื่อปฏิบัติงาน</t>
  </si>
  <si>
    <t>(1) ชุดเครื่องเสียงห้องประชุม ชั้น 5 อาคาร 1 1 ชุด</t>
  </si>
  <si>
    <t>05199-7</t>
  </si>
  <si>
    <t>(3) ชุดดับเพลิงอาคาร พร้อมอุปกรณ์ดับเพลิง 7 ชุด</t>
  </si>
  <si>
    <t>05199-8</t>
  </si>
  <si>
    <t>(4) ชุดเครื่องเสียงกลางแจ้งพร้อมอุปกรณ์ 1 ชุด</t>
  </si>
  <si>
    <t>05199-9</t>
  </si>
  <si>
    <t xml:space="preserve">(2) รถตรวจการดับเพลิงเคลื่อนที่เร็ว พร้อมอุปกรณ์ </t>
  </si>
  <si>
    <t xml:space="preserve">     ขนาดความจุถังไม่น้อยกว่า 500 ลิตร 1 คัน</t>
  </si>
  <si>
    <t xml:space="preserve">(5) ชุดเครื่องเสียงห้องประชุมใหญ่ ชั้น 5 อาคาร 2 </t>
  </si>
  <si>
    <t xml:space="preserve">     (เพิ่มเติม) 1 ชุด</t>
  </si>
  <si>
    <t>07103-1</t>
  </si>
  <si>
    <t>ค่าใช้จ่ายในการสัมมนาเพื่อพัฒนาองค์กร</t>
  </si>
  <si>
    <t>ด้านความสะอาดและสภาพแวดล้อม</t>
  </si>
  <si>
    <t xml:space="preserve">    1.1 ค่าตอบแทน ใช้สอยและวัสดุ</t>
  </si>
  <si>
    <t>05199-4</t>
  </si>
  <si>
    <t>ชุดเครื่องเสียงติดรถยนต์พร้อมติดตั้งและอุปกรณ์ 1 ชุด</t>
  </si>
  <si>
    <t xml:space="preserve">    ค่าครุภัณฑ์ ที่ดินและสิ่งก่อสร้าง</t>
  </si>
  <si>
    <t xml:space="preserve">    ค่าครุภัณฑ์</t>
  </si>
  <si>
    <t>05313-10</t>
  </si>
  <si>
    <t xml:space="preserve">     - รื้อกระเบื้องทางเท้า พร้อมขนไป พื้นที่ประมาณ 3,600 ตร.ม.</t>
  </si>
  <si>
    <t xml:space="preserve">     - รื้อคันหินทางเท้า พร้อมขนไป ยาวประมาณ 1,169 ม.</t>
  </si>
  <si>
    <t xml:space="preserve">     - รื้อคอกต้นไม้ พร้อมขนไป จำนวน 126 แห่ง</t>
  </si>
  <si>
    <t xml:space="preserve">     - รื้อต้นไม้ (ต้นการเวก) พร้อมขนไป พื้นที่ประมาณ 150 ตร.ม.</t>
  </si>
  <si>
    <t xml:space="preserve">     - รื้อทางลาดทางเท้า พร้อมขนไป จำนวน 28 แห่ง</t>
  </si>
  <si>
    <t xml:space="preserve">     - รื้อฝาบ่อพักในทางเท้า พร้อมขนไป จำนวน 181 แห่ง</t>
  </si>
  <si>
    <t xml:space="preserve">     - สร้างชั้นพื้นฐานทางเท้า ตามแบบ มทก. -16</t>
  </si>
  <si>
    <t xml:space="preserve">     - ทรายหยาบรองพื้น พร้อมปรับระดับบดอัดแน่น หนา 3 ซม. </t>
  </si>
  <si>
    <t xml:space="preserve">       จำนวน 122 ลบ.ม.</t>
  </si>
  <si>
    <t xml:space="preserve">     - เทคอนกรีตผสมเสร็จกำลังอัดประลัย 240 KSC หนา 10 ซม. </t>
  </si>
  <si>
    <t xml:space="preserve">       พร้อมวางเหล็กตะแกรง WIRE MESH CDR 4 (4 มม.) @ 0.20 ม.</t>
  </si>
  <si>
    <t xml:space="preserve">       พื้นที่ประมาณ 3,750 ตร.ม.</t>
  </si>
  <si>
    <t xml:space="preserve">       ขนาด 0.40 x 0.40 x 0.035 ม. Shot Blast (ผิวเคลือบ) </t>
  </si>
  <si>
    <t xml:space="preserve">     - สร้างคันหิน ค.ส.ล. รางตื้นหล่อในที่ ตามแบบ มทก. -05 </t>
  </si>
  <si>
    <t xml:space="preserve">     - คันหินรับน้ำสำเร็จรูป ชนิดตะแกรงแนวตั้ง พร้อมสร้างท่อรับน้ำ</t>
  </si>
  <si>
    <t xml:space="preserve">     - ทาสีคันหิน พื้นที่ประมาณ 150 ตร.ม.</t>
  </si>
  <si>
    <t xml:space="preserve">     - สร้างทางเข้า - ออก (คันหินสูง 0.185 ม.) แบบที่ 2 (พิมพ์ลาย)</t>
  </si>
  <si>
    <t xml:space="preserve">       ตามแบบ มทก. -10 จำนวน 18 แห่ง</t>
  </si>
  <si>
    <t xml:space="preserve">     - ปรับปรุงบ่อพักเดิมและฝาบ่อพัก ในทางเท้า ตามแบบ มนก. -02</t>
  </si>
  <si>
    <t xml:space="preserve">       จำนวน 181 แห่ง</t>
  </si>
  <si>
    <t xml:space="preserve">     - สร้างคอกต้นไม้ ขนาด 120 x 120 ซม. ตามแบบ มทก. -15</t>
  </si>
  <si>
    <t xml:space="preserve">       จำนวน 126 แห่ง</t>
  </si>
  <si>
    <t>05313-11</t>
  </si>
  <si>
    <t xml:space="preserve">    - รื้อกระเบื้องทางเท้า พร้อมขนไป พื้นที่ประมาณ 364 ตร.ม.</t>
  </si>
  <si>
    <t xml:space="preserve">    - รื้อคันหินทางเท้า พร้อมขนไป ยาวประมาณ 375 ม.</t>
  </si>
  <si>
    <t xml:space="preserve">    - รื้อทางลาดทางเท้า พร้อมขนไป จำนวน 2 แห่ง</t>
  </si>
  <si>
    <t xml:space="preserve">    - รื้อฝาบ่อพักในทางเท้าและผิวจราจร พร้อมขนไป จำนวน 35 แห่ง</t>
  </si>
  <si>
    <t xml:space="preserve">    - รื้อถนนคอนกรีต พร้อมขนไป พื้นที่ประมาณ 1,492 ตร.ม.</t>
  </si>
  <si>
    <t xml:space="preserve">    - งานรองพื้นทางและพื้นทาง ตามแบบ มทก. -02 </t>
  </si>
  <si>
    <t xml:space="preserve">    - ทรายถม บดอัดแน่น หนา 0.30 ม. ประมาณ 448 ลบ.ม.</t>
  </si>
  <si>
    <t xml:space="preserve">    - หินคลุก บดอัดแน่น หนา 0.25 ม. ประมาณ 373 ลบ.ม. </t>
  </si>
  <si>
    <t xml:space="preserve">    - ทรายรองใต้ผิวทางคอนกรีต หนา 0.05 ม. ประมาณ 75 ลบ.ม.</t>
  </si>
  <si>
    <t xml:space="preserve">    - รอยต่อเผื่อหดตามขวาง ความยาวประมาณ 137 ม.</t>
  </si>
  <si>
    <t xml:space="preserve">    - รอยต่อตามยาว ความยาวประมาณ 211 ม.</t>
  </si>
  <si>
    <t xml:space="preserve">    - รอยต่อถนนคอนกรีตกับรางตื้น ความยาวประมาณ 375 ม.</t>
  </si>
  <si>
    <t xml:space="preserve">    - สร้างชั้นพื้นฐานทางเท้า ตามแบบ มทก. -16</t>
  </si>
  <si>
    <t xml:space="preserve">    - ทรายหยาบรองพื้นพร้อมปรับระดับบดอัดแน่น หนา 3 ซม. </t>
  </si>
  <si>
    <t xml:space="preserve">      พื้นที่ประมาณ 11 ลบ.ม.</t>
  </si>
  <si>
    <t xml:space="preserve">    - เทคอนกรีตผสมเสร็จกำลังอัดประลัย 240 KSC หนา 10 ซม.</t>
  </si>
  <si>
    <t xml:space="preserve">      พร้อมวางตะแกรงเหล็ก WIRE MESH CDR 4 (4 มม.) @ 0.20 ม. </t>
  </si>
  <si>
    <t xml:space="preserve">      พื้นที่ประมาณ 364 ตร.ม.</t>
  </si>
  <si>
    <t xml:space="preserve">    - ปูกระเบื้องซีเมนต์ ตามแบบ มทก. -16</t>
  </si>
  <si>
    <t xml:space="preserve">    - สร้างทางเท้าด้วยกระเบื้องซีเมนต์ปูพื้น ขนาด 0.40 x 0.40 x 0.035 ม. </t>
  </si>
  <si>
    <t xml:space="preserve">      Shot Blast (ผิวเคลือบ) พื้นที่ประมาณ 364 ตร.ม.</t>
  </si>
  <si>
    <t xml:space="preserve">    - ทาสีคันหิน พื้นที่ประมาณ 42 ตร.ม.</t>
  </si>
  <si>
    <t xml:space="preserve">    - ตีเส้นขอบทาง และเครื่องหมายจราจร ด้วยสีเทอร์โมพลาสติก </t>
  </si>
  <si>
    <t xml:space="preserve">      พื้นที่ประมาณ 68 ตร.ม.</t>
  </si>
  <si>
    <t>05313-12</t>
  </si>
  <si>
    <t xml:space="preserve">     - ทุบรื้อพื้นทางเท้าเดิม พร้อมขนไป หนาเฉลี่ย 0.05 ม. </t>
  </si>
  <si>
    <t xml:space="preserve">       พื้นที่ประมาณ 1,766.29 ตร.ม.</t>
  </si>
  <si>
    <t xml:space="preserve">     - สร้างผิวจราจร คอนกรีตพิมพ์ลาย หนา 5 ซม. พื้นที่ประมาณ </t>
  </si>
  <si>
    <t xml:space="preserve">       1,766.29 ตร.ม.</t>
  </si>
  <si>
    <t xml:space="preserve">     - ซ่อมขอบรางระบายน้ำเดิมพร้อมเปลี่ยนฝารางระบายน้ำ </t>
  </si>
  <si>
    <t xml:space="preserve">       ตามแบบที่กำหนด ยาวประมาณ 61 ม.</t>
  </si>
  <si>
    <t xml:space="preserve">     - รื้อฝารางระบายน้ำเดิม พร้อมขนไป ยาวประมาณ 61 ม.</t>
  </si>
  <si>
    <t>05313-13</t>
  </si>
  <si>
    <t xml:space="preserve">      ตามแบบ มทก.- 16 พื้นที่ประมาณ 603.80 ตร.ม.</t>
  </si>
  <si>
    <t xml:space="preserve">    - สร้างผิวคอนกรีตเสริมเหล็ก หนาเฉลี่ย 0.10 ม. พื้นที่ประมาณ </t>
  </si>
  <si>
    <t xml:space="preserve">      603.80 ตร.ม.</t>
  </si>
  <si>
    <t xml:space="preserve">    - รื้อคอกต้นไม้ พื้นที่ประมาณ 8.58 ตร.ม.</t>
  </si>
  <si>
    <t xml:space="preserve">    - ทาสีคันหินทางเท้าเดิม พื้นที่ประมาณ 66 ตร.ม.</t>
  </si>
  <si>
    <t xml:space="preserve">(1) ปรับปรุงผิวจราจรซอยเจริญพานิชย์ </t>
  </si>
  <si>
    <t xml:space="preserve">    จากถนนเยาวราช ถึงซอยเจริญกรุง 20</t>
  </si>
  <si>
    <t xml:space="preserve">    - สร้างผิวจราจรแอสฟัลต์คอนกรีต </t>
  </si>
  <si>
    <t xml:space="preserve">      TACK COAT ตามแบบ มทก.-04</t>
  </si>
  <si>
    <t xml:space="preserve">      พื้นที่ประมาณ 1,285 ตร.ม.</t>
  </si>
  <si>
    <t xml:space="preserve">    - ตีเส้นจราจรบนผิวทางด้วยสีเทอร์โมพลาสติก
  </t>
  </si>
  <si>
    <t xml:space="preserve">      พื้นที่ประมาณ 41 ตร.ม.</t>
  </si>
  <si>
    <t xml:space="preserve">      ตามแบบ ขสว.1/2567</t>
  </si>
  <si>
    <t xml:space="preserve">     - รื้อพื้นฐานทางเท้าและปรับระดับ พร้อมขนไป พื้นที่ประมาณ </t>
  </si>
  <si>
    <t xml:space="preserve">       3,600 ตร.ม.</t>
  </si>
  <si>
    <t xml:space="preserve">     - สร้างทางเท้าด้วยกระเบื้องซีเมนต์ปูพื้น ตามแบบ มทก. -16</t>
  </si>
  <si>
    <t xml:space="preserve">     - สร้างทางลาดทางเท้า TYPE E ตามแบบ มทก. -010 </t>
  </si>
  <si>
    <t xml:space="preserve">       และ มทก. -012 จำนวน 28 แห่ง</t>
  </si>
  <si>
    <t xml:space="preserve">    ถึงถนนเยาวราช และช่วงถนนเยาวราชถึงถนนพาดสาย</t>
  </si>
  <si>
    <t xml:space="preserve">    - รื้อพื้นฐานทางเท้าและปรับระดับ พร้อมขนไป </t>
  </si>
  <si>
    <t xml:space="preserve">      พื้นที่ประมาณ 364 ตร.ม. </t>
  </si>
  <si>
    <t xml:space="preserve">    - ผิวทางปอร์ตแลนด์ซีเมนต์คอนกรีต หนา 0.20 ม. </t>
  </si>
  <si>
    <t xml:space="preserve">      ตามแบบ มทก. -02 วางเหล็ก ตามแบบ มทก. -01 และ</t>
  </si>
  <si>
    <t xml:space="preserve">      งานตัด JOINT รอยต่อ ตามแบบ มทก. -03 พื้นที่ประมาณ 1,492 ตร.ม.</t>
  </si>
  <si>
    <t xml:space="preserve">    - สร้างคันหิน ค.ส.ล. รางตื้นหล่อในที่ ตามแบบ มทก. -05 </t>
  </si>
  <si>
    <t xml:space="preserve">      ยาวประมาณ 375 ม.</t>
  </si>
  <si>
    <t xml:space="preserve">    - คันหินรับน้ำสำเร็จรูป ชนิดตะแกรงแนวตั้ง พร้อมสร้างท่อรับน้ำ</t>
  </si>
  <si>
    <t xml:space="preserve">      ชนิดคอนกรีต เสริมทรงเหลี่ยมจากขอบคันหิน ตามแบบ มทก. -09</t>
  </si>
  <si>
    <t xml:space="preserve">      จำนวน 20 แห่ง</t>
  </si>
  <si>
    <t xml:space="preserve">    - สร้างทางลาดทางเท้า TYPE E ตามแบบ มทก. -010 และ มทก. -012 </t>
  </si>
  <si>
    <t xml:space="preserve">      จำนวน 2 แห่ง</t>
  </si>
  <si>
    <t xml:space="preserve">    - ปรับปรุงขอบบ่อพักเดิมพร้อมฝาในทางเท้า และผิวจราจร </t>
  </si>
  <si>
    <t xml:space="preserve">      ตามแบบ มนก. -02 และ มนก.-03 จำนวน 35 แห่ง</t>
  </si>
  <si>
    <t xml:space="preserve">     ถึงหน้าอาคารเลขที่ 999</t>
  </si>
  <si>
    <t xml:space="preserve">    - ทุบรื้อพื้นทางเท้าเดิม พร้อมขนไป พื้นที่ประมาณ 562 ตร.ม.</t>
  </si>
  <si>
    <t xml:space="preserve">    - ปูกระเบื้องซีเมนต์อัดแรง ขนาด 0.40 x 0.40 x 0.035 ม. </t>
  </si>
  <si>
    <t xml:space="preserve">    - ทรายรองใต้ผิวคอนกรีต หนาเฉลี่ย 0.03 ม. พื้นที่ประมาณ </t>
  </si>
  <si>
    <t xml:space="preserve">      18.11 ลบ.ม.</t>
  </si>
  <si>
    <t>(2) ปรับปรุงทางเท้าถนนเจริญกรุง ช่วงคลองผดุงกรุงเกษม</t>
  </si>
  <si>
    <t>(3) ปรับปรุงผิวจราจรและทางเท้าถนนผดุงด้าว ช่วงถนนเจริญกรุง</t>
  </si>
  <si>
    <t xml:space="preserve">(4) ปรับปรุงผิวจราจรซอยวานิช 2 จากซอยเจริญกรุง 24 </t>
  </si>
  <si>
    <t>(5) ปรับปรุงทางเท้าถนนมังกร จากถนนเจริญกรุงถึงถนนเยาวราช</t>
  </si>
  <si>
    <t>ค่าจ้างเหมาล้างทำความสะอาดท่อระบายน้ำ</t>
  </si>
  <si>
    <t>ส่วนใหญ่เป็นค่าวัสดุอุปกรณ์บำรุงรักษาระบบ</t>
  </si>
  <si>
    <t>ระบายน้ำ (ฝาท่อ) ค่าเครื่องแต่งกาย</t>
  </si>
  <si>
    <t>ค่าวัสดุอุปกรณ์ทำความสะอาดท่อระบายน้ำ ฯลฯ</t>
  </si>
  <si>
    <t>ส่วนใหญ่เป็นค่าตอบแทนผู้นำกิจกรรมที่มี</t>
  </si>
  <si>
    <t>ความเชี่ยวชาญด้านการกีฬาและนันทนาการ</t>
  </si>
  <si>
    <t>ค่าอาหารทำการนอกเวลา ค่าตอบแทนอาสาสมัคร</t>
  </si>
  <si>
    <t>ปฏิบัติงานด้านพัฒนาสังคม ฯลฯ</t>
  </si>
  <si>
    <t xml:space="preserve">   1.2 ค่าใช้สอย </t>
  </si>
  <si>
    <t>05199-2</t>
  </si>
  <si>
    <t>ม่านปรับแสง 14 ชุด</t>
  </si>
  <si>
    <t>07102-1</t>
  </si>
  <si>
    <t xml:space="preserve">(1) ค่าใช้จ่ายในการสนับสนุนการดำเนินงาน
</t>
  </si>
  <si>
    <t xml:space="preserve">    ของคณะกรรมการชุมชน</t>
  </si>
  <si>
    <t xml:space="preserve">    กรุงเทพมหานคร</t>
  </si>
  <si>
    <t>07199-5</t>
  </si>
  <si>
    <t>07199-6</t>
  </si>
  <si>
    <t>07199-7</t>
  </si>
  <si>
    <t xml:space="preserve">    วัฒนธรรมประเพณี</t>
  </si>
  <si>
    <t>07199-8</t>
  </si>
  <si>
    <t>07199-9</t>
  </si>
  <si>
    <t>07199-13</t>
  </si>
  <si>
    <t>07199-16</t>
  </si>
  <si>
    <t xml:space="preserve">(2) ค่าใช้จ่ายในการศึกษาดูงานจังหวัดในภาคใต้ </t>
  </si>
  <si>
    <t xml:space="preserve">    เพื่อพัฒนาคุณภาพชีวิตด้านศิลปวัฒนธรรมและ</t>
  </si>
  <si>
    <t xml:space="preserve">    ภูมิปัญญาไทย</t>
  </si>
  <si>
    <t>(3) ค่าใช้จ่ายในการบริหารจัดการพิพิธภัณฑ์ท้องถิ่น</t>
  </si>
  <si>
    <t>(4) ค่าใช้จ่ายในการจัดงานตรุษจีนเยาวราช</t>
  </si>
  <si>
    <t>(5) ค่าใช้จ่ายในการจัดงานประเพณีงานเจเยาวราช</t>
  </si>
  <si>
    <t>(6) ค่าใช้จ่ายในการจัดงานวันสำคัญ อนุรักษ์สืบสาน</t>
  </si>
  <si>
    <t>(7) ค่าใช้จ่ายในการจัดงานลอยกระทงคลองโอ่งอ่าง</t>
  </si>
  <si>
    <t>(8) ค่าใช้จ่ายในการส่งเสริมกิจการสภาเด็กและเยาวชนเขต</t>
  </si>
  <si>
    <t>(1) ค่าใช้จ่ายในการพัฒนาสิ่งแวดล้อมให้มีคุณภาพ</t>
  </si>
  <si>
    <t>(2) ค่าใช้จ่ายในการเฝ้าระวังป้องกันและควบคุมโรค</t>
  </si>
  <si>
    <t xml:space="preserve">     ที่เกิดจากแมลงที่เป็นพาหะนำโรค</t>
  </si>
  <si>
    <t>(3) ค่าใช้จ่ายในการพัฒนาประสิทธิภาพการป้องกันและ</t>
  </si>
  <si>
    <t xml:space="preserve">    ควบคุมโรคไข้เลือดออก</t>
  </si>
  <si>
    <t>ค่าอาหารทำการนอกเวลา ค่านิตยภัต</t>
  </si>
  <si>
    <t>05199-17</t>
  </si>
  <si>
    <t>   ค่าครุภัณฑ์ ที่ดินและสิ่งก่อสร้าง</t>
  </si>
  <si>
    <t xml:space="preserve">        ค่าครุภัณฑ์</t>
  </si>
  <si>
    <t xml:space="preserve">จอแสดงภาพอินเตอร์แอ็กทีฟทัชสกรีน ขนาด 75 นิ้ว </t>
  </si>
  <si>
    <t>พร้อมอุปกรณ์ 6 ชุด</t>
  </si>
  <si>
    <t>3. งบรายจ่ายอื่น</t>
  </si>
  <si>
    <t>05304-18</t>
  </si>
  <si>
    <t>(1) ปรับปรุงโรงเรียนวัดสัมพันธวงศ์</t>
  </si>
  <si>
    <t xml:space="preserve">    - ปรับปรุงโถงอเนกประสงค์ชั้นล่าง</t>
  </si>
  <si>
    <t xml:space="preserve">    - ปรับปรุงบ้านพักภารโรง</t>
  </si>
  <si>
    <t xml:space="preserve">    - ปรับปรุงห้องดนตรีสากลและห้องดนตรีไทย</t>
  </si>
  <si>
    <t xml:space="preserve">    - ทาสีอาคารเรียน </t>
  </si>
  <si>
    <t xml:space="preserve">    - ครุภัณฑ์</t>
  </si>
  <si>
    <t xml:space="preserve">   ตามแบบเลขที่ ขสว.8/2567</t>
  </si>
  <si>
    <t>รถบรรทุก (ดีเซล) ขนาด 1 ตัน ปริมาตรกระบอกสูบ</t>
  </si>
  <si>
    <t xml:space="preserve">ไม่ต่ำกว่า 2,400 ซีซี หรือกำลังเครื่องยนต์สูงสุดไม่ต่ำกว่า </t>
  </si>
  <si>
    <t>110 กิโลวัตต์ ขับเคลื่อน 2 ล้อ แบบดับเบิ้ลแค็บ 1 คัน</t>
  </si>
  <si>
    <t xml:space="preserve">     ถึงแยกหมอมี</t>
  </si>
  <si>
    <t xml:space="preserve">         1.1.1 ค่าตอบแทน </t>
  </si>
  <si>
    <t xml:space="preserve">         1.1.3 ค่าวัสดุ</t>
  </si>
  <si>
    <t xml:space="preserve">    ค่าตอบแทน ใช้สอยและวัสดุ</t>
  </si>
  <si>
    <t xml:space="preserve">    1.1 ค่าตอบแทน </t>
  </si>
  <si>
    <t xml:space="preserve">    1.2 ค่าใช้สอย</t>
  </si>
  <si>
    <t xml:space="preserve">    1.3 ค่าวัสดุ</t>
  </si>
  <si>
    <t>(9) ค่าใช้จ่ายโครงการรู้ใช้ รู้เก็บ คนกรุงเทพฯ ชีวิตมั่นคง</t>
  </si>
  <si>
    <t>(10) ค่าใช้จ่ายในการส่งเสริมกิจกรรมสโมสรและลานกีฬา</t>
  </si>
  <si>
    <t>(2) ปรับปรุงโรงเรียนวัดจักรวรรดิ</t>
  </si>
  <si>
    <t>(3) ปรับปรุงโรงเรียนวัดปทุมคงคา</t>
  </si>
  <si>
    <t xml:space="preserve">    1.2 ค่าสาธารณูปโภค		</t>
  </si>
  <si>
    <r>
      <t>รายละเอียดงบประมาณจำแนกตามประเภทงบรายจ่าย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</si>
  <si>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ส่วนใหญ่เป็นสื่อพัฒนาคุณภาพการเรียนการสอน</t>
  </si>
  <si>
    <t>วิทยาศาสตร์ 12 ชุด ค่าวัสดุยานพาหนะ ค่าวัสดุ</t>
  </si>
  <si>
    <t>สำนักงาน ฯลฯ</t>
  </si>
  <si>
    <t xml:space="preserve">    - ปรับปรุงทางเดินหน้าห้องเรียน ชั้น 2 - ชั้น 4</t>
  </si>
  <si>
    <t xml:space="preserve">    - ปรับปรุงห้องเรียน ชั้น 3 - ชั้น 4</t>
  </si>
  <si>
    <t xml:space="preserve">       ยาวประมาณ 1,169 ม. </t>
  </si>
  <si>
    <t xml:space="preserve">       ชนิดคอนกรีตเสริมทรงเหลี่ยมจากขอบคันหิน ตามแบบ มทก. -09 </t>
  </si>
  <si>
    <t xml:space="preserve">       จำนวน 145 แห่ง</t>
  </si>
  <si>
    <t xml:space="preserve">      หนาเฉลี่ย 0.10 ม. พร้อม Wearing 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</si>
</sst>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IT๙"/>
      <family val="2"/>
    </font>
    <font>
      <sz val="15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z val="8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  <charset val="222"/>
    </font>
    <font>
      <b/>
      <sz val="16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sz val="16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theme="8" tint="-0.2499465926084170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2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49" fontId="6" fillId="0" borderId="9" xfId="0" applyNumberFormat="1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5" xfId="0" applyNumberFormat="1" applyFont="1" applyFill="1" applyBorder="1" applyAlignment="1">
      <alignment horizontal="left" vertical="top"/>
    </xf>
    <xf numFmtId="49" fontId="7" fillId="4" borderId="8" xfId="0" applyNumberFormat="1" applyFont="1" applyFill="1" applyBorder="1" applyAlignment="1">
      <alignment horizontal="left" vertical="top"/>
    </xf>
    <xf numFmtId="49" fontId="7" fillId="5" borderId="5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49" fontId="7" fillId="5" borderId="8" xfId="0" applyNumberFormat="1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 wrapText="1"/>
    </xf>
    <xf numFmtId="49" fontId="6" fillId="5" borderId="5" xfId="0" applyNumberFormat="1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/>
    </xf>
    <xf numFmtId="49" fontId="7" fillId="3" borderId="8" xfId="0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left" vertical="top" wrapText="1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/>
    </xf>
    <xf numFmtId="49" fontId="7" fillId="3" borderId="5" xfId="0" applyNumberFormat="1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49" fontId="7" fillId="6" borderId="8" xfId="0" applyNumberFormat="1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49" fontId="6" fillId="6" borderId="8" xfId="0" applyNumberFormat="1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 wrapText="1"/>
    </xf>
    <xf numFmtId="49" fontId="7" fillId="6" borderId="5" xfId="0" applyNumberFormat="1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/>
    </xf>
    <xf numFmtId="49" fontId="5" fillId="7" borderId="5" xfId="0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top" wrapText="1"/>
    </xf>
    <xf numFmtId="49" fontId="5" fillId="7" borderId="5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left" vertical="top" indent="6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0" fillId="0" borderId="10" xfId="0" quotePrefix="1" applyFont="1" applyBorder="1" applyAlignment="1">
      <alignment horizontal="left" vertical="center" indent="1"/>
    </xf>
    <xf numFmtId="0" fontId="10" fillId="0" borderId="7" xfId="0" quotePrefix="1" applyFont="1" applyBorder="1" applyAlignment="1">
      <alignment horizontal="left" vertical="center" indent="1"/>
    </xf>
    <xf numFmtId="0" fontId="10" fillId="0" borderId="13" xfId="0" quotePrefix="1" applyFont="1" applyBorder="1" applyAlignment="1">
      <alignment horizontal="left" vertical="center" indent="1"/>
    </xf>
    <xf numFmtId="0" fontId="5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 indent="1"/>
    </xf>
    <xf numFmtId="0" fontId="8" fillId="4" borderId="10" xfId="0" applyFont="1" applyFill="1" applyBorder="1" applyAlignment="1">
      <alignment horizontal="center" vertical="center"/>
    </xf>
    <xf numFmtId="0" fontId="14" fillId="0" borderId="10" xfId="0" quotePrefix="1" applyFont="1" applyBorder="1" applyAlignment="1">
      <alignment horizontal="left" vertical="center" indent="1"/>
    </xf>
    <xf numFmtId="0" fontId="14" fillId="0" borderId="7" xfId="0" quotePrefix="1" applyFont="1" applyBorder="1" applyAlignment="1">
      <alignment horizontal="left" vertical="center" indent="1"/>
    </xf>
    <xf numFmtId="0" fontId="14" fillId="0" borderId="13" xfId="0" quotePrefix="1" applyFont="1" applyBorder="1" applyAlignment="1">
      <alignment horizontal="left" vertical="center" indent="1"/>
    </xf>
    <xf numFmtId="165" fontId="6" fillId="0" borderId="0" xfId="0" applyNumberFormat="1" applyFont="1"/>
    <xf numFmtId="0" fontId="6" fillId="0" borderId="0" xfId="0" applyFont="1" applyAlignment="1">
      <alignment horizontal="lef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/>
    <xf numFmtId="165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indent="2"/>
    </xf>
    <xf numFmtId="165" fontId="5" fillId="0" borderId="0" xfId="0" applyNumberFormat="1" applyFont="1" applyAlignment="1">
      <alignment horizontal="left" indent="2"/>
    </xf>
    <xf numFmtId="165" fontId="5" fillId="0" borderId="0" xfId="1" applyNumberFormat="1" applyFont="1" applyAlignment="1">
      <alignment horizontal="right"/>
    </xf>
    <xf numFmtId="0" fontId="8" fillId="0" borderId="0" xfId="0" applyFont="1" applyAlignment="1">
      <alignment horizontal="left" indent="2"/>
    </xf>
    <xf numFmtId="165" fontId="8" fillId="0" borderId="0" xfId="1" applyNumberFormat="1" applyFont="1" applyAlignment="1">
      <alignment horizontal="right"/>
    </xf>
    <xf numFmtId="0" fontId="14" fillId="0" borderId="0" xfId="0" applyFo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8" fillId="0" borderId="0" xfId="0" applyFont="1"/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/>
    </xf>
    <xf numFmtId="0" fontId="15" fillId="0" borderId="0" xfId="0" applyFont="1"/>
    <xf numFmtId="165" fontId="17" fillId="0" borderId="0" xfId="1" applyNumberFormat="1" applyFont="1"/>
    <xf numFmtId="165" fontId="17" fillId="0" borderId="16" xfId="1" applyNumberFormat="1" applyFont="1" applyBorder="1" applyAlignment="1">
      <alignment horizontal="center"/>
    </xf>
    <xf numFmtId="165" fontId="16" fillId="0" borderId="0" xfId="1" applyNumberFormat="1" applyFont="1" applyAlignment="1">
      <alignment vertical="center"/>
    </xf>
    <xf numFmtId="0" fontId="15" fillId="0" borderId="0" xfId="0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17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 vertical="center"/>
    </xf>
    <xf numFmtId="0" fontId="17" fillId="0" borderId="0" xfId="0" applyFont="1"/>
    <xf numFmtId="0" fontId="16" fillId="0" borderId="15" xfId="0" applyFont="1" applyBorder="1" applyAlignment="1">
      <alignment horizontal="left" wrapText="1"/>
    </xf>
    <xf numFmtId="165" fontId="16" fillId="0" borderId="15" xfId="0" applyNumberFormat="1" applyFont="1" applyBorder="1" applyAlignment="1">
      <alignment horizontal="left" wrapText="1"/>
    </xf>
    <xf numFmtId="0" fontId="17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165" fontId="6" fillId="0" borderId="16" xfId="1" applyNumberFormat="1" applyFont="1" applyBorder="1" applyAlignment="1">
      <alignment horizontal="center" vertical="center"/>
    </xf>
    <xf numFmtId="43" fontId="6" fillId="0" borderId="16" xfId="1" applyFont="1" applyBorder="1" applyAlignment="1">
      <alignment vertical="center"/>
    </xf>
    <xf numFmtId="43" fontId="6" fillId="0" borderId="0" xfId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5" fillId="0" borderId="15" xfId="0" applyNumberFormat="1" applyFont="1" applyBorder="1" applyAlignment="1">
      <alignment horizontal="center" wrapText="1"/>
    </xf>
    <xf numFmtId="165" fontId="5" fillId="0" borderId="15" xfId="0" applyNumberFormat="1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5"/>
    </xf>
    <xf numFmtId="165" fontId="7" fillId="0" borderId="0" xfId="1" applyNumberFormat="1" applyFont="1" applyAlignment="1"/>
    <xf numFmtId="165" fontId="7" fillId="0" borderId="0" xfId="1" applyNumberFormat="1" applyFont="1"/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5" fillId="0" borderId="15" xfId="0" applyFont="1" applyBorder="1" applyAlignment="1">
      <alignment horizontal="left" wrapText="1"/>
    </xf>
    <xf numFmtId="165" fontId="5" fillId="0" borderId="15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3" fontId="6" fillId="0" borderId="0" xfId="1" applyFont="1" applyAlignment="1">
      <alignment vertical="top"/>
    </xf>
    <xf numFmtId="43" fontId="5" fillId="0" borderId="0" xfId="1" applyFont="1" applyAlignment="1">
      <alignment vertical="top"/>
    </xf>
    <xf numFmtId="165" fontId="6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/>
    </xf>
    <xf numFmtId="165" fontId="5" fillId="0" borderId="15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5" fillId="0" borderId="0" xfId="1" applyNumberFormat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49" fontId="16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165" fontId="10" fillId="0" borderId="0" xfId="1" applyNumberFormat="1" applyFont="1" applyFill="1" applyBorder="1" applyAlignment="1">
      <alignment vertical="top"/>
    </xf>
    <xf numFmtId="0" fontId="10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24" fillId="0" borderId="0" xfId="0" applyFont="1"/>
    <xf numFmtId="165" fontId="6" fillId="0" borderId="0" xfId="1" applyNumberFormat="1" applyFont="1" applyAlignment="1">
      <alignment wrapText="1"/>
    </xf>
    <xf numFmtId="49" fontId="5" fillId="0" borderId="0" xfId="0" applyNumberFormat="1" applyFont="1" applyAlignment="1">
      <alignment horizontal="left" wrapText="1"/>
    </xf>
    <xf numFmtId="49" fontId="5" fillId="8" borderId="14" xfId="0" applyNumberFormat="1" applyFont="1" applyFill="1" applyBorder="1" applyAlignment="1">
      <alignment horizontal="center" vertical="center" wrapText="1"/>
    </xf>
    <xf numFmtId="165" fontId="5" fillId="8" borderId="14" xfId="1" applyNumberFormat="1" applyFont="1" applyFill="1" applyBorder="1" applyAlignment="1">
      <alignment horizontal="center" vertical="center" wrapText="1"/>
    </xf>
    <xf numFmtId="49" fontId="6" fillId="8" borderId="14" xfId="0" applyNumberFormat="1" applyFont="1" applyFill="1" applyBorder="1" applyAlignment="1">
      <alignment horizontal="center" wrapText="1"/>
    </xf>
    <xf numFmtId="165" fontId="6" fillId="8" borderId="14" xfId="1" applyNumberFormat="1" applyFont="1" applyFill="1" applyBorder="1" applyAlignment="1">
      <alignment horizontal="right" wrapText="1"/>
    </xf>
    <xf numFmtId="3" fontId="6" fillId="8" borderId="14" xfId="0" applyNumberFormat="1" applyFont="1" applyFill="1" applyBorder="1" applyAlignment="1">
      <alignment horizontal="right" wrapText="1"/>
    </xf>
    <xf numFmtId="0" fontId="6" fillId="8" borderId="14" xfId="0" applyFont="1" applyFill="1" applyBorder="1" applyAlignment="1">
      <alignment horizontal="right" wrapText="1"/>
    </xf>
    <xf numFmtId="49" fontId="6" fillId="8" borderId="14" xfId="0" applyNumberFormat="1" applyFont="1" applyFill="1" applyBorder="1" applyAlignment="1">
      <alignment horizontal="center" vertical="top" wrapText="1"/>
    </xf>
    <xf numFmtId="165" fontId="6" fillId="8" borderId="14" xfId="1" applyNumberFormat="1" applyFont="1" applyFill="1" applyBorder="1" applyAlignment="1">
      <alignment horizontal="right" vertical="top" wrapText="1"/>
    </xf>
    <xf numFmtId="0" fontId="6" fillId="8" borderId="14" xfId="0" applyFont="1" applyFill="1" applyBorder="1" applyAlignment="1">
      <alignment horizontal="right" vertical="top" wrapText="1"/>
    </xf>
    <xf numFmtId="49" fontId="6" fillId="8" borderId="14" xfId="0" applyNumberFormat="1" applyFont="1" applyFill="1" applyBorder="1" applyAlignment="1">
      <alignment horizontal="right" vertical="top" wrapText="1"/>
    </xf>
    <xf numFmtId="165" fontId="24" fillId="0" borderId="0" xfId="1" applyNumberFormat="1" applyFont="1"/>
    <xf numFmtId="0" fontId="24" fillId="2" borderId="0" xfId="0" applyFont="1" applyFill="1"/>
    <xf numFmtId="165" fontId="6" fillId="0" borderId="0" xfId="1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left" wrapText="1"/>
    </xf>
    <xf numFmtId="0" fontId="6" fillId="4" borderId="10" xfId="0" applyFont="1" applyFill="1" applyBorder="1" applyAlignment="1">
      <alignment horizontal="center" vertical="top" wrapText="1"/>
    </xf>
    <xf numFmtId="165" fontId="5" fillId="4" borderId="10" xfId="1" applyNumberFormat="1" applyFont="1" applyFill="1" applyBorder="1" applyAlignment="1">
      <alignment horizontal="right" vertical="top" wrapText="1"/>
    </xf>
    <xf numFmtId="49" fontId="6" fillId="4" borderId="10" xfId="1" applyNumberFormat="1" applyFont="1" applyFill="1" applyBorder="1" applyAlignment="1">
      <alignment horizontal="right" vertical="center" wrapText="1"/>
    </xf>
    <xf numFmtId="165" fontId="6" fillId="4" borderId="10" xfId="1" applyNumberFormat="1" applyFont="1" applyFill="1" applyBorder="1" applyAlignment="1">
      <alignment horizontal="right" vertical="top" wrapText="1"/>
    </xf>
    <xf numFmtId="0" fontId="6" fillId="4" borderId="7" xfId="0" applyFont="1" applyFill="1" applyBorder="1" applyAlignment="1">
      <alignment horizontal="center" vertical="top" wrapText="1"/>
    </xf>
    <xf numFmtId="165" fontId="5" fillId="4" borderId="7" xfId="1" applyNumberFormat="1" applyFont="1" applyFill="1" applyBorder="1" applyAlignment="1">
      <alignment vertical="top" wrapText="1"/>
    </xf>
    <xf numFmtId="165" fontId="6" fillId="4" borderId="7" xfId="1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vertical="top" wrapText="1"/>
    </xf>
    <xf numFmtId="165" fontId="6" fillId="4" borderId="7" xfId="1" applyNumberFormat="1" applyFont="1" applyFill="1" applyBorder="1" applyAlignment="1">
      <alignment vertical="top"/>
    </xf>
    <xf numFmtId="49" fontId="6" fillId="4" borderId="10" xfId="1" applyNumberFormat="1" applyFont="1" applyFill="1" applyBorder="1" applyAlignment="1">
      <alignment horizontal="right" vertical="top" wrapText="1"/>
    </xf>
    <xf numFmtId="49" fontId="6" fillId="8" borderId="18" xfId="0" applyNumberFormat="1" applyFont="1" applyFill="1" applyBorder="1" applyAlignment="1">
      <alignment wrapText="1"/>
    </xf>
    <xf numFmtId="49" fontId="6" fillId="8" borderId="0" xfId="0" applyNumberFormat="1" applyFont="1" applyFill="1" applyAlignment="1">
      <alignment wrapText="1"/>
    </xf>
    <xf numFmtId="49" fontId="6" fillId="8" borderId="0" xfId="0" applyNumberFormat="1" applyFont="1" applyFill="1" applyAlignment="1">
      <alignment horizontal="center" wrapText="1"/>
    </xf>
    <xf numFmtId="165" fontId="6" fillId="8" borderId="0" xfId="1" applyNumberFormat="1" applyFont="1" applyFill="1" applyBorder="1" applyAlignment="1">
      <alignment horizontal="right" wrapText="1"/>
    </xf>
    <xf numFmtId="49" fontId="6" fillId="8" borderId="0" xfId="0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5" fillId="0" borderId="19" xfId="0" applyNumberFormat="1" applyFont="1" applyBorder="1" applyAlignment="1">
      <alignment wrapText="1"/>
    </xf>
    <xf numFmtId="165" fontId="5" fillId="0" borderId="19" xfId="1" applyNumberFormat="1" applyFont="1" applyBorder="1" applyAlignment="1">
      <alignment wrapText="1"/>
    </xf>
    <xf numFmtId="49" fontId="5" fillId="8" borderId="26" xfId="0" applyNumberFormat="1" applyFont="1" applyFill="1" applyBorder="1" applyAlignment="1">
      <alignment horizontal="center" vertical="center" wrapText="1"/>
    </xf>
    <xf numFmtId="49" fontId="6" fillId="8" borderId="27" xfId="0" applyNumberFormat="1" applyFont="1" applyFill="1" applyBorder="1" applyAlignment="1">
      <alignment wrapText="1"/>
    </xf>
    <xf numFmtId="49" fontId="5" fillId="0" borderId="19" xfId="0" applyNumberFormat="1" applyFont="1" applyBorder="1"/>
    <xf numFmtId="49" fontId="5" fillId="0" borderId="19" xfId="0" applyNumberFormat="1" applyFont="1" applyBorder="1" applyAlignment="1">
      <alignment horizontal="left"/>
    </xf>
    <xf numFmtId="165" fontId="5" fillId="0" borderId="19" xfId="1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165" fontId="5" fillId="4" borderId="1" xfId="1" applyNumberFormat="1" applyFont="1" applyFill="1" applyBorder="1" applyAlignment="1">
      <alignment horizontal="right" vertical="top" wrapText="1"/>
    </xf>
    <xf numFmtId="49" fontId="6" fillId="4" borderId="1" xfId="1" applyNumberFormat="1" applyFont="1" applyFill="1" applyBorder="1" applyAlignment="1">
      <alignment horizontal="right" vertical="top" wrapText="1"/>
    </xf>
    <xf numFmtId="165" fontId="6" fillId="4" borderId="1" xfId="1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8" borderId="26" xfId="0" applyFont="1" applyFill="1" applyBorder="1" applyAlignment="1">
      <alignment horizontal="right" vertical="top" wrapText="1"/>
    </xf>
    <xf numFmtId="49" fontId="6" fillId="8" borderId="27" xfId="0" applyNumberFormat="1" applyFont="1" applyFill="1" applyBorder="1" applyAlignment="1">
      <alignment vertical="top" wrapText="1" shrinkToFit="1"/>
    </xf>
    <xf numFmtId="49" fontId="6" fillId="8" borderId="27" xfId="0" applyNumberFormat="1" applyFont="1" applyFill="1" applyBorder="1" applyAlignment="1">
      <alignment vertical="top" wrapText="1"/>
    </xf>
    <xf numFmtId="0" fontId="6" fillId="8" borderId="26" xfId="0" applyFont="1" applyFill="1" applyBorder="1" applyAlignment="1">
      <alignment horizontal="right" wrapText="1"/>
    </xf>
    <xf numFmtId="49" fontId="6" fillId="8" borderId="26" xfId="0" applyNumberFormat="1" applyFont="1" applyFill="1" applyBorder="1" applyAlignment="1">
      <alignment horizontal="right" vertical="top" wrapText="1"/>
    </xf>
    <xf numFmtId="3" fontId="6" fillId="8" borderId="26" xfId="0" applyNumberFormat="1" applyFont="1" applyFill="1" applyBorder="1" applyAlignment="1">
      <alignment horizontal="right" wrapText="1"/>
    </xf>
    <xf numFmtId="49" fontId="25" fillId="8" borderId="27" xfId="0" applyNumberFormat="1" applyFont="1" applyFill="1" applyBorder="1" applyAlignment="1">
      <alignment wrapText="1"/>
    </xf>
    <xf numFmtId="49" fontId="25" fillId="8" borderId="14" xfId="0" applyNumberFormat="1" applyFont="1" applyFill="1" applyBorder="1" applyAlignment="1">
      <alignment horizontal="center" wrapText="1"/>
    </xf>
    <xf numFmtId="165" fontId="25" fillId="8" borderId="14" xfId="1" applyNumberFormat="1" applyFont="1" applyFill="1" applyBorder="1" applyAlignment="1">
      <alignment horizontal="right" wrapText="1"/>
    </xf>
    <xf numFmtId="3" fontId="25" fillId="8" borderId="14" xfId="0" applyNumberFormat="1" applyFont="1" applyFill="1" applyBorder="1" applyAlignment="1">
      <alignment horizontal="right" wrapText="1"/>
    </xf>
    <xf numFmtId="49" fontId="25" fillId="8" borderId="14" xfId="0" applyNumberFormat="1" applyFont="1" applyFill="1" applyBorder="1" applyAlignment="1">
      <alignment horizontal="right" wrapText="1"/>
    </xf>
    <xf numFmtId="49" fontId="25" fillId="8" borderId="26" xfId="0" applyNumberFormat="1" applyFont="1" applyFill="1" applyBorder="1" applyAlignment="1">
      <alignment horizontal="right" wrapText="1"/>
    </xf>
    <xf numFmtId="0" fontId="26" fillId="0" borderId="0" xfId="0" applyFont="1"/>
    <xf numFmtId="49" fontId="25" fillId="8" borderId="28" xfId="0" applyNumberFormat="1" applyFont="1" applyFill="1" applyBorder="1" applyAlignment="1">
      <alignment wrapText="1"/>
    </xf>
    <xf numFmtId="49" fontId="25" fillId="8" borderId="20" xfId="0" applyNumberFormat="1" applyFont="1" applyFill="1" applyBorder="1" applyAlignment="1">
      <alignment horizontal="center" wrapText="1"/>
    </xf>
    <xf numFmtId="165" fontId="25" fillId="8" borderId="20" xfId="1" applyNumberFormat="1" applyFont="1" applyFill="1" applyBorder="1" applyAlignment="1">
      <alignment horizontal="right" wrapText="1"/>
    </xf>
    <xf numFmtId="49" fontId="25" fillId="8" borderId="20" xfId="0" applyNumberFormat="1" applyFont="1" applyFill="1" applyBorder="1" applyAlignment="1">
      <alignment horizontal="right" wrapText="1"/>
    </xf>
    <xf numFmtId="49" fontId="25" fillId="8" borderId="29" xfId="0" applyNumberFormat="1" applyFont="1" applyFill="1" applyBorder="1" applyAlignment="1">
      <alignment horizontal="right" wrapText="1"/>
    </xf>
    <xf numFmtId="0" fontId="26" fillId="2" borderId="0" xfId="0" applyFont="1" applyFill="1"/>
    <xf numFmtId="49" fontId="25" fillId="8" borderId="1" xfId="0" applyNumberFormat="1" applyFont="1" applyFill="1" applyBorder="1" applyAlignment="1">
      <alignment wrapText="1"/>
    </xf>
    <xf numFmtId="49" fontId="25" fillId="8" borderId="1" xfId="0" applyNumberFormat="1" applyFont="1" applyFill="1" applyBorder="1" applyAlignment="1">
      <alignment horizontal="center" wrapText="1"/>
    </xf>
    <xf numFmtId="165" fontId="25" fillId="8" borderId="1" xfId="1" applyNumberFormat="1" applyFont="1" applyFill="1" applyBorder="1" applyAlignment="1">
      <alignment horizontal="right" wrapText="1"/>
    </xf>
    <xf numFmtId="3" fontId="25" fillId="8" borderId="1" xfId="0" applyNumberFormat="1" applyFont="1" applyFill="1" applyBorder="1" applyAlignment="1">
      <alignment horizontal="right" wrapText="1"/>
    </xf>
    <xf numFmtId="49" fontId="25" fillId="8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3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7" fillId="4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49" fontId="6" fillId="8" borderId="27" xfId="0" applyNumberFormat="1" applyFont="1" applyFill="1" applyBorder="1" applyAlignment="1">
      <alignment vertical="top"/>
    </xf>
    <xf numFmtId="0" fontId="6" fillId="4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top" wrapText="1"/>
    </xf>
    <xf numFmtId="165" fontId="5" fillId="4" borderId="13" xfId="1" applyNumberFormat="1" applyFont="1" applyFill="1" applyBorder="1" applyAlignment="1">
      <alignment horizontal="right" vertical="top" wrapText="1"/>
    </xf>
    <xf numFmtId="165" fontId="6" fillId="4" borderId="13" xfId="1" applyNumberFormat="1" applyFont="1" applyFill="1" applyBorder="1" applyAlignment="1">
      <alignment horizontal="right" vertical="center" wrapText="1"/>
    </xf>
    <xf numFmtId="165" fontId="6" fillId="4" borderId="13" xfId="1" applyNumberFormat="1" applyFont="1" applyFill="1" applyBorder="1" applyAlignment="1">
      <alignment horizontal="right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0" xfId="0" applyFont="1"/>
    <xf numFmtId="49" fontId="16" fillId="0" borderId="3" xfId="0" applyNumberFormat="1" applyFont="1" applyBorder="1" applyAlignment="1">
      <alignment horizontal="left" wrapText="1"/>
    </xf>
    <xf numFmtId="3" fontId="16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7" fillId="0" borderId="0" xfId="0" applyFont="1"/>
    <xf numFmtId="0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left" vertical="center"/>
    </xf>
    <xf numFmtId="0" fontId="27" fillId="0" borderId="0" xfId="0" applyFont="1" applyAlignment="1">
      <alignment vertical="top"/>
    </xf>
    <xf numFmtId="0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horizontal="right" vertical="top"/>
    </xf>
    <xf numFmtId="165" fontId="7" fillId="0" borderId="0" xfId="1" applyNumberFormat="1" applyFont="1" applyFill="1" applyAlignment="1">
      <alignment horizontal="left" vertical="top"/>
    </xf>
    <xf numFmtId="165" fontId="6" fillId="0" borderId="0" xfId="1" applyNumberFormat="1" applyFont="1" applyFill="1" applyAlignment="1">
      <alignment vertical="top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5" fontId="6" fillId="0" borderId="0" xfId="1" applyNumberFormat="1" applyFont="1" applyFill="1" applyAlignment="1">
      <alignment vertical="center"/>
    </xf>
    <xf numFmtId="0" fontId="7" fillId="0" borderId="0" xfId="0" applyFont="1" applyAlignment="1">
      <alignment vertical="top" wrapText="1"/>
    </xf>
    <xf numFmtId="165" fontId="8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righ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Fill="1" applyAlignment="1">
      <alignment horizontal="right" vertical="top" wrapText="1"/>
    </xf>
    <xf numFmtId="165" fontId="7" fillId="0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vertical="center"/>
    </xf>
    <xf numFmtId="0" fontId="6" fillId="0" borderId="0" xfId="0" applyFont="1" applyAlignment="1">
      <alignment wrapText="1"/>
    </xf>
    <xf numFmtId="165" fontId="7" fillId="0" borderId="0" xfId="1" applyNumberFormat="1" applyFont="1" applyFill="1" applyAlignment="1">
      <alignment horizontal="right"/>
    </xf>
    <xf numFmtId="3" fontId="7" fillId="0" borderId="0" xfId="0" applyNumberFormat="1" applyFont="1" applyAlignment="1">
      <alignment horizontal="right" vertical="center"/>
    </xf>
    <xf numFmtId="165" fontId="8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right" vertical="center"/>
    </xf>
    <xf numFmtId="0" fontId="6" fillId="0" borderId="0" xfId="0" quotePrefix="1" applyFont="1" applyAlignment="1">
      <alignment vertical="top" wrapText="1"/>
    </xf>
    <xf numFmtId="165" fontId="7" fillId="0" borderId="0" xfId="1" applyNumberFormat="1" applyFont="1" applyFill="1"/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165" fontId="7" fillId="0" borderId="0" xfId="1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/>
    </xf>
    <xf numFmtId="0" fontId="8" fillId="0" borderId="0" xfId="0" applyFont="1" applyAlignment="1">
      <alignment wrapText="1"/>
    </xf>
    <xf numFmtId="0" fontId="6" fillId="0" borderId="0" xfId="0" quotePrefix="1" applyFont="1" applyAlignment="1">
      <alignment vertical="top"/>
    </xf>
    <xf numFmtId="165" fontId="6" fillId="0" borderId="0" xfId="1" applyNumberFormat="1" applyFont="1"/>
    <xf numFmtId="165" fontId="10" fillId="0" borderId="0" xfId="1" applyNumberFormat="1" applyFont="1" applyAlignment="1">
      <alignment horizontal="center" vertical="top" wrapText="1"/>
    </xf>
    <xf numFmtId="165" fontId="10" fillId="0" borderId="0" xfId="1" applyNumberFormat="1" applyFont="1"/>
    <xf numFmtId="165" fontId="14" fillId="0" borderId="0" xfId="1" applyNumberFormat="1" applyFont="1"/>
    <xf numFmtId="165" fontId="19" fillId="0" borderId="0" xfId="1" applyNumberFormat="1" applyFont="1" applyAlignment="1">
      <alignment vertical="top"/>
    </xf>
    <xf numFmtId="165" fontId="18" fillId="0" borderId="0" xfId="1" applyNumberFormat="1" applyFont="1" applyAlignment="1">
      <alignment vertical="top"/>
    </xf>
    <xf numFmtId="165" fontId="7" fillId="0" borderId="0" xfId="1" applyNumberFormat="1" applyFont="1" applyAlignment="1">
      <alignment horizontal="left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43" fontId="6" fillId="0" borderId="0" xfId="1" applyFont="1" applyFill="1" applyAlignment="1">
      <alignment vertical="top"/>
    </xf>
    <xf numFmtId="49" fontId="17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vertical="top"/>
    </xf>
    <xf numFmtId="43" fontId="6" fillId="0" borderId="0" xfId="1" applyFont="1"/>
    <xf numFmtId="49" fontId="5" fillId="0" borderId="0" xfId="0" applyNumberFormat="1" applyFont="1"/>
    <xf numFmtId="0" fontId="17" fillId="0" borderId="0" xfId="0" applyFont="1" applyAlignment="1">
      <alignment horizontal="right" textRotation="179"/>
    </xf>
    <xf numFmtId="0" fontId="1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17" fillId="0" borderId="0" xfId="0" applyNumberFormat="1" applyFont="1" applyAlignment="1">
      <alignment wrapText="1"/>
    </xf>
    <xf numFmtId="49" fontId="16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right" wrapText="1"/>
    </xf>
    <xf numFmtId="0" fontId="7" fillId="0" borderId="30" xfId="0" applyFont="1" applyBorder="1" applyAlignment="1">
      <alignment horizontal="left" wrapText="1"/>
    </xf>
    <xf numFmtId="0" fontId="5" fillId="0" borderId="19" xfId="0" applyFont="1" applyBorder="1" applyAlignment="1">
      <alignment horizontal="left" vertical="top"/>
    </xf>
    <xf numFmtId="49" fontId="5" fillId="8" borderId="21" xfId="0" applyNumberFormat="1" applyFont="1" applyFill="1" applyBorder="1" applyAlignment="1">
      <alignment horizontal="center" vertical="center" wrapText="1"/>
    </xf>
    <xf numFmtId="49" fontId="5" fillId="8" borderId="25" xfId="0" applyNumberFormat="1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49" fontId="5" fillId="8" borderId="23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7" fillId="0" borderId="30" xfId="0" applyFont="1" applyBorder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49" fontId="5" fillId="0" borderId="19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5" fontId="6" fillId="0" borderId="17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165" fontId="5" fillId="0" borderId="0" xfId="1" applyNumberFormat="1" applyFont="1" applyFill="1" applyAlignment="1">
      <alignment horizontal="center"/>
    </xf>
    <xf numFmtId="3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/>
    </xf>
    <xf numFmtId="165" fontId="5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right"/>
    </xf>
    <xf numFmtId="49" fontId="6" fillId="0" borderId="0" xfId="0" applyNumberFormat="1" applyFont="1" applyAlignment="1">
      <alignment vertical="top" wrapText="1"/>
    </xf>
    <xf numFmtId="165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166" fontId="5" fillId="0" borderId="0" xfId="1" applyNumberFormat="1" applyFont="1" applyFill="1" applyAlignment="1">
      <alignment horizontal="right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view="pageBreakPreview" zoomScaleNormal="100" zoomScaleSheetLayoutView="100" workbookViewId="0">
      <selection activeCell="B12" sqref="B12"/>
    </sheetView>
  </sheetViews>
  <sheetFormatPr defaultColWidth="8.85546875" defaultRowHeight="21"/>
  <cols>
    <col min="1" max="1" width="65.5703125" style="75" customWidth="1"/>
    <col min="2" max="2" width="10.7109375" style="75" customWidth="1"/>
    <col min="3" max="4" width="10.140625" style="75" customWidth="1"/>
    <col min="5" max="16384" width="8.85546875" style="75"/>
  </cols>
  <sheetData>
    <row r="1" spans="1:3">
      <c r="A1" s="337">
        <v>121</v>
      </c>
      <c r="B1" s="337"/>
      <c r="C1" s="337"/>
    </row>
    <row r="2" spans="1:3">
      <c r="A2" s="336"/>
      <c r="B2" s="336"/>
      <c r="C2" s="336"/>
    </row>
    <row r="3" spans="1:3" ht="20.25" customHeight="1">
      <c r="A3" s="338" t="s">
        <v>460</v>
      </c>
      <c r="B3" s="338"/>
      <c r="C3" s="338"/>
    </row>
    <row r="4" spans="1:3" ht="18" customHeight="1">
      <c r="A4" s="81"/>
      <c r="B4" s="97"/>
      <c r="C4" s="98"/>
    </row>
    <row r="5" spans="1:3">
      <c r="A5" s="75" t="s">
        <v>461</v>
      </c>
    </row>
    <row r="6" spans="1:3">
      <c r="A6" s="75" t="s">
        <v>462</v>
      </c>
    </row>
    <row r="7" spans="1:3">
      <c r="A7" s="75" t="s">
        <v>463</v>
      </c>
    </row>
    <row r="8" spans="1:3">
      <c r="A8" s="75" t="s">
        <v>800</v>
      </c>
    </row>
    <row r="9" spans="1:3">
      <c r="A9" s="75" t="s">
        <v>801</v>
      </c>
    </row>
    <row r="10" spans="1:3">
      <c r="A10" s="75" t="s">
        <v>802</v>
      </c>
    </row>
    <row r="11" spans="1:3">
      <c r="A11" s="5" t="s">
        <v>803</v>
      </c>
    </row>
    <row r="12" spans="1:3">
      <c r="A12" s="75" t="s">
        <v>804</v>
      </c>
    </row>
    <row r="13" spans="1:3">
      <c r="A13" s="75" t="s">
        <v>805</v>
      </c>
    </row>
    <row r="14" spans="1:3">
      <c r="A14" s="75" t="s">
        <v>806</v>
      </c>
    </row>
    <row r="15" spans="1:3">
      <c r="A15" s="75" t="s">
        <v>807</v>
      </c>
    </row>
    <row r="16" spans="1:3">
      <c r="A16" s="75" t="s">
        <v>808</v>
      </c>
    </row>
    <row r="17" spans="1:4">
      <c r="A17" s="75" t="s">
        <v>464</v>
      </c>
    </row>
    <row r="18" spans="1:4">
      <c r="A18" s="75" t="s">
        <v>465</v>
      </c>
    </row>
    <row r="19" spans="1:4" ht="20.25" customHeight="1"/>
    <row r="20" spans="1:4" ht="24" customHeight="1">
      <c r="A20" s="339" t="s">
        <v>466</v>
      </c>
      <c r="B20" s="339" t="s">
        <v>468</v>
      </c>
      <c r="C20" s="339" t="s">
        <v>467</v>
      </c>
      <c r="D20" s="339"/>
    </row>
    <row r="21" spans="1:4" ht="24" customHeight="1">
      <c r="A21" s="339"/>
      <c r="B21" s="339"/>
      <c r="C21" s="174" t="s">
        <v>502</v>
      </c>
      <c r="D21" s="174" t="s">
        <v>503</v>
      </c>
    </row>
    <row r="22" spans="1:4" s="178" customFormat="1" ht="49.5" customHeight="1">
      <c r="A22" s="179" t="s">
        <v>708</v>
      </c>
      <c r="B22" s="101"/>
      <c r="C22" s="91"/>
    </row>
    <row r="23" spans="1:4">
      <c r="A23" s="175" t="s">
        <v>471</v>
      </c>
      <c r="B23" s="180" t="s">
        <v>472</v>
      </c>
      <c r="C23" s="176">
        <v>80</v>
      </c>
      <c r="D23" s="176">
        <v>80</v>
      </c>
    </row>
    <row r="24" spans="1:4">
      <c r="A24" s="175" t="s">
        <v>473</v>
      </c>
      <c r="B24" s="180" t="s">
        <v>474</v>
      </c>
      <c r="C24" s="176">
        <v>96</v>
      </c>
      <c r="D24" s="176">
        <v>372</v>
      </c>
    </row>
    <row r="25" spans="1:4">
      <c r="A25" s="175" t="s">
        <v>475</v>
      </c>
      <c r="B25" s="180" t="s">
        <v>472</v>
      </c>
      <c r="C25" s="176">
        <v>100</v>
      </c>
      <c r="D25" s="176">
        <v>80</v>
      </c>
    </row>
    <row r="26" spans="1:4" ht="69" customHeight="1">
      <c r="A26" s="171" t="s">
        <v>1024</v>
      </c>
      <c r="B26" s="180" t="s">
        <v>474</v>
      </c>
      <c r="C26" s="176">
        <v>3</v>
      </c>
      <c r="D26" s="176">
        <v>4</v>
      </c>
    </row>
    <row r="27" spans="1:4" ht="24.75" customHeight="1">
      <c r="A27" s="175" t="s">
        <v>476</v>
      </c>
      <c r="B27" s="180" t="s">
        <v>477</v>
      </c>
      <c r="C27" s="177">
        <v>14600</v>
      </c>
      <c r="D27" s="177">
        <v>15200</v>
      </c>
    </row>
    <row r="28" spans="1:4" ht="45.75" customHeight="1">
      <c r="A28" s="171" t="s">
        <v>1025</v>
      </c>
      <c r="B28" s="180" t="s">
        <v>478</v>
      </c>
      <c r="C28" s="176">
        <v>30</v>
      </c>
      <c r="D28" s="176">
        <v>20</v>
      </c>
    </row>
    <row r="29" spans="1:4" ht="48" customHeight="1">
      <c r="A29" s="171" t="s">
        <v>1026</v>
      </c>
      <c r="B29" s="180" t="s">
        <v>478</v>
      </c>
      <c r="C29" s="176">
        <v>340</v>
      </c>
      <c r="D29" s="176">
        <v>340</v>
      </c>
    </row>
    <row r="30" spans="1:4">
      <c r="A30" s="175" t="s">
        <v>469</v>
      </c>
      <c r="B30" s="180" t="s">
        <v>470</v>
      </c>
      <c r="C30" s="176">
        <v>460</v>
      </c>
      <c r="D30" s="176">
        <v>800</v>
      </c>
    </row>
    <row r="31" spans="1:4" ht="24.75" customHeight="1">
      <c r="A31" s="76"/>
      <c r="B31" s="172"/>
      <c r="C31" s="173"/>
    </row>
    <row r="32" spans="1:4" ht="25.5" customHeight="1">
      <c r="A32" s="76"/>
      <c r="B32" s="172"/>
      <c r="C32" s="173"/>
    </row>
    <row r="33" spans="1:3">
      <c r="A33" s="81"/>
      <c r="B33" s="97"/>
      <c r="C33" s="98"/>
    </row>
    <row r="34" spans="1:3">
      <c r="A34" s="81"/>
      <c r="B34" s="97"/>
      <c r="C34" s="98"/>
    </row>
    <row r="35" spans="1:3">
      <c r="A35" s="81"/>
      <c r="B35" s="97"/>
      <c r="C35" s="98"/>
    </row>
    <row r="36" spans="1:3">
      <c r="A36" s="81"/>
      <c r="B36" s="97"/>
      <c r="C36" s="98"/>
    </row>
    <row r="37" spans="1:3">
      <c r="A37" s="77"/>
      <c r="B37" s="78"/>
      <c r="C37" s="79"/>
    </row>
    <row r="38" spans="1:3">
      <c r="A38" s="80"/>
    </row>
    <row r="39" spans="1:3">
      <c r="A39" s="80"/>
    </row>
    <row r="40" spans="1:3">
      <c r="A40" s="80"/>
    </row>
  </sheetData>
  <mergeCells count="5">
    <mergeCell ref="A1:C1"/>
    <mergeCell ref="A3:C3"/>
    <mergeCell ref="A20:A21"/>
    <mergeCell ref="B20:B21"/>
    <mergeCell ref="C20:D20"/>
  </mergeCells>
  <printOptions horizontalCentered="1"/>
  <pageMargins left="1.0629921259842521" right="0.47244094488188981" top="0.39370078740157483" bottom="0.59055118110236227" header="0.31496062992125984" footer="0.31496062992125984"/>
  <pageSetup paperSize="9" scale="86" firstPageNumber="12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showGridLines="0" view="pageBreakPreview" topLeftCell="A9" zoomScaleNormal="100" zoomScaleSheetLayoutView="100" workbookViewId="0">
      <selection activeCell="D18" sqref="D18"/>
    </sheetView>
  </sheetViews>
  <sheetFormatPr defaultColWidth="6.140625" defaultRowHeight="21"/>
  <cols>
    <col min="1" max="1" width="3.5703125" style="81" customWidth="1"/>
    <col min="2" max="2" width="27.85546875" style="81" customWidth="1"/>
    <col min="3" max="3" width="2" style="81" customWidth="1"/>
    <col min="4" max="4" width="27.5703125" style="81" customWidth="1"/>
    <col min="5" max="5" width="2.140625" style="81" customWidth="1"/>
    <col min="6" max="6" width="28.5703125" style="81" customWidth="1"/>
    <col min="7" max="7" width="4.85546875" style="81" customWidth="1"/>
    <col min="8" max="16384" width="6.140625" style="81"/>
  </cols>
  <sheetData>
    <row r="1" spans="1:7">
      <c r="A1" s="340" t="s">
        <v>460</v>
      </c>
      <c r="B1" s="340"/>
      <c r="C1" s="340"/>
      <c r="D1" s="340"/>
      <c r="E1" s="340"/>
      <c r="F1" s="340"/>
      <c r="G1" s="340"/>
    </row>
    <row r="2" spans="1:7">
      <c r="A2" s="338" t="s">
        <v>479</v>
      </c>
      <c r="B2" s="338"/>
      <c r="C2" s="338"/>
      <c r="D2" s="338"/>
      <c r="E2" s="338"/>
      <c r="F2" s="338"/>
      <c r="G2" s="338"/>
    </row>
    <row r="3" spans="1:7" ht="8.4499999999999993" customHeight="1"/>
    <row r="4" spans="1:7" ht="20.100000000000001" customHeight="1">
      <c r="D4" s="93" t="s">
        <v>480</v>
      </c>
    </row>
    <row r="5" spans="1:7" s="82" customFormat="1" ht="21.6" customHeight="1">
      <c r="D5" s="83" t="s">
        <v>481</v>
      </c>
    </row>
    <row r="6" spans="1:7" s="82" customFormat="1" ht="21.6" customHeight="1">
      <c r="D6" s="84" t="s">
        <v>482</v>
      </c>
    </row>
    <row r="7" spans="1:7" ht="6" customHeight="1"/>
    <row r="8" spans="1:7" s="82" customFormat="1" ht="20.100000000000001" customHeight="1">
      <c r="B8" s="93" t="s">
        <v>107</v>
      </c>
      <c r="D8" s="93" t="s">
        <v>104</v>
      </c>
      <c r="F8" s="93" t="s">
        <v>102</v>
      </c>
    </row>
    <row r="9" spans="1:7" ht="20.100000000000001" customHeight="1">
      <c r="B9" s="85" t="s">
        <v>483</v>
      </c>
      <c r="D9" s="85" t="s">
        <v>483</v>
      </c>
      <c r="F9" s="85" t="s">
        <v>483</v>
      </c>
    </row>
    <row r="10" spans="1:7" s="86" customFormat="1" ht="20.100000000000001" customHeight="1">
      <c r="B10" s="87" t="s">
        <v>484</v>
      </c>
      <c r="D10" s="87" t="s">
        <v>484</v>
      </c>
      <c r="F10" s="87" t="s">
        <v>485</v>
      </c>
    </row>
    <row r="11" spans="1:7" s="86" customFormat="1" ht="20.100000000000001" customHeight="1">
      <c r="B11" s="88" t="s">
        <v>672</v>
      </c>
      <c r="D11" s="88" t="s">
        <v>486</v>
      </c>
      <c r="F11" s="88" t="s">
        <v>487</v>
      </c>
    </row>
    <row r="12" spans="1:7" s="86" customFormat="1" ht="20.100000000000001" customHeight="1">
      <c r="B12" s="88" t="s">
        <v>498</v>
      </c>
      <c r="D12" s="88" t="s">
        <v>488</v>
      </c>
      <c r="F12" s="88" t="s">
        <v>488</v>
      </c>
    </row>
    <row r="13" spans="1:7" s="86" customFormat="1" ht="20.100000000000001" customHeight="1">
      <c r="B13" s="89" t="s">
        <v>673</v>
      </c>
      <c r="D13" s="89" t="s">
        <v>489</v>
      </c>
      <c r="F13" s="89" t="s">
        <v>489</v>
      </c>
    </row>
    <row r="14" spans="1:7" ht="12.75" customHeight="1"/>
    <row r="15" spans="1:7" s="82" customFormat="1" ht="19.5" customHeight="1">
      <c r="B15" s="341" t="s">
        <v>109</v>
      </c>
      <c r="D15" s="93" t="s">
        <v>490</v>
      </c>
      <c r="F15" s="341" t="s">
        <v>105</v>
      </c>
    </row>
    <row r="16" spans="1:7" ht="17.100000000000001" customHeight="1">
      <c r="B16" s="342"/>
      <c r="D16" s="90" t="s">
        <v>491</v>
      </c>
      <c r="F16" s="342"/>
    </row>
    <row r="17" spans="2:6" ht="20.100000000000001" customHeight="1">
      <c r="B17" s="85" t="s">
        <v>483</v>
      </c>
      <c r="D17" s="85" t="s">
        <v>483</v>
      </c>
      <c r="F17" s="85" t="s">
        <v>483</v>
      </c>
    </row>
    <row r="18" spans="2:6" s="86" customFormat="1" ht="20.100000000000001" customHeight="1">
      <c r="B18" s="87" t="s">
        <v>492</v>
      </c>
      <c r="D18" s="94" t="s">
        <v>493</v>
      </c>
      <c r="F18" s="87" t="s">
        <v>493</v>
      </c>
    </row>
    <row r="19" spans="2:6" s="86" customFormat="1" ht="20.100000000000001" customHeight="1">
      <c r="B19" s="88" t="s">
        <v>487</v>
      </c>
      <c r="D19" s="95" t="s">
        <v>674</v>
      </c>
      <c r="F19" s="88" t="s">
        <v>494</v>
      </c>
    </row>
    <row r="20" spans="2:6" s="86" customFormat="1" ht="20.100000000000001" customHeight="1">
      <c r="B20" s="88" t="s">
        <v>488</v>
      </c>
      <c r="D20" s="95" t="s">
        <v>675</v>
      </c>
      <c r="F20" s="88" t="s">
        <v>488</v>
      </c>
    </row>
    <row r="21" spans="2:6" s="86" customFormat="1" ht="20.100000000000001" customHeight="1">
      <c r="B21" s="89" t="s">
        <v>489</v>
      </c>
      <c r="D21" s="96" t="s">
        <v>489</v>
      </c>
      <c r="F21" s="89" t="s">
        <v>489</v>
      </c>
    </row>
    <row r="22" spans="2:6" ht="12.6" customHeight="1"/>
    <row r="23" spans="2:6" s="82" customFormat="1" ht="20.100000000000001" customHeight="1">
      <c r="B23" s="341" t="s">
        <v>108</v>
      </c>
      <c r="D23" s="93" t="s">
        <v>495</v>
      </c>
      <c r="F23" s="341" t="s">
        <v>110</v>
      </c>
    </row>
    <row r="24" spans="2:6" ht="20.100000000000001" customHeight="1">
      <c r="B24" s="342"/>
      <c r="D24" s="90" t="s">
        <v>496</v>
      </c>
      <c r="F24" s="342"/>
    </row>
    <row r="25" spans="2:6" ht="20.100000000000001" customHeight="1">
      <c r="B25" s="85" t="s">
        <v>483</v>
      </c>
      <c r="D25" s="85" t="s">
        <v>483</v>
      </c>
      <c r="F25" s="85" t="s">
        <v>483</v>
      </c>
    </row>
    <row r="26" spans="2:6" s="86" customFormat="1" ht="20.100000000000001" customHeight="1">
      <c r="B26" s="87" t="s">
        <v>497</v>
      </c>
      <c r="D26" s="87" t="s">
        <v>493</v>
      </c>
      <c r="F26" s="87" t="s">
        <v>493</v>
      </c>
    </row>
    <row r="27" spans="2:6" s="86" customFormat="1" ht="20.100000000000001" customHeight="1">
      <c r="B27" s="95" t="s">
        <v>676</v>
      </c>
      <c r="D27" s="88" t="s">
        <v>487</v>
      </c>
      <c r="F27" s="95" t="s">
        <v>515</v>
      </c>
    </row>
    <row r="28" spans="2:6" s="86" customFormat="1" ht="20.100000000000001" customHeight="1">
      <c r="B28" s="95" t="s">
        <v>677</v>
      </c>
      <c r="D28" s="88" t="s">
        <v>488</v>
      </c>
      <c r="F28" s="88" t="s">
        <v>498</v>
      </c>
    </row>
    <row r="29" spans="2:6" s="86" customFormat="1" ht="20.100000000000001" customHeight="1">
      <c r="B29" s="89" t="s">
        <v>489</v>
      </c>
      <c r="D29" s="96" t="s">
        <v>489</v>
      </c>
      <c r="F29" s="89" t="s">
        <v>489</v>
      </c>
    </row>
    <row r="30" spans="2:6" ht="6" customHeight="1"/>
    <row r="31" spans="2:6" s="82" customFormat="1" ht="20.100000000000001" customHeight="1">
      <c r="B31" s="91"/>
      <c r="D31" s="93" t="s">
        <v>103</v>
      </c>
      <c r="F31" s="91"/>
    </row>
    <row r="32" spans="2:6" ht="20.100000000000001" customHeight="1">
      <c r="B32" s="91"/>
      <c r="D32" s="85" t="s">
        <v>483</v>
      </c>
      <c r="F32" s="91"/>
    </row>
    <row r="33" spans="1:6" s="86" customFormat="1" ht="20.100000000000001" customHeight="1">
      <c r="A33" s="81"/>
      <c r="B33" s="91"/>
      <c r="D33" s="87" t="s">
        <v>499</v>
      </c>
      <c r="E33" s="81"/>
      <c r="F33" s="82"/>
    </row>
    <row r="34" spans="1:6" s="86" customFormat="1" ht="20.100000000000001" customHeight="1">
      <c r="A34" s="81"/>
      <c r="B34" s="82"/>
      <c r="D34" s="88" t="s">
        <v>500</v>
      </c>
      <c r="E34" s="81"/>
      <c r="F34" s="82"/>
    </row>
    <row r="35" spans="1:6" s="86" customFormat="1" ht="20.100000000000001" customHeight="1">
      <c r="A35" s="81"/>
      <c r="B35" s="82"/>
      <c r="D35" s="88" t="s">
        <v>501</v>
      </c>
      <c r="E35" s="81"/>
      <c r="F35" s="82"/>
    </row>
    <row r="36" spans="1:6" s="86" customFormat="1" ht="20.100000000000001" customHeight="1">
      <c r="A36" s="81"/>
      <c r="B36" s="82"/>
      <c r="D36" s="89" t="s">
        <v>489</v>
      </c>
      <c r="E36" s="81"/>
      <c r="F36" s="82"/>
    </row>
    <row r="37" spans="1:6" ht="6" customHeight="1">
      <c r="B37" s="82"/>
      <c r="F37" s="82"/>
    </row>
    <row r="38" spans="1:6" s="82" customFormat="1" ht="20.100000000000001" customHeight="1">
      <c r="B38" s="91"/>
      <c r="D38" s="81"/>
    </row>
    <row r="39" spans="1:6" s="82" customFormat="1" ht="20.100000000000001" customHeight="1">
      <c r="B39" s="91"/>
      <c r="D39" s="81"/>
      <c r="F39" s="91"/>
    </row>
    <row r="40" spans="1:6" ht="20.100000000000001" customHeight="1">
      <c r="B40" s="82"/>
      <c r="F40" s="82"/>
    </row>
    <row r="41" spans="1:6" ht="6" customHeight="1"/>
    <row r="42" spans="1:6" s="86" customFormat="1" ht="14.1" customHeight="1">
      <c r="B42" s="92"/>
      <c r="D42" s="81"/>
      <c r="F42" s="92"/>
    </row>
    <row r="43" spans="1:6" s="86" customFormat="1" ht="14.1" customHeight="1">
      <c r="B43" s="92"/>
      <c r="D43" s="81"/>
      <c r="F43" s="92"/>
    </row>
    <row r="44" spans="1:6" s="86" customFormat="1" ht="14.1" customHeight="1">
      <c r="B44" s="92"/>
      <c r="D44" s="81"/>
      <c r="F44" s="92"/>
    </row>
    <row r="45" spans="1:6" s="86" customFormat="1" ht="14.1" customHeight="1">
      <c r="B45" s="92"/>
      <c r="D45" s="81"/>
      <c r="F45" s="92"/>
    </row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</sheetData>
  <mergeCells count="6">
    <mergeCell ref="A1:G1"/>
    <mergeCell ref="A2:G2"/>
    <mergeCell ref="B15:B16"/>
    <mergeCell ref="F15:F16"/>
    <mergeCell ref="B23:B24"/>
    <mergeCell ref="F23:F24"/>
  </mergeCells>
  <printOptions horizontalCentered="1"/>
  <pageMargins left="0.39370078740157483" right="0.19685039370078741" top="0.98425196850393704" bottom="0.74803149606299213" header="0.31496062992125984" footer="0.31496062992125984"/>
  <pageSetup paperSize="9" scale="94" firstPageNumber="122" orientation="portrait" useFirstPageNumber="1" r:id="rId1"/>
  <headerFooter>
    <oddHeader>&amp;C&amp;"TH SarabunPSK,ธรรมดา"&amp;14&amp;P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showGridLines="0" view="pageBreakPreview" zoomScaleNormal="100" zoomScaleSheetLayoutView="100" zoomScalePageLayoutView="90" workbookViewId="0">
      <selection activeCell="H14" sqref="H14"/>
    </sheetView>
  </sheetViews>
  <sheetFormatPr defaultColWidth="8.7109375" defaultRowHeight="21"/>
  <cols>
    <col min="1" max="1" width="0.7109375" style="81" customWidth="1"/>
    <col min="2" max="2" width="12.85546875" style="81" customWidth="1"/>
    <col min="3" max="3" width="13.42578125" style="81" bestFit="1" customWidth="1"/>
    <col min="4" max="4" width="11.5703125" style="81" customWidth="1"/>
    <col min="5" max="5" width="13.42578125" style="81" bestFit="1" customWidth="1"/>
    <col min="6" max="6" width="11.5703125" style="81" hidden="1" customWidth="1"/>
    <col min="7" max="7" width="10.5703125" style="81" customWidth="1"/>
    <col min="8" max="8" width="15" style="81" bestFit="1" customWidth="1"/>
    <col min="9" max="9" width="17.28515625" style="81" customWidth="1"/>
    <col min="10" max="10" width="14.5703125" style="81" customWidth="1"/>
    <col min="11" max="11" width="1" style="81" customWidth="1"/>
    <col min="12" max="12" width="13" style="320" customWidth="1"/>
    <col min="13" max="16384" width="8.7109375" style="81"/>
  </cols>
  <sheetData>
    <row r="1" spans="1:12" s="102" customFormat="1">
      <c r="B1" s="344" t="s">
        <v>460</v>
      </c>
      <c r="C1" s="344"/>
      <c r="D1" s="344"/>
      <c r="E1" s="344"/>
      <c r="F1" s="344"/>
      <c r="G1" s="344"/>
      <c r="H1" s="344"/>
      <c r="I1" s="344"/>
      <c r="J1" s="344"/>
      <c r="L1" s="151"/>
    </row>
    <row r="2" spans="1:12" s="102" customFormat="1" ht="34.5" customHeight="1">
      <c r="A2" s="340" t="s">
        <v>678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51"/>
    </row>
    <row r="3" spans="1:12" ht="22.5" customHeight="1">
      <c r="B3" s="103" t="s">
        <v>517</v>
      </c>
      <c r="C3" s="103"/>
      <c r="D3" s="103"/>
      <c r="E3" s="103"/>
      <c r="F3" s="103"/>
      <c r="G3" s="103"/>
    </row>
    <row r="4" spans="1:12" ht="16.5" customHeight="1" thickBot="1">
      <c r="J4" s="104" t="s">
        <v>518</v>
      </c>
    </row>
    <row r="5" spans="1:12" s="105" customFormat="1" ht="22.5" thickTop="1" thickBot="1">
      <c r="A5" s="135"/>
      <c r="B5" s="345" t="s">
        <v>519</v>
      </c>
      <c r="C5" s="345"/>
      <c r="D5" s="345"/>
      <c r="E5" s="345"/>
      <c r="F5" s="345"/>
      <c r="G5" s="136"/>
      <c r="H5" s="137" t="s">
        <v>508</v>
      </c>
      <c r="I5" s="137" t="s">
        <v>509</v>
      </c>
      <c r="J5" s="138" t="s">
        <v>520</v>
      </c>
      <c r="K5" s="135"/>
      <c r="L5" s="321"/>
    </row>
    <row r="6" spans="1:12" s="106" customFormat="1" ht="24" customHeight="1" thickTop="1">
      <c r="A6" s="81"/>
      <c r="B6" s="82" t="s">
        <v>521</v>
      </c>
      <c r="C6" s="82"/>
      <c r="D6" s="82"/>
      <c r="E6" s="82"/>
      <c r="F6" s="82"/>
      <c r="G6" s="81"/>
      <c r="H6" s="139">
        <f>+H50</f>
        <v>237412410</v>
      </c>
      <c r="I6" s="140">
        <v>0</v>
      </c>
      <c r="J6" s="107">
        <f>SUM(H6:I6)</f>
        <v>237412410</v>
      </c>
      <c r="K6" s="81"/>
      <c r="L6" s="322">
        <f>+J6+L50</f>
        <v>273826420</v>
      </c>
    </row>
    <row r="7" spans="1:12" s="106" customFormat="1" ht="24" customHeight="1">
      <c r="A7" s="81"/>
      <c r="B7" s="82" t="s">
        <v>522</v>
      </c>
      <c r="C7" s="82"/>
      <c r="D7" s="82"/>
      <c r="E7" s="82"/>
      <c r="F7" s="82"/>
      <c r="G7" s="82"/>
      <c r="H7" s="141">
        <v>0</v>
      </c>
      <c r="I7" s="141">
        <v>0</v>
      </c>
      <c r="J7" s="107">
        <f>SUM(G7:H7)</f>
        <v>0</v>
      </c>
      <c r="K7" s="81"/>
      <c r="L7" s="322"/>
    </row>
    <row r="8" spans="1:12" s="106" customFormat="1" ht="24" customHeight="1">
      <c r="A8" s="81"/>
      <c r="B8" s="82" t="s">
        <v>523</v>
      </c>
      <c r="C8" s="82"/>
      <c r="D8" s="82"/>
      <c r="E8" s="82"/>
      <c r="F8" s="82"/>
      <c r="G8" s="82"/>
      <c r="H8" s="141">
        <v>0</v>
      </c>
      <c r="I8" s="141">
        <v>0</v>
      </c>
      <c r="J8" s="107">
        <f>SUM(G8:I8)</f>
        <v>0</v>
      </c>
      <c r="K8" s="81"/>
      <c r="L8" s="322"/>
    </row>
    <row r="9" spans="1:12" s="106" customFormat="1" ht="24" customHeight="1">
      <c r="A9" s="81"/>
      <c r="B9" s="82" t="s">
        <v>524</v>
      </c>
      <c r="C9" s="82"/>
      <c r="D9" s="82"/>
      <c r="E9" s="82"/>
      <c r="F9" s="82"/>
      <c r="G9" s="81"/>
      <c r="H9" s="142">
        <v>0</v>
      </c>
      <c r="I9" s="141">
        <v>0</v>
      </c>
      <c r="J9" s="107">
        <f>SUM(H9:I9)</f>
        <v>0</v>
      </c>
      <c r="K9" s="81"/>
      <c r="L9" s="322"/>
    </row>
    <row r="10" spans="1:12" ht="12.75" customHeight="1" thickBot="1">
      <c r="B10" s="82"/>
      <c r="C10" s="82"/>
      <c r="D10" s="82"/>
      <c r="E10" s="82"/>
      <c r="F10" s="82"/>
      <c r="G10" s="82"/>
      <c r="H10" s="82"/>
      <c r="I10" s="82"/>
      <c r="J10" s="107"/>
    </row>
    <row r="11" spans="1:12" s="106" customFormat="1" ht="22.5" thickTop="1" thickBot="1">
      <c r="A11" s="81"/>
      <c r="B11" s="346" t="s">
        <v>525</v>
      </c>
      <c r="C11" s="346"/>
      <c r="D11" s="346"/>
      <c r="E11" s="346"/>
      <c r="F11" s="346"/>
      <c r="G11" s="143"/>
      <c r="H11" s="144">
        <f>SUM(H6:H10)</f>
        <v>237412410</v>
      </c>
      <c r="I11" s="144">
        <f>SUM(I6:I10)</f>
        <v>0</v>
      </c>
      <c r="J11" s="144">
        <f>SUM(J6:J10)</f>
        <v>237412410</v>
      </c>
      <c r="K11" s="81"/>
      <c r="L11" s="322"/>
    </row>
    <row r="12" spans="1:12" ht="20.25" customHeight="1" thickTop="1"/>
    <row r="13" spans="1:12">
      <c r="B13" s="103" t="s">
        <v>526</v>
      </c>
      <c r="C13" s="103"/>
      <c r="D13" s="103"/>
      <c r="E13" s="103"/>
      <c r="F13" s="99"/>
      <c r="G13" s="99"/>
    </row>
    <row r="14" spans="1:12" ht="21.95" customHeight="1">
      <c r="B14" s="108" t="s">
        <v>527</v>
      </c>
      <c r="C14" s="108"/>
      <c r="D14" s="108"/>
      <c r="E14" s="108"/>
      <c r="F14" s="109"/>
      <c r="G14" s="108"/>
      <c r="H14" s="110">
        <f>+H50-H46-H47-H49</f>
        <v>235997510</v>
      </c>
      <c r="I14" s="100" t="s">
        <v>507</v>
      </c>
    </row>
    <row r="15" spans="1:12" s="102" customFormat="1" ht="21.95" customHeight="1">
      <c r="B15" s="111" t="s">
        <v>528</v>
      </c>
      <c r="C15" s="111"/>
      <c r="D15" s="111"/>
      <c r="E15" s="111"/>
      <c r="F15" s="111"/>
      <c r="G15" s="111"/>
      <c r="H15" s="112">
        <v>1414900</v>
      </c>
      <c r="I15" s="219" t="s">
        <v>507</v>
      </c>
      <c r="L15" s="151"/>
    </row>
    <row r="16" spans="1:12" s="102" customFormat="1" ht="21.95" customHeight="1">
      <c r="B16" s="111"/>
      <c r="C16" s="111"/>
      <c r="D16" s="111" t="s">
        <v>529</v>
      </c>
      <c r="E16" s="111"/>
      <c r="F16" s="111"/>
      <c r="G16" s="111"/>
      <c r="H16" s="112"/>
      <c r="I16" s="112">
        <f>+H46+H47+H49</f>
        <v>1414900</v>
      </c>
      <c r="J16" s="219" t="s">
        <v>507</v>
      </c>
      <c r="L16" s="151"/>
    </row>
    <row r="17" spans="1:12" s="102" customFormat="1" ht="21.95" customHeight="1">
      <c r="B17" s="111"/>
      <c r="C17" s="111"/>
      <c r="D17" s="111" t="s">
        <v>530</v>
      </c>
      <c r="E17" s="111"/>
      <c r="F17" s="111"/>
      <c r="G17" s="111"/>
      <c r="H17" s="112"/>
      <c r="I17" s="112">
        <v>0</v>
      </c>
      <c r="J17" s="219" t="s">
        <v>507</v>
      </c>
      <c r="L17" s="151"/>
    </row>
    <row r="18" spans="1:12" ht="15.75" customHeight="1" thickBot="1">
      <c r="J18" s="104" t="s">
        <v>518</v>
      </c>
    </row>
    <row r="19" spans="1:12" s="106" customFormat="1" ht="22.5" thickTop="1" thickBot="1">
      <c r="A19" s="81"/>
      <c r="B19" s="347" t="s">
        <v>531</v>
      </c>
      <c r="C19" s="347"/>
      <c r="D19" s="347"/>
      <c r="E19" s="347"/>
      <c r="F19" s="347"/>
      <c r="G19" s="137"/>
      <c r="H19" s="137" t="s">
        <v>508</v>
      </c>
      <c r="I19" s="137" t="s">
        <v>509</v>
      </c>
      <c r="J19" s="137" t="s">
        <v>520</v>
      </c>
      <c r="K19" s="81"/>
      <c r="L19" s="322"/>
    </row>
    <row r="20" spans="1:12" s="106" customFormat="1" ht="21.75" thickTop="1">
      <c r="A20" s="81"/>
      <c r="B20" s="343" t="s">
        <v>516</v>
      </c>
      <c r="C20" s="343"/>
      <c r="D20" s="343"/>
      <c r="E20" s="145"/>
      <c r="F20" s="146"/>
      <c r="G20" s="147"/>
      <c r="H20" s="101"/>
      <c r="I20" s="101"/>
      <c r="J20" s="101"/>
      <c r="K20" s="81"/>
      <c r="L20" s="322"/>
    </row>
    <row r="21" spans="1:12" s="113" customFormat="1" ht="24" customHeight="1">
      <c r="A21" s="102"/>
      <c r="B21" s="148" t="s">
        <v>532</v>
      </c>
      <c r="C21" s="149"/>
      <c r="D21" s="149"/>
      <c r="E21" s="149"/>
      <c r="F21" s="150"/>
      <c r="G21" s="150"/>
      <c r="H21" s="151">
        <v>130800350</v>
      </c>
      <c r="I21" s="151">
        <v>0</v>
      </c>
      <c r="J21" s="151">
        <f>SUM(H21:I21)</f>
        <v>130800350</v>
      </c>
      <c r="K21" s="102"/>
      <c r="L21" s="323"/>
    </row>
    <row r="22" spans="1:12" s="113" customFormat="1" ht="24" customHeight="1">
      <c r="A22" s="102"/>
      <c r="B22" s="148" t="s">
        <v>533</v>
      </c>
      <c r="C22" s="149"/>
      <c r="D22" s="149"/>
      <c r="E22" s="149"/>
      <c r="F22" s="150"/>
      <c r="G22" s="150"/>
      <c r="H22" s="151">
        <f>6123600+L22</f>
        <v>10168700</v>
      </c>
      <c r="I22" s="151">
        <v>0</v>
      </c>
      <c r="J22" s="151">
        <f t="shared" ref="J22:J40" si="0">SUM(H22:I22)</f>
        <v>10168700</v>
      </c>
      <c r="K22" s="102"/>
      <c r="L22" s="323">
        <v>4045100</v>
      </c>
    </row>
    <row r="23" spans="1:12" s="113" customFormat="1" ht="24" customHeight="1">
      <c r="A23" s="102"/>
      <c r="B23" s="148" t="s">
        <v>534</v>
      </c>
      <c r="C23" s="149"/>
      <c r="D23" s="149"/>
      <c r="E23" s="149"/>
      <c r="F23" s="150"/>
      <c r="G23" s="150"/>
      <c r="H23" s="151">
        <v>551100</v>
      </c>
      <c r="I23" s="151">
        <v>0</v>
      </c>
      <c r="J23" s="151">
        <f t="shared" si="0"/>
        <v>551100</v>
      </c>
      <c r="K23" s="102"/>
      <c r="L23" s="323"/>
    </row>
    <row r="24" spans="1:12" s="113" customFormat="1" ht="24" customHeight="1">
      <c r="A24" s="102"/>
      <c r="B24" s="148" t="s">
        <v>535</v>
      </c>
      <c r="C24" s="149"/>
      <c r="D24" s="149"/>
      <c r="E24" s="149"/>
      <c r="F24" s="150"/>
      <c r="G24" s="150"/>
      <c r="H24" s="151">
        <v>857700</v>
      </c>
      <c r="I24" s="151">
        <v>0</v>
      </c>
      <c r="J24" s="151">
        <f t="shared" si="0"/>
        <v>857700</v>
      </c>
      <c r="K24" s="102"/>
      <c r="L24" s="323"/>
    </row>
    <row r="25" spans="1:12" s="113" customFormat="1" ht="24" customHeight="1">
      <c r="A25" s="102"/>
      <c r="B25" s="148" t="s">
        <v>536</v>
      </c>
      <c r="C25" s="149"/>
      <c r="D25" s="149"/>
      <c r="E25" s="149"/>
      <c r="F25" s="150"/>
      <c r="G25" s="150"/>
      <c r="H25" s="151">
        <v>912240</v>
      </c>
      <c r="I25" s="151">
        <v>0</v>
      </c>
      <c r="J25" s="151">
        <f t="shared" si="0"/>
        <v>912240</v>
      </c>
      <c r="K25" s="102"/>
      <c r="L25" s="323"/>
    </row>
    <row r="26" spans="1:12" s="113" customFormat="1" ht="24" customHeight="1">
      <c r="A26" s="102"/>
      <c r="B26" s="148" t="s">
        <v>537</v>
      </c>
      <c r="C26" s="149"/>
      <c r="D26" s="149"/>
      <c r="E26" s="149"/>
      <c r="F26" s="150"/>
      <c r="G26" s="150"/>
      <c r="H26" s="151">
        <v>1043300</v>
      </c>
      <c r="I26" s="151">
        <v>0</v>
      </c>
      <c r="J26" s="151">
        <f t="shared" si="0"/>
        <v>1043300</v>
      </c>
      <c r="K26" s="102"/>
      <c r="L26" s="323"/>
    </row>
    <row r="27" spans="1:12" s="113" customFormat="1" ht="24" customHeight="1">
      <c r="A27" s="102"/>
      <c r="B27" s="148" t="s">
        <v>538</v>
      </c>
      <c r="C27" s="149"/>
      <c r="D27" s="149"/>
      <c r="E27" s="149"/>
      <c r="F27" s="150"/>
      <c r="G27" s="150"/>
      <c r="H27" s="151">
        <f>8623200+L27</f>
        <v>9793800</v>
      </c>
      <c r="I27" s="151">
        <v>0</v>
      </c>
      <c r="J27" s="151">
        <f t="shared" si="0"/>
        <v>9793800</v>
      </c>
      <c r="K27" s="102"/>
      <c r="L27" s="323">
        <v>1170600</v>
      </c>
    </row>
    <row r="28" spans="1:12" s="113" customFormat="1" ht="24" customHeight="1">
      <c r="A28" s="102"/>
      <c r="B28" s="148" t="s">
        <v>539</v>
      </c>
      <c r="C28" s="149"/>
      <c r="D28" s="149"/>
      <c r="E28" s="149"/>
      <c r="F28" s="150"/>
      <c r="G28" s="150"/>
      <c r="H28" s="151">
        <v>564700</v>
      </c>
      <c r="I28" s="151">
        <v>0</v>
      </c>
      <c r="J28" s="151">
        <f t="shared" si="0"/>
        <v>564700</v>
      </c>
      <c r="K28" s="102"/>
      <c r="L28" s="323"/>
    </row>
    <row r="29" spans="1:12" s="113" customFormat="1" ht="24" customHeight="1">
      <c r="A29" s="102"/>
      <c r="B29" s="148" t="s">
        <v>540</v>
      </c>
      <c r="C29" s="149"/>
      <c r="D29" s="149"/>
      <c r="E29" s="149"/>
      <c r="F29" s="150"/>
      <c r="G29" s="150"/>
      <c r="H29" s="151">
        <v>1905100</v>
      </c>
      <c r="I29" s="151">
        <v>0</v>
      </c>
      <c r="J29" s="151">
        <f t="shared" si="0"/>
        <v>1905100</v>
      </c>
      <c r="K29" s="102"/>
      <c r="L29" s="323"/>
    </row>
    <row r="30" spans="1:12" s="113" customFormat="1" ht="24" customHeight="1">
      <c r="A30" s="102"/>
      <c r="B30" s="148" t="s">
        <v>541</v>
      </c>
      <c r="C30" s="149"/>
      <c r="D30" s="149"/>
      <c r="E30" s="149"/>
      <c r="F30" s="150"/>
      <c r="G30" s="150"/>
      <c r="H30" s="151">
        <v>1441300</v>
      </c>
      <c r="I30" s="151">
        <v>0</v>
      </c>
      <c r="J30" s="151">
        <f t="shared" si="0"/>
        <v>1441300</v>
      </c>
      <c r="K30" s="102"/>
      <c r="L30" s="323"/>
    </row>
    <row r="31" spans="1:12" s="113" customFormat="1" ht="24" customHeight="1">
      <c r="A31" s="102"/>
      <c r="B31" s="148" t="s">
        <v>542</v>
      </c>
      <c r="C31" s="149"/>
      <c r="D31" s="149"/>
      <c r="E31" s="149"/>
      <c r="F31" s="150"/>
      <c r="G31" s="150"/>
      <c r="H31" s="151">
        <f>4606700+L31</f>
        <v>4644200</v>
      </c>
      <c r="I31" s="151">
        <v>0</v>
      </c>
      <c r="J31" s="151">
        <f t="shared" si="0"/>
        <v>4644200</v>
      </c>
      <c r="K31" s="102"/>
      <c r="L31" s="323">
        <v>37500</v>
      </c>
    </row>
    <row r="32" spans="1:12" s="113" customFormat="1" ht="24" customHeight="1">
      <c r="A32" s="102"/>
      <c r="B32" s="148" t="s">
        <v>543</v>
      </c>
      <c r="C32" s="149"/>
      <c r="D32" s="149"/>
      <c r="E32" s="149"/>
      <c r="F32" s="150"/>
      <c r="G32" s="150"/>
      <c r="H32" s="151">
        <v>1231100</v>
      </c>
      <c r="I32" s="151">
        <v>0</v>
      </c>
      <c r="J32" s="151">
        <f t="shared" si="0"/>
        <v>1231100</v>
      </c>
      <c r="K32" s="102"/>
      <c r="L32" s="323"/>
    </row>
    <row r="33" spans="1:12" s="113" customFormat="1" ht="24" customHeight="1">
      <c r="A33" s="102"/>
      <c r="B33" s="148" t="s">
        <v>544</v>
      </c>
      <c r="C33" s="149"/>
      <c r="D33" s="149"/>
      <c r="E33" s="149"/>
      <c r="F33" s="150"/>
      <c r="G33" s="150"/>
      <c r="H33" s="151">
        <v>1156100</v>
      </c>
      <c r="I33" s="151">
        <v>0</v>
      </c>
      <c r="J33" s="151">
        <f t="shared" si="0"/>
        <v>1156100</v>
      </c>
      <c r="K33" s="102"/>
      <c r="L33" s="323"/>
    </row>
    <row r="34" spans="1:12" s="113" customFormat="1" ht="24" customHeight="1">
      <c r="A34" s="102"/>
      <c r="B34" s="148" t="s">
        <v>545</v>
      </c>
      <c r="C34" s="149"/>
      <c r="D34" s="149"/>
      <c r="E34" s="149"/>
      <c r="F34" s="150"/>
      <c r="G34" s="150"/>
      <c r="H34" s="151">
        <v>57800</v>
      </c>
      <c r="I34" s="151">
        <v>0</v>
      </c>
      <c r="J34" s="151">
        <f t="shared" si="0"/>
        <v>57800</v>
      </c>
      <c r="K34" s="102"/>
      <c r="L34" s="323"/>
    </row>
    <row r="35" spans="1:12" s="113" customFormat="1" ht="24" customHeight="1">
      <c r="A35" s="102"/>
      <c r="B35" s="148" t="s">
        <v>546</v>
      </c>
      <c r="C35" s="149"/>
      <c r="D35" s="149"/>
      <c r="E35" s="149"/>
      <c r="F35" s="150"/>
      <c r="G35" s="150"/>
      <c r="H35" s="151">
        <f>6834800+L35</f>
        <v>25089900</v>
      </c>
      <c r="I35" s="151">
        <v>0</v>
      </c>
      <c r="J35" s="151">
        <f t="shared" si="0"/>
        <v>25089900</v>
      </c>
      <c r="K35" s="102"/>
      <c r="L35" s="323">
        <v>18255100</v>
      </c>
    </row>
    <row r="36" spans="1:12" s="113" customFormat="1" ht="24" customHeight="1">
      <c r="A36" s="102"/>
      <c r="B36" s="148" t="s">
        <v>547</v>
      </c>
      <c r="C36" s="149"/>
      <c r="D36" s="149"/>
      <c r="E36" s="149"/>
      <c r="F36" s="150"/>
      <c r="G36" s="150"/>
      <c r="H36" s="151">
        <v>1195200</v>
      </c>
      <c r="I36" s="151">
        <v>0</v>
      </c>
      <c r="J36" s="151">
        <f t="shared" si="0"/>
        <v>1195200</v>
      </c>
      <c r="K36" s="102"/>
      <c r="L36" s="323"/>
    </row>
    <row r="37" spans="1:12" s="113" customFormat="1" ht="24" customHeight="1">
      <c r="A37" s="102"/>
      <c r="B37" s="148" t="s">
        <v>548</v>
      </c>
      <c r="C37" s="149"/>
      <c r="D37" s="149"/>
      <c r="E37" s="149"/>
      <c r="F37" s="150"/>
      <c r="G37" s="150"/>
      <c r="H37" s="151">
        <v>4326310</v>
      </c>
      <c r="I37" s="151">
        <v>0</v>
      </c>
      <c r="J37" s="151">
        <f t="shared" si="0"/>
        <v>4326310</v>
      </c>
      <c r="K37" s="102"/>
      <c r="L37" s="323"/>
    </row>
    <row r="38" spans="1:12" s="113" customFormat="1" ht="24" customHeight="1">
      <c r="A38" s="102"/>
      <c r="B38" s="148" t="s">
        <v>549</v>
      </c>
      <c r="C38" s="149"/>
      <c r="D38" s="149"/>
      <c r="E38" s="149"/>
      <c r="F38" s="150"/>
      <c r="G38" s="150"/>
      <c r="H38" s="151">
        <f>13065100+L38</f>
        <v>16055100</v>
      </c>
      <c r="I38" s="151">
        <v>0</v>
      </c>
      <c r="J38" s="151">
        <f t="shared" si="0"/>
        <v>16055100</v>
      </c>
      <c r="K38" s="102"/>
      <c r="L38" s="323">
        <v>2990000</v>
      </c>
    </row>
    <row r="39" spans="1:12" s="113" customFormat="1" ht="24" customHeight="1">
      <c r="A39" s="102"/>
      <c r="B39" s="148" t="s">
        <v>550</v>
      </c>
      <c r="C39" s="149"/>
      <c r="D39" s="149"/>
      <c r="E39" s="149"/>
      <c r="F39" s="150"/>
      <c r="G39" s="150"/>
      <c r="H39" s="151">
        <v>257300</v>
      </c>
      <c r="I39" s="151">
        <v>0</v>
      </c>
      <c r="J39" s="151">
        <f t="shared" si="0"/>
        <v>257300</v>
      </c>
      <c r="K39" s="102"/>
      <c r="L39" s="323"/>
    </row>
    <row r="40" spans="1:12" s="113" customFormat="1" ht="24" customHeight="1">
      <c r="A40" s="102"/>
      <c r="B40" s="148" t="s">
        <v>551</v>
      </c>
      <c r="C40" s="149"/>
      <c r="D40" s="149"/>
      <c r="E40" s="149"/>
      <c r="F40" s="150"/>
      <c r="G40" s="150"/>
      <c r="H40" s="151">
        <f>365600+L40</f>
        <v>761600</v>
      </c>
      <c r="I40" s="151">
        <v>0</v>
      </c>
      <c r="J40" s="151">
        <f t="shared" si="0"/>
        <v>761600</v>
      </c>
      <c r="K40" s="102"/>
      <c r="L40" s="323">
        <v>396000</v>
      </c>
    </row>
    <row r="41" spans="1:12" s="113" customFormat="1" ht="24" customHeight="1" thickBot="1">
      <c r="A41" s="102"/>
      <c r="B41" s="148" t="s">
        <v>552</v>
      </c>
      <c r="C41" s="149"/>
      <c r="D41" s="149"/>
      <c r="E41" s="149"/>
      <c r="F41" s="150"/>
      <c r="G41" s="150"/>
      <c r="H41" s="151">
        <f>316800+L41</f>
        <v>5714050</v>
      </c>
      <c r="I41" s="151">
        <v>0</v>
      </c>
      <c r="J41" s="151">
        <f>SUM(H41:I41)</f>
        <v>5714050</v>
      </c>
      <c r="K41" s="102"/>
      <c r="L41" s="323">
        <v>5397250</v>
      </c>
    </row>
    <row r="42" spans="1:12" s="106" customFormat="1" ht="22.5" thickTop="1" thickBot="1">
      <c r="A42" s="81"/>
      <c r="B42" s="347" t="s">
        <v>531</v>
      </c>
      <c r="C42" s="347"/>
      <c r="D42" s="347"/>
      <c r="E42" s="347"/>
      <c r="F42" s="347"/>
      <c r="G42" s="137"/>
      <c r="H42" s="137" t="s">
        <v>508</v>
      </c>
      <c r="I42" s="137" t="s">
        <v>509</v>
      </c>
      <c r="J42" s="137" t="s">
        <v>520</v>
      </c>
      <c r="K42" s="81"/>
      <c r="L42" s="322"/>
    </row>
    <row r="43" spans="1:12" s="113" customFormat="1" ht="24" customHeight="1" thickTop="1">
      <c r="A43" s="102"/>
      <c r="B43" s="148" t="s">
        <v>553</v>
      </c>
      <c r="C43" s="149"/>
      <c r="D43" s="149"/>
      <c r="E43" s="149"/>
      <c r="F43" s="150"/>
      <c r="G43" s="150"/>
      <c r="H43" s="151">
        <f>2811200+L43</f>
        <v>5934260</v>
      </c>
      <c r="I43" s="151">
        <v>0</v>
      </c>
      <c r="J43" s="151">
        <f>SUM(H43:I43)</f>
        <v>5934260</v>
      </c>
      <c r="K43" s="102"/>
      <c r="L43" s="323">
        <v>3123060</v>
      </c>
    </row>
    <row r="44" spans="1:12" s="113" customFormat="1" ht="24" customHeight="1">
      <c r="A44" s="102"/>
      <c r="B44" s="148" t="s">
        <v>554</v>
      </c>
      <c r="C44" s="149"/>
      <c r="D44" s="149"/>
      <c r="E44" s="149"/>
      <c r="F44" s="150"/>
      <c r="G44" s="150"/>
      <c r="H44" s="151">
        <f>10536900+L44</f>
        <v>11536300</v>
      </c>
      <c r="I44" s="151">
        <v>0</v>
      </c>
      <c r="J44" s="151">
        <f>SUM(H44:I44)</f>
        <v>11536300</v>
      </c>
      <c r="K44" s="102"/>
      <c r="L44" s="325">
        <v>999400</v>
      </c>
    </row>
    <row r="45" spans="1:12" s="115" customFormat="1" ht="24" customHeight="1">
      <c r="A45" s="153"/>
      <c r="B45" s="350" t="s">
        <v>950</v>
      </c>
      <c r="C45" s="350"/>
      <c r="D45" s="350"/>
      <c r="E45" s="350"/>
      <c r="F45" s="350"/>
      <c r="G45" s="350"/>
      <c r="K45" s="153"/>
      <c r="L45" s="324"/>
    </row>
    <row r="46" spans="1:12" s="115" customFormat="1" ht="24" customHeight="1">
      <c r="A46" s="153"/>
      <c r="B46" s="165" t="s">
        <v>947</v>
      </c>
      <c r="C46" s="165"/>
      <c r="D46" s="165"/>
      <c r="E46" s="165"/>
      <c r="F46" s="165"/>
      <c r="G46" s="165"/>
      <c r="H46" s="150">
        <v>134000</v>
      </c>
      <c r="I46" s="150">
        <v>0</v>
      </c>
      <c r="J46" s="150">
        <f>SUM(H46:I46)</f>
        <v>134000</v>
      </c>
      <c r="K46" s="153"/>
      <c r="L46" s="324"/>
    </row>
    <row r="47" spans="1:12" s="114" customFormat="1" ht="24" customHeight="1">
      <c r="A47" s="152"/>
      <c r="B47" s="350" t="s">
        <v>1048</v>
      </c>
      <c r="C47" s="350"/>
      <c r="D47" s="350"/>
      <c r="E47" s="350"/>
      <c r="F47" s="350"/>
      <c r="G47" s="350"/>
      <c r="H47" s="150">
        <v>1134000</v>
      </c>
      <c r="I47" s="150">
        <v>0</v>
      </c>
      <c r="J47" s="150">
        <f>SUM(H47:I47)</f>
        <v>1134000</v>
      </c>
      <c r="K47" s="152"/>
      <c r="L47" s="325"/>
    </row>
    <row r="48" spans="1:12" s="114" customFormat="1" ht="24" customHeight="1">
      <c r="A48" s="152"/>
      <c r="B48" s="165" t="s">
        <v>953</v>
      </c>
      <c r="C48" s="165"/>
      <c r="D48" s="165"/>
      <c r="E48" s="165"/>
      <c r="F48" s="165"/>
      <c r="G48" s="165"/>
      <c r="K48" s="152"/>
      <c r="L48" s="325"/>
    </row>
    <row r="49" spans="1:12" s="114" customFormat="1" ht="24" customHeight="1" thickBot="1">
      <c r="A49" s="152"/>
      <c r="B49" s="165" t="s">
        <v>954</v>
      </c>
      <c r="C49" s="165"/>
      <c r="D49" s="165"/>
      <c r="E49" s="165"/>
      <c r="F49" s="165"/>
      <c r="G49" s="165"/>
      <c r="H49" s="150">
        <f>146900</f>
        <v>146900</v>
      </c>
      <c r="I49" s="150">
        <v>0</v>
      </c>
      <c r="J49" s="150">
        <f>SUM(H49:I49)</f>
        <v>146900</v>
      </c>
      <c r="K49" s="152"/>
    </row>
    <row r="50" spans="1:12" s="106" customFormat="1" ht="24" customHeight="1" thickTop="1" thickBot="1">
      <c r="A50" s="81"/>
      <c r="B50" s="346" t="s">
        <v>555</v>
      </c>
      <c r="C50" s="346"/>
      <c r="D50" s="346"/>
      <c r="E50" s="346"/>
      <c r="F50" s="346"/>
      <c r="G50" s="154"/>
      <c r="H50" s="155">
        <f>SUM(H21:H49)</f>
        <v>237412410</v>
      </c>
      <c r="I50" s="155">
        <f>SUM(I21:I49)</f>
        <v>0</v>
      </c>
      <c r="J50" s="155">
        <f>SUM(J21:J49)</f>
        <v>237412410</v>
      </c>
      <c r="K50" s="155">
        <f t="shared" ref="K50" si="1">SUM(K21:K49)</f>
        <v>0</v>
      </c>
      <c r="L50" s="155">
        <f>SUM(L20:L48)</f>
        <v>36414010</v>
      </c>
    </row>
    <row r="51" spans="1:12" s="106" customFormat="1" ht="24" customHeight="1" thickTop="1">
      <c r="A51" s="81"/>
      <c r="B51" s="156"/>
      <c r="C51" s="156"/>
      <c r="D51" s="156"/>
      <c r="E51" s="156"/>
      <c r="F51" s="156"/>
      <c r="G51" s="156"/>
      <c r="H51" s="166"/>
      <c r="I51" s="166"/>
      <c r="J51" s="166"/>
      <c r="K51" s="81"/>
      <c r="L51" s="322"/>
    </row>
    <row r="52" spans="1:12" s="106" customFormat="1" ht="18" customHeight="1">
      <c r="A52" s="81"/>
      <c r="B52" s="156"/>
      <c r="C52" s="156"/>
      <c r="D52" s="156"/>
      <c r="E52" s="156"/>
      <c r="F52" s="156"/>
      <c r="G52" s="156"/>
      <c r="H52" s="166"/>
      <c r="I52" s="166"/>
      <c r="J52" s="166"/>
      <c r="K52" s="81"/>
      <c r="L52" s="322"/>
    </row>
    <row r="53" spans="1:12" ht="22.5" customHeight="1">
      <c r="B53" s="103" t="s">
        <v>556</v>
      </c>
      <c r="C53" s="103"/>
      <c r="D53" s="103"/>
      <c r="E53" s="103"/>
      <c r="F53" s="103"/>
      <c r="G53" s="103"/>
    </row>
    <row r="54" spans="1:12" ht="15.95" customHeight="1" thickBot="1">
      <c r="J54" s="104" t="s">
        <v>518</v>
      </c>
    </row>
    <row r="55" spans="1:12" s="106" customFormat="1" ht="22.5" thickTop="1" thickBot="1">
      <c r="A55" s="81"/>
      <c r="B55" s="137" t="s">
        <v>95</v>
      </c>
      <c r="C55" s="137"/>
      <c r="D55" s="137"/>
      <c r="E55" s="137"/>
      <c r="F55" s="137"/>
      <c r="G55" s="137"/>
      <c r="H55" s="137" t="s">
        <v>508</v>
      </c>
      <c r="I55" s="137" t="s">
        <v>509</v>
      </c>
      <c r="J55" s="137" t="s">
        <v>520</v>
      </c>
      <c r="K55" s="81"/>
      <c r="L55" s="322"/>
    </row>
    <row r="56" spans="1:12" s="106" customFormat="1" ht="21" customHeight="1" thickTop="1">
      <c r="A56" s="81"/>
      <c r="B56" s="81"/>
      <c r="C56" s="81"/>
      <c r="D56" s="81"/>
      <c r="E56" s="81"/>
      <c r="F56" s="81"/>
      <c r="G56" s="81"/>
      <c r="H56" s="82"/>
      <c r="I56" s="82"/>
      <c r="J56" s="82"/>
      <c r="K56" s="81"/>
      <c r="L56" s="322"/>
    </row>
    <row r="57" spans="1:12" s="106" customFormat="1" ht="21" customHeight="1">
      <c r="A57" s="81"/>
      <c r="B57" s="81"/>
      <c r="C57" s="81"/>
      <c r="D57" s="81"/>
      <c r="E57" s="81"/>
      <c r="F57" s="81"/>
      <c r="G57" s="81"/>
      <c r="H57" s="82"/>
      <c r="I57" s="82"/>
      <c r="J57" s="82"/>
      <c r="K57" s="81"/>
      <c r="L57" s="322"/>
    </row>
    <row r="58" spans="1:12" s="106" customFormat="1" ht="21" customHeight="1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1"/>
      <c r="L58" s="322"/>
    </row>
    <row r="59" spans="1:12" s="106" customFormat="1" ht="8.1" customHeight="1" thickBo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322"/>
    </row>
    <row r="60" spans="1:12" s="106" customFormat="1" ht="22.5" thickTop="1" thickBot="1">
      <c r="A60" s="81"/>
      <c r="B60" s="346" t="s">
        <v>557</v>
      </c>
      <c r="C60" s="346"/>
      <c r="D60" s="346"/>
      <c r="E60" s="346"/>
      <c r="F60" s="346"/>
      <c r="G60" s="154"/>
      <c r="H60" s="167">
        <v>0</v>
      </c>
      <c r="I60" s="167">
        <v>0</v>
      </c>
      <c r="J60" s="167">
        <v>0</v>
      </c>
      <c r="K60" s="81"/>
      <c r="L60" s="322"/>
    </row>
    <row r="61" spans="1:12" s="106" customFormat="1" ht="21.75" thickTop="1">
      <c r="A61" s="81"/>
      <c r="B61" s="156"/>
      <c r="C61" s="156"/>
      <c r="D61" s="156"/>
      <c r="E61" s="156"/>
      <c r="F61" s="156"/>
      <c r="G61" s="156"/>
      <c r="H61" s="101"/>
      <c r="I61" s="101"/>
      <c r="J61" s="101"/>
      <c r="K61" s="81"/>
      <c r="L61" s="322"/>
    </row>
    <row r="62" spans="1:12" s="106" customFormat="1">
      <c r="A62" s="81"/>
      <c r="B62" s="156"/>
      <c r="C62" s="156"/>
      <c r="D62" s="156"/>
      <c r="E62" s="156"/>
      <c r="F62" s="156"/>
      <c r="G62" s="156"/>
      <c r="H62" s="101"/>
      <c r="I62" s="101"/>
      <c r="J62" s="101"/>
      <c r="K62" s="81"/>
      <c r="L62" s="322"/>
    </row>
    <row r="63" spans="1:12" ht="22.5" customHeight="1">
      <c r="B63" s="103" t="s">
        <v>558</v>
      </c>
      <c r="C63" s="103"/>
      <c r="D63" s="103"/>
      <c r="E63" s="103"/>
      <c r="F63" s="103"/>
      <c r="G63" s="103"/>
    </row>
    <row r="64" spans="1:12" ht="15.95" customHeight="1" thickBot="1">
      <c r="J64" s="104" t="s">
        <v>518</v>
      </c>
    </row>
    <row r="65" spans="1:12" s="106" customFormat="1" ht="22.5" thickTop="1" thickBot="1">
      <c r="A65" s="81"/>
      <c r="B65" s="137" t="s">
        <v>95</v>
      </c>
      <c r="C65" s="137"/>
      <c r="D65" s="137"/>
      <c r="E65" s="137"/>
      <c r="F65" s="137"/>
      <c r="G65" s="137"/>
      <c r="H65" s="137" t="s">
        <v>508</v>
      </c>
      <c r="I65" s="137" t="s">
        <v>509</v>
      </c>
      <c r="J65" s="137" t="s">
        <v>520</v>
      </c>
      <c r="K65" s="81"/>
      <c r="L65" s="322"/>
    </row>
    <row r="66" spans="1:12" s="106" customFormat="1" ht="21" customHeight="1" thickTop="1">
      <c r="A66" s="81"/>
      <c r="B66" s="81"/>
      <c r="C66" s="81"/>
      <c r="D66" s="81"/>
      <c r="E66" s="81"/>
      <c r="F66" s="81"/>
      <c r="G66" s="81"/>
      <c r="H66" s="82"/>
      <c r="I66" s="82"/>
      <c r="J66" s="82"/>
      <c r="K66" s="81"/>
      <c r="L66" s="322"/>
    </row>
    <row r="67" spans="1:12" s="106" customFormat="1" ht="21" customHeight="1">
      <c r="A67" s="81"/>
      <c r="B67" s="81"/>
      <c r="C67" s="81"/>
      <c r="D67" s="81"/>
      <c r="E67" s="81"/>
      <c r="F67" s="81"/>
      <c r="G67" s="81"/>
      <c r="H67" s="82"/>
      <c r="I67" s="82"/>
      <c r="J67" s="82"/>
      <c r="K67" s="81"/>
      <c r="L67" s="322"/>
    </row>
    <row r="68" spans="1:12" s="106" customFormat="1" ht="21" customHeight="1">
      <c r="A68" s="81"/>
      <c r="B68" s="81"/>
      <c r="C68" s="81"/>
      <c r="D68" s="81"/>
      <c r="E68" s="81"/>
      <c r="F68" s="81"/>
      <c r="G68" s="81"/>
      <c r="H68" s="82"/>
      <c r="I68" s="82"/>
      <c r="J68" s="82"/>
      <c r="K68" s="81"/>
      <c r="L68" s="322"/>
    </row>
    <row r="69" spans="1:12" s="106" customFormat="1" ht="8.1" customHeight="1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322"/>
    </row>
    <row r="70" spans="1:12" s="106" customFormat="1" ht="22.5" thickTop="1" thickBot="1">
      <c r="A70" s="81"/>
      <c r="B70" s="346" t="s">
        <v>559</v>
      </c>
      <c r="C70" s="346"/>
      <c r="D70" s="346"/>
      <c r="E70" s="346"/>
      <c r="F70" s="346"/>
      <c r="G70" s="154"/>
      <c r="H70" s="167">
        <v>0</v>
      </c>
      <c r="I70" s="167">
        <v>0</v>
      </c>
      <c r="J70" s="167">
        <v>0</v>
      </c>
      <c r="K70" s="81"/>
      <c r="L70" s="322"/>
    </row>
    <row r="71" spans="1:12" ht="20.100000000000001" customHeight="1" thickTop="1"/>
    <row r="72" spans="1:12" ht="20.100000000000001" customHeight="1"/>
    <row r="73" spans="1:12" ht="22.5" customHeight="1">
      <c r="B73" s="103" t="s">
        <v>560</v>
      </c>
      <c r="C73" s="103"/>
      <c r="D73" s="103"/>
      <c r="E73" s="103"/>
      <c r="F73" s="103"/>
      <c r="G73" s="103"/>
    </row>
    <row r="74" spans="1:12" ht="15.95" customHeight="1" thickBot="1">
      <c r="J74" s="104" t="s">
        <v>518</v>
      </c>
    </row>
    <row r="75" spans="1:12" s="106" customFormat="1" ht="22.5" thickTop="1" thickBot="1">
      <c r="A75" s="81"/>
      <c r="B75" s="137" t="s">
        <v>95</v>
      </c>
      <c r="C75" s="137"/>
      <c r="D75" s="137"/>
      <c r="E75" s="137"/>
      <c r="F75" s="137"/>
      <c r="G75" s="137"/>
      <c r="H75" s="137" t="s">
        <v>508</v>
      </c>
      <c r="I75" s="137" t="s">
        <v>509</v>
      </c>
      <c r="J75" s="137" t="s">
        <v>520</v>
      </c>
      <c r="K75" s="81"/>
      <c r="L75" s="322"/>
    </row>
    <row r="76" spans="1:12" s="106" customFormat="1" ht="21.75" thickTop="1">
      <c r="A76" s="81"/>
      <c r="B76" s="348"/>
      <c r="C76" s="348"/>
      <c r="D76" s="348"/>
      <c r="E76" s="348"/>
      <c r="F76" s="348"/>
      <c r="G76" s="348"/>
      <c r="H76" s="157"/>
      <c r="I76" s="82"/>
      <c r="J76" s="158"/>
      <c r="K76" s="81"/>
      <c r="L76" s="322"/>
    </row>
    <row r="77" spans="1:12" s="106" customFormat="1">
      <c r="A77" s="81"/>
      <c r="B77" s="349"/>
      <c r="C77" s="349"/>
      <c r="D77" s="349"/>
      <c r="E77" s="349"/>
      <c r="F77" s="349"/>
      <c r="G77" s="349"/>
      <c r="H77" s="159"/>
      <c r="I77" s="107"/>
      <c r="J77" s="160"/>
      <c r="K77" s="81"/>
      <c r="L77" s="322"/>
    </row>
    <row r="78" spans="1:12" s="106" customFormat="1" ht="21.75" thickBot="1">
      <c r="A78" s="81"/>
      <c r="B78" s="161"/>
      <c r="C78" s="161"/>
      <c r="D78" s="161"/>
      <c r="E78" s="161"/>
      <c r="F78" s="161"/>
      <c r="G78" s="161"/>
      <c r="H78" s="157"/>
      <c r="I78" s="82"/>
      <c r="J78" s="158"/>
      <c r="K78" s="81"/>
      <c r="L78" s="322"/>
    </row>
    <row r="79" spans="1:12" s="106" customFormat="1" ht="22.5" thickTop="1" thickBot="1">
      <c r="A79" s="81"/>
      <c r="B79" s="162" t="s">
        <v>561</v>
      </c>
      <c r="C79" s="154"/>
      <c r="D79" s="154"/>
      <c r="E79" s="154"/>
      <c r="F79" s="154"/>
      <c r="G79" s="154"/>
      <c r="H79" s="163">
        <f>SUM(H76:H77)</f>
        <v>0</v>
      </c>
      <c r="I79" s="163">
        <f t="shared" ref="I79:J79" si="2">SUM(I76:I77)</f>
        <v>0</v>
      </c>
      <c r="J79" s="163">
        <f t="shared" si="2"/>
        <v>0</v>
      </c>
      <c r="K79" s="81"/>
      <c r="L79" s="322"/>
    </row>
    <row r="80" spans="1:12" s="106" customFormat="1" ht="18.75" hidden="1" customHeight="1" thickTop="1">
      <c r="A80" s="81"/>
      <c r="B80" s="100"/>
      <c r="C80" s="156"/>
      <c r="D80" s="156"/>
      <c r="E80" s="156"/>
      <c r="F80" s="156"/>
      <c r="G80" s="156"/>
      <c r="H80" s="164"/>
      <c r="I80" s="164"/>
      <c r="J80" s="164"/>
      <c r="K80" s="81"/>
      <c r="L80" s="322"/>
    </row>
    <row r="81" spans="1:12" s="106" customFormat="1" ht="18.75" hidden="1" customHeight="1">
      <c r="A81" s="81"/>
      <c r="B81" s="100"/>
      <c r="C81" s="156"/>
      <c r="D81" s="156"/>
      <c r="E81" s="156"/>
      <c r="F81" s="156"/>
      <c r="G81" s="156"/>
      <c r="H81" s="164"/>
      <c r="I81" s="164"/>
      <c r="J81" s="164"/>
      <c r="K81" s="81"/>
      <c r="L81" s="322"/>
    </row>
    <row r="82" spans="1:12" s="106" customFormat="1" hidden="1">
      <c r="A82" s="81"/>
      <c r="B82" s="119" t="s">
        <v>562</v>
      </c>
      <c r="C82" s="103"/>
      <c r="D82" s="103"/>
      <c r="E82" s="103"/>
      <c r="F82" s="103"/>
      <c r="G82" s="103"/>
      <c r="H82" s="81"/>
      <c r="I82" s="81"/>
      <c r="J82" s="81"/>
      <c r="K82" s="81"/>
      <c r="L82" s="322"/>
    </row>
    <row r="83" spans="1:12" ht="15.95" hidden="1" customHeight="1" thickBot="1">
      <c r="J83" s="104" t="s">
        <v>518</v>
      </c>
    </row>
    <row r="84" spans="1:12" s="75" customFormat="1" ht="63.95" hidden="1" customHeight="1" thickTop="1" thickBot="1">
      <c r="B84" s="120" t="s">
        <v>563</v>
      </c>
      <c r="C84" s="120" t="s">
        <v>564</v>
      </c>
      <c r="D84" s="121" t="s">
        <v>565</v>
      </c>
      <c r="E84" s="120" t="s">
        <v>566</v>
      </c>
      <c r="F84" s="121" t="s">
        <v>567</v>
      </c>
      <c r="G84" s="120" t="s">
        <v>568</v>
      </c>
      <c r="H84" s="121" t="s">
        <v>569</v>
      </c>
      <c r="I84" s="121" t="s">
        <v>570</v>
      </c>
      <c r="J84" s="122" t="s">
        <v>520</v>
      </c>
      <c r="L84" s="159"/>
    </row>
    <row r="85" spans="1:12" ht="24" hidden="1" customHeight="1" thickTop="1">
      <c r="A85" s="103"/>
      <c r="B85" s="123" t="s">
        <v>571</v>
      </c>
      <c r="C85" s="124">
        <v>107839400</v>
      </c>
      <c r="D85" s="124">
        <v>17712000</v>
      </c>
      <c r="E85" s="124">
        <v>1838600</v>
      </c>
      <c r="F85" s="124"/>
      <c r="G85" s="125"/>
      <c r="H85" s="124"/>
      <c r="I85" s="124"/>
      <c r="J85" s="126">
        <f>SUM(C85:I85)</f>
        <v>127390000</v>
      </c>
    </row>
    <row r="86" spans="1:12" ht="24" hidden="1" customHeight="1">
      <c r="A86" s="103"/>
      <c r="B86" s="127" t="s">
        <v>572</v>
      </c>
      <c r="C86" s="124"/>
      <c r="D86" s="124"/>
      <c r="E86" s="128">
        <v>38242760</v>
      </c>
      <c r="F86" s="128">
        <v>4449800</v>
      </c>
      <c r="G86" s="129"/>
      <c r="H86" s="124"/>
      <c r="I86" s="124"/>
      <c r="J86" s="126">
        <f t="shared" ref="J86:J89" si="3">SUM(C86:I86)</f>
        <v>42692560</v>
      </c>
    </row>
    <row r="87" spans="1:12" ht="24" hidden="1" customHeight="1">
      <c r="A87" s="103"/>
      <c r="B87" s="127" t="s">
        <v>573</v>
      </c>
      <c r="C87" s="124"/>
      <c r="D87" s="124"/>
      <c r="E87" s="124"/>
      <c r="F87" s="124"/>
      <c r="G87" s="130">
        <v>2416740</v>
      </c>
      <c r="H87" s="124"/>
      <c r="I87" s="124"/>
      <c r="J87" s="126">
        <f t="shared" si="3"/>
        <v>2416740</v>
      </c>
    </row>
    <row r="88" spans="1:12" ht="24" hidden="1" customHeight="1">
      <c r="A88" s="103"/>
      <c r="B88" s="127" t="s">
        <v>574</v>
      </c>
      <c r="C88" s="124"/>
      <c r="D88" s="124"/>
      <c r="E88" s="124"/>
      <c r="F88" s="124"/>
      <c r="G88" s="129"/>
      <c r="H88" s="128">
        <v>1292000</v>
      </c>
      <c r="I88" s="124"/>
      <c r="J88" s="126">
        <f t="shared" si="3"/>
        <v>1292000</v>
      </c>
    </row>
    <row r="89" spans="1:12" ht="24" hidden="1" customHeight="1">
      <c r="A89" s="103"/>
      <c r="B89" s="127" t="s">
        <v>575</v>
      </c>
      <c r="C89" s="124"/>
      <c r="D89" s="124"/>
      <c r="E89" s="124"/>
      <c r="F89" s="124"/>
      <c r="G89" s="129"/>
      <c r="H89" s="124"/>
      <c r="I89" s="130">
        <v>35654900</v>
      </c>
      <c r="J89" s="126">
        <f t="shared" si="3"/>
        <v>35654900</v>
      </c>
    </row>
    <row r="90" spans="1:12" ht="8.1" hidden="1" customHeight="1" thickBot="1">
      <c r="B90" s="131"/>
      <c r="C90" s="131"/>
      <c r="D90" s="131"/>
      <c r="E90" s="131"/>
      <c r="F90" s="131"/>
      <c r="G90" s="131"/>
      <c r="H90" s="131"/>
      <c r="I90" s="131"/>
    </row>
    <row r="91" spans="1:12" ht="22.5" hidden="1" thickTop="1" thickBot="1">
      <c r="B91" s="132" t="s">
        <v>576</v>
      </c>
      <c r="C91" s="133">
        <f>SUM(C85:C90)</f>
        <v>107839400</v>
      </c>
      <c r="D91" s="133">
        <f t="shared" ref="D91:J91" si="4">SUM(D85:D90)</f>
        <v>17712000</v>
      </c>
      <c r="E91" s="133">
        <f t="shared" si="4"/>
        <v>40081360</v>
      </c>
      <c r="F91" s="133">
        <f t="shared" si="4"/>
        <v>4449800</v>
      </c>
      <c r="G91" s="133">
        <f t="shared" si="4"/>
        <v>2416740</v>
      </c>
      <c r="H91" s="133">
        <f t="shared" si="4"/>
        <v>1292000</v>
      </c>
      <c r="I91" s="133">
        <f t="shared" si="4"/>
        <v>35654900</v>
      </c>
      <c r="J91" s="133">
        <f t="shared" si="4"/>
        <v>209446200</v>
      </c>
    </row>
    <row r="92" spans="1:12" ht="16.5" customHeight="1" thickTop="1"/>
    <row r="94" spans="1:12" s="106" customFormat="1" ht="19.5">
      <c r="B94" s="117"/>
      <c r="C94" s="116"/>
      <c r="D94" s="116"/>
      <c r="E94" s="116"/>
      <c r="F94" s="116"/>
      <c r="G94" s="116"/>
      <c r="H94" s="118"/>
      <c r="I94" s="118"/>
      <c r="J94" s="118"/>
      <c r="L94" s="322"/>
    </row>
    <row r="95" spans="1:12" s="106" customFormat="1" ht="19.5">
      <c r="B95" s="117"/>
      <c r="C95" s="116"/>
      <c r="D95" s="116"/>
      <c r="E95" s="116"/>
      <c r="F95" s="116"/>
      <c r="G95" s="116"/>
      <c r="H95" s="118"/>
      <c r="I95" s="118"/>
      <c r="J95" s="118"/>
      <c r="L95" s="322"/>
    </row>
    <row r="96" spans="1:12" s="106" customFormat="1" ht="19.5">
      <c r="B96" s="117"/>
      <c r="C96" s="116"/>
      <c r="D96" s="116"/>
      <c r="E96" s="116"/>
      <c r="F96" s="116"/>
      <c r="G96" s="116"/>
      <c r="H96" s="118"/>
      <c r="I96" s="118"/>
      <c r="J96" s="118"/>
      <c r="L96" s="322"/>
    </row>
    <row r="97" spans="2:12" s="106" customFormat="1" ht="19.5">
      <c r="B97" s="117"/>
      <c r="C97" s="116"/>
      <c r="D97" s="116"/>
      <c r="E97" s="116"/>
      <c r="F97" s="116"/>
      <c r="G97" s="116"/>
      <c r="H97" s="118"/>
      <c r="I97" s="118"/>
      <c r="J97" s="118"/>
      <c r="L97" s="322"/>
    </row>
    <row r="98" spans="2:12" s="106" customFormat="1" ht="19.5">
      <c r="B98" s="117"/>
      <c r="C98" s="116"/>
      <c r="D98" s="116"/>
      <c r="E98" s="116"/>
      <c r="F98" s="116"/>
      <c r="G98" s="116"/>
      <c r="H98" s="118"/>
      <c r="I98" s="118"/>
      <c r="J98" s="118"/>
      <c r="L98" s="322"/>
    </row>
    <row r="99" spans="2:12" s="106" customFormat="1" ht="19.5">
      <c r="B99" s="117"/>
      <c r="C99" s="116"/>
      <c r="D99" s="116"/>
      <c r="E99" s="116"/>
      <c r="F99" s="116"/>
      <c r="G99" s="116"/>
      <c r="H99" s="118"/>
      <c r="I99" s="118"/>
      <c r="J99" s="118"/>
      <c r="L99" s="322"/>
    </row>
  </sheetData>
  <mergeCells count="14">
    <mergeCell ref="B42:F42"/>
    <mergeCell ref="B70:F70"/>
    <mergeCell ref="B76:G76"/>
    <mergeCell ref="B77:G77"/>
    <mergeCell ref="B45:G45"/>
    <mergeCell ref="B47:G47"/>
    <mergeCell ref="B50:F50"/>
    <mergeCell ref="B60:F60"/>
    <mergeCell ref="B20:D20"/>
    <mergeCell ref="B1:J1"/>
    <mergeCell ref="A2:K2"/>
    <mergeCell ref="B5:F5"/>
    <mergeCell ref="B11:F11"/>
    <mergeCell ref="B19:F19"/>
  </mergeCells>
  <printOptions horizontalCentered="1"/>
  <pageMargins left="0.98425196850393704" right="0.59055118110236227" top="0.98425196850393704" bottom="0.59055118110236227" header="0.31496062992125984" footer="0.31496062992125984"/>
  <pageSetup paperSize="9" scale="77" firstPageNumber="123" fitToHeight="0" orientation="portrait" useFirstPageNumber="1" r:id="rId1"/>
  <headerFooter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view="pageBreakPreview" zoomScaleNormal="100" zoomScaleSheetLayoutView="100" workbookViewId="0">
      <selection activeCell="J11" sqref="J11"/>
    </sheetView>
  </sheetViews>
  <sheetFormatPr defaultRowHeight="15"/>
  <cols>
    <col min="1" max="1" width="17.140625" customWidth="1"/>
    <col min="2" max="9" width="15.7109375" customWidth="1"/>
    <col min="10" max="10" width="6.28515625" customWidth="1"/>
    <col min="257" max="265" width="17.140625" customWidth="1"/>
    <col min="513" max="521" width="17.140625" customWidth="1"/>
    <col min="769" max="777" width="17.140625" customWidth="1"/>
    <col min="1025" max="1033" width="17.140625" customWidth="1"/>
    <col min="1281" max="1289" width="17.140625" customWidth="1"/>
    <col min="1537" max="1545" width="17.140625" customWidth="1"/>
    <col min="1793" max="1801" width="17.140625" customWidth="1"/>
    <col min="2049" max="2057" width="17.140625" customWidth="1"/>
    <col min="2305" max="2313" width="17.140625" customWidth="1"/>
    <col min="2561" max="2569" width="17.140625" customWidth="1"/>
    <col min="2817" max="2825" width="17.140625" customWidth="1"/>
    <col min="3073" max="3081" width="17.140625" customWidth="1"/>
    <col min="3329" max="3337" width="17.140625" customWidth="1"/>
    <col min="3585" max="3593" width="17.140625" customWidth="1"/>
    <col min="3841" max="3849" width="17.140625" customWidth="1"/>
    <col min="4097" max="4105" width="17.140625" customWidth="1"/>
    <col min="4353" max="4361" width="17.140625" customWidth="1"/>
    <col min="4609" max="4617" width="17.140625" customWidth="1"/>
    <col min="4865" max="4873" width="17.140625" customWidth="1"/>
    <col min="5121" max="5129" width="17.140625" customWidth="1"/>
    <col min="5377" max="5385" width="17.140625" customWidth="1"/>
    <col min="5633" max="5641" width="17.140625" customWidth="1"/>
    <col min="5889" max="5897" width="17.140625" customWidth="1"/>
    <col min="6145" max="6153" width="17.140625" customWidth="1"/>
    <col min="6401" max="6409" width="17.140625" customWidth="1"/>
    <col min="6657" max="6665" width="17.140625" customWidth="1"/>
    <col min="6913" max="6921" width="17.140625" customWidth="1"/>
    <col min="7169" max="7177" width="17.140625" customWidth="1"/>
    <col min="7425" max="7433" width="17.140625" customWidth="1"/>
    <col min="7681" max="7689" width="17.140625" customWidth="1"/>
    <col min="7937" max="7945" width="17.140625" customWidth="1"/>
    <col min="8193" max="8201" width="17.140625" customWidth="1"/>
    <col min="8449" max="8457" width="17.140625" customWidth="1"/>
    <col min="8705" max="8713" width="17.140625" customWidth="1"/>
    <col min="8961" max="8969" width="17.140625" customWidth="1"/>
    <col min="9217" max="9225" width="17.140625" customWidth="1"/>
    <col min="9473" max="9481" width="17.140625" customWidth="1"/>
    <col min="9729" max="9737" width="17.140625" customWidth="1"/>
    <col min="9985" max="9993" width="17.140625" customWidth="1"/>
    <col min="10241" max="10249" width="17.140625" customWidth="1"/>
    <col min="10497" max="10505" width="17.140625" customWidth="1"/>
    <col min="10753" max="10761" width="17.140625" customWidth="1"/>
    <col min="11009" max="11017" width="17.140625" customWidth="1"/>
    <col min="11265" max="11273" width="17.140625" customWidth="1"/>
    <col min="11521" max="11529" width="17.140625" customWidth="1"/>
    <col min="11777" max="11785" width="17.140625" customWidth="1"/>
    <col min="12033" max="12041" width="17.140625" customWidth="1"/>
    <col min="12289" max="12297" width="17.140625" customWidth="1"/>
    <col min="12545" max="12553" width="17.140625" customWidth="1"/>
    <col min="12801" max="12809" width="17.140625" customWidth="1"/>
    <col min="13057" max="13065" width="17.140625" customWidth="1"/>
    <col min="13313" max="13321" width="17.140625" customWidth="1"/>
    <col min="13569" max="13577" width="17.140625" customWidth="1"/>
    <col min="13825" max="13833" width="17.140625" customWidth="1"/>
    <col min="14081" max="14089" width="17.140625" customWidth="1"/>
    <col min="14337" max="14345" width="17.140625" customWidth="1"/>
    <col min="14593" max="14601" width="17.140625" customWidth="1"/>
    <col min="14849" max="14857" width="17.140625" customWidth="1"/>
    <col min="15105" max="15113" width="17.140625" customWidth="1"/>
    <col min="15361" max="15369" width="17.140625" customWidth="1"/>
    <col min="15617" max="15625" width="17.140625" customWidth="1"/>
    <col min="15873" max="15881" width="17.140625" customWidth="1"/>
    <col min="16129" max="16137" width="17.140625" customWidth="1"/>
  </cols>
  <sheetData>
    <row r="1" spans="1:10" s="131" customFormat="1" ht="69" customHeight="1">
      <c r="A1" s="351"/>
      <c r="B1" s="351"/>
      <c r="C1" s="351"/>
      <c r="D1" s="351"/>
      <c r="E1" s="351"/>
      <c r="F1" s="351"/>
      <c r="G1" s="351"/>
      <c r="H1" s="351"/>
      <c r="I1" s="351"/>
    </row>
    <row r="2" spans="1:10" s="134" customFormat="1" ht="18.75">
      <c r="A2" s="352" t="s">
        <v>562</v>
      </c>
      <c r="B2" s="352"/>
      <c r="C2" s="352"/>
      <c r="D2" s="352"/>
      <c r="E2" s="352"/>
      <c r="F2" s="352"/>
      <c r="G2" s="352"/>
      <c r="H2" s="352"/>
      <c r="I2" s="352"/>
    </row>
    <row r="3" spans="1:10" s="131" customFormat="1" ht="18.75">
      <c r="A3" s="353" t="s">
        <v>518</v>
      </c>
      <c r="B3" s="353"/>
      <c r="C3" s="353"/>
      <c r="D3" s="353"/>
      <c r="E3" s="353"/>
      <c r="F3" s="353"/>
      <c r="G3" s="353"/>
      <c r="H3" s="353"/>
      <c r="I3" s="353"/>
    </row>
    <row r="4" spans="1:10" s="134" customFormat="1" ht="37.5">
      <c r="A4" s="273" t="s">
        <v>948</v>
      </c>
      <c r="B4" s="273" t="s">
        <v>949</v>
      </c>
      <c r="C4" s="273" t="s">
        <v>565</v>
      </c>
      <c r="D4" s="273" t="s">
        <v>566</v>
      </c>
      <c r="E4" s="273" t="s">
        <v>567</v>
      </c>
      <c r="F4" s="273" t="s">
        <v>680</v>
      </c>
      <c r="G4" s="273" t="s">
        <v>569</v>
      </c>
      <c r="H4" s="273" t="s">
        <v>570</v>
      </c>
      <c r="I4" s="273" t="s">
        <v>520</v>
      </c>
    </row>
    <row r="5" spans="1:10" s="131" customFormat="1" ht="18.75">
      <c r="A5" s="168" t="s">
        <v>681</v>
      </c>
      <c r="B5" s="170">
        <v>109313700</v>
      </c>
      <c r="C5" s="170">
        <v>19296000</v>
      </c>
      <c r="D5" s="170">
        <v>2190650</v>
      </c>
      <c r="E5" s="169" t="s">
        <v>682</v>
      </c>
      <c r="F5" s="169" t="s">
        <v>682</v>
      </c>
      <c r="G5" s="169" t="s">
        <v>682</v>
      </c>
      <c r="H5" s="169" t="s">
        <v>682</v>
      </c>
      <c r="I5" s="170">
        <f>SUM(B5:H5)</f>
        <v>130800350</v>
      </c>
    </row>
    <row r="6" spans="1:10" s="131" customFormat="1" ht="18.75">
      <c r="A6" s="168" t="s">
        <v>683</v>
      </c>
      <c r="B6" s="169" t="s">
        <v>682</v>
      </c>
      <c r="C6" s="169" t="s">
        <v>682</v>
      </c>
      <c r="D6" s="170">
        <f>42047900+1377060</f>
        <v>43424960</v>
      </c>
      <c r="E6" s="170">
        <v>4637700</v>
      </c>
      <c r="F6" s="169" t="s">
        <v>682</v>
      </c>
      <c r="G6" s="169" t="s">
        <v>682</v>
      </c>
      <c r="H6" s="169" t="s">
        <v>682</v>
      </c>
      <c r="I6" s="170">
        <f t="shared" ref="I6:I9" si="0">SUM(B6:H6)</f>
        <v>48062660</v>
      </c>
    </row>
    <row r="7" spans="1:10" s="131" customFormat="1" ht="18.75">
      <c r="A7" s="168" t="s">
        <v>684</v>
      </c>
      <c r="B7" s="169" t="s">
        <v>682</v>
      </c>
      <c r="C7" s="169" t="s">
        <v>682</v>
      </c>
      <c r="D7" s="169" t="s">
        <v>682</v>
      </c>
      <c r="E7" s="169" t="s">
        <v>682</v>
      </c>
      <c r="F7" s="170">
        <f>6357950+25479100</f>
        <v>31837050</v>
      </c>
      <c r="G7" s="169" t="s">
        <v>682</v>
      </c>
      <c r="H7" s="169" t="s">
        <v>682</v>
      </c>
      <c r="I7" s="170">
        <f t="shared" si="0"/>
        <v>31837050</v>
      </c>
    </row>
    <row r="8" spans="1:10" s="131" customFormat="1" ht="18.75">
      <c r="A8" s="168" t="s">
        <v>685</v>
      </c>
      <c r="B8" s="169" t="s">
        <v>682</v>
      </c>
      <c r="C8" s="169" t="s">
        <v>682</v>
      </c>
      <c r="D8" s="169" t="s">
        <v>682</v>
      </c>
      <c r="E8" s="169" t="s">
        <v>682</v>
      </c>
      <c r="F8" s="169" t="s">
        <v>682</v>
      </c>
      <c r="G8" s="170">
        <v>1875400</v>
      </c>
      <c r="H8" s="169" t="s">
        <v>682</v>
      </c>
      <c r="I8" s="170">
        <f t="shared" si="0"/>
        <v>1875400</v>
      </c>
    </row>
    <row r="9" spans="1:10" s="131" customFormat="1" ht="18.75">
      <c r="A9" s="168" t="s">
        <v>686</v>
      </c>
      <c r="B9" s="169" t="s">
        <v>682</v>
      </c>
      <c r="C9" s="169" t="s">
        <v>682</v>
      </c>
      <c r="D9" s="169" t="s">
        <v>682</v>
      </c>
      <c r="E9" s="169" t="s">
        <v>682</v>
      </c>
      <c r="F9" s="169" t="s">
        <v>682</v>
      </c>
      <c r="G9" s="169" t="s">
        <v>682</v>
      </c>
      <c r="H9" s="170">
        <f>15279100+9557850</f>
        <v>24836950</v>
      </c>
      <c r="I9" s="170">
        <f t="shared" si="0"/>
        <v>24836950</v>
      </c>
    </row>
    <row r="10" spans="1:10" s="274" customFormat="1" ht="18.75">
      <c r="A10" s="275" t="s">
        <v>687</v>
      </c>
      <c r="B10" s="276">
        <f>SUM(B5:B9)</f>
        <v>109313700</v>
      </c>
      <c r="C10" s="276">
        <f t="shared" ref="C10:I10" si="1">SUM(C5:C9)</f>
        <v>19296000</v>
      </c>
      <c r="D10" s="276">
        <f t="shared" si="1"/>
        <v>45615610</v>
      </c>
      <c r="E10" s="276">
        <f t="shared" si="1"/>
        <v>4637700</v>
      </c>
      <c r="F10" s="276">
        <f t="shared" si="1"/>
        <v>31837050</v>
      </c>
      <c r="G10" s="276">
        <f t="shared" si="1"/>
        <v>1875400</v>
      </c>
      <c r="H10" s="276">
        <f t="shared" si="1"/>
        <v>24836950</v>
      </c>
      <c r="I10" s="276">
        <f t="shared" si="1"/>
        <v>237412410</v>
      </c>
    </row>
    <row r="11" spans="1:10" ht="31.5" customHeight="1">
      <c r="J11" s="335">
        <v>125</v>
      </c>
    </row>
  </sheetData>
  <mergeCells count="3">
    <mergeCell ref="A1:I1"/>
    <mergeCell ref="A2:I2"/>
    <mergeCell ref="A3:I3"/>
  </mergeCells>
  <printOptions horizontalCentered="1"/>
  <pageMargins left="0.59055118110236227" right="0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J491"/>
  <sheetViews>
    <sheetView showGridLines="0" view="pageBreakPreview" topLeftCell="A442" zoomScaleNormal="90" zoomScaleSheetLayoutView="100" zoomScalePageLayoutView="85" workbookViewId="0">
      <selection activeCell="C489" sqref="C489"/>
    </sheetView>
  </sheetViews>
  <sheetFormatPr defaultRowHeight="21"/>
  <cols>
    <col min="1" max="1" width="36.5703125" style="181" bestFit="1" customWidth="1"/>
    <col min="2" max="2" width="9.28515625" style="181" customWidth="1"/>
    <col min="3" max="3" width="14.5703125" style="194" customWidth="1"/>
    <col min="4" max="4" width="14.5703125" style="181" customWidth="1"/>
    <col min="5" max="7" width="13.7109375" style="181" customWidth="1"/>
    <col min="8" max="16384" width="9.140625" style="181"/>
  </cols>
  <sheetData>
    <row r="1" spans="1:7" ht="21.75" customHeight="1">
      <c r="A1" s="366" t="s">
        <v>460</v>
      </c>
      <c r="B1" s="366"/>
      <c r="C1" s="366"/>
      <c r="D1" s="366"/>
      <c r="E1" s="366"/>
      <c r="F1" s="366"/>
      <c r="G1" s="366"/>
    </row>
    <row r="2" spans="1:7" ht="21.75" customHeight="1">
      <c r="A2" s="366" t="s">
        <v>679</v>
      </c>
      <c r="B2" s="366"/>
      <c r="C2" s="366"/>
      <c r="D2" s="366"/>
      <c r="E2" s="366"/>
      <c r="F2" s="366"/>
      <c r="G2" s="366"/>
    </row>
    <row r="3" spans="1:7">
      <c r="A3" s="175"/>
      <c r="B3" s="175"/>
      <c r="C3" s="182"/>
      <c r="D3" s="175"/>
      <c r="E3" s="175"/>
      <c r="F3" s="175"/>
      <c r="G3" s="175"/>
    </row>
    <row r="4" spans="1:7" ht="21.75" customHeight="1">
      <c r="A4" s="367" t="s">
        <v>516</v>
      </c>
      <c r="B4" s="367"/>
      <c r="C4" s="367"/>
      <c r="D4" s="367"/>
      <c r="E4" s="367"/>
      <c r="F4" s="367"/>
      <c r="G4" s="367"/>
    </row>
    <row r="5" spans="1:7">
      <c r="A5" s="222" t="s">
        <v>729</v>
      </c>
      <c r="B5" s="222"/>
      <c r="C5" s="223"/>
      <c r="D5" s="222"/>
      <c r="E5" s="222"/>
      <c r="F5" s="222"/>
      <c r="G5" s="222"/>
    </row>
    <row r="6" spans="1:7" ht="72.75" customHeight="1">
      <c r="A6" s="367" t="s">
        <v>952</v>
      </c>
      <c r="B6" s="367"/>
      <c r="C6" s="367"/>
      <c r="D6" s="367"/>
      <c r="E6" s="367"/>
      <c r="F6" s="367"/>
      <c r="G6" s="367"/>
    </row>
    <row r="7" spans="1:7">
      <c r="A7" s="361"/>
      <c r="B7" s="361"/>
      <c r="C7" s="361"/>
      <c r="D7" s="361"/>
      <c r="E7" s="361"/>
      <c r="F7" s="361"/>
      <c r="G7" s="361"/>
    </row>
    <row r="8" spans="1:7" ht="21.75" customHeight="1">
      <c r="A8" s="356" t="s">
        <v>339</v>
      </c>
      <c r="B8" s="358" t="s">
        <v>1027</v>
      </c>
      <c r="C8" s="359"/>
      <c r="D8" s="359"/>
      <c r="E8" s="359"/>
      <c r="F8" s="359"/>
      <c r="G8" s="360"/>
    </row>
    <row r="9" spans="1:7">
      <c r="A9" s="357"/>
      <c r="B9" s="184" t="s">
        <v>468</v>
      </c>
      <c r="C9" s="185" t="s">
        <v>502</v>
      </c>
      <c r="D9" s="184" t="s">
        <v>503</v>
      </c>
      <c r="E9" s="184" t="s">
        <v>504</v>
      </c>
      <c r="F9" s="184" t="s">
        <v>505</v>
      </c>
      <c r="G9" s="224" t="s">
        <v>731</v>
      </c>
    </row>
    <row r="10" spans="1:7" s="248" customFormat="1" ht="24.75" customHeight="1">
      <c r="A10" s="242" t="s">
        <v>506</v>
      </c>
      <c r="B10" s="243" t="s">
        <v>507</v>
      </c>
      <c r="C10" s="244">
        <v>127390000</v>
      </c>
      <c r="D10" s="245">
        <v>130800350</v>
      </c>
      <c r="E10" s="246" t="s">
        <v>682</v>
      </c>
      <c r="F10" s="246" t="s">
        <v>682</v>
      </c>
      <c r="G10" s="247" t="s">
        <v>682</v>
      </c>
    </row>
    <row r="11" spans="1:7" s="248" customFormat="1" ht="24.75" customHeight="1">
      <c r="A11" s="242" t="s">
        <v>508</v>
      </c>
      <c r="B11" s="243" t="s">
        <v>507</v>
      </c>
      <c r="C11" s="244">
        <f>+C10</f>
        <v>127390000</v>
      </c>
      <c r="D11" s="245">
        <v>130800350</v>
      </c>
      <c r="E11" s="246" t="s">
        <v>682</v>
      </c>
      <c r="F11" s="246" t="s">
        <v>682</v>
      </c>
      <c r="G11" s="247" t="s">
        <v>682</v>
      </c>
    </row>
    <row r="12" spans="1:7" s="248" customFormat="1" ht="24.75" customHeight="1">
      <c r="A12" s="249" t="s">
        <v>509</v>
      </c>
      <c r="B12" s="250" t="s">
        <v>507</v>
      </c>
      <c r="C12" s="251" t="s">
        <v>682</v>
      </c>
      <c r="D12" s="252" t="s">
        <v>682</v>
      </c>
      <c r="E12" s="252" t="s">
        <v>682</v>
      </c>
      <c r="F12" s="252" t="s">
        <v>682</v>
      </c>
      <c r="G12" s="253" t="s">
        <v>682</v>
      </c>
    </row>
    <row r="13" spans="1:7" ht="48.75" customHeight="1">
      <c r="A13" s="361"/>
      <c r="B13" s="361"/>
      <c r="C13" s="361"/>
      <c r="D13" s="361"/>
      <c r="E13" s="361"/>
      <c r="F13" s="361"/>
      <c r="G13" s="361"/>
    </row>
    <row r="14" spans="1:7" ht="22.5" customHeight="1">
      <c r="A14" s="364" t="s">
        <v>732</v>
      </c>
      <c r="B14" s="364"/>
      <c r="C14" s="364"/>
      <c r="D14" s="364"/>
      <c r="E14" s="364"/>
      <c r="F14" s="364"/>
      <c r="G14" s="364"/>
    </row>
    <row r="15" spans="1:7" s="220" customFormat="1" ht="19.7" customHeight="1">
      <c r="A15" s="362" t="s">
        <v>850</v>
      </c>
      <c r="B15" s="362"/>
      <c r="C15" s="362"/>
      <c r="D15" s="362"/>
      <c r="E15" s="362"/>
      <c r="F15" s="362"/>
      <c r="G15" s="362"/>
    </row>
    <row r="16" spans="1:7" s="220" customFormat="1" ht="19.7" customHeight="1">
      <c r="A16" s="221" t="s">
        <v>849</v>
      </c>
      <c r="B16" s="221"/>
      <c r="C16" s="221"/>
      <c r="D16" s="221"/>
      <c r="E16" s="221"/>
      <c r="F16" s="221"/>
      <c r="G16" s="221"/>
    </row>
    <row r="17" spans="1:7" s="260" customFormat="1" ht="19.7" customHeight="1">
      <c r="A17" s="261"/>
      <c r="B17" s="261"/>
      <c r="C17" s="261"/>
      <c r="D17" s="261"/>
      <c r="E17" s="261"/>
      <c r="F17" s="261"/>
      <c r="G17" s="261"/>
    </row>
    <row r="18" spans="1:7" ht="22.5" customHeight="1">
      <c r="A18" s="367" t="s">
        <v>809</v>
      </c>
      <c r="B18" s="367"/>
      <c r="C18" s="367"/>
      <c r="D18" s="367"/>
      <c r="E18" s="367"/>
      <c r="F18" s="367"/>
      <c r="G18" s="367"/>
    </row>
    <row r="19" spans="1:7" ht="22.5" customHeight="1">
      <c r="A19" s="183"/>
      <c r="B19" s="183"/>
      <c r="C19" s="183"/>
      <c r="D19" s="183"/>
      <c r="E19" s="183"/>
      <c r="F19" s="183"/>
      <c r="G19" s="183"/>
    </row>
    <row r="20" spans="1:7" ht="21.75" customHeight="1">
      <c r="A20" s="356" t="s">
        <v>730</v>
      </c>
      <c r="B20" s="358" t="s">
        <v>1028</v>
      </c>
      <c r="C20" s="359"/>
      <c r="D20" s="359"/>
      <c r="E20" s="359"/>
      <c r="F20" s="359"/>
      <c r="G20" s="360"/>
    </row>
    <row r="21" spans="1:7">
      <c r="A21" s="357"/>
      <c r="B21" s="184" t="s">
        <v>468</v>
      </c>
      <c r="C21" s="185" t="s">
        <v>502</v>
      </c>
      <c r="D21" s="184" t="s">
        <v>503</v>
      </c>
      <c r="E21" s="184" t="s">
        <v>504</v>
      </c>
      <c r="F21" s="184" t="s">
        <v>505</v>
      </c>
      <c r="G21" s="224" t="s">
        <v>731</v>
      </c>
    </row>
    <row r="22" spans="1:7">
      <c r="A22" s="225" t="s">
        <v>733</v>
      </c>
      <c r="B22" s="186" t="s">
        <v>472</v>
      </c>
      <c r="C22" s="187" t="s">
        <v>682</v>
      </c>
      <c r="D22" s="189">
        <v>95</v>
      </c>
      <c r="E22" s="189">
        <v>95</v>
      </c>
      <c r="F22" s="189">
        <v>95</v>
      </c>
      <c r="G22" s="239">
        <v>95</v>
      </c>
    </row>
    <row r="23" spans="1:7">
      <c r="A23" s="225" t="s">
        <v>510</v>
      </c>
      <c r="B23" s="186" t="s">
        <v>734</v>
      </c>
      <c r="C23" s="187" t="s">
        <v>682</v>
      </c>
      <c r="D23" s="189">
        <v>1</v>
      </c>
      <c r="E23" s="189">
        <v>1</v>
      </c>
      <c r="F23" s="189">
        <v>1</v>
      </c>
      <c r="G23" s="239">
        <v>1</v>
      </c>
    </row>
    <row r="24" spans="1:7" ht="42">
      <c r="A24" s="225" t="s">
        <v>735</v>
      </c>
      <c r="B24" s="190" t="s">
        <v>472</v>
      </c>
      <c r="C24" s="191" t="s">
        <v>682</v>
      </c>
      <c r="D24" s="192">
        <v>80</v>
      </c>
      <c r="E24" s="192">
        <v>80</v>
      </c>
      <c r="F24" s="192">
        <v>80</v>
      </c>
      <c r="G24" s="236">
        <v>80</v>
      </c>
    </row>
    <row r="25" spans="1:7" s="248" customFormat="1" ht="25.5" customHeight="1">
      <c r="A25" s="242" t="s">
        <v>506</v>
      </c>
      <c r="B25" s="243" t="s">
        <v>507</v>
      </c>
      <c r="C25" s="244">
        <v>11727134</v>
      </c>
      <c r="D25" s="245">
        <f>6123600+4045100</f>
        <v>10168700</v>
      </c>
      <c r="E25" s="246" t="s">
        <v>682</v>
      </c>
      <c r="F25" s="246" t="s">
        <v>682</v>
      </c>
      <c r="G25" s="247" t="s">
        <v>682</v>
      </c>
    </row>
    <row r="26" spans="1:7" s="248" customFormat="1" ht="25.5" customHeight="1">
      <c r="A26" s="242" t="s">
        <v>508</v>
      </c>
      <c r="B26" s="243" t="s">
        <v>507</v>
      </c>
      <c r="C26" s="244">
        <f>+C25</f>
        <v>11727134</v>
      </c>
      <c r="D26" s="245">
        <f>+D25</f>
        <v>10168700</v>
      </c>
      <c r="E26" s="246" t="s">
        <v>682</v>
      </c>
      <c r="F26" s="246" t="s">
        <v>682</v>
      </c>
      <c r="G26" s="247" t="s">
        <v>682</v>
      </c>
    </row>
    <row r="27" spans="1:7" s="248" customFormat="1" ht="25.5" customHeight="1">
      <c r="A27" s="249" t="s">
        <v>509</v>
      </c>
      <c r="B27" s="250" t="s">
        <v>507</v>
      </c>
      <c r="C27" s="251" t="s">
        <v>682</v>
      </c>
      <c r="D27" s="252" t="s">
        <v>682</v>
      </c>
      <c r="E27" s="252" t="s">
        <v>682</v>
      </c>
      <c r="F27" s="252" t="s">
        <v>682</v>
      </c>
      <c r="G27" s="253" t="s">
        <v>682</v>
      </c>
    </row>
    <row r="28" spans="1:7" ht="49.5" customHeight="1">
      <c r="A28" s="361"/>
      <c r="B28" s="361"/>
      <c r="C28" s="361"/>
      <c r="D28" s="361"/>
      <c r="E28" s="361"/>
      <c r="F28" s="361"/>
      <c r="G28" s="361"/>
    </row>
    <row r="29" spans="1:7" ht="49.5" customHeight="1">
      <c r="A29" s="175"/>
      <c r="B29" s="175"/>
      <c r="C29" s="175"/>
      <c r="D29" s="175"/>
      <c r="E29" s="175"/>
      <c r="F29" s="175"/>
      <c r="G29" s="175"/>
    </row>
    <row r="30" spans="1:7" ht="49.5" customHeight="1">
      <c r="A30" s="175"/>
      <c r="B30" s="175"/>
      <c r="C30" s="175"/>
      <c r="D30" s="175"/>
      <c r="E30" s="175"/>
      <c r="F30" s="175"/>
      <c r="G30" s="175"/>
    </row>
    <row r="31" spans="1:7" ht="43.5" customHeight="1">
      <c r="A31" s="175"/>
      <c r="B31" s="175"/>
      <c r="C31" s="175"/>
      <c r="D31" s="175"/>
      <c r="E31" s="175"/>
      <c r="F31" s="175"/>
      <c r="G31" s="175"/>
    </row>
    <row r="32" spans="1:7" ht="43.5" customHeight="1">
      <c r="A32" s="175"/>
      <c r="B32" s="175"/>
      <c r="C32" s="175"/>
      <c r="D32" s="175"/>
      <c r="E32" s="175"/>
      <c r="F32" s="175"/>
      <c r="G32" s="175"/>
    </row>
    <row r="33" spans="1:7" ht="43.5" customHeight="1">
      <c r="A33" s="175"/>
      <c r="B33" s="175"/>
      <c r="C33" s="175"/>
      <c r="D33" s="175"/>
      <c r="E33" s="175"/>
      <c r="F33" s="175"/>
      <c r="G33" s="175"/>
    </row>
    <row r="34" spans="1:7" ht="16.5" customHeight="1">
      <c r="A34" s="175"/>
      <c r="B34" s="175"/>
      <c r="C34" s="175"/>
      <c r="D34" s="175"/>
      <c r="E34" s="175"/>
      <c r="F34" s="175"/>
      <c r="G34" s="175"/>
    </row>
    <row r="35" spans="1:7">
      <c r="A35" s="222" t="s">
        <v>736</v>
      </c>
      <c r="B35" s="222"/>
      <c r="C35" s="223"/>
      <c r="D35" s="222"/>
      <c r="E35" s="222"/>
      <c r="F35" s="222"/>
      <c r="G35" s="222"/>
    </row>
    <row r="36" spans="1:7" s="220" customFormat="1" ht="23.25" customHeight="1">
      <c r="A36" s="362" t="s">
        <v>851</v>
      </c>
      <c r="B36" s="362"/>
      <c r="C36" s="362"/>
      <c r="D36" s="362"/>
      <c r="E36" s="362"/>
      <c r="F36" s="362"/>
      <c r="G36" s="362"/>
    </row>
    <row r="37" spans="1:7" s="220" customFormat="1" ht="23.25" customHeight="1">
      <c r="A37" s="220" t="s">
        <v>852</v>
      </c>
      <c r="B37" s="262"/>
    </row>
    <row r="38" spans="1:7" s="220" customFormat="1" ht="23.25" customHeight="1">
      <c r="A38" s="220" t="s">
        <v>853</v>
      </c>
      <c r="B38" s="262"/>
    </row>
    <row r="39" spans="1:7" s="220" customFormat="1" ht="23.25" customHeight="1">
      <c r="A39" s="220" t="s">
        <v>854</v>
      </c>
      <c r="B39" s="262"/>
    </row>
    <row r="40" spans="1:7" s="220" customFormat="1" ht="23.25" customHeight="1">
      <c r="A40" s="220" t="s">
        <v>855</v>
      </c>
      <c r="B40" s="262"/>
    </row>
    <row r="41" spans="1:7" ht="18" customHeight="1">
      <c r="A41" s="361"/>
      <c r="B41" s="361"/>
      <c r="C41" s="361"/>
      <c r="D41" s="361"/>
      <c r="E41" s="361"/>
      <c r="F41" s="361"/>
      <c r="G41" s="361"/>
    </row>
    <row r="42" spans="1:7">
      <c r="A42" s="363" t="s">
        <v>810</v>
      </c>
      <c r="B42" s="363"/>
      <c r="C42" s="363"/>
      <c r="D42" s="363"/>
      <c r="E42" s="363"/>
      <c r="F42" s="363"/>
      <c r="G42" s="363"/>
    </row>
    <row r="43" spans="1:7" ht="18.75" customHeight="1">
      <c r="A43" s="179"/>
      <c r="B43" s="179"/>
      <c r="C43" s="179"/>
      <c r="D43" s="179"/>
      <c r="E43" s="179"/>
      <c r="F43" s="179"/>
      <c r="G43" s="179"/>
    </row>
    <row r="44" spans="1:7" ht="21.75" customHeight="1">
      <c r="A44" s="356" t="s">
        <v>730</v>
      </c>
      <c r="B44" s="358" t="s">
        <v>1028</v>
      </c>
      <c r="C44" s="359"/>
      <c r="D44" s="359"/>
      <c r="E44" s="359"/>
      <c r="F44" s="359"/>
      <c r="G44" s="360"/>
    </row>
    <row r="45" spans="1:7">
      <c r="A45" s="357"/>
      <c r="B45" s="184" t="s">
        <v>468</v>
      </c>
      <c r="C45" s="185" t="s">
        <v>502</v>
      </c>
      <c r="D45" s="184" t="s">
        <v>503</v>
      </c>
      <c r="E45" s="184" t="s">
        <v>504</v>
      </c>
      <c r="F45" s="184" t="s">
        <v>505</v>
      </c>
      <c r="G45" s="224" t="s">
        <v>731</v>
      </c>
    </row>
    <row r="46" spans="1:7" ht="42">
      <c r="A46" s="225" t="s">
        <v>737</v>
      </c>
      <c r="B46" s="190" t="s">
        <v>472</v>
      </c>
      <c r="C46" s="191" t="s">
        <v>682</v>
      </c>
      <c r="D46" s="192">
        <v>90</v>
      </c>
      <c r="E46" s="192">
        <v>90</v>
      </c>
      <c r="F46" s="192">
        <v>90</v>
      </c>
      <c r="G46" s="236">
        <v>90</v>
      </c>
    </row>
    <row r="47" spans="1:7" ht="28.5" customHeight="1">
      <c r="A47" s="238" t="s">
        <v>738</v>
      </c>
      <c r="B47" s="190" t="s">
        <v>739</v>
      </c>
      <c r="C47" s="191" t="s">
        <v>682</v>
      </c>
      <c r="D47" s="192">
        <v>2</v>
      </c>
      <c r="E47" s="192">
        <v>2</v>
      </c>
      <c r="F47" s="192">
        <v>2</v>
      </c>
      <c r="G47" s="236">
        <v>2</v>
      </c>
    </row>
    <row r="48" spans="1:7" ht="42">
      <c r="A48" s="238" t="s">
        <v>740</v>
      </c>
      <c r="B48" s="190" t="s">
        <v>472</v>
      </c>
      <c r="C48" s="191" t="s">
        <v>682</v>
      </c>
      <c r="D48" s="192">
        <v>80</v>
      </c>
      <c r="E48" s="192">
        <v>80</v>
      </c>
      <c r="F48" s="192">
        <v>80</v>
      </c>
      <c r="G48" s="236">
        <v>80</v>
      </c>
    </row>
    <row r="49" spans="1:7" s="248" customFormat="1">
      <c r="A49" s="242" t="s">
        <v>506</v>
      </c>
      <c r="B49" s="243" t="s">
        <v>507</v>
      </c>
      <c r="C49" s="244">
        <v>2697700</v>
      </c>
      <c r="D49" s="245">
        <v>551100</v>
      </c>
      <c r="E49" s="246" t="s">
        <v>682</v>
      </c>
      <c r="F49" s="246" t="s">
        <v>682</v>
      </c>
      <c r="G49" s="247" t="s">
        <v>682</v>
      </c>
    </row>
    <row r="50" spans="1:7" s="248" customFormat="1">
      <c r="A50" s="242" t="s">
        <v>508</v>
      </c>
      <c r="B50" s="243" t="s">
        <v>507</v>
      </c>
      <c r="C50" s="244">
        <f>+C49</f>
        <v>2697700</v>
      </c>
      <c r="D50" s="245">
        <v>551100</v>
      </c>
      <c r="E50" s="246" t="s">
        <v>682</v>
      </c>
      <c r="F50" s="246" t="s">
        <v>682</v>
      </c>
      <c r="G50" s="247" t="s">
        <v>682</v>
      </c>
    </row>
    <row r="51" spans="1:7" s="248" customFormat="1">
      <c r="A51" s="249" t="s">
        <v>509</v>
      </c>
      <c r="B51" s="250" t="s">
        <v>507</v>
      </c>
      <c r="C51" s="251" t="s">
        <v>682</v>
      </c>
      <c r="D51" s="252" t="s">
        <v>682</v>
      </c>
      <c r="E51" s="252" t="s">
        <v>682</v>
      </c>
      <c r="F51" s="252" t="s">
        <v>682</v>
      </c>
      <c r="G51" s="253" t="s">
        <v>682</v>
      </c>
    </row>
    <row r="52" spans="1:7" ht="33" customHeight="1">
      <c r="A52" s="212"/>
      <c r="B52" s="213"/>
      <c r="C52" s="214"/>
      <c r="D52" s="215"/>
      <c r="E52" s="215"/>
      <c r="F52" s="215"/>
      <c r="G52" s="215"/>
    </row>
    <row r="53" spans="1:7" ht="21.75" customHeight="1">
      <c r="A53" s="364" t="s">
        <v>741</v>
      </c>
      <c r="B53" s="364"/>
      <c r="C53" s="364"/>
      <c r="D53" s="364"/>
      <c r="E53" s="364"/>
      <c r="F53" s="364"/>
      <c r="G53" s="364"/>
    </row>
    <row r="54" spans="1:7" s="220" customFormat="1" ht="23.25" customHeight="1">
      <c r="A54" s="362" t="s">
        <v>856</v>
      </c>
      <c r="B54" s="362"/>
      <c r="C54" s="362"/>
      <c r="D54" s="362"/>
      <c r="E54" s="362"/>
      <c r="F54" s="362"/>
      <c r="G54" s="362"/>
    </row>
    <row r="55" spans="1:7" s="220" customFormat="1" ht="23.25" customHeight="1">
      <c r="A55" s="221" t="s">
        <v>857</v>
      </c>
      <c r="B55" s="221"/>
      <c r="C55" s="221"/>
      <c r="D55" s="221"/>
      <c r="E55" s="221"/>
      <c r="F55" s="221"/>
      <c r="G55" s="221"/>
    </row>
    <row r="56" spans="1:7" s="220" customFormat="1" ht="23.25" customHeight="1">
      <c r="A56" s="221" t="s">
        <v>858</v>
      </c>
      <c r="B56" s="221"/>
      <c r="C56" s="221"/>
      <c r="D56" s="221"/>
      <c r="E56" s="221"/>
      <c r="F56" s="221"/>
      <c r="G56" s="221"/>
    </row>
    <row r="57" spans="1:7">
      <c r="A57" s="361"/>
      <c r="B57" s="361"/>
      <c r="C57" s="361"/>
      <c r="D57" s="361"/>
      <c r="E57" s="361"/>
      <c r="F57" s="361"/>
      <c r="G57" s="361"/>
    </row>
    <row r="58" spans="1:7" ht="22.5" customHeight="1">
      <c r="A58" s="365" t="s">
        <v>811</v>
      </c>
      <c r="B58" s="365"/>
      <c r="C58" s="365"/>
      <c r="D58" s="365"/>
      <c r="E58" s="365"/>
      <c r="F58" s="365"/>
      <c r="G58" s="365"/>
    </row>
    <row r="59" spans="1:7" ht="22.5" customHeight="1">
      <c r="A59" s="217"/>
      <c r="B59" s="217"/>
      <c r="C59" s="217"/>
      <c r="D59" s="217"/>
      <c r="E59" s="217"/>
      <c r="F59" s="217"/>
      <c r="G59" s="217"/>
    </row>
    <row r="60" spans="1:7" ht="21.75" customHeight="1">
      <c r="A60" s="356" t="s">
        <v>730</v>
      </c>
      <c r="B60" s="358" t="s">
        <v>1028</v>
      </c>
      <c r="C60" s="359"/>
      <c r="D60" s="359"/>
      <c r="E60" s="359"/>
      <c r="F60" s="359"/>
      <c r="G60" s="360"/>
    </row>
    <row r="61" spans="1:7">
      <c r="A61" s="357"/>
      <c r="B61" s="184" t="s">
        <v>468</v>
      </c>
      <c r="C61" s="185" t="s">
        <v>502</v>
      </c>
      <c r="D61" s="184" t="s">
        <v>503</v>
      </c>
      <c r="E61" s="184" t="s">
        <v>504</v>
      </c>
      <c r="F61" s="184" t="s">
        <v>505</v>
      </c>
      <c r="G61" s="224" t="s">
        <v>731</v>
      </c>
    </row>
    <row r="62" spans="1:7">
      <c r="A62" s="225" t="s">
        <v>742</v>
      </c>
      <c r="B62" s="186" t="s">
        <v>472</v>
      </c>
      <c r="C62" s="187" t="s">
        <v>682</v>
      </c>
      <c r="D62" s="189">
        <v>90</v>
      </c>
      <c r="E62" s="189">
        <v>90</v>
      </c>
      <c r="F62" s="189">
        <v>90</v>
      </c>
      <c r="G62" s="239">
        <v>90</v>
      </c>
    </row>
    <row r="63" spans="1:7" ht="42">
      <c r="A63" s="225" t="s">
        <v>926</v>
      </c>
      <c r="B63" s="190" t="s">
        <v>472</v>
      </c>
      <c r="C63" s="191" t="s">
        <v>682</v>
      </c>
      <c r="D63" s="192">
        <v>90</v>
      </c>
      <c r="E63" s="192">
        <v>90</v>
      </c>
      <c r="F63" s="192">
        <v>90</v>
      </c>
      <c r="G63" s="236">
        <v>90</v>
      </c>
    </row>
    <row r="64" spans="1:7" ht="49.5" customHeight="1">
      <c r="A64" s="238" t="s">
        <v>743</v>
      </c>
      <c r="B64" s="190" t="s">
        <v>472</v>
      </c>
      <c r="C64" s="191" t="s">
        <v>682</v>
      </c>
      <c r="D64" s="192">
        <v>90</v>
      </c>
      <c r="E64" s="192">
        <v>90</v>
      </c>
      <c r="F64" s="192">
        <v>90</v>
      </c>
      <c r="G64" s="236">
        <v>90</v>
      </c>
    </row>
    <row r="65" spans="1:7" s="248" customFormat="1" ht="25.5" customHeight="1">
      <c r="A65" s="242" t="s">
        <v>506</v>
      </c>
      <c r="B65" s="243" t="s">
        <v>507</v>
      </c>
      <c r="C65" s="244">
        <v>829400</v>
      </c>
      <c r="D65" s="245">
        <v>857700</v>
      </c>
      <c r="E65" s="246" t="s">
        <v>682</v>
      </c>
      <c r="F65" s="246" t="s">
        <v>682</v>
      </c>
      <c r="G65" s="247" t="s">
        <v>682</v>
      </c>
    </row>
    <row r="66" spans="1:7" s="248" customFormat="1" ht="25.5" customHeight="1">
      <c r="A66" s="242" t="s">
        <v>508</v>
      </c>
      <c r="B66" s="243" t="s">
        <v>507</v>
      </c>
      <c r="C66" s="244">
        <f>+C65</f>
        <v>829400</v>
      </c>
      <c r="D66" s="245">
        <v>857700</v>
      </c>
      <c r="E66" s="246" t="s">
        <v>682</v>
      </c>
      <c r="F66" s="246" t="s">
        <v>682</v>
      </c>
      <c r="G66" s="247" t="s">
        <v>682</v>
      </c>
    </row>
    <row r="67" spans="1:7" s="248" customFormat="1">
      <c r="A67" s="249" t="s">
        <v>509</v>
      </c>
      <c r="B67" s="250" t="s">
        <v>507</v>
      </c>
      <c r="C67" s="251" t="s">
        <v>682</v>
      </c>
      <c r="D67" s="252" t="s">
        <v>682</v>
      </c>
      <c r="E67" s="252" t="s">
        <v>682</v>
      </c>
      <c r="F67" s="252" t="s">
        <v>682</v>
      </c>
      <c r="G67" s="253" t="s">
        <v>682</v>
      </c>
    </row>
    <row r="68" spans="1:7" ht="54" customHeight="1">
      <c r="A68" s="361"/>
      <c r="B68" s="361"/>
      <c r="C68" s="361"/>
      <c r="D68" s="361"/>
      <c r="E68" s="361"/>
      <c r="F68" s="361"/>
      <c r="G68" s="361"/>
    </row>
    <row r="69" spans="1:7" ht="54" customHeight="1">
      <c r="A69" s="175"/>
      <c r="B69" s="175"/>
      <c r="C69" s="175"/>
      <c r="D69" s="175"/>
      <c r="E69" s="175"/>
      <c r="F69" s="175"/>
      <c r="G69" s="175"/>
    </row>
    <row r="70" spans="1:7" ht="29.25" customHeight="1">
      <c r="A70" s="175"/>
      <c r="B70" s="175"/>
      <c r="C70" s="175"/>
      <c r="D70" s="175"/>
      <c r="E70" s="175"/>
      <c r="F70" s="175"/>
      <c r="G70" s="175"/>
    </row>
    <row r="71" spans="1:7" ht="22.5" customHeight="1">
      <c r="A71" s="364" t="s">
        <v>744</v>
      </c>
      <c r="B71" s="364"/>
      <c r="C71" s="364"/>
      <c r="D71" s="364"/>
      <c r="E71" s="364"/>
      <c r="F71" s="364"/>
      <c r="G71" s="364"/>
    </row>
    <row r="72" spans="1:7" s="220" customFormat="1" ht="22.5" customHeight="1">
      <c r="A72" s="362" t="s">
        <v>859</v>
      </c>
      <c r="B72" s="362"/>
      <c r="C72" s="362"/>
      <c r="D72" s="362"/>
      <c r="E72" s="362"/>
      <c r="F72" s="362"/>
      <c r="G72" s="362"/>
    </row>
    <row r="73" spans="1:7" s="220" customFormat="1" ht="22.5" customHeight="1">
      <c r="A73" s="221" t="s">
        <v>860</v>
      </c>
      <c r="B73" s="221"/>
      <c r="C73" s="221"/>
      <c r="D73" s="221"/>
      <c r="E73" s="221"/>
      <c r="F73" s="221"/>
      <c r="G73" s="221"/>
    </row>
    <row r="74" spans="1:7" s="220" customFormat="1" ht="22.5" customHeight="1">
      <c r="A74" s="221" t="s">
        <v>861</v>
      </c>
      <c r="B74" s="221"/>
      <c r="C74" s="221"/>
      <c r="D74" s="221"/>
      <c r="E74" s="221"/>
      <c r="F74" s="221"/>
      <c r="G74" s="221"/>
    </row>
    <row r="75" spans="1:7" s="220" customFormat="1" ht="22.5" customHeight="1">
      <c r="A75" s="221" t="s">
        <v>862</v>
      </c>
      <c r="B75" s="221"/>
      <c r="C75" s="221"/>
      <c r="D75" s="221"/>
      <c r="E75" s="221"/>
      <c r="F75" s="221"/>
      <c r="G75" s="221"/>
    </row>
    <row r="76" spans="1:7" s="220" customFormat="1" ht="22.5" customHeight="1">
      <c r="A76" s="221" t="s">
        <v>863</v>
      </c>
      <c r="B76" s="221"/>
      <c r="C76" s="221"/>
      <c r="D76" s="221"/>
      <c r="E76" s="221"/>
      <c r="F76" s="221"/>
      <c r="G76" s="221"/>
    </row>
    <row r="77" spans="1:7">
      <c r="A77" s="361"/>
      <c r="B77" s="361"/>
      <c r="C77" s="361"/>
      <c r="D77" s="361"/>
      <c r="E77" s="361"/>
      <c r="F77" s="361"/>
      <c r="G77" s="361"/>
    </row>
    <row r="78" spans="1:7">
      <c r="A78" s="363" t="s">
        <v>812</v>
      </c>
      <c r="B78" s="363"/>
      <c r="C78" s="363"/>
      <c r="D78" s="363"/>
      <c r="E78" s="363"/>
      <c r="F78" s="363"/>
      <c r="G78" s="363"/>
    </row>
    <row r="79" spans="1:7">
      <c r="A79" s="179"/>
      <c r="B79" s="179"/>
      <c r="C79" s="179"/>
      <c r="D79" s="179"/>
      <c r="E79" s="179"/>
      <c r="F79" s="179"/>
      <c r="G79" s="179"/>
    </row>
    <row r="80" spans="1:7" ht="21.75" customHeight="1">
      <c r="A80" s="356" t="s">
        <v>730</v>
      </c>
      <c r="B80" s="358" t="s">
        <v>1028</v>
      </c>
      <c r="C80" s="359"/>
      <c r="D80" s="359"/>
      <c r="E80" s="359"/>
      <c r="F80" s="359"/>
      <c r="G80" s="360"/>
    </row>
    <row r="81" spans="1:7">
      <c r="A81" s="357"/>
      <c r="B81" s="184" t="s">
        <v>468</v>
      </c>
      <c r="C81" s="185" t="s">
        <v>502</v>
      </c>
      <c r="D81" s="184" t="s">
        <v>503</v>
      </c>
      <c r="E81" s="184" t="s">
        <v>504</v>
      </c>
      <c r="F81" s="184" t="s">
        <v>505</v>
      </c>
      <c r="G81" s="224" t="s">
        <v>731</v>
      </c>
    </row>
    <row r="82" spans="1:7" ht="46.5" customHeight="1">
      <c r="A82" s="238" t="s">
        <v>745</v>
      </c>
      <c r="B82" s="190" t="s">
        <v>472</v>
      </c>
      <c r="C82" s="191" t="s">
        <v>682</v>
      </c>
      <c r="D82" s="192">
        <v>90</v>
      </c>
      <c r="E82" s="192">
        <v>90</v>
      </c>
      <c r="F82" s="192">
        <v>90</v>
      </c>
      <c r="G82" s="236">
        <v>90</v>
      </c>
    </row>
    <row r="83" spans="1:7" ht="63">
      <c r="A83" s="238" t="s">
        <v>746</v>
      </c>
      <c r="B83" s="190" t="s">
        <v>472</v>
      </c>
      <c r="C83" s="191" t="s">
        <v>682</v>
      </c>
      <c r="D83" s="192">
        <v>80</v>
      </c>
      <c r="E83" s="192">
        <v>80</v>
      </c>
      <c r="F83" s="192">
        <v>80</v>
      </c>
      <c r="G83" s="236">
        <v>80</v>
      </c>
    </row>
    <row r="84" spans="1:7" ht="63">
      <c r="A84" s="238" t="s">
        <v>927</v>
      </c>
      <c r="B84" s="190" t="s">
        <v>472</v>
      </c>
      <c r="C84" s="191" t="s">
        <v>682</v>
      </c>
      <c r="D84" s="192">
        <v>100</v>
      </c>
      <c r="E84" s="192">
        <v>100</v>
      </c>
      <c r="F84" s="192">
        <v>100</v>
      </c>
      <c r="G84" s="236">
        <v>100</v>
      </c>
    </row>
    <row r="85" spans="1:7" s="248" customFormat="1">
      <c r="A85" s="242" t="s">
        <v>506</v>
      </c>
      <c r="B85" s="243" t="s">
        <v>507</v>
      </c>
      <c r="C85" s="244">
        <v>867100</v>
      </c>
      <c r="D85" s="245">
        <v>912240</v>
      </c>
      <c r="E85" s="246" t="s">
        <v>682</v>
      </c>
      <c r="F85" s="246" t="s">
        <v>682</v>
      </c>
      <c r="G85" s="247" t="s">
        <v>682</v>
      </c>
    </row>
    <row r="86" spans="1:7" s="248" customFormat="1">
      <c r="A86" s="242" t="s">
        <v>508</v>
      </c>
      <c r="B86" s="243" t="s">
        <v>507</v>
      </c>
      <c r="C86" s="244">
        <f>+C85</f>
        <v>867100</v>
      </c>
      <c r="D86" s="245">
        <v>912240</v>
      </c>
      <c r="E86" s="246" t="s">
        <v>682</v>
      </c>
      <c r="F86" s="246" t="s">
        <v>682</v>
      </c>
      <c r="G86" s="247" t="s">
        <v>682</v>
      </c>
    </row>
    <row r="87" spans="1:7" s="248" customFormat="1">
      <c r="A87" s="249" t="s">
        <v>509</v>
      </c>
      <c r="B87" s="250" t="s">
        <v>507</v>
      </c>
      <c r="C87" s="251" t="s">
        <v>682</v>
      </c>
      <c r="D87" s="252" t="s">
        <v>682</v>
      </c>
      <c r="E87" s="252" t="s">
        <v>682</v>
      </c>
      <c r="F87" s="252" t="s">
        <v>682</v>
      </c>
      <c r="G87" s="253" t="s">
        <v>682</v>
      </c>
    </row>
    <row r="88" spans="1:7">
      <c r="A88" s="361"/>
      <c r="B88" s="361"/>
      <c r="C88" s="361"/>
      <c r="D88" s="361"/>
      <c r="E88" s="361"/>
      <c r="F88" s="361"/>
      <c r="G88" s="361"/>
    </row>
    <row r="89" spans="1:7">
      <c r="A89" s="175"/>
      <c r="B89" s="175"/>
      <c r="C89" s="182"/>
      <c r="D89" s="175"/>
      <c r="E89" s="175"/>
      <c r="F89" s="175"/>
      <c r="G89" s="175"/>
    </row>
    <row r="90" spans="1:7">
      <c r="A90" s="175"/>
      <c r="B90" s="175"/>
      <c r="C90" s="182"/>
      <c r="D90" s="175"/>
      <c r="E90" s="175"/>
      <c r="F90" s="175"/>
      <c r="G90" s="175"/>
    </row>
    <row r="91" spans="1:7" ht="38.25" customHeight="1">
      <c r="A91" s="175"/>
      <c r="B91" s="175"/>
      <c r="C91" s="182"/>
      <c r="D91" s="175"/>
      <c r="E91" s="175"/>
      <c r="F91" s="175"/>
      <c r="G91" s="175"/>
    </row>
    <row r="92" spans="1:7" ht="38.25" customHeight="1">
      <c r="A92" s="175"/>
      <c r="B92" s="175"/>
      <c r="C92" s="182"/>
      <c r="D92" s="175"/>
      <c r="E92" s="175"/>
      <c r="F92" s="175"/>
      <c r="G92" s="175"/>
    </row>
    <row r="93" spans="1:7" ht="30" customHeight="1">
      <c r="A93" s="175"/>
      <c r="B93" s="175"/>
      <c r="C93" s="182"/>
      <c r="D93" s="175"/>
      <c r="E93" s="175"/>
      <c r="F93" s="175"/>
      <c r="G93" s="175"/>
    </row>
    <row r="94" spans="1:7" ht="32.25" customHeight="1">
      <c r="A94" s="175"/>
      <c r="B94" s="175"/>
      <c r="C94" s="182"/>
      <c r="D94" s="175"/>
      <c r="E94" s="175"/>
      <c r="F94" s="175"/>
      <c r="G94" s="175"/>
    </row>
    <row r="95" spans="1:7" ht="32.25" customHeight="1">
      <c r="A95" s="175"/>
      <c r="B95" s="175"/>
      <c r="C95" s="182"/>
      <c r="D95" s="175"/>
      <c r="E95" s="175"/>
      <c r="F95" s="175"/>
      <c r="G95" s="175"/>
    </row>
    <row r="96" spans="1:7" ht="32.25" customHeight="1">
      <c r="A96" s="175"/>
      <c r="B96" s="175"/>
      <c r="C96" s="182"/>
      <c r="D96" s="175"/>
      <c r="E96" s="175"/>
      <c r="F96" s="175"/>
      <c r="G96" s="175"/>
    </row>
    <row r="97" spans="1:7" ht="32.25" customHeight="1">
      <c r="A97" s="175"/>
      <c r="B97" s="175"/>
      <c r="C97" s="182"/>
      <c r="D97" s="175"/>
      <c r="E97" s="175"/>
      <c r="F97" s="175"/>
      <c r="G97" s="175"/>
    </row>
    <row r="98" spans="1:7" ht="32.25" customHeight="1">
      <c r="A98" s="175"/>
      <c r="B98" s="175"/>
      <c r="C98" s="182"/>
      <c r="D98" s="175"/>
      <c r="E98" s="175"/>
      <c r="F98" s="175"/>
      <c r="G98" s="175"/>
    </row>
    <row r="99" spans="1:7" ht="21.75" customHeight="1">
      <c r="A99" s="175"/>
      <c r="B99" s="175"/>
      <c r="C99" s="182"/>
      <c r="D99" s="175"/>
      <c r="E99" s="175"/>
      <c r="F99" s="175"/>
      <c r="G99" s="175"/>
    </row>
    <row r="100" spans="1:7" ht="29.25" customHeight="1">
      <c r="A100" s="175"/>
      <c r="B100" s="175"/>
      <c r="C100" s="182"/>
      <c r="D100" s="175"/>
      <c r="E100" s="175"/>
      <c r="F100" s="175"/>
      <c r="G100" s="175"/>
    </row>
    <row r="101" spans="1:7" ht="29.25" customHeight="1">
      <c r="A101" s="175"/>
      <c r="B101" s="175"/>
      <c r="C101" s="182"/>
      <c r="D101" s="175"/>
      <c r="E101" s="175"/>
      <c r="F101" s="175"/>
      <c r="G101" s="175"/>
    </row>
    <row r="102" spans="1:7" ht="34.5" customHeight="1">
      <c r="A102" s="175"/>
      <c r="B102" s="175"/>
      <c r="C102" s="182"/>
      <c r="D102" s="175"/>
      <c r="E102" s="175"/>
      <c r="F102" s="175"/>
      <c r="G102" s="175"/>
    </row>
    <row r="103" spans="1:7" ht="42.75" customHeight="1">
      <c r="A103" s="175"/>
      <c r="B103" s="175"/>
      <c r="C103" s="182"/>
      <c r="D103" s="175"/>
      <c r="E103" s="175"/>
      <c r="F103" s="175"/>
      <c r="G103" s="175"/>
    </row>
    <row r="104" spans="1:7" ht="22.5" customHeight="1">
      <c r="A104" s="364" t="s">
        <v>747</v>
      </c>
      <c r="B104" s="364"/>
      <c r="C104" s="364"/>
      <c r="D104" s="364"/>
      <c r="E104" s="364"/>
      <c r="F104" s="364"/>
      <c r="G104" s="364"/>
    </row>
    <row r="105" spans="1:7" s="220" customFormat="1" ht="23.25" customHeight="1">
      <c r="A105" s="362" t="s">
        <v>864</v>
      </c>
      <c r="B105" s="362"/>
      <c r="C105" s="362"/>
      <c r="D105" s="362"/>
      <c r="E105" s="362"/>
      <c r="F105" s="362"/>
      <c r="G105" s="362"/>
    </row>
    <row r="106" spans="1:7" s="220" customFormat="1" ht="23.25" customHeight="1">
      <c r="A106" s="221" t="s">
        <v>865</v>
      </c>
      <c r="B106" s="221"/>
      <c r="C106" s="221"/>
      <c r="D106" s="221"/>
      <c r="E106" s="221"/>
      <c r="F106" s="221"/>
      <c r="G106" s="221"/>
    </row>
    <row r="107" spans="1:7" s="220" customFormat="1" ht="23.25" customHeight="1">
      <c r="A107" s="221" t="s">
        <v>866</v>
      </c>
      <c r="B107" s="221"/>
      <c r="C107" s="221"/>
      <c r="D107" s="221"/>
      <c r="E107" s="221"/>
      <c r="F107" s="221"/>
      <c r="G107" s="221"/>
    </row>
    <row r="108" spans="1:7">
      <c r="A108" s="361"/>
      <c r="B108" s="361"/>
      <c r="C108" s="361"/>
      <c r="D108" s="361"/>
      <c r="E108" s="361"/>
      <c r="F108" s="361"/>
      <c r="G108" s="361"/>
    </row>
    <row r="109" spans="1:7" ht="46.5" customHeight="1">
      <c r="A109" s="365" t="s">
        <v>813</v>
      </c>
      <c r="B109" s="365"/>
      <c r="C109" s="365"/>
      <c r="D109" s="365"/>
      <c r="E109" s="365"/>
      <c r="F109" s="365"/>
      <c r="G109" s="365"/>
    </row>
    <row r="110" spans="1:7" ht="22.5" customHeight="1">
      <c r="A110" s="217"/>
      <c r="B110" s="217"/>
      <c r="C110" s="217"/>
      <c r="D110" s="217"/>
      <c r="E110" s="217"/>
      <c r="F110" s="217"/>
      <c r="G110" s="217"/>
    </row>
    <row r="111" spans="1:7" ht="21.75" customHeight="1">
      <c r="A111" s="356" t="s">
        <v>730</v>
      </c>
      <c r="B111" s="358" t="s">
        <v>1028</v>
      </c>
      <c r="C111" s="359"/>
      <c r="D111" s="359"/>
      <c r="E111" s="359"/>
      <c r="F111" s="359"/>
      <c r="G111" s="360"/>
    </row>
    <row r="112" spans="1:7">
      <c r="A112" s="357"/>
      <c r="B112" s="184" t="s">
        <v>468</v>
      </c>
      <c r="C112" s="185" t="s">
        <v>502</v>
      </c>
      <c r="D112" s="184" t="s">
        <v>503</v>
      </c>
      <c r="E112" s="184" t="s">
        <v>504</v>
      </c>
      <c r="F112" s="184" t="s">
        <v>505</v>
      </c>
      <c r="G112" s="224" t="s">
        <v>731</v>
      </c>
    </row>
    <row r="113" spans="1:7" ht="42">
      <c r="A113" s="225" t="s">
        <v>748</v>
      </c>
      <c r="B113" s="190" t="s">
        <v>472</v>
      </c>
      <c r="C113" s="191" t="s">
        <v>682</v>
      </c>
      <c r="D113" s="192">
        <v>80</v>
      </c>
      <c r="E113" s="192">
        <v>80</v>
      </c>
      <c r="F113" s="192">
        <v>80</v>
      </c>
      <c r="G113" s="236">
        <v>80</v>
      </c>
    </row>
    <row r="114" spans="1:7">
      <c r="A114" s="225" t="s">
        <v>749</v>
      </c>
      <c r="B114" s="186" t="s">
        <v>472</v>
      </c>
      <c r="C114" s="187" t="s">
        <v>682</v>
      </c>
      <c r="D114" s="189">
        <v>10</v>
      </c>
      <c r="E114" s="189">
        <v>10</v>
      </c>
      <c r="F114" s="189">
        <v>10</v>
      </c>
      <c r="G114" s="239">
        <v>10</v>
      </c>
    </row>
    <row r="115" spans="1:7">
      <c r="A115" s="225" t="s">
        <v>750</v>
      </c>
      <c r="B115" s="186" t="s">
        <v>472</v>
      </c>
      <c r="C115" s="187" t="s">
        <v>682</v>
      </c>
      <c r="D115" s="189">
        <v>80</v>
      </c>
      <c r="E115" s="189">
        <v>80</v>
      </c>
      <c r="F115" s="189">
        <v>80</v>
      </c>
      <c r="G115" s="239">
        <v>80</v>
      </c>
    </row>
    <row r="116" spans="1:7" s="248" customFormat="1">
      <c r="A116" s="242" t="s">
        <v>506</v>
      </c>
      <c r="B116" s="243" t="s">
        <v>507</v>
      </c>
      <c r="C116" s="244">
        <v>773590</v>
      </c>
      <c r="D116" s="245">
        <v>1043300</v>
      </c>
      <c r="E116" s="246" t="s">
        <v>682</v>
      </c>
      <c r="F116" s="246" t="s">
        <v>682</v>
      </c>
      <c r="G116" s="247" t="s">
        <v>682</v>
      </c>
    </row>
    <row r="117" spans="1:7" s="248" customFormat="1">
      <c r="A117" s="242" t="s">
        <v>508</v>
      </c>
      <c r="B117" s="243" t="s">
        <v>507</v>
      </c>
      <c r="C117" s="244">
        <f>+C116</f>
        <v>773590</v>
      </c>
      <c r="D117" s="245">
        <v>1043300</v>
      </c>
      <c r="E117" s="246" t="s">
        <v>682</v>
      </c>
      <c r="F117" s="246" t="s">
        <v>682</v>
      </c>
      <c r="G117" s="247" t="s">
        <v>682</v>
      </c>
    </row>
    <row r="118" spans="1:7" s="248" customFormat="1">
      <c r="A118" s="249" t="s">
        <v>509</v>
      </c>
      <c r="B118" s="250" t="s">
        <v>507</v>
      </c>
      <c r="C118" s="251" t="s">
        <v>682</v>
      </c>
      <c r="D118" s="252" t="s">
        <v>682</v>
      </c>
      <c r="E118" s="252" t="s">
        <v>682</v>
      </c>
      <c r="F118" s="252" t="s">
        <v>682</v>
      </c>
      <c r="G118" s="253" t="s">
        <v>682</v>
      </c>
    </row>
    <row r="119" spans="1:7" ht="32.25" customHeight="1">
      <c r="A119" s="361"/>
      <c r="B119" s="361"/>
      <c r="C119" s="361"/>
      <c r="D119" s="361"/>
      <c r="E119" s="361"/>
      <c r="F119" s="361"/>
      <c r="G119" s="361"/>
    </row>
    <row r="120" spans="1:7" ht="22.5" customHeight="1">
      <c r="A120" s="364" t="s">
        <v>751</v>
      </c>
      <c r="B120" s="364"/>
      <c r="C120" s="364"/>
      <c r="D120" s="364"/>
      <c r="E120" s="364"/>
      <c r="F120" s="364"/>
      <c r="G120" s="364"/>
    </row>
    <row r="121" spans="1:7" s="220" customFormat="1" ht="23.25" customHeight="1">
      <c r="A121" s="362" t="s">
        <v>867</v>
      </c>
      <c r="B121" s="362"/>
      <c r="C121" s="362"/>
      <c r="D121" s="362"/>
      <c r="E121" s="362"/>
      <c r="F121" s="362"/>
      <c r="G121" s="362"/>
    </row>
    <row r="122" spans="1:7" s="220" customFormat="1" ht="23.25" customHeight="1">
      <c r="A122" s="221" t="s">
        <v>868</v>
      </c>
      <c r="B122" s="221"/>
      <c r="C122" s="221"/>
      <c r="D122" s="221"/>
      <c r="E122" s="221"/>
      <c r="F122" s="221"/>
      <c r="G122" s="221"/>
    </row>
    <row r="123" spans="1:7">
      <c r="A123" s="361"/>
      <c r="B123" s="361"/>
      <c r="C123" s="361"/>
      <c r="D123" s="361"/>
      <c r="E123" s="361"/>
      <c r="F123" s="361"/>
      <c r="G123" s="361"/>
    </row>
    <row r="124" spans="1:7" ht="45" customHeight="1">
      <c r="A124" s="365" t="s">
        <v>814</v>
      </c>
      <c r="B124" s="365"/>
      <c r="C124" s="365"/>
      <c r="D124" s="365"/>
      <c r="E124" s="365"/>
      <c r="F124" s="365"/>
      <c r="G124" s="365"/>
    </row>
    <row r="125" spans="1:7" ht="20.25" customHeight="1">
      <c r="A125" s="183"/>
      <c r="B125" s="183"/>
      <c r="C125" s="183"/>
      <c r="D125" s="183"/>
      <c r="E125" s="183"/>
      <c r="F125" s="183"/>
      <c r="G125" s="183"/>
    </row>
    <row r="126" spans="1:7" ht="21.75" customHeight="1">
      <c r="A126" s="356" t="s">
        <v>730</v>
      </c>
      <c r="B126" s="358" t="s">
        <v>1028</v>
      </c>
      <c r="C126" s="359"/>
      <c r="D126" s="359"/>
      <c r="E126" s="359"/>
      <c r="F126" s="359"/>
      <c r="G126" s="360"/>
    </row>
    <row r="127" spans="1:7">
      <c r="A127" s="357"/>
      <c r="B127" s="184" t="s">
        <v>468</v>
      </c>
      <c r="C127" s="185" t="s">
        <v>502</v>
      </c>
      <c r="D127" s="184" t="s">
        <v>503</v>
      </c>
      <c r="E127" s="184" t="s">
        <v>504</v>
      </c>
      <c r="F127" s="184" t="s">
        <v>505</v>
      </c>
      <c r="G127" s="224" t="s">
        <v>731</v>
      </c>
    </row>
    <row r="128" spans="1:7" ht="42">
      <c r="A128" s="225" t="s">
        <v>928</v>
      </c>
      <c r="B128" s="186" t="s">
        <v>472</v>
      </c>
      <c r="C128" s="187" t="s">
        <v>682</v>
      </c>
      <c r="D128" s="189">
        <v>90</v>
      </c>
      <c r="E128" s="189">
        <v>90</v>
      </c>
      <c r="F128" s="189">
        <v>90</v>
      </c>
      <c r="G128" s="239">
        <v>90</v>
      </c>
    </row>
    <row r="129" spans="1:7">
      <c r="A129" s="225" t="s">
        <v>752</v>
      </c>
      <c r="B129" s="186" t="s">
        <v>472</v>
      </c>
      <c r="C129" s="187" t="s">
        <v>682</v>
      </c>
      <c r="D129" s="189">
        <v>100</v>
      </c>
      <c r="E129" s="189">
        <v>100</v>
      </c>
      <c r="F129" s="189">
        <v>100</v>
      </c>
      <c r="G129" s="239">
        <v>100</v>
      </c>
    </row>
    <row r="130" spans="1:7" s="248" customFormat="1">
      <c r="A130" s="242" t="s">
        <v>506</v>
      </c>
      <c r="B130" s="243" t="s">
        <v>507</v>
      </c>
      <c r="C130" s="244">
        <v>8840300</v>
      </c>
      <c r="D130" s="245">
        <f>8623200+1170600</f>
        <v>9793800</v>
      </c>
      <c r="E130" s="246" t="s">
        <v>682</v>
      </c>
      <c r="F130" s="246" t="s">
        <v>682</v>
      </c>
      <c r="G130" s="247" t="s">
        <v>682</v>
      </c>
    </row>
    <row r="131" spans="1:7" s="248" customFormat="1">
      <c r="A131" s="242" t="s">
        <v>508</v>
      </c>
      <c r="B131" s="243" t="s">
        <v>507</v>
      </c>
      <c r="C131" s="244">
        <f>+C130</f>
        <v>8840300</v>
      </c>
      <c r="D131" s="245">
        <f>+D130</f>
        <v>9793800</v>
      </c>
      <c r="E131" s="246" t="s">
        <v>682</v>
      </c>
      <c r="F131" s="246" t="s">
        <v>682</v>
      </c>
      <c r="G131" s="247" t="s">
        <v>682</v>
      </c>
    </row>
    <row r="132" spans="1:7" s="248" customFormat="1">
      <c r="A132" s="249" t="s">
        <v>509</v>
      </c>
      <c r="B132" s="250" t="s">
        <v>507</v>
      </c>
      <c r="C132" s="251" t="s">
        <v>682</v>
      </c>
      <c r="D132" s="252" t="s">
        <v>682</v>
      </c>
      <c r="E132" s="252" t="s">
        <v>682</v>
      </c>
      <c r="F132" s="252" t="s">
        <v>682</v>
      </c>
      <c r="G132" s="253" t="s">
        <v>682</v>
      </c>
    </row>
    <row r="133" spans="1:7">
      <c r="A133" s="361"/>
      <c r="B133" s="361"/>
      <c r="C133" s="361"/>
      <c r="D133" s="361"/>
      <c r="E133" s="361"/>
      <c r="F133" s="361"/>
      <c r="G133" s="361"/>
    </row>
    <row r="134" spans="1:7" ht="27.75" customHeight="1">
      <c r="A134" s="175"/>
      <c r="B134" s="175"/>
      <c r="C134" s="175"/>
      <c r="D134" s="175"/>
      <c r="E134" s="175"/>
      <c r="F134" s="175"/>
      <c r="G134" s="175"/>
    </row>
    <row r="135" spans="1:7" ht="27.75" customHeight="1">
      <c r="A135" s="175"/>
      <c r="B135" s="175"/>
      <c r="C135" s="175"/>
      <c r="D135" s="175"/>
      <c r="E135" s="175"/>
      <c r="F135" s="175"/>
      <c r="G135" s="175"/>
    </row>
    <row r="136" spans="1:7" ht="27.75" customHeight="1">
      <c r="A136" s="175"/>
      <c r="B136" s="175"/>
      <c r="C136" s="175"/>
      <c r="D136" s="175"/>
      <c r="E136" s="175"/>
      <c r="F136" s="175"/>
      <c r="G136" s="175"/>
    </row>
    <row r="137" spans="1:7" ht="27.75" customHeight="1">
      <c r="A137" s="175"/>
      <c r="B137" s="175"/>
      <c r="C137" s="175"/>
      <c r="D137" s="175"/>
      <c r="E137" s="175"/>
      <c r="F137" s="175"/>
      <c r="G137" s="175"/>
    </row>
    <row r="138" spans="1:7" ht="27.75" customHeight="1">
      <c r="A138" s="175"/>
      <c r="B138" s="175"/>
      <c r="C138" s="175"/>
      <c r="D138" s="175"/>
      <c r="E138" s="175"/>
      <c r="F138" s="175"/>
      <c r="G138" s="175"/>
    </row>
    <row r="139" spans="1:7" ht="27.75" customHeight="1">
      <c r="A139" s="175"/>
      <c r="B139" s="175"/>
      <c r="C139" s="175"/>
      <c r="D139" s="175"/>
      <c r="E139" s="175"/>
      <c r="F139" s="175"/>
      <c r="G139" s="175"/>
    </row>
    <row r="140" spans="1:7" ht="22.5" customHeight="1">
      <c r="A140" s="364" t="s">
        <v>753</v>
      </c>
      <c r="B140" s="364"/>
      <c r="C140" s="364"/>
      <c r="D140" s="364"/>
      <c r="E140" s="364"/>
      <c r="F140" s="364"/>
      <c r="G140" s="364"/>
    </row>
    <row r="141" spans="1:7" s="220" customFormat="1" ht="19.7" customHeight="1">
      <c r="A141" s="362" t="s">
        <v>869</v>
      </c>
      <c r="B141" s="362"/>
      <c r="C141" s="362"/>
      <c r="D141" s="362"/>
      <c r="E141" s="362"/>
      <c r="F141" s="362"/>
      <c r="G141" s="362"/>
    </row>
    <row r="142" spans="1:7" s="220" customFormat="1" ht="19.7" customHeight="1">
      <c r="A142" s="221" t="s">
        <v>870</v>
      </c>
      <c r="B142" s="221"/>
      <c r="C142" s="221"/>
      <c r="D142" s="221"/>
      <c r="E142" s="221"/>
      <c r="F142" s="221"/>
      <c r="G142" s="221"/>
    </row>
    <row r="143" spans="1:7" ht="17.25" customHeight="1">
      <c r="A143" s="175"/>
      <c r="B143" s="175"/>
      <c r="C143" s="175"/>
      <c r="D143" s="175"/>
      <c r="E143" s="175"/>
      <c r="F143" s="175"/>
      <c r="G143" s="175"/>
    </row>
    <row r="144" spans="1:7" ht="46.5" customHeight="1">
      <c r="A144" s="365" t="s">
        <v>828</v>
      </c>
      <c r="B144" s="365"/>
      <c r="C144" s="365"/>
      <c r="D144" s="365"/>
      <c r="E144" s="365"/>
      <c r="F144" s="365"/>
      <c r="G144" s="365"/>
    </row>
    <row r="145" spans="1:218" ht="16.5" customHeight="1">
      <c r="A145" s="217"/>
      <c r="B145" s="217"/>
      <c r="C145" s="217"/>
      <c r="D145" s="217"/>
      <c r="E145" s="217"/>
      <c r="F145" s="217"/>
      <c r="G145" s="217"/>
    </row>
    <row r="146" spans="1:218" ht="21.75" customHeight="1">
      <c r="A146" s="356" t="s">
        <v>730</v>
      </c>
      <c r="B146" s="358" t="s">
        <v>1028</v>
      </c>
      <c r="C146" s="359"/>
      <c r="D146" s="359"/>
      <c r="E146" s="359"/>
      <c r="F146" s="359"/>
      <c r="G146" s="360"/>
    </row>
    <row r="147" spans="1:218">
      <c r="A147" s="357"/>
      <c r="B147" s="184" t="s">
        <v>468</v>
      </c>
      <c r="C147" s="185" t="s">
        <v>502</v>
      </c>
      <c r="D147" s="184" t="s">
        <v>503</v>
      </c>
      <c r="E147" s="184" t="s">
        <v>504</v>
      </c>
      <c r="F147" s="184" t="s">
        <v>505</v>
      </c>
      <c r="G147" s="224" t="s">
        <v>731</v>
      </c>
    </row>
    <row r="148" spans="1:218">
      <c r="A148" s="225" t="s">
        <v>754</v>
      </c>
      <c r="B148" s="186" t="s">
        <v>474</v>
      </c>
      <c r="C148" s="187" t="s">
        <v>682</v>
      </c>
      <c r="D148" s="189">
        <v>150</v>
      </c>
      <c r="E148" s="189">
        <v>150</v>
      </c>
      <c r="F148" s="189">
        <v>150</v>
      </c>
      <c r="G148" s="239">
        <v>150</v>
      </c>
    </row>
    <row r="149" spans="1:218">
      <c r="A149" s="225" t="s">
        <v>755</v>
      </c>
      <c r="B149" s="186" t="s">
        <v>512</v>
      </c>
      <c r="C149" s="187" t="s">
        <v>682</v>
      </c>
      <c r="D149" s="189">
        <v>260</v>
      </c>
      <c r="E149" s="189">
        <v>260</v>
      </c>
      <c r="F149" s="189">
        <v>260</v>
      </c>
      <c r="G149" s="189">
        <v>260</v>
      </c>
    </row>
    <row r="150" spans="1:218" s="248" customFormat="1">
      <c r="A150" s="242" t="s">
        <v>506</v>
      </c>
      <c r="B150" s="243" t="s">
        <v>507</v>
      </c>
      <c r="C150" s="244">
        <v>544900</v>
      </c>
      <c r="D150" s="245">
        <v>564700</v>
      </c>
      <c r="E150" s="246" t="s">
        <v>682</v>
      </c>
      <c r="F150" s="246" t="s">
        <v>682</v>
      </c>
      <c r="G150" s="247" t="s">
        <v>682</v>
      </c>
    </row>
    <row r="151" spans="1:218" s="248" customFormat="1">
      <c r="A151" s="242" t="s">
        <v>508</v>
      </c>
      <c r="B151" s="243" t="s">
        <v>507</v>
      </c>
      <c r="C151" s="244">
        <f>+C150</f>
        <v>544900</v>
      </c>
      <c r="D151" s="245">
        <v>564700</v>
      </c>
      <c r="E151" s="246" t="s">
        <v>682</v>
      </c>
      <c r="F151" s="246" t="s">
        <v>682</v>
      </c>
      <c r="G151" s="247" t="s">
        <v>682</v>
      </c>
    </row>
    <row r="152" spans="1:218" s="248" customFormat="1" ht="25.5" customHeight="1" thickBot="1">
      <c r="A152" s="249" t="s">
        <v>509</v>
      </c>
      <c r="B152" s="250" t="s">
        <v>507</v>
      </c>
      <c r="C152" s="251" t="s">
        <v>682</v>
      </c>
      <c r="D152" s="252" t="s">
        <v>682</v>
      </c>
      <c r="E152" s="252" t="s">
        <v>682</v>
      </c>
      <c r="F152" s="252" t="s">
        <v>682</v>
      </c>
      <c r="G152" s="253" t="s">
        <v>682</v>
      </c>
    </row>
    <row r="153" spans="1:218" s="211" customFormat="1" ht="16.5" customHeight="1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2"/>
      <c r="DB153" s="212"/>
      <c r="DC153" s="212"/>
      <c r="DD153" s="212"/>
      <c r="DE153" s="212"/>
      <c r="DF153" s="212"/>
      <c r="DG153" s="212"/>
      <c r="DH153" s="212"/>
      <c r="DI153" s="212"/>
      <c r="DJ153" s="212"/>
      <c r="DK153" s="212"/>
      <c r="DL153" s="212"/>
      <c r="DM153" s="212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12"/>
      <c r="EJ153" s="212"/>
      <c r="EK153" s="212"/>
      <c r="EL153" s="212"/>
      <c r="EM153" s="212"/>
      <c r="EN153" s="212"/>
      <c r="EO153" s="212"/>
      <c r="EP153" s="212"/>
      <c r="EQ153" s="212"/>
      <c r="ER153" s="212"/>
      <c r="ES153" s="212"/>
      <c r="ET153" s="212"/>
      <c r="EU153" s="212"/>
      <c r="EV153" s="212"/>
      <c r="EW153" s="212"/>
      <c r="EX153" s="212"/>
      <c r="EY153" s="212"/>
      <c r="EZ153" s="212"/>
      <c r="FA153" s="212"/>
      <c r="FB153" s="212"/>
      <c r="FC153" s="212"/>
      <c r="FD153" s="212"/>
      <c r="FE153" s="212"/>
      <c r="FF153" s="212"/>
      <c r="FG153" s="212"/>
      <c r="FH153" s="212"/>
      <c r="FI153" s="212"/>
      <c r="FJ153" s="212"/>
      <c r="FK153" s="212"/>
      <c r="FL153" s="212"/>
      <c r="FM153" s="212"/>
      <c r="FN153" s="212"/>
      <c r="FO153" s="212"/>
      <c r="FP153" s="212"/>
      <c r="FQ153" s="212"/>
      <c r="FR153" s="212"/>
      <c r="FS153" s="212"/>
      <c r="FT153" s="212"/>
      <c r="FU153" s="212"/>
      <c r="FV153" s="212"/>
      <c r="FW153" s="212"/>
      <c r="FX153" s="212"/>
      <c r="FY153" s="212"/>
      <c r="FZ153" s="212"/>
      <c r="GA153" s="212"/>
      <c r="GB153" s="212"/>
      <c r="GC153" s="212"/>
      <c r="GD153" s="212"/>
      <c r="GE153" s="212"/>
      <c r="GF153" s="212"/>
      <c r="GG153" s="212"/>
      <c r="GH153" s="212"/>
      <c r="GI153" s="212"/>
      <c r="GJ153" s="212"/>
      <c r="GK153" s="212"/>
      <c r="GL153" s="212"/>
      <c r="GM153" s="212"/>
      <c r="GN153" s="212"/>
      <c r="GO153" s="212"/>
      <c r="GP153" s="212"/>
      <c r="GQ153" s="212"/>
      <c r="GR153" s="212"/>
      <c r="GS153" s="212"/>
      <c r="GT153" s="212"/>
      <c r="GU153" s="212"/>
      <c r="GV153" s="212"/>
      <c r="GW153" s="212"/>
      <c r="GX153" s="212"/>
      <c r="GY153" s="212"/>
      <c r="GZ153" s="212"/>
      <c r="HA153" s="212"/>
      <c r="HB153" s="212"/>
      <c r="HC153" s="212"/>
      <c r="HD153" s="212"/>
      <c r="HE153" s="212"/>
      <c r="HF153" s="212"/>
      <c r="HG153" s="212"/>
      <c r="HH153" s="212"/>
      <c r="HI153" s="212"/>
      <c r="HJ153" s="212"/>
    </row>
    <row r="154" spans="1:218" ht="22.5" customHeight="1">
      <c r="A154" s="364" t="s">
        <v>756</v>
      </c>
      <c r="B154" s="364"/>
      <c r="C154" s="364"/>
      <c r="D154" s="364"/>
      <c r="E154" s="364"/>
      <c r="F154" s="364"/>
      <c r="G154" s="364"/>
    </row>
    <row r="155" spans="1:218" s="220" customFormat="1" ht="23.25" customHeight="1">
      <c r="A155" s="362" t="s">
        <v>871</v>
      </c>
      <c r="B155" s="362"/>
      <c r="C155" s="362"/>
      <c r="D155" s="362"/>
      <c r="E155" s="362"/>
      <c r="F155" s="362"/>
      <c r="G155" s="362"/>
    </row>
    <row r="156" spans="1:218" s="220" customFormat="1" ht="23.25" customHeight="1">
      <c r="A156" s="221" t="s">
        <v>872</v>
      </c>
      <c r="B156" s="221"/>
      <c r="C156" s="221"/>
      <c r="D156" s="221"/>
      <c r="E156" s="221"/>
      <c r="F156" s="221"/>
      <c r="G156" s="221"/>
    </row>
    <row r="157" spans="1:218" s="220" customFormat="1" ht="23.25" customHeight="1">
      <c r="A157" s="221" t="s">
        <v>873</v>
      </c>
      <c r="B157" s="221"/>
      <c r="C157" s="221"/>
      <c r="D157" s="221"/>
      <c r="E157" s="221"/>
      <c r="F157" s="221"/>
      <c r="G157" s="221"/>
    </row>
    <row r="158" spans="1:218" ht="14.25" customHeight="1">
      <c r="A158" s="175"/>
      <c r="B158" s="175"/>
      <c r="C158" s="175"/>
      <c r="D158" s="175"/>
      <c r="E158" s="175"/>
      <c r="F158" s="175"/>
      <c r="G158" s="175"/>
    </row>
    <row r="159" spans="1:218">
      <c r="A159" s="363" t="s">
        <v>815</v>
      </c>
      <c r="B159" s="363"/>
      <c r="C159" s="363"/>
      <c r="D159" s="363"/>
      <c r="E159" s="363"/>
      <c r="F159" s="363"/>
      <c r="G159" s="363"/>
    </row>
    <row r="160" spans="1:218" ht="16.5" customHeight="1">
      <c r="A160" s="179"/>
      <c r="B160" s="179"/>
      <c r="C160" s="179"/>
      <c r="D160" s="179"/>
      <c r="E160" s="179"/>
      <c r="F160" s="179"/>
      <c r="G160" s="179"/>
    </row>
    <row r="161" spans="1:7" ht="21.75" customHeight="1">
      <c r="A161" s="356" t="s">
        <v>730</v>
      </c>
      <c r="B161" s="358" t="s">
        <v>1028</v>
      </c>
      <c r="C161" s="359"/>
      <c r="D161" s="359"/>
      <c r="E161" s="359"/>
      <c r="F161" s="359"/>
      <c r="G161" s="360"/>
    </row>
    <row r="162" spans="1:7">
      <c r="A162" s="357"/>
      <c r="B162" s="184" t="s">
        <v>468</v>
      </c>
      <c r="C162" s="185" t="s">
        <v>502</v>
      </c>
      <c r="D162" s="184" t="s">
        <v>503</v>
      </c>
      <c r="E162" s="184" t="s">
        <v>504</v>
      </c>
      <c r="F162" s="184" t="s">
        <v>505</v>
      </c>
      <c r="G162" s="224" t="s">
        <v>731</v>
      </c>
    </row>
    <row r="163" spans="1:7" ht="42">
      <c r="A163" s="225" t="s">
        <v>757</v>
      </c>
      <c r="B163" s="190" t="s">
        <v>472</v>
      </c>
      <c r="C163" s="191" t="s">
        <v>682</v>
      </c>
      <c r="D163" s="192">
        <v>100</v>
      </c>
      <c r="E163" s="192">
        <v>100</v>
      </c>
      <c r="F163" s="192">
        <v>100</v>
      </c>
      <c r="G163" s="236">
        <v>100</v>
      </c>
    </row>
    <row r="164" spans="1:7">
      <c r="A164" s="225" t="s">
        <v>758</v>
      </c>
      <c r="B164" s="186" t="s">
        <v>734</v>
      </c>
      <c r="C164" s="187" t="s">
        <v>682</v>
      </c>
      <c r="D164" s="189">
        <v>1</v>
      </c>
      <c r="E164" s="189">
        <v>1</v>
      </c>
      <c r="F164" s="189">
        <v>1</v>
      </c>
      <c r="G164" s="239">
        <v>1</v>
      </c>
    </row>
    <row r="165" spans="1:7">
      <c r="A165" s="225" t="s">
        <v>759</v>
      </c>
      <c r="B165" s="186" t="s">
        <v>477</v>
      </c>
      <c r="C165" s="187" t="s">
        <v>682</v>
      </c>
      <c r="D165" s="188">
        <v>6824</v>
      </c>
      <c r="E165" s="188">
        <v>6824</v>
      </c>
      <c r="F165" s="188">
        <v>6824</v>
      </c>
      <c r="G165" s="241">
        <v>6824</v>
      </c>
    </row>
    <row r="166" spans="1:7" s="248" customFormat="1">
      <c r="A166" s="242" t="s">
        <v>506</v>
      </c>
      <c r="B166" s="243" t="s">
        <v>507</v>
      </c>
      <c r="C166" s="244">
        <v>6249700</v>
      </c>
      <c r="D166" s="245">
        <v>1905100</v>
      </c>
      <c r="E166" s="246" t="s">
        <v>682</v>
      </c>
      <c r="F166" s="246" t="s">
        <v>682</v>
      </c>
      <c r="G166" s="247" t="s">
        <v>682</v>
      </c>
    </row>
    <row r="167" spans="1:7" s="248" customFormat="1">
      <c r="A167" s="242" t="s">
        <v>508</v>
      </c>
      <c r="B167" s="243" t="s">
        <v>507</v>
      </c>
      <c r="C167" s="244">
        <f>+C166</f>
        <v>6249700</v>
      </c>
      <c r="D167" s="245">
        <v>1905100</v>
      </c>
      <c r="E167" s="246" t="s">
        <v>682</v>
      </c>
      <c r="F167" s="246" t="s">
        <v>682</v>
      </c>
      <c r="G167" s="247" t="s">
        <v>682</v>
      </c>
    </row>
    <row r="168" spans="1:7" s="248" customFormat="1">
      <c r="A168" s="249" t="s">
        <v>509</v>
      </c>
      <c r="B168" s="250" t="s">
        <v>507</v>
      </c>
      <c r="C168" s="251" t="s">
        <v>682</v>
      </c>
      <c r="D168" s="252" t="s">
        <v>682</v>
      </c>
      <c r="E168" s="252" t="s">
        <v>682</v>
      </c>
      <c r="F168" s="252" t="s">
        <v>682</v>
      </c>
      <c r="G168" s="253" t="s">
        <v>682</v>
      </c>
    </row>
    <row r="169" spans="1:7" ht="18" customHeight="1">
      <c r="A169" s="361"/>
      <c r="B169" s="361"/>
      <c r="C169" s="361"/>
      <c r="D169" s="361"/>
      <c r="E169" s="361"/>
      <c r="F169" s="361"/>
      <c r="G169" s="361"/>
    </row>
    <row r="170" spans="1:7">
      <c r="A170" s="226" t="s">
        <v>760</v>
      </c>
      <c r="B170" s="222"/>
      <c r="C170" s="223"/>
      <c r="D170" s="222"/>
      <c r="E170" s="222"/>
      <c r="F170" s="222"/>
      <c r="G170" s="222"/>
    </row>
    <row r="171" spans="1:7" s="220" customFormat="1" ht="23.25" customHeight="1">
      <c r="A171" s="362" t="s">
        <v>874</v>
      </c>
      <c r="B171" s="362"/>
      <c r="C171" s="362"/>
      <c r="D171" s="362"/>
      <c r="E171" s="362"/>
      <c r="F171" s="362"/>
      <c r="G171" s="362"/>
    </row>
    <row r="172" spans="1:7" s="220" customFormat="1" ht="23.25" customHeight="1">
      <c r="A172" s="221" t="s">
        <v>875</v>
      </c>
      <c r="B172" s="161"/>
      <c r="C172" s="161"/>
      <c r="D172" s="161"/>
      <c r="E172" s="161"/>
      <c r="F172" s="161"/>
      <c r="G172" s="161"/>
    </row>
    <row r="173" spans="1:7" ht="8.25" customHeight="1">
      <c r="A173" s="361"/>
      <c r="B173" s="361"/>
      <c r="C173" s="361"/>
      <c r="D173" s="361"/>
      <c r="E173" s="361"/>
      <c r="F173" s="361"/>
      <c r="G173" s="361"/>
    </row>
    <row r="174" spans="1:7">
      <c r="A174" s="363" t="s">
        <v>816</v>
      </c>
      <c r="B174" s="363"/>
      <c r="C174" s="363"/>
      <c r="D174" s="363"/>
      <c r="E174" s="363"/>
      <c r="F174" s="363"/>
      <c r="G174" s="363"/>
    </row>
    <row r="175" spans="1:7" ht="14.25" customHeight="1">
      <c r="A175" s="179"/>
      <c r="B175" s="179"/>
      <c r="C175" s="179"/>
      <c r="D175" s="179"/>
      <c r="E175" s="179"/>
      <c r="F175" s="179"/>
      <c r="G175" s="179"/>
    </row>
    <row r="176" spans="1:7" ht="21.75" customHeight="1">
      <c r="A176" s="356" t="s">
        <v>730</v>
      </c>
      <c r="B176" s="358" t="s">
        <v>1028</v>
      </c>
      <c r="C176" s="359"/>
      <c r="D176" s="359"/>
      <c r="E176" s="359"/>
      <c r="F176" s="359"/>
      <c r="G176" s="360"/>
    </row>
    <row r="177" spans="1:7">
      <c r="A177" s="357"/>
      <c r="B177" s="184" t="s">
        <v>468</v>
      </c>
      <c r="C177" s="185" t="s">
        <v>502</v>
      </c>
      <c r="D177" s="184" t="s">
        <v>503</v>
      </c>
      <c r="E177" s="184" t="s">
        <v>504</v>
      </c>
      <c r="F177" s="184" t="s">
        <v>505</v>
      </c>
      <c r="G177" s="224" t="s">
        <v>731</v>
      </c>
    </row>
    <row r="178" spans="1:7">
      <c r="A178" s="225" t="s">
        <v>513</v>
      </c>
      <c r="B178" s="186" t="s">
        <v>511</v>
      </c>
      <c r="C178" s="187" t="s">
        <v>682</v>
      </c>
      <c r="D178" s="188">
        <v>139000</v>
      </c>
      <c r="E178" s="188">
        <v>139000</v>
      </c>
      <c r="F178" s="188">
        <v>139000</v>
      </c>
      <c r="G178" s="241">
        <v>139000</v>
      </c>
    </row>
    <row r="179" spans="1:7">
      <c r="A179" s="225" t="s">
        <v>761</v>
      </c>
      <c r="B179" s="186" t="s">
        <v>514</v>
      </c>
      <c r="C179" s="187" t="s">
        <v>682</v>
      </c>
      <c r="D179" s="189">
        <v>426</v>
      </c>
      <c r="E179" s="189">
        <v>426</v>
      </c>
      <c r="F179" s="189">
        <v>426</v>
      </c>
      <c r="G179" s="239">
        <v>426</v>
      </c>
    </row>
    <row r="180" spans="1:7" s="248" customFormat="1">
      <c r="A180" s="242" t="s">
        <v>506</v>
      </c>
      <c r="B180" s="243" t="s">
        <v>507</v>
      </c>
      <c r="C180" s="244">
        <v>2161300</v>
      </c>
      <c r="D180" s="245">
        <v>1441300</v>
      </c>
      <c r="E180" s="246" t="s">
        <v>682</v>
      </c>
      <c r="F180" s="246" t="s">
        <v>682</v>
      </c>
      <c r="G180" s="247" t="s">
        <v>682</v>
      </c>
    </row>
    <row r="181" spans="1:7" s="248" customFormat="1">
      <c r="A181" s="242" t="s">
        <v>508</v>
      </c>
      <c r="B181" s="243" t="s">
        <v>507</v>
      </c>
      <c r="C181" s="244">
        <f>+C180</f>
        <v>2161300</v>
      </c>
      <c r="D181" s="245">
        <v>1441300</v>
      </c>
      <c r="E181" s="246" t="s">
        <v>682</v>
      </c>
      <c r="F181" s="246" t="s">
        <v>682</v>
      </c>
      <c r="G181" s="247" t="s">
        <v>682</v>
      </c>
    </row>
    <row r="182" spans="1:7" s="248" customFormat="1">
      <c r="A182" s="249" t="s">
        <v>509</v>
      </c>
      <c r="B182" s="250" t="s">
        <v>507</v>
      </c>
      <c r="C182" s="251" t="s">
        <v>682</v>
      </c>
      <c r="D182" s="252" t="s">
        <v>682</v>
      </c>
      <c r="E182" s="252" t="s">
        <v>682</v>
      </c>
      <c r="F182" s="252" t="s">
        <v>682</v>
      </c>
      <c r="G182" s="253" t="s">
        <v>682</v>
      </c>
    </row>
    <row r="183" spans="1:7" ht="22.5" customHeight="1">
      <c r="A183" s="364" t="s">
        <v>762</v>
      </c>
      <c r="B183" s="364"/>
      <c r="C183" s="364"/>
      <c r="D183" s="364"/>
      <c r="E183" s="364"/>
      <c r="F183" s="364"/>
      <c r="G183" s="364"/>
    </row>
    <row r="184" spans="1:7" s="220" customFormat="1" ht="23.25" customHeight="1">
      <c r="A184" s="362" t="s">
        <v>876</v>
      </c>
      <c r="B184" s="362"/>
      <c r="C184" s="362"/>
      <c r="D184" s="362"/>
      <c r="E184" s="362"/>
      <c r="F184" s="362"/>
      <c r="G184" s="362"/>
    </row>
    <row r="185" spans="1:7" s="220" customFormat="1" ht="23.25" customHeight="1">
      <c r="A185" s="221" t="s">
        <v>877</v>
      </c>
      <c r="B185" s="221"/>
      <c r="C185" s="221"/>
      <c r="D185" s="221"/>
      <c r="E185" s="221"/>
      <c r="F185" s="221"/>
      <c r="G185" s="221"/>
    </row>
    <row r="186" spans="1:7" s="220" customFormat="1" ht="23.25" customHeight="1">
      <c r="A186" s="221" t="s">
        <v>878</v>
      </c>
      <c r="B186" s="221"/>
      <c r="C186" s="221"/>
      <c r="D186" s="221"/>
      <c r="E186" s="221"/>
      <c r="F186" s="221"/>
      <c r="G186" s="221"/>
    </row>
    <row r="187" spans="1:7">
      <c r="A187" s="361"/>
      <c r="B187" s="361"/>
      <c r="C187" s="361"/>
      <c r="D187" s="361"/>
      <c r="E187" s="361"/>
      <c r="F187" s="361"/>
      <c r="G187" s="361"/>
    </row>
    <row r="188" spans="1:7" ht="24.75" customHeight="1">
      <c r="A188" s="367" t="s">
        <v>817</v>
      </c>
      <c r="B188" s="367"/>
      <c r="C188" s="367"/>
      <c r="D188" s="367"/>
      <c r="E188" s="367"/>
      <c r="F188" s="367"/>
      <c r="G188" s="367"/>
    </row>
    <row r="189" spans="1:7" ht="24.75" customHeight="1">
      <c r="A189" s="183"/>
      <c r="B189" s="183"/>
      <c r="C189" s="183"/>
      <c r="D189" s="183"/>
      <c r="E189" s="183"/>
      <c r="F189" s="183"/>
      <c r="G189" s="183"/>
    </row>
    <row r="190" spans="1:7" ht="21.75" customHeight="1">
      <c r="A190" s="356" t="s">
        <v>730</v>
      </c>
      <c r="B190" s="358" t="s">
        <v>1028</v>
      </c>
      <c r="C190" s="359"/>
      <c r="D190" s="359"/>
      <c r="E190" s="359"/>
      <c r="F190" s="359"/>
      <c r="G190" s="360"/>
    </row>
    <row r="191" spans="1:7">
      <c r="A191" s="357"/>
      <c r="B191" s="184" t="s">
        <v>468</v>
      </c>
      <c r="C191" s="185" t="s">
        <v>502</v>
      </c>
      <c r="D191" s="184" t="s">
        <v>503</v>
      </c>
      <c r="E191" s="184" t="s">
        <v>504</v>
      </c>
      <c r="F191" s="184" t="s">
        <v>505</v>
      </c>
      <c r="G191" s="224" t="s">
        <v>731</v>
      </c>
    </row>
    <row r="192" spans="1:7" ht="42">
      <c r="A192" s="238" t="s">
        <v>763</v>
      </c>
      <c r="B192" s="190" t="s">
        <v>472</v>
      </c>
      <c r="C192" s="191" t="s">
        <v>682</v>
      </c>
      <c r="D192" s="192">
        <v>90</v>
      </c>
      <c r="E192" s="192">
        <v>90</v>
      </c>
      <c r="F192" s="192">
        <v>90</v>
      </c>
      <c r="G192" s="236">
        <v>90</v>
      </c>
    </row>
    <row r="193" spans="1:7" ht="72" customHeight="1">
      <c r="A193" s="238" t="s">
        <v>929</v>
      </c>
      <c r="B193" s="190" t="s">
        <v>472</v>
      </c>
      <c r="C193" s="191" t="s">
        <v>682</v>
      </c>
      <c r="D193" s="192">
        <v>100</v>
      </c>
      <c r="E193" s="192">
        <v>100</v>
      </c>
      <c r="F193" s="192">
        <v>100</v>
      </c>
      <c r="G193" s="236">
        <v>100</v>
      </c>
    </row>
    <row r="194" spans="1:7" ht="42">
      <c r="A194" s="225" t="s">
        <v>848</v>
      </c>
      <c r="B194" s="190" t="s">
        <v>472</v>
      </c>
      <c r="C194" s="191" t="s">
        <v>682</v>
      </c>
      <c r="D194" s="192">
        <v>100</v>
      </c>
      <c r="E194" s="192">
        <v>100</v>
      </c>
      <c r="F194" s="192">
        <v>100</v>
      </c>
      <c r="G194" s="236">
        <v>100</v>
      </c>
    </row>
    <row r="195" spans="1:7" s="248" customFormat="1">
      <c r="A195" s="242" t="s">
        <v>506</v>
      </c>
      <c r="B195" s="243" t="s">
        <v>507</v>
      </c>
      <c r="C195" s="244">
        <v>4842650</v>
      </c>
      <c r="D195" s="245">
        <f>4606700+37500</f>
        <v>4644200</v>
      </c>
      <c r="E195" s="246" t="s">
        <v>682</v>
      </c>
      <c r="F195" s="246" t="s">
        <v>682</v>
      </c>
      <c r="G195" s="247" t="s">
        <v>682</v>
      </c>
    </row>
    <row r="196" spans="1:7" s="248" customFormat="1">
      <c r="A196" s="242" t="s">
        <v>508</v>
      </c>
      <c r="B196" s="243" t="s">
        <v>507</v>
      </c>
      <c r="C196" s="244">
        <f>+C195</f>
        <v>4842650</v>
      </c>
      <c r="D196" s="245">
        <f>+D195</f>
        <v>4644200</v>
      </c>
      <c r="E196" s="246" t="s">
        <v>682</v>
      </c>
      <c r="F196" s="246" t="s">
        <v>682</v>
      </c>
      <c r="G196" s="247" t="s">
        <v>682</v>
      </c>
    </row>
    <row r="197" spans="1:7" s="248" customFormat="1">
      <c r="A197" s="249" t="s">
        <v>509</v>
      </c>
      <c r="B197" s="250" t="s">
        <v>507</v>
      </c>
      <c r="C197" s="251" t="s">
        <v>682</v>
      </c>
      <c r="D197" s="252" t="s">
        <v>682</v>
      </c>
      <c r="E197" s="252" t="s">
        <v>682</v>
      </c>
      <c r="F197" s="252" t="s">
        <v>682</v>
      </c>
      <c r="G197" s="253" t="s">
        <v>682</v>
      </c>
    </row>
    <row r="198" spans="1:7">
      <c r="A198" s="212"/>
      <c r="B198" s="213"/>
      <c r="C198" s="214"/>
      <c r="D198" s="215"/>
      <c r="E198" s="215"/>
      <c r="F198" s="215"/>
      <c r="G198" s="215"/>
    </row>
    <row r="199" spans="1:7">
      <c r="A199" s="226" t="s">
        <v>764</v>
      </c>
      <c r="B199" s="222"/>
      <c r="C199" s="223"/>
      <c r="D199" s="222"/>
      <c r="E199" s="222"/>
      <c r="F199" s="222"/>
      <c r="G199" s="222"/>
    </row>
    <row r="200" spans="1:7" s="264" customFormat="1" ht="24" customHeight="1">
      <c r="A200" s="263" t="s">
        <v>879</v>
      </c>
      <c r="B200" s="263"/>
      <c r="C200" s="263"/>
      <c r="D200" s="263"/>
      <c r="E200" s="263"/>
      <c r="F200" s="263"/>
      <c r="G200" s="263"/>
    </row>
    <row r="201" spans="1:7" s="264" customFormat="1" ht="24" customHeight="1">
      <c r="A201" s="221" t="s">
        <v>880</v>
      </c>
      <c r="B201" s="221"/>
      <c r="C201" s="221"/>
      <c r="D201" s="221"/>
      <c r="E201" s="221"/>
      <c r="F201" s="221"/>
      <c r="G201" s="221"/>
    </row>
    <row r="202" spans="1:7" s="264" customFormat="1" ht="24" customHeight="1">
      <c r="A202" s="221" t="s">
        <v>881</v>
      </c>
      <c r="B202" s="221"/>
      <c r="C202" s="221"/>
      <c r="D202" s="221"/>
      <c r="E202" s="221"/>
      <c r="F202" s="221"/>
      <c r="G202" s="221"/>
    </row>
    <row r="203" spans="1:7">
      <c r="A203" s="361"/>
      <c r="B203" s="361"/>
      <c r="C203" s="361"/>
      <c r="D203" s="361"/>
      <c r="E203" s="361"/>
      <c r="F203" s="361"/>
      <c r="G203" s="361"/>
    </row>
    <row r="204" spans="1:7">
      <c r="A204" s="363" t="s">
        <v>818</v>
      </c>
      <c r="B204" s="363"/>
      <c r="C204" s="363"/>
      <c r="D204" s="363"/>
      <c r="E204" s="363"/>
      <c r="F204" s="363"/>
      <c r="G204" s="363"/>
    </row>
    <row r="205" spans="1:7">
      <c r="A205" s="179"/>
      <c r="B205" s="179"/>
      <c r="C205" s="179"/>
      <c r="D205" s="179"/>
      <c r="E205" s="179"/>
      <c r="F205" s="179"/>
      <c r="G205" s="179"/>
    </row>
    <row r="206" spans="1:7" ht="21.75" customHeight="1">
      <c r="A206" s="356" t="s">
        <v>730</v>
      </c>
      <c r="B206" s="358" t="s">
        <v>1028</v>
      </c>
      <c r="C206" s="359"/>
      <c r="D206" s="359"/>
      <c r="E206" s="359"/>
      <c r="F206" s="359"/>
      <c r="G206" s="360"/>
    </row>
    <row r="207" spans="1:7">
      <c r="A207" s="357"/>
      <c r="B207" s="184" t="s">
        <v>468</v>
      </c>
      <c r="C207" s="185" t="s">
        <v>502</v>
      </c>
      <c r="D207" s="184" t="s">
        <v>503</v>
      </c>
      <c r="E207" s="184" t="s">
        <v>504</v>
      </c>
      <c r="F207" s="184" t="s">
        <v>505</v>
      </c>
      <c r="G207" s="224" t="s">
        <v>731</v>
      </c>
    </row>
    <row r="208" spans="1:7" ht="63">
      <c r="A208" s="238" t="s">
        <v>930</v>
      </c>
      <c r="B208" s="190" t="s">
        <v>472</v>
      </c>
      <c r="C208" s="191" t="s">
        <v>682</v>
      </c>
      <c r="D208" s="192">
        <v>80</v>
      </c>
      <c r="E208" s="192">
        <v>80</v>
      </c>
      <c r="F208" s="192">
        <v>80</v>
      </c>
      <c r="G208" s="236">
        <v>80</v>
      </c>
    </row>
    <row r="209" spans="1:7" ht="49.5" customHeight="1">
      <c r="A209" s="238" t="s">
        <v>765</v>
      </c>
      <c r="B209" s="190" t="s">
        <v>472</v>
      </c>
      <c r="C209" s="191" t="s">
        <v>682</v>
      </c>
      <c r="D209" s="192">
        <v>80</v>
      </c>
      <c r="E209" s="192">
        <v>80</v>
      </c>
      <c r="F209" s="192">
        <v>80</v>
      </c>
      <c r="G209" s="236">
        <v>80</v>
      </c>
    </row>
    <row r="210" spans="1:7" ht="47.25" customHeight="1">
      <c r="A210" s="238" t="s">
        <v>931</v>
      </c>
      <c r="B210" s="190" t="s">
        <v>472</v>
      </c>
      <c r="C210" s="191" t="s">
        <v>682</v>
      </c>
      <c r="D210" s="192">
        <v>80</v>
      </c>
      <c r="E210" s="192">
        <v>80</v>
      </c>
      <c r="F210" s="192">
        <v>80</v>
      </c>
      <c r="G210" s="236">
        <v>80</v>
      </c>
    </row>
    <row r="211" spans="1:7" s="248" customFormat="1">
      <c r="A211" s="242" t="s">
        <v>506</v>
      </c>
      <c r="B211" s="243" t="s">
        <v>507</v>
      </c>
      <c r="C211" s="244">
        <v>1374200</v>
      </c>
      <c r="D211" s="245">
        <v>1231100</v>
      </c>
      <c r="E211" s="246" t="s">
        <v>682</v>
      </c>
      <c r="F211" s="246" t="s">
        <v>682</v>
      </c>
      <c r="G211" s="247" t="s">
        <v>682</v>
      </c>
    </row>
    <row r="212" spans="1:7" s="248" customFormat="1">
      <c r="A212" s="242" t="s">
        <v>508</v>
      </c>
      <c r="B212" s="243" t="s">
        <v>507</v>
      </c>
      <c r="C212" s="244">
        <f>+C211</f>
        <v>1374200</v>
      </c>
      <c r="D212" s="245">
        <v>1231100</v>
      </c>
      <c r="E212" s="246" t="s">
        <v>682</v>
      </c>
      <c r="F212" s="246" t="s">
        <v>682</v>
      </c>
      <c r="G212" s="247" t="s">
        <v>682</v>
      </c>
    </row>
    <row r="213" spans="1:7" s="248" customFormat="1">
      <c r="A213" s="249" t="s">
        <v>509</v>
      </c>
      <c r="B213" s="250" t="s">
        <v>507</v>
      </c>
      <c r="C213" s="251" t="s">
        <v>682</v>
      </c>
      <c r="D213" s="252" t="s">
        <v>682</v>
      </c>
      <c r="E213" s="252" t="s">
        <v>682</v>
      </c>
      <c r="F213" s="252" t="s">
        <v>682</v>
      </c>
      <c r="G213" s="253" t="s">
        <v>682</v>
      </c>
    </row>
    <row r="214" spans="1:7">
      <c r="A214" s="361"/>
      <c r="B214" s="361"/>
      <c r="C214" s="361"/>
      <c r="D214" s="361"/>
      <c r="E214" s="361"/>
      <c r="F214" s="361"/>
      <c r="G214" s="361"/>
    </row>
    <row r="215" spans="1:7">
      <c r="A215" s="175"/>
      <c r="B215" s="175"/>
      <c r="C215" s="175"/>
      <c r="D215" s="175"/>
      <c r="E215" s="175"/>
      <c r="F215" s="175"/>
      <c r="G215" s="175"/>
    </row>
    <row r="216" spans="1:7">
      <c r="A216" s="175"/>
      <c r="B216" s="175"/>
      <c r="C216" s="175"/>
      <c r="D216" s="175"/>
      <c r="E216" s="175"/>
      <c r="F216" s="175"/>
      <c r="G216" s="175"/>
    </row>
    <row r="217" spans="1:7">
      <c r="A217" s="175"/>
      <c r="B217" s="175"/>
      <c r="C217" s="175"/>
      <c r="D217" s="175"/>
      <c r="E217" s="175"/>
      <c r="F217" s="175"/>
      <c r="G217" s="175"/>
    </row>
    <row r="218" spans="1:7">
      <c r="A218" s="364" t="s">
        <v>766</v>
      </c>
      <c r="B218" s="364"/>
      <c r="C218" s="364"/>
      <c r="D218" s="364"/>
      <c r="E218" s="364"/>
      <c r="F218" s="364"/>
      <c r="G218" s="364"/>
    </row>
    <row r="219" spans="1:7" s="220" customFormat="1" ht="23.25" customHeight="1">
      <c r="A219" s="263" t="s">
        <v>882</v>
      </c>
      <c r="B219" s="263"/>
      <c r="C219" s="263"/>
      <c r="D219" s="263"/>
      <c r="E219" s="263"/>
      <c r="F219" s="263"/>
      <c r="G219" s="263"/>
    </row>
    <row r="220" spans="1:7" s="220" customFormat="1" ht="23.25" customHeight="1">
      <c r="A220" s="221" t="s">
        <v>883</v>
      </c>
      <c r="B220" s="221"/>
      <c r="C220" s="221"/>
      <c r="D220" s="221"/>
      <c r="E220" s="221"/>
      <c r="F220" s="221"/>
      <c r="G220" s="221"/>
    </row>
    <row r="221" spans="1:7">
      <c r="A221" s="361"/>
      <c r="B221" s="361"/>
      <c r="C221" s="361"/>
      <c r="D221" s="361"/>
      <c r="E221" s="361"/>
      <c r="F221" s="361"/>
      <c r="G221" s="361"/>
    </row>
    <row r="222" spans="1:7">
      <c r="A222" s="363" t="s">
        <v>819</v>
      </c>
      <c r="B222" s="363"/>
      <c r="C222" s="363"/>
      <c r="D222" s="363"/>
      <c r="E222" s="363"/>
      <c r="F222" s="363"/>
      <c r="G222" s="363"/>
    </row>
    <row r="223" spans="1:7">
      <c r="A223" s="179"/>
      <c r="B223" s="179"/>
      <c r="C223" s="179"/>
      <c r="D223" s="179"/>
      <c r="E223" s="179"/>
      <c r="F223" s="179"/>
      <c r="G223" s="179"/>
    </row>
    <row r="224" spans="1:7" ht="21.75" customHeight="1">
      <c r="A224" s="356" t="s">
        <v>730</v>
      </c>
      <c r="B224" s="358" t="s">
        <v>1028</v>
      </c>
      <c r="C224" s="359"/>
      <c r="D224" s="359"/>
      <c r="E224" s="359"/>
      <c r="F224" s="359"/>
      <c r="G224" s="360"/>
    </row>
    <row r="225" spans="1:7">
      <c r="A225" s="357"/>
      <c r="B225" s="184" t="s">
        <v>468</v>
      </c>
      <c r="C225" s="185" t="s">
        <v>502</v>
      </c>
      <c r="D225" s="184" t="s">
        <v>503</v>
      </c>
      <c r="E225" s="184" t="s">
        <v>504</v>
      </c>
      <c r="F225" s="184" t="s">
        <v>505</v>
      </c>
      <c r="G225" s="224" t="s">
        <v>731</v>
      </c>
    </row>
    <row r="226" spans="1:7" ht="29.25" customHeight="1">
      <c r="A226" s="267" t="s">
        <v>767</v>
      </c>
      <c r="B226" s="190" t="s">
        <v>472</v>
      </c>
      <c r="C226" s="191" t="s">
        <v>682</v>
      </c>
      <c r="D226" s="192">
        <v>85</v>
      </c>
      <c r="E226" s="192">
        <v>85</v>
      </c>
      <c r="F226" s="192">
        <v>85</v>
      </c>
      <c r="G226" s="236">
        <v>85</v>
      </c>
    </row>
    <row r="227" spans="1:7" ht="42">
      <c r="A227" s="238" t="s">
        <v>829</v>
      </c>
      <c r="B227" s="190" t="s">
        <v>472</v>
      </c>
      <c r="C227" s="191" t="s">
        <v>682</v>
      </c>
      <c r="D227" s="192">
        <v>90</v>
      </c>
      <c r="E227" s="192">
        <v>90</v>
      </c>
      <c r="F227" s="192">
        <v>90</v>
      </c>
      <c r="G227" s="236">
        <v>90</v>
      </c>
    </row>
    <row r="228" spans="1:7" ht="42">
      <c r="A228" s="238" t="s">
        <v>768</v>
      </c>
      <c r="B228" s="190" t="s">
        <v>472</v>
      </c>
      <c r="C228" s="191" t="s">
        <v>682</v>
      </c>
      <c r="D228" s="192">
        <v>85</v>
      </c>
      <c r="E228" s="192">
        <v>85</v>
      </c>
      <c r="F228" s="192">
        <v>85</v>
      </c>
      <c r="G228" s="236">
        <v>85</v>
      </c>
    </row>
    <row r="229" spans="1:7" s="248" customFormat="1">
      <c r="A229" s="242" t="s">
        <v>506</v>
      </c>
      <c r="B229" s="243" t="s">
        <v>507</v>
      </c>
      <c r="C229" s="244">
        <v>2211200</v>
      </c>
      <c r="D229" s="245">
        <v>1156100</v>
      </c>
      <c r="E229" s="246" t="s">
        <v>682</v>
      </c>
      <c r="F229" s="246" t="s">
        <v>682</v>
      </c>
      <c r="G229" s="247" t="s">
        <v>682</v>
      </c>
    </row>
    <row r="230" spans="1:7" s="248" customFormat="1">
      <c r="A230" s="242" t="s">
        <v>508</v>
      </c>
      <c r="B230" s="243" t="s">
        <v>507</v>
      </c>
      <c r="C230" s="244">
        <f>+C229</f>
        <v>2211200</v>
      </c>
      <c r="D230" s="245">
        <v>1156100</v>
      </c>
      <c r="E230" s="246" t="s">
        <v>682</v>
      </c>
      <c r="F230" s="246" t="s">
        <v>682</v>
      </c>
      <c r="G230" s="247" t="s">
        <v>682</v>
      </c>
    </row>
    <row r="231" spans="1:7" s="248" customFormat="1">
      <c r="A231" s="249" t="s">
        <v>509</v>
      </c>
      <c r="B231" s="250" t="s">
        <v>507</v>
      </c>
      <c r="C231" s="251" t="s">
        <v>682</v>
      </c>
      <c r="D231" s="252" t="s">
        <v>682</v>
      </c>
      <c r="E231" s="252" t="s">
        <v>682</v>
      </c>
      <c r="F231" s="252" t="s">
        <v>682</v>
      </c>
      <c r="G231" s="253" t="s">
        <v>682</v>
      </c>
    </row>
    <row r="232" spans="1:7">
      <c r="A232" s="361"/>
      <c r="B232" s="361"/>
      <c r="C232" s="361"/>
      <c r="D232" s="361"/>
      <c r="E232" s="361"/>
      <c r="F232" s="361"/>
      <c r="G232" s="361"/>
    </row>
    <row r="233" spans="1:7" ht="22.5" customHeight="1">
      <c r="A233" s="364" t="s">
        <v>769</v>
      </c>
      <c r="B233" s="364"/>
      <c r="C233" s="364"/>
      <c r="D233" s="364"/>
      <c r="E233" s="364"/>
      <c r="F233" s="364"/>
      <c r="G233" s="364"/>
    </row>
    <row r="234" spans="1:7" s="220" customFormat="1" ht="23.25" customHeight="1">
      <c r="A234" s="362" t="s">
        <v>1045</v>
      </c>
      <c r="B234" s="362"/>
      <c r="C234" s="362"/>
      <c r="D234" s="362"/>
      <c r="E234" s="362"/>
      <c r="F234" s="362"/>
      <c r="G234" s="362"/>
    </row>
    <row r="235" spans="1:7" s="220" customFormat="1" ht="23.25" customHeight="1">
      <c r="A235" s="221" t="s">
        <v>884</v>
      </c>
      <c r="B235" s="221"/>
      <c r="C235" s="221"/>
      <c r="D235" s="221"/>
      <c r="E235" s="221"/>
      <c r="F235" s="221"/>
      <c r="G235" s="221"/>
    </row>
    <row r="236" spans="1:7" s="220" customFormat="1" ht="23.25" customHeight="1">
      <c r="A236" s="221" t="s">
        <v>885</v>
      </c>
      <c r="B236" s="221"/>
      <c r="C236" s="221"/>
      <c r="D236" s="221"/>
      <c r="E236" s="221"/>
      <c r="F236" s="221"/>
      <c r="G236" s="221"/>
    </row>
    <row r="237" spans="1:7">
      <c r="A237" s="361"/>
      <c r="B237" s="361"/>
      <c r="C237" s="361"/>
      <c r="D237" s="361"/>
      <c r="E237" s="361"/>
      <c r="F237" s="361"/>
      <c r="G237" s="361"/>
    </row>
    <row r="238" spans="1:7" ht="52.5" customHeight="1">
      <c r="A238" s="365" t="s">
        <v>830</v>
      </c>
      <c r="B238" s="365"/>
      <c r="C238" s="365"/>
      <c r="D238" s="365"/>
      <c r="E238" s="365"/>
      <c r="F238" s="365"/>
      <c r="G238" s="365"/>
    </row>
    <row r="239" spans="1:7" ht="21.75" customHeight="1">
      <c r="A239" s="217"/>
      <c r="B239" s="217"/>
      <c r="C239" s="217"/>
      <c r="D239" s="217"/>
      <c r="E239" s="217"/>
      <c r="F239" s="217"/>
      <c r="G239" s="217"/>
    </row>
    <row r="240" spans="1:7" ht="21.75" customHeight="1">
      <c r="A240" s="356" t="s">
        <v>730</v>
      </c>
      <c r="B240" s="358" t="s">
        <v>1028</v>
      </c>
      <c r="C240" s="359"/>
      <c r="D240" s="359"/>
      <c r="E240" s="359"/>
      <c r="F240" s="359"/>
      <c r="G240" s="360"/>
    </row>
    <row r="241" spans="1:7">
      <c r="A241" s="357"/>
      <c r="B241" s="184" t="s">
        <v>468</v>
      </c>
      <c r="C241" s="185" t="s">
        <v>502</v>
      </c>
      <c r="D241" s="184" t="s">
        <v>503</v>
      </c>
      <c r="E241" s="184" t="s">
        <v>504</v>
      </c>
      <c r="F241" s="184" t="s">
        <v>505</v>
      </c>
      <c r="G241" s="224" t="s">
        <v>731</v>
      </c>
    </row>
    <row r="242" spans="1:7" ht="51.75" customHeight="1">
      <c r="A242" s="238" t="s">
        <v>932</v>
      </c>
      <c r="B242" s="190" t="s">
        <v>472</v>
      </c>
      <c r="C242" s="191" t="s">
        <v>682</v>
      </c>
      <c r="D242" s="192">
        <v>10</v>
      </c>
      <c r="E242" s="192">
        <v>10</v>
      </c>
      <c r="F242" s="192">
        <v>10</v>
      </c>
      <c r="G242" s="236">
        <v>10</v>
      </c>
    </row>
    <row r="243" spans="1:7" ht="72" customHeight="1">
      <c r="A243" s="238" t="s">
        <v>933</v>
      </c>
      <c r="B243" s="190" t="s">
        <v>472</v>
      </c>
      <c r="C243" s="191" t="s">
        <v>682</v>
      </c>
      <c r="D243" s="192">
        <v>100</v>
      </c>
      <c r="E243" s="192">
        <v>100</v>
      </c>
      <c r="F243" s="192">
        <v>100</v>
      </c>
      <c r="G243" s="236">
        <v>100</v>
      </c>
    </row>
    <row r="244" spans="1:7" ht="69" customHeight="1">
      <c r="A244" s="238" t="s">
        <v>934</v>
      </c>
      <c r="B244" s="190" t="s">
        <v>472</v>
      </c>
      <c r="C244" s="191" t="s">
        <v>682</v>
      </c>
      <c r="D244" s="192">
        <v>100</v>
      </c>
      <c r="E244" s="192">
        <v>100</v>
      </c>
      <c r="F244" s="192">
        <v>100</v>
      </c>
      <c r="G244" s="236">
        <v>100</v>
      </c>
    </row>
    <row r="245" spans="1:7" s="248" customFormat="1">
      <c r="A245" s="242" t="s">
        <v>506</v>
      </c>
      <c r="B245" s="243" t="s">
        <v>507</v>
      </c>
      <c r="C245" s="244">
        <v>53900</v>
      </c>
      <c r="D245" s="245">
        <v>57800</v>
      </c>
      <c r="E245" s="246" t="s">
        <v>682</v>
      </c>
      <c r="F245" s="246" t="s">
        <v>682</v>
      </c>
      <c r="G245" s="247" t="s">
        <v>682</v>
      </c>
    </row>
    <row r="246" spans="1:7" s="248" customFormat="1">
      <c r="A246" s="242" t="s">
        <v>508</v>
      </c>
      <c r="B246" s="243" t="s">
        <v>507</v>
      </c>
      <c r="C246" s="244">
        <f>+C245</f>
        <v>53900</v>
      </c>
      <c r="D246" s="245">
        <v>57800</v>
      </c>
      <c r="E246" s="246" t="s">
        <v>682</v>
      </c>
      <c r="F246" s="246" t="s">
        <v>682</v>
      </c>
      <c r="G246" s="247" t="s">
        <v>682</v>
      </c>
    </row>
    <row r="247" spans="1:7" s="248" customFormat="1">
      <c r="A247" s="249" t="s">
        <v>509</v>
      </c>
      <c r="B247" s="250" t="s">
        <v>507</v>
      </c>
      <c r="C247" s="251" t="s">
        <v>682</v>
      </c>
      <c r="D247" s="252" t="s">
        <v>682</v>
      </c>
      <c r="E247" s="252" t="s">
        <v>682</v>
      </c>
      <c r="F247" s="252" t="s">
        <v>682</v>
      </c>
      <c r="G247" s="253" t="s">
        <v>682</v>
      </c>
    </row>
    <row r="248" spans="1:7">
      <c r="A248" s="361"/>
      <c r="B248" s="361"/>
      <c r="C248" s="361"/>
      <c r="D248" s="361"/>
      <c r="E248" s="361"/>
      <c r="F248" s="361"/>
      <c r="G248" s="361"/>
    </row>
    <row r="249" spans="1:7">
      <c r="A249" s="175"/>
      <c r="B249" s="175"/>
      <c r="C249" s="175"/>
      <c r="D249" s="175"/>
      <c r="E249" s="175"/>
      <c r="F249" s="175"/>
      <c r="G249" s="175"/>
    </row>
    <row r="250" spans="1:7">
      <c r="A250" s="175"/>
      <c r="B250" s="175"/>
      <c r="C250" s="175"/>
      <c r="D250" s="175"/>
      <c r="E250" s="175"/>
      <c r="F250" s="175"/>
      <c r="G250" s="175"/>
    </row>
    <row r="251" spans="1:7">
      <c r="A251" s="364" t="s">
        <v>770</v>
      </c>
      <c r="B251" s="364"/>
      <c r="C251" s="364"/>
      <c r="D251" s="364"/>
      <c r="E251" s="364"/>
      <c r="F251" s="364"/>
      <c r="G251" s="364"/>
    </row>
    <row r="252" spans="1:7" s="220" customFormat="1" ht="23.25" customHeight="1">
      <c r="A252" s="263" t="s">
        <v>1046</v>
      </c>
      <c r="B252" s="263"/>
      <c r="C252" s="263"/>
      <c r="D252" s="263"/>
      <c r="E252" s="263"/>
      <c r="F252" s="263"/>
      <c r="G252" s="263"/>
    </row>
    <row r="253" spans="1:7" s="220" customFormat="1" ht="23.25" customHeight="1">
      <c r="A253" s="221" t="s">
        <v>886</v>
      </c>
      <c r="B253" s="221"/>
      <c r="C253" s="221"/>
      <c r="D253" s="221"/>
      <c r="E253" s="221"/>
      <c r="F253" s="221"/>
      <c r="G253" s="221"/>
    </row>
    <row r="254" spans="1:7" ht="14.25" customHeight="1">
      <c r="A254" s="361"/>
      <c r="B254" s="361"/>
      <c r="C254" s="361"/>
      <c r="D254" s="361"/>
      <c r="E254" s="361"/>
      <c r="F254" s="361"/>
      <c r="G254" s="361"/>
    </row>
    <row r="255" spans="1:7" ht="51.75" customHeight="1">
      <c r="A255" s="363" t="s">
        <v>820</v>
      </c>
      <c r="B255" s="363"/>
      <c r="C255" s="363"/>
      <c r="D255" s="363"/>
      <c r="E255" s="363"/>
      <c r="F255" s="363"/>
      <c r="G255" s="363"/>
    </row>
    <row r="256" spans="1:7" ht="17.25" customHeight="1">
      <c r="A256" s="179"/>
      <c r="B256" s="179"/>
      <c r="C256" s="179"/>
      <c r="D256" s="179"/>
      <c r="E256" s="179"/>
      <c r="F256" s="179"/>
      <c r="G256" s="179"/>
    </row>
    <row r="257" spans="1:7" ht="21.75" customHeight="1">
      <c r="A257" s="356" t="s">
        <v>730</v>
      </c>
      <c r="B257" s="358" t="s">
        <v>1028</v>
      </c>
      <c r="C257" s="359"/>
      <c r="D257" s="359"/>
      <c r="E257" s="359"/>
      <c r="F257" s="359"/>
      <c r="G257" s="360"/>
    </row>
    <row r="258" spans="1:7">
      <c r="A258" s="357"/>
      <c r="B258" s="184" t="s">
        <v>468</v>
      </c>
      <c r="C258" s="185" t="s">
        <v>502</v>
      </c>
      <c r="D258" s="184" t="s">
        <v>503</v>
      </c>
      <c r="E258" s="184" t="s">
        <v>504</v>
      </c>
      <c r="F258" s="184" t="s">
        <v>505</v>
      </c>
      <c r="G258" s="224" t="s">
        <v>731</v>
      </c>
    </row>
    <row r="259" spans="1:7" ht="93" customHeight="1">
      <c r="A259" s="238" t="s">
        <v>935</v>
      </c>
      <c r="B259" s="190" t="s">
        <v>472</v>
      </c>
      <c r="C259" s="191" t="s">
        <v>682</v>
      </c>
      <c r="D259" s="192">
        <v>100</v>
      </c>
      <c r="E259" s="192">
        <v>100</v>
      </c>
      <c r="F259" s="192">
        <v>100</v>
      </c>
      <c r="G259" s="236">
        <v>100</v>
      </c>
    </row>
    <row r="260" spans="1:7" ht="63">
      <c r="A260" s="238" t="s">
        <v>771</v>
      </c>
      <c r="B260" s="190" t="s">
        <v>472</v>
      </c>
      <c r="C260" s="191" t="s">
        <v>682</v>
      </c>
      <c r="D260" s="192">
        <v>100</v>
      </c>
      <c r="E260" s="192">
        <v>100</v>
      </c>
      <c r="F260" s="192">
        <v>100</v>
      </c>
      <c r="G260" s="236">
        <v>100</v>
      </c>
    </row>
    <row r="261" spans="1:7" ht="74.25" customHeight="1">
      <c r="A261" s="238" t="s">
        <v>831</v>
      </c>
      <c r="B261" s="190" t="s">
        <v>472</v>
      </c>
      <c r="C261" s="191" t="s">
        <v>682</v>
      </c>
      <c r="D261" s="192">
        <v>100</v>
      </c>
      <c r="E261" s="192">
        <v>100</v>
      </c>
      <c r="F261" s="192">
        <v>100</v>
      </c>
      <c r="G261" s="236">
        <v>100</v>
      </c>
    </row>
    <row r="262" spans="1:7" s="248" customFormat="1">
      <c r="A262" s="242" t="s">
        <v>506</v>
      </c>
      <c r="B262" s="243" t="s">
        <v>507</v>
      </c>
      <c r="C262" s="244">
        <v>13131400</v>
      </c>
      <c r="D262" s="245">
        <f>6834800+18255100</f>
        <v>25089900</v>
      </c>
      <c r="E262" s="246" t="s">
        <v>682</v>
      </c>
      <c r="F262" s="246" t="s">
        <v>682</v>
      </c>
      <c r="G262" s="247" t="s">
        <v>682</v>
      </c>
    </row>
    <row r="263" spans="1:7" s="248" customFormat="1">
      <c r="A263" s="242" t="s">
        <v>508</v>
      </c>
      <c r="B263" s="243" t="s">
        <v>507</v>
      </c>
      <c r="C263" s="244">
        <f>+C262</f>
        <v>13131400</v>
      </c>
      <c r="D263" s="245">
        <f>+D262</f>
        <v>25089900</v>
      </c>
      <c r="E263" s="246" t="s">
        <v>682</v>
      </c>
      <c r="F263" s="246" t="s">
        <v>682</v>
      </c>
      <c r="G263" s="247" t="s">
        <v>682</v>
      </c>
    </row>
    <row r="264" spans="1:7" s="248" customFormat="1">
      <c r="A264" s="249" t="s">
        <v>509</v>
      </c>
      <c r="B264" s="250" t="s">
        <v>507</v>
      </c>
      <c r="C264" s="251" t="s">
        <v>682</v>
      </c>
      <c r="D264" s="252" t="s">
        <v>682</v>
      </c>
      <c r="E264" s="252" t="s">
        <v>682</v>
      </c>
      <c r="F264" s="252" t="s">
        <v>682</v>
      </c>
      <c r="G264" s="253" t="s">
        <v>682</v>
      </c>
    </row>
    <row r="265" spans="1:7" ht="14.25" customHeight="1">
      <c r="A265" s="361"/>
      <c r="B265" s="361"/>
      <c r="C265" s="361"/>
      <c r="D265" s="361"/>
      <c r="E265" s="361"/>
      <c r="F265" s="361"/>
      <c r="G265" s="361"/>
    </row>
    <row r="266" spans="1:7" ht="22.5" customHeight="1">
      <c r="A266" s="364" t="s">
        <v>772</v>
      </c>
      <c r="B266" s="364"/>
      <c r="C266" s="364"/>
      <c r="D266" s="364"/>
      <c r="E266" s="364"/>
      <c r="F266" s="364"/>
      <c r="G266" s="364"/>
    </row>
    <row r="267" spans="1:7" s="220" customFormat="1" ht="27.75" customHeight="1">
      <c r="A267" s="354" t="s">
        <v>887</v>
      </c>
      <c r="B267" s="354"/>
      <c r="C267" s="354"/>
      <c r="D267" s="354"/>
      <c r="E267" s="354"/>
      <c r="F267" s="354"/>
      <c r="G267" s="354"/>
    </row>
    <row r="268" spans="1:7" s="220" customFormat="1" ht="23.25" customHeight="1">
      <c r="A268" s="221" t="s">
        <v>888</v>
      </c>
      <c r="B268" s="221"/>
      <c r="C268" s="221"/>
      <c r="D268" s="221"/>
      <c r="E268" s="221"/>
      <c r="F268" s="221"/>
      <c r="G268" s="221"/>
    </row>
    <row r="269" spans="1:7" s="220" customFormat="1" ht="23.25" customHeight="1">
      <c r="A269" s="221" t="s">
        <v>889</v>
      </c>
      <c r="B269" s="221"/>
      <c r="C269" s="221"/>
      <c r="D269" s="221"/>
      <c r="E269" s="221"/>
      <c r="F269" s="221"/>
      <c r="G269" s="221"/>
    </row>
    <row r="270" spans="1:7" s="220" customFormat="1" ht="23.25" customHeight="1">
      <c r="A270" s="221" t="s">
        <v>890</v>
      </c>
      <c r="B270" s="221"/>
      <c r="C270" s="221"/>
      <c r="D270" s="221"/>
      <c r="E270" s="221"/>
      <c r="F270" s="221"/>
      <c r="G270" s="221"/>
    </row>
    <row r="271" spans="1:7" ht="12" customHeight="1">
      <c r="A271" s="361"/>
      <c r="B271" s="361"/>
      <c r="C271" s="361"/>
      <c r="D271" s="361"/>
      <c r="E271" s="361"/>
      <c r="F271" s="361"/>
      <c r="G271" s="361"/>
    </row>
    <row r="272" spans="1:7" ht="22.5" customHeight="1">
      <c r="A272" s="373" t="s">
        <v>821</v>
      </c>
      <c r="B272" s="373"/>
      <c r="C272" s="373"/>
      <c r="D272" s="373"/>
      <c r="E272" s="373"/>
      <c r="F272" s="373"/>
      <c r="G272" s="373"/>
    </row>
    <row r="273" spans="1:7" ht="17.25" customHeight="1">
      <c r="A273" s="218"/>
      <c r="B273" s="218"/>
      <c r="C273" s="218"/>
      <c r="D273" s="218"/>
      <c r="E273" s="218"/>
      <c r="F273" s="218"/>
      <c r="G273" s="218"/>
    </row>
    <row r="274" spans="1:7" ht="21.75" customHeight="1">
      <c r="A274" s="356" t="s">
        <v>730</v>
      </c>
      <c r="B274" s="358" t="s">
        <v>1028</v>
      </c>
      <c r="C274" s="359"/>
      <c r="D274" s="359"/>
      <c r="E274" s="359"/>
      <c r="F274" s="359"/>
      <c r="G274" s="360"/>
    </row>
    <row r="275" spans="1:7">
      <c r="A275" s="357"/>
      <c r="B275" s="184" t="s">
        <v>468</v>
      </c>
      <c r="C275" s="185" t="s">
        <v>502</v>
      </c>
      <c r="D275" s="184" t="s">
        <v>503</v>
      </c>
      <c r="E275" s="184" t="s">
        <v>504</v>
      </c>
      <c r="F275" s="184" t="s">
        <v>505</v>
      </c>
      <c r="G275" s="224" t="s">
        <v>731</v>
      </c>
    </row>
    <row r="276" spans="1:7" ht="63">
      <c r="A276" s="238" t="s">
        <v>956</v>
      </c>
      <c r="B276" s="190" t="s">
        <v>472</v>
      </c>
      <c r="C276" s="191" t="s">
        <v>682</v>
      </c>
      <c r="D276" s="193" t="s">
        <v>682</v>
      </c>
      <c r="E276" s="193" t="s">
        <v>682</v>
      </c>
      <c r="F276" s="193" t="s">
        <v>682</v>
      </c>
      <c r="G276" s="240" t="s">
        <v>682</v>
      </c>
    </row>
    <row r="277" spans="1:7" ht="63">
      <c r="A277" s="238" t="s">
        <v>773</v>
      </c>
      <c r="B277" s="190" t="s">
        <v>472</v>
      </c>
      <c r="C277" s="191" t="s">
        <v>682</v>
      </c>
      <c r="D277" s="192">
        <v>100</v>
      </c>
      <c r="E277" s="192">
        <v>100</v>
      </c>
      <c r="F277" s="192">
        <v>100</v>
      </c>
      <c r="G277" s="236">
        <v>100</v>
      </c>
    </row>
    <row r="278" spans="1:7" ht="63">
      <c r="A278" s="238" t="s">
        <v>955</v>
      </c>
      <c r="B278" s="190" t="s">
        <v>472</v>
      </c>
      <c r="C278" s="191" t="s">
        <v>682</v>
      </c>
      <c r="D278" s="192">
        <v>100</v>
      </c>
      <c r="E278" s="192">
        <v>100</v>
      </c>
      <c r="F278" s="192">
        <v>100</v>
      </c>
      <c r="G278" s="236">
        <v>100</v>
      </c>
    </row>
    <row r="279" spans="1:7" s="248" customFormat="1">
      <c r="A279" s="242" t="s">
        <v>506</v>
      </c>
      <c r="B279" s="243" t="s">
        <v>507</v>
      </c>
      <c r="C279" s="244">
        <v>1378000</v>
      </c>
      <c r="D279" s="245">
        <v>1195200</v>
      </c>
      <c r="E279" s="246" t="s">
        <v>682</v>
      </c>
      <c r="F279" s="246" t="s">
        <v>682</v>
      </c>
      <c r="G279" s="247" t="s">
        <v>682</v>
      </c>
    </row>
    <row r="280" spans="1:7" s="248" customFormat="1">
      <c r="A280" s="242" t="s">
        <v>508</v>
      </c>
      <c r="B280" s="243" t="s">
        <v>507</v>
      </c>
      <c r="C280" s="244">
        <f>+C279</f>
        <v>1378000</v>
      </c>
      <c r="D280" s="245">
        <v>1195200</v>
      </c>
      <c r="E280" s="246" t="s">
        <v>682</v>
      </c>
      <c r="F280" s="246" t="s">
        <v>682</v>
      </c>
      <c r="G280" s="247" t="s">
        <v>682</v>
      </c>
    </row>
    <row r="281" spans="1:7" s="248" customFormat="1">
      <c r="A281" s="249" t="s">
        <v>509</v>
      </c>
      <c r="B281" s="250" t="s">
        <v>507</v>
      </c>
      <c r="C281" s="251" t="s">
        <v>682</v>
      </c>
      <c r="D281" s="252" t="s">
        <v>682</v>
      </c>
      <c r="E281" s="252" t="s">
        <v>682</v>
      </c>
      <c r="F281" s="252" t="s">
        <v>682</v>
      </c>
      <c r="G281" s="253" t="s">
        <v>682</v>
      </c>
    </row>
    <row r="282" spans="1:7" ht="25.5" customHeight="1">
      <c r="A282" s="364" t="s">
        <v>774</v>
      </c>
      <c r="B282" s="364"/>
      <c r="C282" s="364"/>
      <c r="D282" s="364"/>
      <c r="E282" s="364"/>
      <c r="F282" s="364"/>
      <c r="G282" s="364"/>
    </row>
    <row r="283" spans="1:7" s="264" customFormat="1" ht="23.25" customHeight="1">
      <c r="A283" s="263" t="s">
        <v>891</v>
      </c>
      <c r="B283" s="263"/>
      <c r="C283" s="263"/>
      <c r="D283" s="263"/>
      <c r="E283" s="263"/>
      <c r="F283" s="263"/>
      <c r="G283" s="263"/>
    </row>
    <row r="284" spans="1:7" s="264" customFormat="1" ht="23.25" customHeight="1">
      <c r="A284" s="221" t="s">
        <v>892</v>
      </c>
      <c r="B284" s="221"/>
      <c r="C284" s="221"/>
      <c r="D284" s="221"/>
      <c r="E284" s="221"/>
      <c r="F284" s="221"/>
      <c r="G284" s="221"/>
    </row>
    <row r="285" spans="1:7" s="264" customFormat="1" ht="23.25" customHeight="1">
      <c r="A285" s="221" t="s">
        <v>893</v>
      </c>
      <c r="B285" s="221"/>
      <c r="C285" s="221"/>
      <c r="D285" s="221"/>
      <c r="E285" s="221"/>
      <c r="F285" s="221"/>
      <c r="G285" s="221"/>
    </row>
    <row r="286" spans="1:7">
      <c r="A286" s="175"/>
      <c r="B286" s="175"/>
      <c r="C286" s="175"/>
      <c r="D286" s="175"/>
      <c r="E286" s="175"/>
      <c r="F286" s="175"/>
      <c r="G286" s="175"/>
    </row>
    <row r="287" spans="1:7" ht="45" customHeight="1">
      <c r="A287" s="365" t="s">
        <v>822</v>
      </c>
      <c r="B287" s="365"/>
      <c r="C287" s="365"/>
      <c r="D287" s="365"/>
      <c r="E287" s="365"/>
      <c r="F287" s="365"/>
      <c r="G287" s="365"/>
    </row>
    <row r="288" spans="1:7" ht="20.25" customHeight="1">
      <c r="A288" s="217"/>
      <c r="B288" s="217"/>
      <c r="C288" s="217"/>
      <c r="D288" s="217"/>
      <c r="E288" s="217"/>
      <c r="F288" s="217"/>
      <c r="G288" s="217"/>
    </row>
    <row r="289" spans="1:7" ht="21.75" customHeight="1">
      <c r="A289" s="356" t="s">
        <v>730</v>
      </c>
      <c r="B289" s="358" t="s">
        <v>1028</v>
      </c>
      <c r="C289" s="359"/>
      <c r="D289" s="359"/>
      <c r="E289" s="359"/>
      <c r="F289" s="359"/>
      <c r="G289" s="360"/>
    </row>
    <row r="290" spans="1:7">
      <c r="A290" s="357"/>
      <c r="B290" s="184" t="s">
        <v>468</v>
      </c>
      <c r="C290" s="185" t="s">
        <v>502</v>
      </c>
      <c r="D290" s="184" t="s">
        <v>503</v>
      </c>
      <c r="E290" s="184" t="s">
        <v>504</v>
      </c>
      <c r="F290" s="184" t="s">
        <v>505</v>
      </c>
      <c r="G290" s="224" t="s">
        <v>731</v>
      </c>
    </row>
    <row r="291" spans="1:7" ht="42">
      <c r="A291" s="238" t="s">
        <v>775</v>
      </c>
      <c r="B291" s="186" t="s">
        <v>472</v>
      </c>
      <c r="C291" s="187" t="s">
        <v>682</v>
      </c>
      <c r="D291" s="189">
        <v>80</v>
      </c>
      <c r="E291" s="189">
        <v>80</v>
      </c>
      <c r="F291" s="189">
        <v>80</v>
      </c>
      <c r="G291" s="239">
        <v>80</v>
      </c>
    </row>
    <row r="292" spans="1:7" ht="50.25" customHeight="1">
      <c r="A292" s="237" t="s">
        <v>776</v>
      </c>
      <c r="B292" s="186" t="s">
        <v>472</v>
      </c>
      <c r="C292" s="187" t="s">
        <v>682</v>
      </c>
      <c r="D292" s="189">
        <v>80</v>
      </c>
      <c r="E292" s="189">
        <v>80</v>
      </c>
      <c r="F292" s="189">
        <v>80</v>
      </c>
      <c r="G292" s="239">
        <v>80</v>
      </c>
    </row>
    <row r="293" spans="1:7" ht="50.25" customHeight="1">
      <c r="A293" s="237" t="s">
        <v>777</v>
      </c>
      <c r="B293" s="186" t="s">
        <v>472</v>
      </c>
      <c r="C293" s="187" t="s">
        <v>682</v>
      </c>
      <c r="D293" s="189">
        <v>80</v>
      </c>
      <c r="E293" s="189">
        <v>80</v>
      </c>
      <c r="F293" s="189">
        <v>80</v>
      </c>
      <c r="G293" s="239">
        <v>80</v>
      </c>
    </row>
    <row r="294" spans="1:7" s="248" customFormat="1">
      <c r="A294" s="242" t="s">
        <v>506</v>
      </c>
      <c r="B294" s="243" t="s">
        <v>507</v>
      </c>
      <c r="C294" s="244">
        <v>1936500</v>
      </c>
      <c r="D294" s="245">
        <v>4326310</v>
      </c>
      <c r="E294" s="246" t="s">
        <v>682</v>
      </c>
      <c r="F294" s="246" t="s">
        <v>682</v>
      </c>
      <c r="G294" s="247" t="s">
        <v>682</v>
      </c>
    </row>
    <row r="295" spans="1:7" s="248" customFormat="1">
      <c r="A295" s="242" t="s">
        <v>508</v>
      </c>
      <c r="B295" s="243" t="s">
        <v>507</v>
      </c>
      <c r="C295" s="244">
        <f>+C294</f>
        <v>1936500</v>
      </c>
      <c r="D295" s="245">
        <v>4326310</v>
      </c>
      <c r="E295" s="246" t="s">
        <v>682</v>
      </c>
      <c r="F295" s="246" t="s">
        <v>682</v>
      </c>
      <c r="G295" s="247" t="s">
        <v>682</v>
      </c>
    </row>
    <row r="296" spans="1:7" s="248" customFormat="1">
      <c r="A296" s="249" t="s">
        <v>509</v>
      </c>
      <c r="B296" s="250" t="s">
        <v>507</v>
      </c>
      <c r="C296" s="251" t="s">
        <v>682</v>
      </c>
      <c r="D296" s="252" t="s">
        <v>682</v>
      </c>
      <c r="E296" s="252" t="s">
        <v>682</v>
      </c>
      <c r="F296" s="252" t="s">
        <v>682</v>
      </c>
      <c r="G296" s="253" t="s">
        <v>682</v>
      </c>
    </row>
    <row r="297" spans="1:7">
      <c r="A297" s="361"/>
      <c r="B297" s="361"/>
      <c r="C297" s="361"/>
      <c r="D297" s="361"/>
      <c r="E297" s="361"/>
      <c r="F297" s="361"/>
      <c r="G297" s="361"/>
    </row>
    <row r="298" spans="1:7" ht="22.5" customHeight="1">
      <c r="A298" s="364" t="s">
        <v>778</v>
      </c>
      <c r="B298" s="364"/>
      <c r="C298" s="364"/>
      <c r="D298" s="364"/>
      <c r="E298" s="364"/>
      <c r="F298" s="364"/>
      <c r="G298" s="364"/>
    </row>
    <row r="299" spans="1:7" s="220" customFormat="1" ht="23.25" customHeight="1">
      <c r="A299" s="263" t="s">
        <v>894</v>
      </c>
      <c r="B299" s="263"/>
      <c r="C299" s="263"/>
      <c r="D299" s="263"/>
      <c r="E299" s="263"/>
      <c r="F299" s="263"/>
      <c r="G299" s="263"/>
    </row>
    <row r="300" spans="1:7" s="220" customFormat="1" ht="23.25" customHeight="1">
      <c r="A300" s="221" t="s">
        <v>895</v>
      </c>
      <c r="B300" s="221"/>
      <c r="C300" s="221"/>
      <c r="D300" s="221"/>
      <c r="E300" s="221"/>
      <c r="F300" s="221"/>
      <c r="G300" s="221"/>
    </row>
    <row r="301" spans="1:7" s="220" customFormat="1" ht="23.25" customHeight="1">
      <c r="A301" s="221" t="s">
        <v>896</v>
      </c>
      <c r="B301" s="221"/>
      <c r="C301" s="221"/>
      <c r="D301" s="221"/>
      <c r="E301" s="221"/>
      <c r="F301" s="221"/>
      <c r="G301" s="221"/>
    </row>
    <row r="302" spans="1:7" ht="21.75" customHeight="1">
      <c r="A302" s="361"/>
      <c r="B302" s="361"/>
      <c r="C302" s="361"/>
      <c r="D302" s="361"/>
      <c r="E302" s="361"/>
      <c r="F302" s="361"/>
      <c r="G302" s="361"/>
    </row>
    <row r="303" spans="1:7" ht="48.75" customHeight="1">
      <c r="A303" s="367" t="s">
        <v>823</v>
      </c>
      <c r="B303" s="367"/>
      <c r="C303" s="367"/>
      <c r="D303" s="367"/>
      <c r="E303" s="367"/>
      <c r="F303" s="367"/>
      <c r="G303" s="367"/>
    </row>
    <row r="304" spans="1:7" ht="21.75" customHeight="1">
      <c r="A304" s="356" t="s">
        <v>730</v>
      </c>
      <c r="B304" s="358" t="s">
        <v>1028</v>
      </c>
      <c r="C304" s="359"/>
      <c r="D304" s="359"/>
      <c r="E304" s="359"/>
      <c r="F304" s="359"/>
      <c r="G304" s="360"/>
    </row>
    <row r="305" spans="1:7">
      <c r="A305" s="357"/>
      <c r="B305" s="184" t="s">
        <v>468</v>
      </c>
      <c r="C305" s="185" t="s">
        <v>502</v>
      </c>
      <c r="D305" s="184" t="s">
        <v>503</v>
      </c>
      <c r="E305" s="184" t="s">
        <v>504</v>
      </c>
      <c r="F305" s="184" t="s">
        <v>505</v>
      </c>
      <c r="G305" s="224" t="s">
        <v>731</v>
      </c>
    </row>
    <row r="306" spans="1:7" ht="42">
      <c r="A306" s="238" t="s">
        <v>936</v>
      </c>
      <c r="B306" s="190" t="s">
        <v>472</v>
      </c>
      <c r="C306" s="191" t="s">
        <v>682</v>
      </c>
      <c r="D306" s="192">
        <v>5</v>
      </c>
      <c r="E306" s="192">
        <v>5</v>
      </c>
      <c r="F306" s="192">
        <v>5</v>
      </c>
      <c r="G306" s="236">
        <v>5</v>
      </c>
    </row>
    <row r="307" spans="1:7" ht="24.75" customHeight="1">
      <c r="A307" s="238" t="s">
        <v>779</v>
      </c>
      <c r="B307" s="190" t="s">
        <v>780</v>
      </c>
      <c r="C307" s="191" t="s">
        <v>682</v>
      </c>
      <c r="D307" s="192">
        <v>2</v>
      </c>
      <c r="E307" s="192">
        <v>2</v>
      </c>
      <c r="F307" s="192">
        <v>2</v>
      </c>
      <c r="G307" s="236">
        <v>2</v>
      </c>
    </row>
    <row r="308" spans="1:7" ht="42">
      <c r="A308" s="237" t="s">
        <v>781</v>
      </c>
      <c r="B308" s="190" t="s">
        <v>782</v>
      </c>
      <c r="C308" s="191" t="s">
        <v>682</v>
      </c>
      <c r="D308" s="192">
        <v>6</v>
      </c>
      <c r="E308" s="192">
        <v>6</v>
      </c>
      <c r="F308" s="192">
        <v>6</v>
      </c>
      <c r="G308" s="236">
        <v>6</v>
      </c>
    </row>
    <row r="309" spans="1:7" s="248" customFormat="1">
      <c r="A309" s="242" t="s">
        <v>506</v>
      </c>
      <c r="B309" s="243" t="s">
        <v>507</v>
      </c>
      <c r="C309" s="244">
        <v>16613200</v>
      </c>
      <c r="D309" s="245">
        <f>13065100+2990000</f>
        <v>16055100</v>
      </c>
      <c r="E309" s="246" t="s">
        <v>682</v>
      </c>
      <c r="F309" s="246" t="s">
        <v>682</v>
      </c>
      <c r="G309" s="247" t="s">
        <v>682</v>
      </c>
    </row>
    <row r="310" spans="1:7" s="248" customFormat="1">
      <c r="A310" s="242" t="s">
        <v>508</v>
      </c>
      <c r="B310" s="243" t="s">
        <v>507</v>
      </c>
      <c r="C310" s="244">
        <f>+C309</f>
        <v>16613200</v>
      </c>
      <c r="D310" s="245">
        <f>+D309</f>
        <v>16055100</v>
      </c>
      <c r="E310" s="246" t="s">
        <v>682</v>
      </c>
      <c r="F310" s="246" t="s">
        <v>682</v>
      </c>
      <c r="G310" s="247" t="s">
        <v>682</v>
      </c>
    </row>
    <row r="311" spans="1:7" s="248" customFormat="1">
      <c r="A311" s="249" t="s">
        <v>509</v>
      </c>
      <c r="B311" s="250" t="s">
        <v>507</v>
      </c>
      <c r="C311" s="251" t="s">
        <v>682</v>
      </c>
      <c r="D311" s="252" t="s">
        <v>682</v>
      </c>
      <c r="E311" s="252" t="s">
        <v>682</v>
      </c>
      <c r="F311" s="252" t="s">
        <v>682</v>
      </c>
      <c r="G311" s="253" t="s">
        <v>682</v>
      </c>
    </row>
    <row r="312" spans="1:7" ht="30" customHeight="1">
      <c r="A312" s="212"/>
      <c r="B312" s="213"/>
      <c r="C312" s="214"/>
      <c r="D312" s="215"/>
      <c r="E312" s="215"/>
      <c r="F312" s="215"/>
      <c r="G312" s="215"/>
    </row>
    <row r="313" spans="1:7" ht="30" customHeight="1">
      <c r="A313" s="212"/>
      <c r="B313" s="213"/>
      <c r="C313" s="214"/>
      <c r="D313" s="215"/>
      <c r="E313" s="215"/>
      <c r="F313" s="215"/>
      <c r="G313" s="215"/>
    </row>
    <row r="314" spans="1:7" ht="30" customHeight="1">
      <c r="A314" s="212"/>
      <c r="B314" s="213"/>
      <c r="C314" s="214"/>
      <c r="D314" s="215"/>
      <c r="E314" s="215"/>
      <c r="F314" s="215"/>
      <c r="G314" s="215"/>
    </row>
    <row r="315" spans="1:7" ht="30" customHeight="1">
      <c r="A315" s="212"/>
      <c r="B315" s="213"/>
      <c r="C315" s="214"/>
      <c r="D315" s="215"/>
      <c r="E315" s="215"/>
      <c r="F315" s="215"/>
      <c r="G315" s="215"/>
    </row>
    <row r="316" spans="1:7" ht="24" customHeight="1">
      <c r="A316" s="212"/>
      <c r="B316" s="213"/>
      <c r="C316" s="214"/>
      <c r="D316" s="215"/>
      <c r="E316" s="215"/>
      <c r="F316" s="215"/>
      <c r="G316" s="215"/>
    </row>
    <row r="317" spans="1:7" ht="22.5" customHeight="1">
      <c r="A317" s="364" t="s">
        <v>783</v>
      </c>
      <c r="B317" s="364"/>
      <c r="C317" s="364"/>
      <c r="D317" s="364"/>
      <c r="E317" s="364"/>
      <c r="F317" s="364"/>
      <c r="G317" s="364"/>
    </row>
    <row r="318" spans="1:7" s="220" customFormat="1" ht="23.25" customHeight="1">
      <c r="A318" s="263" t="s">
        <v>897</v>
      </c>
      <c r="B318" s="263"/>
      <c r="C318" s="263"/>
      <c r="D318" s="263"/>
      <c r="E318" s="263"/>
      <c r="F318" s="263"/>
      <c r="G318" s="263"/>
    </row>
    <row r="319" spans="1:7" s="220" customFormat="1" ht="23.25" customHeight="1">
      <c r="A319" s="221" t="s">
        <v>898</v>
      </c>
      <c r="B319" s="221"/>
      <c r="C319" s="221"/>
      <c r="D319" s="221"/>
      <c r="E319" s="221"/>
      <c r="F319" s="221"/>
      <c r="G319" s="221"/>
    </row>
    <row r="320" spans="1:7" s="220" customFormat="1" ht="23.25" customHeight="1">
      <c r="A320" s="221" t="s">
        <v>899</v>
      </c>
      <c r="B320" s="221"/>
      <c r="C320" s="221"/>
      <c r="D320" s="221"/>
      <c r="E320" s="221"/>
      <c r="F320" s="221"/>
      <c r="G320" s="221"/>
    </row>
    <row r="321" spans="1:7" s="220" customFormat="1" ht="23.25" customHeight="1">
      <c r="A321" s="221" t="s">
        <v>900</v>
      </c>
      <c r="B321" s="221"/>
      <c r="C321" s="221"/>
      <c r="D321" s="221"/>
      <c r="E321" s="221"/>
      <c r="F321" s="221"/>
      <c r="G321" s="221"/>
    </row>
    <row r="322" spans="1:7" ht="23.25" customHeight="1">
      <c r="A322" s="361"/>
      <c r="B322" s="361"/>
      <c r="C322" s="361"/>
      <c r="D322" s="361"/>
      <c r="E322" s="361"/>
      <c r="F322" s="361"/>
      <c r="G322" s="361"/>
    </row>
    <row r="323" spans="1:7" ht="23.25" customHeight="1">
      <c r="A323" s="363" t="s">
        <v>824</v>
      </c>
      <c r="B323" s="363"/>
      <c r="C323" s="363"/>
      <c r="D323" s="363"/>
      <c r="E323" s="363"/>
      <c r="F323" s="363"/>
      <c r="G323" s="363"/>
    </row>
    <row r="324" spans="1:7" ht="23.25" customHeight="1">
      <c r="A324" s="179"/>
      <c r="B324" s="179"/>
      <c r="C324" s="179"/>
      <c r="D324" s="179"/>
      <c r="E324" s="179"/>
      <c r="F324" s="179"/>
      <c r="G324" s="179"/>
    </row>
    <row r="325" spans="1:7" ht="21.75" customHeight="1">
      <c r="A325" s="356" t="s">
        <v>730</v>
      </c>
      <c r="B325" s="358" t="s">
        <v>1028</v>
      </c>
      <c r="C325" s="359"/>
      <c r="D325" s="359"/>
      <c r="E325" s="359"/>
      <c r="F325" s="359"/>
      <c r="G325" s="360"/>
    </row>
    <row r="326" spans="1:7">
      <c r="A326" s="357"/>
      <c r="B326" s="184" t="s">
        <v>468</v>
      </c>
      <c r="C326" s="185" t="s">
        <v>502</v>
      </c>
      <c r="D326" s="184" t="s">
        <v>503</v>
      </c>
      <c r="E326" s="184" t="s">
        <v>504</v>
      </c>
      <c r="F326" s="184" t="s">
        <v>505</v>
      </c>
      <c r="G326" s="224" t="s">
        <v>731</v>
      </c>
    </row>
    <row r="327" spans="1:7" ht="42">
      <c r="A327" s="225" t="s">
        <v>938</v>
      </c>
      <c r="B327" s="190" t="s">
        <v>472</v>
      </c>
      <c r="C327" s="191" t="s">
        <v>682</v>
      </c>
      <c r="D327" s="192">
        <v>60</v>
      </c>
      <c r="E327" s="192">
        <v>60</v>
      </c>
      <c r="F327" s="192">
        <v>60</v>
      </c>
      <c r="G327" s="236">
        <v>60</v>
      </c>
    </row>
    <row r="328" spans="1:7" ht="42">
      <c r="A328" s="225" t="s">
        <v>937</v>
      </c>
      <c r="B328" s="186" t="s">
        <v>472</v>
      </c>
      <c r="C328" s="187" t="s">
        <v>682</v>
      </c>
      <c r="D328" s="189">
        <v>80</v>
      </c>
      <c r="E328" s="189">
        <v>80</v>
      </c>
      <c r="F328" s="189">
        <v>80</v>
      </c>
      <c r="G328" s="239">
        <v>80</v>
      </c>
    </row>
    <row r="329" spans="1:7" s="248" customFormat="1">
      <c r="A329" s="242" t="s">
        <v>506</v>
      </c>
      <c r="B329" s="243" t="s">
        <v>507</v>
      </c>
      <c r="C329" s="244">
        <v>383000</v>
      </c>
      <c r="D329" s="245">
        <v>257300</v>
      </c>
      <c r="E329" s="246" t="s">
        <v>682</v>
      </c>
      <c r="F329" s="246" t="s">
        <v>682</v>
      </c>
      <c r="G329" s="247" t="s">
        <v>682</v>
      </c>
    </row>
    <row r="330" spans="1:7" s="248" customFormat="1">
      <c r="A330" s="242" t="s">
        <v>508</v>
      </c>
      <c r="B330" s="243" t="s">
        <v>507</v>
      </c>
      <c r="C330" s="244">
        <f>+C329</f>
        <v>383000</v>
      </c>
      <c r="D330" s="245">
        <v>257300</v>
      </c>
      <c r="E330" s="246" t="s">
        <v>682</v>
      </c>
      <c r="F330" s="246" t="s">
        <v>682</v>
      </c>
      <c r="G330" s="247" t="s">
        <v>682</v>
      </c>
    </row>
    <row r="331" spans="1:7" s="248" customFormat="1">
      <c r="A331" s="249" t="s">
        <v>509</v>
      </c>
      <c r="B331" s="250" t="s">
        <v>507</v>
      </c>
      <c r="C331" s="251" t="s">
        <v>682</v>
      </c>
      <c r="D331" s="252" t="s">
        <v>682</v>
      </c>
      <c r="E331" s="252" t="s">
        <v>682</v>
      </c>
      <c r="F331" s="252" t="s">
        <v>682</v>
      </c>
      <c r="G331" s="253" t="s">
        <v>682</v>
      </c>
    </row>
    <row r="332" spans="1:7">
      <c r="A332" s="361"/>
      <c r="B332" s="361"/>
      <c r="C332" s="361"/>
      <c r="D332" s="361"/>
      <c r="E332" s="361"/>
      <c r="F332" s="361"/>
      <c r="G332" s="361"/>
    </row>
    <row r="333" spans="1:7">
      <c r="A333" s="175"/>
      <c r="B333" s="175"/>
      <c r="C333" s="182"/>
      <c r="D333" s="175"/>
      <c r="E333" s="175"/>
      <c r="F333" s="175"/>
      <c r="G333" s="175"/>
    </row>
    <row r="334" spans="1:7">
      <c r="A334" s="175"/>
      <c r="B334" s="175"/>
      <c r="C334" s="182"/>
      <c r="D334" s="175"/>
      <c r="E334" s="175"/>
      <c r="F334" s="175"/>
      <c r="G334" s="175"/>
    </row>
    <row r="335" spans="1:7">
      <c r="A335" s="175"/>
      <c r="B335" s="175"/>
      <c r="C335" s="182"/>
      <c r="D335" s="175"/>
      <c r="E335" s="175"/>
      <c r="F335" s="175"/>
      <c r="G335" s="175"/>
    </row>
    <row r="336" spans="1:7">
      <c r="A336" s="175"/>
      <c r="B336" s="175"/>
      <c r="C336" s="182"/>
      <c r="D336" s="175"/>
      <c r="E336" s="175"/>
      <c r="F336" s="175"/>
      <c r="G336" s="175"/>
    </row>
    <row r="337" spans="1:7">
      <c r="A337" s="175"/>
      <c r="B337" s="175"/>
      <c r="C337" s="182"/>
      <c r="D337" s="175"/>
      <c r="E337" s="175"/>
      <c r="F337" s="175"/>
      <c r="G337" s="175"/>
    </row>
    <row r="338" spans="1:7">
      <c r="A338" s="175"/>
      <c r="B338" s="175"/>
      <c r="C338" s="182"/>
      <c r="D338" s="175"/>
      <c r="E338" s="175"/>
      <c r="F338" s="175"/>
      <c r="G338" s="175"/>
    </row>
    <row r="339" spans="1:7" ht="22.5" customHeight="1">
      <c r="A339" s="364" t="s">
        <v>785</v>
      </c>
      <c r="B339" s="364"/>
      <c r="C339" s="364"/>
      <c r="D339" s="364"/>
      <c r="E339" s="364"/>
      <c r="F339" s="364"/>
      <c r="G339" s="364"/>
    </row>
    <row r="340" spans="1:7" s="220" customFormat="1" ht="23.25" customHeight="1">
      <c r="A340" s="263" t="s">
        <v>901</v>
      </c>
      <c r="B340" s="263"/>
      <c r="C340" s="263"/>
      <c r="D340" s="263"/>
      <c r="E340" s="263"/>
      <c r="F340" s="263"/>
      <c r="G340" s="263"/>
    </row>
    <row r="341" spans="1:7" s="220" customFormat="1" ht="23.25" customHeight="1">
      <c r="A341" s="221" t="s">
        <v>902</v>
      </c>
      <c r="B341" s="221"/>
      <c r="C341" s="221"/>
      <c r="D341" s="221"/>
      <c r="E341" s="221"/>
      <c r="F341" s="221"/>
      <c r="G341" s="221"/>
    </row>
    <row r="342" spans="1:7" s="220" customFormat="1" ht="23.25" customHeight="1">
      <c r="A342" s="221" t="s">
        <v>903</v>
      </c>
      <c r="B342" s="221"/>
      <c r="C342" s="221"/>
      <c r="D342" s="221"/>
      <c r="E342" s="221"/>
      <c r="F342" s="221"/>
      <c r="G342" s="221"/>
    </row>
    <row r="343" spans="1:7" s="220" customFormat="1" ht="23.25" customHeight="1">
      <c r="A343" s="221" t="s">
        <v>904</v>
      </c>
      <c r="B343" s="221"/>
      <c r="C343" s="221"/>
      <c r="D343" s="221"/>
      <c r="E343" s="221"/>
      <c r="F343" s="221"/>
      <c r="G343" s="221"/>
    </row>
    <row r="344" spans="1:7" s="220" customFormat="1" ht="23.25" customHeight="1">
      <c r="A344" s="221" t="s">
        <v>905</v>
      </c>
      <c r="B344" s="221"/>
      <c r="C344" s="221"/>
      <c r="D344" s="221"/>
      <c r="E344" s="221"/>
      <c r="F344" s="221"/>
      <c r="G344" s="221"/>
    </row>
    <row r="345" spans="1:7" s="220" customFormat="1" ht="23.25" customHeight="1">
      <c r="A345" s="221" t="s">
        <v>906</v>
      </c>
      <c r="B345" s="221"/>
      <c r="C345" s="221"/>
      <c r="D345" s="221"/>
      <c r="E345" s="221"/>
      <c r="F345" s="221"/>
      <c r="G345" s="221"/>
    </row>
    <row r="346" spans="1:7">
      <c r="A346" s="361"/>
      <c r="B346" s="361"/>
      <c r="C346" s="361"/>
      <c r="D346" s="361"/>
      <c r="E346" s="361"/>
      <c r="F346" s="361"/>
      <c r="G346" s="361"/>
    </row>
    <row r="347" spans="1:7" ht="55.5" customHeight="1">
      <c r="A347" s="365" t="s">
        <v>825</v>
      </c>
      <c r="B347" s="365"/>
      <c r="C347" s="365"/>
      <c r="D347" s="365"/>
      <c r="E347" s="365"/>
      <c r="F347" s="365"/>
      <c r="G347" s="365"/>
    </row>
    <row r="348" spans="1:7" ht="20.25" customHeight="1">
      <c r="A348" s="217"/>
      <c r="B348" s="217"/>
      <c r="C348" s="217"/>
      <c r="D348" s="217"/>
      <c r="E348" s="217"/>
      <c r="F348" s="217"/>
      <c r="G348" s="217"/>
    </row>
    <row r="349" spans="1:7" ht="21.75" customHeight="1">
      <c r="A349" s="356" t="s">
        <v>730</v>
      </c>
      <c r="B349" s="358" t="s">
        <v>1028</v>
      </c>
      <c r="C349" s="359"/>
      <c r="D349" s="359"/>
      <c r="E349" s="359"/>
      <c r="F349" s="359"/>
      <c r="G349" s="360"/>
    </row>
    <row r="350" spans="1:7">
      <c r="A350" s="357"/>
      <c r="B350" s="184" t="s">
        <v>468</v>
      </c>
      <c r="C350" s="185" t="s">
        <v>502</v>
      </c>
      <c r="D350" s="184" t="s">
        <v>503</v>
      </c>
      <c r="E350" s="184" t="s">
        <v>504</v>
      </c>
      <c r="F350" s="184" t="s">
        <v>505</v>
      </c>
      <c r="G350" s="224" t="s">
        <v>731</v>
      </c>
    </row>
    <row r="351" spans="1:7" ht="53.25" customHeight="1">
      <c r="A351" s="238" t="s">
        <v>786</v>
      </c>
      <c r="B351" s="190" t="s">
        <v>472</v>
      </c>
      <c r="C351" s="191" t="s">
        <v>682</v>
      </c>
      <c r="D351" s="192">
        <v>97</v>
      </c>
      <c r="E351" s="192">
        <v>97</v>
      </c>
      <c r="F351" s="192">
        <v>97</v>
      </c>
      <c r="G351" s="236">
        <v>97</v>
      </c>
    </row>
    <row r="352" spans="1:7" ht="63">
      <c r="A352" s="238" t="s">
        <v>832</v>
      </c>
      <c r="B352" s="190" t="s">
        <v>472</v>
      </c>
      <c r="C352" s="191" t="s">
        <v>682</v>
      </c>
      <c r="D352" s="192">
        <v>100</v>
      </c>
      <c r="E352" s="192">
        <v>100</v>
      </c>
      <c r="F352" s="192">
        <v>100</v>
      </c>
      <c r="G352" s="236">
        <v>100</v>
      </c>
    </row>
    <row r="353" spans="1:7" ht="99" customHeight="1">
      <c r="A353" s="238" t="s">
        <v>787</v>
      </c>
      <c r="B353" s="190" t="s">
        <v>472</v>
      </c>
      <c r="C353" s="191" t="s">
        <v>682</v>
      </c>
      <c r="D353" s="192">
        <v>40</v>
      </c>
      <c r="E353" s="192">
        <v>40</v>
      </c>
      <c r="F353" s="192">
        <v>40</v>
      </c>
      <c r="G353" s="236">
        <v>40</v>
      </c>
    </row>
    <row r="354" spans="1:7" s="248" customFormat="1">
      <c r="A354" s="242" t="s">
        <v>506</v>
      </c>
      <c r="B354" s="243" t="s">
        <v>507</v>
      </c>
      <c r="C354" s="244">
        <v>381100</v>
      </c>
      <c r="D354" s="245">
        <f>365600+396000</f>
        <v>761600</v>
      </c>
      <c r="E354" s="246" t="s">
        <v>682</v>
      </c>
      <c r="F354" s="246" t="s">
        <v>682</v>
      </c>
      <c r="G354" s="247" t="s">
        <v>682</v>
      </c>
    </row>
    <row r="355" spans="1:7" s="248" customFormat="1">
      <c r="A355" s="242" t="s">
        <v>508</v>
      </c>
      <c r="B355" s="243" t="s">
        <v>507</v>
      </c>
      <c r="C355" s="244">
        <f>+C354</f>
        <v>381100</v>
      </c>
      <c r="D355" s="245">
        <f>+D354</f>
        <v>761600</v>
      </c>
      <c r="E355" s="246" t="s">
        <v>682</v>
      </c>
      <c r="F355" s="246" t="s">
        <v>682</v>
      </c>
      <c r="G355" s="247" t="s">
        <v>682</v>
      </c>
    </row>
    <row r="356" spans="1:7" s="248" customFormat="1">
      <c r="A356" s="249" t="s">
        <v>509</v>
      </c>
      <c r="B356" s="250" t="s">
        <v>507</v>
      </c>
      <c r="C356" s="251" t="s">
        <v>682</v>
      </c>
      <c r="D356" s="252" t="s">
        <v>682</v>
      </c>
      <c r="E356" s="252" t="s">
        <v>682</v>
      </c>
      <c r="F356" s="252" t="s">
        <v>682</v>
      </c>
      <c r="G356" s="253" t="s">
        <v>682</v>
      </c>
    </row>
    <row r="357" spans="1:7">
      <c r="A357" s="361"/>
      <c r="B357" s="361"/>
      <c r="C357" s="361"/>
      <c r="D357" s="361"/>
      <c r="E357" s="361"/>
      <c r="F357" s="361"/>
      <c r="G357" s="361"/>
    </row>
    <row r="358" spans="1:7">
      <c r="A358" s="175"/>
      <c r="B358" s="175"/>
      <c r="C358" s="175"/>
      <c r="D358" s="175"/>
      <c r="E358" s="175"/>
      <c r="F358" s="175"/>
      <c r="G358" s="175"/>
    </row>
    <row r="359" spans="1:7">
      <c r="A359" s="175"/>
      <c r="B359" s="175"/>
      <c r="C359" s="175"/>
      <c r="D359" s="175"/>
      <c r="E359" s="175"/>
      <c r="F359" s="175"/>
      <c r="G359" s="175"/>
    </row>
    <row r="360" spans="1:7">
      <c r="A360" s="175"/>
      <c r="B360" s="175"/>
      <c r="C360" s="175"/>
      <c r="D360" s="175"/>
      <c r="E360" s="175"/>
      <c r="F360" s="175"/>
      <c r="G360" s="175"/>
    </row>
    <row r="361" spans="1:7">
      <c r="A361" s="175"/>
      <c r="B361" s="175"/>
      <c r="C361" s="175"/>
      <c r="D361" s="175"/>
      <c r="E361" s="175"/>
      <c r="F361" s="175"/>
      <c r="G361" s="175"/>
    </row>
    <row r="362" spans="1:7">
      <c r="A362" s="175"/>
      <c r="B362" s="175"/>
      <c r="C362" s="175"/>
      <c r="D362" s="175"/>
      <c r="E362" s="175"/>
      <c r="F362" s="175"/>
      <c r="G362" s="175"/>
    </row>
    <row r="363" spans="1:7">
      <c r="A363" s="175"/>
      <c r="B363" s="175"/>
      <c r="C363" s="175"/>
      <c r="D363" s="175"/>
      <c r="E363" s="175"/>
      <c r="F363" s="175"/>
      <c r="G363" s="175"/>
    </row>
    <row r="364" spans="1:7">
      <c r="A364" s="175"/>
      <c r="B364" s="175"/>
      <c r="C364" s="175"/>
      <c r="D364" s="175"/>
      <c r="E364" s="175"/>
      <c r="F364" s="175"/>
      <c r="G364" s="175"/>
    </row>
    <row r="365" spans="1:7">
      <c r="A365" s="175"/>
      <c r="B365" s="175"/>
      <c r="C365" s="175"/>
      <c r="D365" s="175"/>
      <c r="E365" s="175"/>
      <c r="F365" s="175"/>
      <c r="G365" s="175"/>
    </row>
    <row r="366" spans="1:7">
      <c r="A366" s="175"/>
      <c r="B366" s="175"/>
      <c r="C366" s="175"/>
      <c r="D366" s="175"/>
      <c r="E366" s="175"/>
      <c r="F366" s="175"/>
      <c r="G366" s="175"/>
    </row>
    <row r="367" spans="1:7">
      <c r="A367" s="175"/>
      <c r="B367" s="175"/>
      <c r="C367" s="175"/>
      <c r="D367" s="175"/>
      <c r="E367" s="175"/>
      <c r="F367" s="175"/>
      <c r="G367" s="175"/>
    </row>
    <row r="368" spans="1:7">
      <c r="A368" s="175"/>
      <c r="B368" s="175"/>
      <c r="C368" s="175"/>
      <c r="D368" s="175"/>
      <c r="E368" s="175"/>
      <c r="F368" s="175"/>
      <c r="G368" s="175"/>
    </row>
    <row r="369" spans="1:7">
      <c r="A369" s="175"/>
      <c r="B369" s="175"/>
      <c r="C369" s="175"/>
      <c r="D369" s="175"/>
      <c r="E369" s="175"/>
      <c r="F369" s="175"/>
      <c r="G369" s="175"/>
    </row>
    <row r="370" spans="1:7">
      <c r="A370" s="175"/>
      <c r="B370" s="175"/>
      <c r="C370" s="175"/>
      <c r="D370" s="175"/>
      <c r="E370" s="175"/>
      <c r="F370" s="175"/>
      <c r="G370" s="175"/>
    </row>
    <row r="371" spans="1:7">
      <c r="A371" s="175"/>
      <c r="B371" s="175"/>
      <c r="C371" s="175"/>
      <c r="D371" s="175"/>
      <c r="E371" s="175"/>
      <c r="F371" s="175"/>
      <c r="G371" s="175"/>
    </row>
    <row r="372" spans="1:7">
      <c r="A372" s="175"/>
      <c r="B372" s="175"/>
      <c r="C372" s="175"/>
      <c r="D372" s="175"/>
      <c r="E372" s="175"/>
      <c r="F372" s="175"/>
      <c r="G372" s="175"/>
    </row>
    <row r="373" spans="1:7">
      <c r="A373" s="175"/>
      <c r="B373" s="175"/>
      <c r="C373" s="175"/>
      <c r="D373" s="175"/>
      <c r="E373" s="175"/>
      <c r="F373" s="175"/>
      <c r="G373" s="175"/>
    </row>
    <row r="374" spans="1:7" ht="27.75" customHeight="1">
      <c r="A374" s="222" t="s">
        <v>788</v>
      </c>
      <c r="B374" s="222"/>
      <c r="C374" s="223"/>
      <c r="D374" s="222"/>
      <c r="E374" s="222"/>
      <c r="F374" s="222"/>
      <c r="G374" s="222"/>
    </row>
    <row r="375" spans="1:7" s="265" customFormat="1" ht="23.25" customHeight="1">
      <c r="A375" s="263" t="s">
        <v>907</v>
      </c>
      <c r="B375" s="263"/>
      <c r="C375" s="263"/>
      <c r="D375" s="263"/>
      <c r="E375" s="263"/>
      <c r="F375" s="263"/>
      <c r="G375" s="263"/>
    </row>
    <row r="376" spans="1:7" s="265" customFormat="1" ht="23.25" customHeight="1">
      <c r="A376" s="221" t="s">
        <v>908</v>
      </c>
      <c r="B376" s="221"/>
      <c r="C376" s="221"/>
      <c r="D376" s="221"/>
      <c r="E376" s="221"/>
      <c r="F376" s="221"/>
      <c r="G376" s="221"/>
    </row>
    <row r="377" spans="1:7" s="265" customFormat="1" ht="23.25" customHeight="1">
      <c r="A377" s="221" t="s">
        <v>909</v>
      </c>
      <c r="B377" s="221"/>
      <c r="C377" s="221"/>
      <c r="D377" s="221"/>
      <c r="E377" s="221"/>
      <c r="F377" s="221"/>
      <c r="G377" s="221"/>
    </row>
    <row r="378" spans="1:7" ht="23.25" customHeight="1">
      <c r="A378" s="361"/>
      <c r="B378" s="361"/>
      <c r="C378" s="361"/>
      <c r="D378" s="361"/>
      <c r="E378" s="361"/>
      <c r="F378" s="361"/>
      <c r="G378" s="361"/>
    </row>
    <row r="379" spans="1:7" s="265" customFormat="1" ht="24" customHeight="1">
      <c r="A379" s="221" t="s">
        <v>910</v>
      </c>
      <c r="B379" s="221"/>
      <c r="C379" s="221"/>
      <c r="D379" s="221"/>
      <c r="E379" s="221"/>
      <c r="F379" s="221"/>
      <c r="G379" s="221"/>
    </row>
    <row r="380" spans="1:7" s="265" customFormat="1" ht="24" customHeight="1">
      <c r="A380" s="221" t="s">
        <v>911</v>
      </c>
      <c r="B380" s="221"/>
      <c r="C380" s="221"/>
      <c r="D380" s="221"/>
      <c r="E380" s="221"/>
      <c r="F380" s="221"/>
      <c r="G380" s="221"/>
    </row>
    <row r="381" spans="1:7" s="265" customFormat="1" ht="24" customHeight="1">
      <c r="A381" s="221" t="s">
        <v>912</v>
      </c>
      <c r="B381" s="221"/>
      <c r="C381" s="221"/>
      <c r="D381" s="221"/>
      <c r="E381" s="221"/>
      <c r="F381" s="221"/>
      <c r="G381" s="221"/>
    </row>
    <row r="382" spans="1:7" ht="18.75" customHeight="1">
      <c r="A382" s="183"/>
      <c r="B382" s="183"/>
      <c r="C382" s="183"/>
      <c r="D382" s="183"/>
      <c r="E382" s="183"/>
      <c r="F382" s="183"/>
      <c r="G382" s="183"/>
    </row>
    <row r="383" spans="1:7" ht="21.75" customHeight="1">
      <c r="A383" s="356" t="s">
        <v>730</v>
      </c>
      <c r="B383" s="358" t="s">
        <v>1028</v>
      </c>
      <c r="C383" s="359"/>
      <c r="D383" s="359"/>
      <c r="E383" s="359"/>
      <c r="F383" s="359"/>
      <c r="G383" s="360"/>
    </row>
    <row r="384" spans="1:7">
      <c r="A384" s="357"/>
      <c r="B384" s="184" t="s">
        <v>468</v>
      </c>
      <c r="C384" s="185" t="s">
        <v>502</v>
      </c>
      <c r="D384" s="184" t="s">
        <v>503</v>
      </c>
      <c r="E384" s="184" t="s">
        <v>504</v>
      </c>
      <c r="F384" s="184" t="s">
        <v>505</v>
      </c>
      <c r="G384" s="224" t="s">
        <v>731</v>
      </c>
    </row>
    <row r="385" spans="1:7" ht="84">
      <c r="A385" s="238" t="s">
        <v>789</v>
      </c>
      <c r="B385" s="190" t="s">
        <v>472</v>
      </c>
      <c r="C385" s="191" t="s">
        <v>682</v>
      </c>
      <c r="D385" s="192">
        <v>80</v>
      </c>
      <c r="E385" s="192">
        <v>80</v>
      </c>
      <c r="F385" s="192">
        <v>80</v>
      </c>
      <c r="G385" s="236">
        <v>80</v>
      </c>
    </row>
    <row r="386" spans="1:7">
      <c r="A386" s="238" t="s">
        <v>790</v>
      </c>
      <c r="B386" s="190" t="s">
        <v>474</v>
      </c>
      <c r="C386" s="191" t="s">
        <v>682</v>
      </c>
      <c r="D386" s="192">
        <v>48</v>
      </c>
      <c r="E386" s="192">
        <v>48</v>
      </c>
      <c r="F386" s="192">
        <v>48</v>
      </c>
      <c r="G386" s="236">
        <v>48</v>
      </c>
    </row>
    <row r="387" spans="1:7" ht="42">
      <c r="A387" s="238" t="s">
        <v>939</v>
      </c>
      <c r="B387" s="190" t="s">
        <v>472</v>
      </c>
      <c r="C387" s="191" t="s">
        <v>682</v>
      </c>
      <c r="D387" s="192">
        <v>70</v>
      </c>
      <c r="E387" s="192">
        <v>70</v>
      </c>
      <c r="F387" s="192">
        <v>70</v>
      </c>
      <c r="G387" s="236">
        <v>70</v>
      </c>
    </row>
    <row r="388" spans="1:7" s="248" customFormat="1">
      <c r="A388" s="242" t="s">
        <v>506</v>
      </c>
      <c r="B388" s="243" t="s">
        <v>507</v>
      </c>
      <c r="C388" s="244">
        <v>3047600</v>
      </c>
      <c r="D388" s="245">
        <f>316800+5397250</f>
        <v>5714050</v>
      </c>
      <c r="E388" s="246" t="s">
        <v>682</v>
      </c>
      <c r="F388" s="246" t="s">
        <v>682</v>
      </c>
      <c r="G388" s="247" t="s">
        <v>682</v>
      </c>
    </row>
    <row r="389" spans="1:7" s="248" customFormat="1">
      <c r="A389" s="242" t="s">
        <v>508</v>
      </c>
      <c r="B389" s="243" t="s">
        <v>507</v>
      </c>
      <c r="C389" s="244">
        <f>+C388</f>
        <v>3047600</v>
      </c>
      <c r="D389" s="245">
        <f>+D388</f>
        <v>5714050</v>
      </c>
      <c r="E389" s="246" t="s">
        <v>682</v>
      </c>
      <c r="F389" s="246" t="s">
        <v>682</v>
      </c>
      <c r="G389" s="247" t="s">
        <v>682</v>
      </c>
    </row>
    <row r="390" spans="1:7" s="248" customFormat="1">
      <c r="A390" s="249" t="s">
        <v>509</v>
      </c>
      <c r="B390" s="250" t="s">
        <v>507</v>
      </c>
      <c r="C390" s="251" t="s">
        <v>682</v>
      </c>
      <c r="D390" s="252" t="s">
        <v>682</v>
      </c>
      <c r="E390" s="252" t="s">
        <v>682</v>
      </c>
      <c r="F390" s="252" t="s">
        <v>682</v>
      </c>
      <c r="G390" s="253" t="s">
        <v>682</v>
      </c>
    </row>
    <row r="391" spans="1:7">
      <c r="A391" s="361"/>
      <c r="B391" s="361"/>
      <c r="C391" s="361"/>
      <c r="D391" s="361"/>
      <c r="E391" s="361"/>
      <c r="F391" s="361"/>
      <c r="G391" s="361"/>
    </row>
    <row r="392" spans="1:7">
      <c r="A392" s="226" t="s">
        <v>791</v>
      </c>
      <c r="B392" s="222"/>
      <c r="C392" s="223"/>
      <c r="D392" s="222"/>
      <c r="E392" s="222"/>
      <c r="F392" s="222"/>
      <c r="G392" s="222"/>
    </row>
    <row r="393" spans="1:7" s="220" customFormat="1" ht="23.25" customHeight="1">
      <c r="A393" s="263" t="s">
        <v>913</v>
      </c>
      <c r="B393" s="263"/>
      <c r="C393" s="263"/>
      <c r="D393" s="263"/>
      <c r="E393" s="263"/>
      <c r="F393" s="263"/>
      <c r="G393" s="263"/>
    </row>
    <row r="394" spans="1:7" s="220" customFormat="1" ht="23.25" customHeight="1">
      <c r="A394" s="221" t="s">
        <v>914</v>
      </c>
      <c r="B394" s="221"/>
      <c r="C394" s="221"/>
      <c r="D394" s="221"/>
      <c r="E394" s="221"/>
      <c r="F394" s="221"/>
      <c r="G394" s="221"/>
    </row>
    <row r="395" spans="1:7" s="220" customFormat="1" ht="23.25" customHeight="1">
      <c r="A395" s="221" t="s">
        <v>915</v>
      </c>
      <c r="B395" s="221"/>
      <c r="C395" s="221"/>
      <c r="D395" s="221"/>
      <c r="E395" s="221"/>
      <c r="F395" s="221"/>
      <c r="G395" s="221"/>
    </row>
    <row r="396" spans="1:7" s="220" customFormat="1" ht="23.25" customHeight="1">
      <c r="A396" s="221" t="s">
        <v>916</v>
      </c>
      <c r="B396" s="221"/>
      <c r="C396" s="221"/>
      <c r="D396" s="221"/>
      <c r="E396" s="221"/>
      <c r="F396" s="221"/>
      <c r="G396" s="221"/>
    </row>
    <row r="397" spans="1:7" ht="18" customHeight="1">
      <c r="A397" s="361"/>
      <c r="B397" s="361"/>
      <c r="C397" s="361"/>
      <c r="D397" s="361"/>
      <c r="E397" s="361"/>
      <c r="F397" s="361"/>
      <c r="G397" s="361"/>
    </row>
    <row r="398" spans="1:7" s="264" customFormat="1" ht="19.7" customHeight="1">
      <c r="A398" s="266" t="s">
        <v>917</v>
      </c>
      <c r="B398" s="221"/>
      <c r="C398" s="221"/>
      <c r="D398" s="221"/>
      <c r="E398" s="221"/>
      <c r="F398" s="221"/>
      <c r="G398" s="221"/>
    </row>
    <row r="399" spans="1:7" s="264" customFormat="1" ht="19.7" customHeight="1">
      <c r="A399" s="221" t="s">
        <v>918</v>
      </c>
      <c r="B399" s="221"/>
      <c r="C399" s="221"/>
      <c r="D399" s="221"/>
      <c r="E399" s="221"/>
      <c r="F399" s="221"/>
      <c r="G399" s="221"/>
    </row>
    <row r="400" spans="1:7" s="264" customFormat="1" ht="19.7" customHeight="1">
      <c r="A400" s="221" t="s">
        <v>919</v>
      </c>
      <c r="B400" s="221"/>
      <c r="C400" s="221"/>
      <c r="D400" s="221"/>
      <c r="E400" s="221"/>
      <c r="F400" s="221"/>
      <c r="G400" s="221"/>
    </row>
    <row r="401" spans="1:7" ht="15.75" customHeight="1">
      <c r="A401" s="183"/>
      <c r="B401" s="183"/>
      <c r="C401" s="183"/>
      <c r="D401" s="183"/>
      <c r="E401" s="183"/>
      <c r="F401" s="183"/>
      <c r="G401" s="183"/>
    </row>
    <row r="402" spans="1:7" ht="21.75" customHeight="1">
      <c r="A402" s="356" t="s">
        <v>730</v>
      </c>
      <c r="B402" s="358" t="s">
        <v>1028</v>
      </c>
      <c r="C402" s="359"/>
      <c r="D402" s="359"/>
      <c r="E402" s="359"/>
      <c r="F402" s="359"/>
      <c r="G402" s="360"/>
    </row>
    <row r="403" spans="1:7">
      <c r="A403" s="357"/>
      <c r="B403" s="184" t="s">
        <v>468</v>
      </c>
      <c r="C403" s="185" t="s">
        <v>502</v>
      </c>
      <c r="D403" s="184" t="s">
        <v>503</v>
      </c>
      <c r="E403" s="184" t="s">
        <v>504</v>
      </c>
      <c r="F403" s="184" t="s">
        <v>505</v>
      </c>
      <c r="G403" s="224" t="s">
        <v>731</v>
      </c>
    </row>
    <row r="404" spans="1:7" ht="42">
      <c r="A404" s="237" t="s">
        <v>784</v>
      </c>
      <c r="B404" s="190" t="s">
        <v>472</v>
      </c>
      <c r="C404" s="191" t="s">
        <v>682</v>
      </c>
      <c r="D404" s="192">
        <v>100</v>
      </c>
      <c r="E404" s="192">
        <v>100</v>
      </c>
      <c r="F404" s="192">
        <v>100</v>
      </c>
      <c r="G404" s="236">
        <v>100</v>
      </c>
    </row>
    <row r="405" spans="1:7" ht="42">
      <c r="A405" s="238" t="s">
        <v>792</v>
      </c>
      <c r="B405" s="190" t="s">
        <v>472</v>
      </c>
      <c r="C405" s="191" t="s">
        <v>682</v>
      </c>
      <c r="D405" s="192">
        <v>100</v>
      </c>
      <c r="E405" s="192">
        <v>100</v>
      </c>
      <c r="F405" s="192">
        <v>100</v>
      </c>
      <c r="G405" s="236">
        <v>100</v>
      </c>
    </row>
    <row r="406" spans="1:7" s="248" customFormat="1">
      <c r="A406" s="242" t="s">
        <v>506</v>
      </c>
      <c r="B406" s="243" t="s">
        <v>507</v>
      </c>
      <c r="C406" s="244">
        <v>2459500</v>
      </c>
      <c r="D406" s="245">
        <f>2811200+3123060</f>
        <v>5934260</v>
      </c>
      <c r="E406" s="246" t="s">
        <v>682</v>
      </c>
      <c r="F406" s="246" t="s">
        <v>682</v>
      </c>
      <c r="G406" s="247" t="s">
        <v>682</v>
      </c>
    </row>
    <row r="407" spans="1:7" s="248" customFormat="1">
      <c r="A407" s="242" t="s">
        <v>508</v>
      </c>
      <c r="B407" s="243" t="s">
        <v>507</v>
      </c>
      <c r="C407" s="244">
        <f>+C406</f>
        <v>2459500</v>
      </c>
      <c r="D407" s="245">
        <f>+D406</f>
        <v>5934260</v>
      </c>
      <c r="E407" s="246" t="s">
        <v>682</v>
      </c>
      <c r="F407" s="246" t="s">
        <v>682</v>
      </c>
      <c r="G407" s="247" t="s">
        <v>682</v>
      </c>
    </row>
    <row r="408" spans="1:7" s="248" customFormat="1">
      <c r="A408" s="249" t="s">
        <v>509</v>
      </c>
      <c r="B408" s="250" t="s">
        <v>507</v>
      </c>
      <c r="C408" s="251" t="s">
        <v>682</v>
      </c>
      <c r="D408" s="252" t="s">
        <v>682</v>
      </c>
      <c r="E408" s="252" t="s">
        <v>682</v>
      </c>
      <c r="F408" s="252" t="s">
        <v>682</v>
      </c>
      <c r="G408" s="253" t="s">
        <v>682</v>
      </c>
    </row>
    <row r="409" spans="1:7">
      <c r="A409" s="361"/>
      <c r="B409" s="361"/>
      <c r="C409" s="361"/>
      <c r="D409" s="361"/>
      <c r="E409" s="361"/>
      <c r="F409" s="361"/>
      <c r="G409" s="361"/>
    </row>
    <row r="410" spans="1:7" ht="30.75" customHeight="1">
      <c r="A410" s="175"/>
      <c r="B410" s="175"/>
      <c r="C410" s="175"/>
      <c r="D410" s="175"/>
      <c r="E410" s="175"/>
      <c r="F410" s="175"/>
      <c r="G410" s="175"/>
    </row>
    <row r="411" spans="1:7" ht="30.75" customHeight="1">
      <c r="A411" s="175"/>
      <c r="B411" s="175"/>
      <c r="C411" s="175"/>
      <c r="D411" s="175"/>
      <c r="E411" s="175"/>
      <c r="F411" s="175"/>
      <c r="G411" s="175"/>
    </row>
    <row r="412" spans="1:7">
      <c r="A412" s="222" t="s">
        <v>793</v>
      </c>
      <c r="B412" s="222"/>
      <c r="C412" s="223"/>
      <c r="D412" s="222"/>
      <c r="E412" s="222"/>
      <c r="F412" s="222"/>
      <c r="G412" s="222"/>
    </row>
    <row r="413" spans="1:7" s="220" customFormat="1" ht="23.25" customHeight="1">
      <c r="A413" s="263" t="s">
        <v>920</v>
      </c>
      <c r="B413" s="263"/>
      <c r="C413" s="263"/>
      <c r="D413" s="263"/>
      <c r="E413" s="263"/>
      <c r="F413" s="263"/>
      <c r="G413" s="263"/>
    </row>
    <row r="414" spans="1:7" s="220" customFormat="1" ht="23.25" customHeight="1">
      <c r="A414" s="221" t="s">
        <v>921</v>
      </c>
      <c r="B414" s="221"/>
      <c r="C414" s="221"/>
      <c r="D414" s="221"/>
      <c r="E414" s="221"/>
      <c r="F414" s="221"/>
      <c r="G414" s="221"/>
    </row>
    <row r="415" spans="1:7" s="220" customFormat="1" ht="23.25" customHeight="1">
      <c r="A415" s="221" t="s">
        <v>922</v>
      </c>
      <c r="B415" s="221"/>
      <c r="C415" s="221"/>
      <c r="D415" s="221"/>
      <c r="E415" s="221"/>
      <c r="F415" s="221"/>
      <c r="G415" s="221"/>
    </row>
    <row r="416" spans="1:7" s="220" customFormat="1" ht="23.25" customHeight="1">
      <c r="A416" s="221" t="s">
        <v>923</v>
      </c>
      <c r="B416" s="221"/>
      <c r="C416" s="221"/>
      <c r="D416" s="221"/>
      <c r="E416" s="221"/>
      <c r="F416" s="221"/>
      <c r="G416" s="221"/>
    </row>
    <row r="417" spans="1:7" s="220" customFormat="1" ht="23.25" customHeight="1">
      <c r="A417" s="221" t="s">
        <v>924</v>
      </c>
      <c r="B417" s="221"/>
      <c r="C417" s="221"/>
      <c r="D417" s="221"/>
      <c r="E417" s="221"/>
      <c r="F417" s="221"/>
      <c r="G417" s="221"/>
    </row>
    <row r="418" spans="1:7" s="220" customFormat="1" ht="13.5" customHeight="1">
      <c r="A418" s="221"/>
      <c r="B418" s="221"/>
      <c r="C418" s="221"/>
      <c r="D418" s="221"/>
      <c r="E418" s="221"/>
      <c r="F418" s="221"/>
      <c r="G418" s="221"/>
    </row>
    <row r="419" spans="1:7" s="220" customFormat="1" ht="23.25" customHeight="1">
      <c r="A419" s="266" t="s">
        <v>925</v>
      </c>
      <c r="B419" s="221"/>
      <c r="C419" s="221"/>
      <c r="D419" s="221"/>
      <c r="E419" s="221"/>
      <c r="F419" s="221"/>
      <c r="G419" s="221"/>
    </row>
    <row r="420" spans="1:7" s="220" customFormat="1" ht="16.5" customHeight="1">
      <c r="A420" s="266"/>
      <c r="B420" s="221"/>
      <c r="C420" s="221"/>
      <c r="D420" s="221"/>
      <c r="E420" s="221"/>
      <c r="F420" s="221"/>
      <c r="G420" s="221"/>
    </row>
    <row r="421" spans="1:7" ht="21.75" customHeight="1">
      <c r="A421" s="356" t="s">
        <v>730</v>
      </c>
      <c r="B421" s="358" t="s">
        <v>1028</v>
      </c>
      <c r="C421" s="359"/>
      <c r="D421" s="359"/>
      <c r="E421" s="359"/>
      <c r="F421" s="359"/>
      <c r="G421" s="360"/>
    </row>
    <row r="422" spans="1:7">
      <c r="A422" s="357"/>
      <c r="B422" s="184" t="s">
        <v>468</v>
      </c>
      <c r="C422" s="185" t="s">
        <v>502</v>
      </c>
      <c r="D422" s="184" t="s">
        <v>503</v>
      </c>
      <c r="E422" s="184" t="s">
        <v>504</v>
      </c>
      <c r="F422" s="184" t="s">
        <v>505</v>
      </c>
      <c r="G422" s="224" t="s">
        <v>731</v>
      </c>
    </row>
    <row r="423" spans="1:7" ht="42">
      <c r="A423" s="225" t="s">
        <v>957</v>
      </c>
      <c r="B423" s="190" t="s">
        <v>472</v>
      </c>
      <c r="C423" s="191" t="s">
        <v>682</v>
      </c>
      <c r="D423" s="192">
        <v>80</v>
      </c>
      <c r="E423" s="192">
        <v>80</v>
      </c>
      <c r="F423" s="192">
        <v>80</v>
      </c>
      <c r="G423" s="236">
        <v>80</v>
      </c>
    </row>
    <row r="424" spans="1:7" ht="63">
      <c r="A424" s="225" t="s">
        <v>794</v>
      </c>
      <c r="B424" s="190" t="s">
        <v>472</v>
      </c>
      <c r="C424" s="191" t="s">
        <v>682</v>
      </c>
      <c r="D424" s="192">
        <v>100</v>
      </c>
      <c r="E424" s="192">
        <v>100</v>
      </c>
      <c r="F424" s="192">
        <v>100</v>
      </c>
      <c r="G424" s="236">
        <v>100</v>
      </c>
    </row>
    <row r="425" spans="1:7" ht="42">
      <c r="A425" s="225" t="s">
        <v>795</v>
      </c>
      <c r="B425" s="190" t="s">
        <v>472</v>
      </c>
      <c r="C425" s="191" t="s">
        <v>682</v>
      </c>
      <c r="D425" s="192">
        <v>80</v>
      </c>
      <c r="E425" s="192">
        <v>80</v>
      </c>
      <c r="F425" s="192">
        <v>80</v>
      </c>
      <c r="G425" s="236">
        <v>80</v>
      </c>
    </row>
    <row r="426" spans="1:7" s="248" customFormat="1">
      <c r="A426" s="242" t="s">
        <v>506</v>
      </c>
      <c r="B426" s="243" t="s">
        <v>507</v>
      </c>
      <c r="C426" s="244">
        <v>7380000</v>
      </c>
      <c r="D426" s="245">
        <f>10536900+999400</f>
        <v>11536300</v>
      </c>
      <c r="E426" s="246" t="s">
        <v>682</v>
      </c>
      <c r="F426" s="246" t="s">
        <v>682</v>
      </c>
      <c r="G426" s="247" t="s">
        <v>682</v>
      </c>
    </row>
    <row r="427" spans="1:7" s="248" customFormat="1">
      <c r="A427" s="242" t="s">
        <v>508</v>
      </c>
      <c r="B427" s="243" t="s">
        <v>507</v>
      </c>
      <c r="C427" s="244">
        <f>+C426</f>
        <v>7380000</v>
      </c>
      <c r="D427" s="245">
        <f>+D426</f>
        <v>11536300</v>
      </c>
      <c r="E427" s="246" t="s">
        <v>682</v>
      </c>
      <c r="F427" s="246" t="s">
        <v>682</v>
      </c>
      <c r="G427" s="247" t="s">
        <v>682</v>
      </c>
    </row>
    <row r="428" spans="1:7" s="248" customFormat="1">
      <c r="A428" s="249" t="s">
        <v>509</v>
      </c>
      <c r="B428" s="250" t="s">
        <v>507</v>
      </c>
      <c r="C428" s="251" t="s">
        <v>682</v>
      </c>
      <c r="D428" s="252" t="s">
        <v>682</v>
      </c>
      <c r="E428" s="252" t="s">
        <v>682</v>
      </c>
      <c r="F428" s="252" t="s">
        <v>682</v>
      </c>
      <c r="G428" s="253" t="s">
        <v>682</v>
      </c>
    </row>
    <row r="429" spans="1:7" ht="27" customHeight="1"/>
    <row r="430" spans="1:7" ht="22.5" customHeight="1">
      <c r="A430" s="227" t="s">
        <v>951</v>
      </c>
      <c r="B430" s="222"/>
      <c r="C430" s="228"/>
      <c r="D430" s="222"/>
      <c r="E430" s="222"/>
      <c r="F430" s="222"/>
      <c r="G430" s="222"/>
    </row>
    <row r="431" spans="1:7" s="75" customFormat="1">
      <c r="A431" s="369" t="s">
        <v>843</v>
      </c>
      <c r="B431" s="370"/>
      <c r="C431" s="370"/>
      <c r="D431" s="370"/>
      <c r="E431" s="370"/>
      <c r="F431" s="370"/>
      <c r="G431" s="370"/>
    </row>
    <row r="432" spans="1:7" s="75" customFormat="1">
      <c r="A432" s="5" t="s">
        <v>844</v>
      </c>
      <c r="B432" s="5"/>
      <c r="C432" s="196"/>
      <c r="D432" s="197"/>
      <c r="E432" s="5"/>
      <c r="F432" s="5"/>
      <c r="G432" s="5"/>
    </row>
    <row r="433" spans="1:218" s="75" customFormat="1">
      <c r="A433" s="5" t="s">
        <v>845</v>
      </c>
      <c r="B433" s="18"/>
      <c r="C433" s="198"/>
      <c r="D433" s="199"/>
      <c r="E433" s="18"/>
      <c r="F433" s="18"/>
      <c r="G433" s="18"/>
    </row>
    <row r="434" spans="1:218" s="75" customFormat="1">
      <c r="A434" s="5" t="s">
        <v>846</v>
      </c>
      <c r="B434" s="18"/>
      <c r="C434" s="198"/>
      <c r="D434" s="199"/>
      <c r="E434" s="18"/>
      <c r="F434" s="18"/>
      <c r="G434" s="18"/>
    </row>
    <row r="435" spans="1:218" s="75" customFormat="1" ht="24.75" customHeight="1">
      <c r="A435" s="369" t="s">
        <v>847</v>
      </c>
      <c r="B435" s="369"/>
      <c r="C435" s="369"/>
      <c r="D435" s="369"/>
      <c r="E435" s="369"/>
      <c r="F435" s="369"/>
      <c r="G435" s="369"/>
    </row>
    <row r="436" spans="1:218" s="75" customFormat="1" ht="9.75" customHeight="1">
      <c r="A436" s="18"/>
      <c r="B436" s="18"/>
      <c r="C436" s="18"/>
      <c r="D436" s="18"/>
      <c r="E436" s="18"/>
      <c r="F436" s="18"/>
      <c r="G436" s="18"/>
    </row>
    <row r="437" spans="1:218" s="75" customFormat="1">
      <c r="A437" s="5" t="s">
        <v>835</v>
      </c>
      <c r="B437" s="18"/>
      <c r="C437" s="198"/>
      <c r="D437" s="199"/>
      <c r="E437" s="18"/>
      <c r="F437" s="18"/>
      <c r="G437" s="18"/>
    </row>
    <row r="438" spans="1:218" s="75" customFormat="1">
      <c r="A438" s="5" t="s">
        <v>836</v>
      </c>
      <c r="B438" s="18"/>
      <c r="C438" s="198"/>
      <c r="D438" s="199"/>
      <c r="E438" s="18"/>
      <c r="F438" s="18"/>
      <c r="G438" s="18"/>
    </row>
    <row r="439" spans="1:218" s="75" customFormat="1">
      <c r="A439" s="5" t="s">
        <v>837</v>
      </c>
      <c r="B439" s="18"/>
      <c r="C439" s="198"/>
      <c r="D439" s="199"/>
      <c r="E439" s="18"/>
      <c r="F439" s="18"/>
      <c r="G439" s="18"/>
    </row>
    <row r="440" spans="1:218" s="75" customFormat="1" ht="17.25" customHeight="1">
      <c r="A440" s="5"/>
      <c r="B440" s="18"/>
      <c r="C440" s="198"/>
      <c r="D440" s="199"/>
      <c r="E440" s="18"/>
      <c r="F440" s="18"/>
      <c r="G440" s="18"/>
    </row>
    <row r="441" spans="1:218" s="75" customFormat="1">
      <c r="A441" s="178" t="s">
        <v>796</v>
      </c>
      <c r="B441" s="3"/>
      <c r="C441" s="159"/>
      <c r="D441" s="197"/>
    </row>
    <row r="442" spans="1:218" s="75" customFormat="1">
      <c r="A442" s="178" t="s">
        <v>659</v>
      </c>
      <c r="B442" s="368">
        <f>+D450</f>
        <v>134000</v>
      </c>
      <c r="C442" s="368"/>
      <c r="D442" s="91" t="s">
        <v>507</v>
      </c>
    </row>
    <row r="443" spans="1:218" ht="19.5" customHeight="1">
      <c r="A443" s="183"/>
      <c r="B443" s="183"/>
      <c r="C443" s="200"/>
      <c r="D443" s="183"/>
      <c r="E443" s="183"/>
      <c r="F443" s="183"/>
      <c r="G443" s="183"/>
    </row>
    <row r="444" spans="1:218" ht="21.75" customHeight="1">
      <c r="A444" s="356" t="s">
        <v>730</v>
      </c>
      <c r="B444" s="358" t="s">
        <v>1028</v>
      </c>
      <c r="C444" s="359"/>
      <c r="D444" s="359"/>
      <c r="E444" s="359"/>
      <c r="F444" s="359"/>
      <c r="G444" s="360"/>
    </row>
    <row r="445" spans="1:218">
      <c r="A445" s="357"/>
      <c r="B445" s="184" t="s">
        <v>468</v>
      </c>
      <c r="C445" s="185" t="s">
        <v>502</v>
      </c>
      <c r="D445" s="184" t="s">
        <v>503</v>
      </c>
      <c r="E445" s="184" t="s">
        <v>504</v>
      </c>
      <c r="F445" s="184" t="s">
        <v>505</v>
      </c>
      <c r="G445" s="224" t="s">
        <v>731</v>
      </c>
    </row>
    <row r="446" spans="1:218" s="75" customFormat="1" ht="22.5" customHeight="1">
      <c r="A446" s="234" t="s">
        <v>797</v>
      </c>
      <c r="B446" s="201" t="s">
        <v>472</v>
      </c>
      <c r="C446" s="202" t="s">
        <v>682</v>
      </c>
      <c r="D446" s="203">
        <v>100</v>
      </c>
      <c r="E446" s="204" t="s">
        <v>682</v>
      </c>
      <c r="F446" s="204" t="s">
        <v>682</v>
      </c>
      <c r="G446" s="204" t="s">
        <v>682</v>
      </c>
    </row>
    <row r="447" spans="1:218" s="75" customFormat="1">
      <c r="A447" s="235" t="s">
        <v>833</v>
      </c>
      <c r="B447" s="205"/>
      <c r="C447" s="206"/>
      <c r="D447" s="207"/>
      <c r="E447" s="208"/>
      <c r="F447" s="208"/>
      <c r="G447" s="208"/>
    </row>
    <row r="448" spans="1:218" ht="20.25" customHeight="1">
      <c r="A448" s="235" t="s">
        <v>940</v>
      </c>
      <c r="B448" s="205"/>
      <c r="C448" s="206"/>
      <c r="D448" s="207"/>
      <c r="E448" s="209"/>
      <c r="F448" s="208"/>
      <c r="G448" s="208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  <c r="FS448" s="75"/>
      <c r="FT448" s="75"/>
      <c r="FU448" s="75"/>
      <c r="FV448" s="75"/>
      <c r="FW448" s="75"/>
      <c r="FX448" s="75"/>
      <c r="FY448" s="75"/>
      <c r="FZ448" s="75"/>
      <c r="GA448" s="75"/>
      <c r="GB448" s="75"/>
      <c r="GC448" s="75"/>
      <c r="GD448" s="75"/>
      <c r="GE448" s="75"/>
      <c r="GF448" s="75"/>
      <c r="GG448" s="75"/>
      <c r="GH448" s="75"/>
      <c r="GI448" s="75"/>
      <c r="GJ448" s="75"/>
      <c r="GK448" s="75"/>
      <c r="GL448" s="75"/>
      <c r="GM448" s="75"/>
      <c r="GN448" s="75"/>
      <c r="GO448" s="75"/>
      <c r="GP448" s="75"/>
      <c r="GQ448" s="75"/>
      <c r="GR448" s="75"/>
      <c r="GS448" s="75"/>
      <c r="GT448" s="75"/>
      <c r="GU448" s="75"/>
      <c r="GV448" s="75"/>
      <c r="GW448" s="75"/>
      <c r="GX448" s="75"/>
      <c r="GY448" s="75"/>
      <c r="GZ448" s="75"/>
      <c r="HA448" s="75"/>
      <c r="HB448" s="75"/>
      <c r="HC448" s="75"/>
      <c r="HD448" s="75"/>
      <c r="HE448" s="75"/>
      <c r="HF448" s="75"/>
      <c r="HG448" s="75"/>
      <c r="HH448" s="75"/>
      <c r="HI448" s="75"/>
      <c r="HJ448" s="75"/>
    </row>
    <row r="449" spans="1:218">
      <c r="A449" s="235" t="s">
        <v>834</v>
      </c>
      <c r="B449" s="205"/>
      <c r="C449" s="206"/>
      <c r="D449" s="207"/>
      <c r="E449" s="208"/>
      <c r="F449" s="208"/>
      <c r="G449" s="208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  <c r="FS449" s="75"/>
      <c r="FT449" s="75"/>
      <c r="FU449" s="75"/>
      <c r="FV449" s="75"/>
      <c r="FW449" s="75"/>
      <c r="FX449" s="75"/>
      <c r="FY449" s="75"/>
      <c r="FZ449" s="75"/>
      <c r="GA449" s="75"/>
      <c r="GB449" s="75"/>
      <c r="GC449" s="75"/>
      <c r="GD449" s="75"/>
      <c r="GE449" s="75"/>
      <c r="GF449" s="75"/>
      <c r="GG449" s="75"/>
      <c r="GH449" s="75"/>
      <c r="GI449" s="75"/>
      <c r="GJ449" s="75"/>
      <c r="GK449" s="75"/>
      <c r="GL449" s="75"/>
      <c r="GM449" s="75"/>
      <c r="GN449" s="75"/>
      <c r="GO449" s="75"/>
      <c r="GP449" s="75"/>
      <c r="GQ449" s="75"/>
      <c r="GR449" s="75"/>
      <c r="GS449" s="75"/>
      <c r="GT449" s="75"/>
      <c r="GU449" s="75"/>
      <c r="GV449" s="75"/>
      <c r="GW449" s="75"/>
      <c r="GX449" s="75"/>
      <c r="GY449" s="75"/>
      <c r="GZ449" s="75"/>
      <c r="HA449" s="75"/>
      <c r="HB449" s="75"/>
      <c r="HC449" s="75"/>
      <c r="HD449" s="75"/>
      <c r="HE449" s="75"/>
      <c r="HF449" s="75"/>
      <c r="HG449" s="75"/>
      <c r="HH449" s="75"/>
      <c r="HI449" s="75"/>
      <c r="HJ449" s="75"/>
    </row>
    <row r="450" spans="1:218" s="248" customFormat="1">
      <c r="A450" s="242" t="s">
        <v>506</v>
      </c>
      <c r="B450" s="243" t="s">
        <v>507</v>
      </c>
      <c r="C450" s="244" t="s">
        <v>682</v>
      </c>
      <c r="D450" s="245">
        <v>134000</v>
      </c>
      <c r="E450" s="246" t="s">
        <v>682</v>
      </c>
      <c r="F450" s="246" t="s">
        <v>682</v>
      </c>
      <c r="G450" s="247" t="s">
        <v>682</v>
      </c>
    </row>
    <row r="451" spans="1:218" s="248" customFormat="1">
      <c r="A451" s="242" t="s">
        <v>508</v>
      </c>
      <c r="B451" s="243" t="s">
        <v>507</v>
      </c>
      <c r="C451" s="244" t="s">
        <v>682</v>
      </c>
      <c r="D451" s="245">
        <v>134000</v>
      </c>
      <c r="E451" s="246" t="s">
        <v>682</v>
      </c>
      <c r="F451" s="246" t="s">
        <v>682</v>
      </c>
      <c r="G451" s="247" t="s">
        <v>682</v>
      </c>
    </row>
    <row r="452" spans="1:218" s="254" customFormat="1" ht="22.5" customHeight="1">
      <c r="A452" s="249" t="s">
        <v>509</v>
      </c>
      <c r="B452" s="250" t="s">
        <v>507</v>
      </c>
      <c r="C452" s="251" t="s">
        <v>682</v>
      </c>
      <c r="D452" s="252" t="s">
        <v>682</v>
      </c>
      <c r="E452" s="252" t="s">
        <v>682</v>
      </c>
      <c r="F452" s="252" t="s">
        <v>682</v>
      </c>
      <c r="G452" s="253" t="s">
        <v>682</v>
      </c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248"/>
      <c r="AM452" s="248"/>
      <c r="AN452" s="248"/>
      <c r="AO452" s="248"/>
      <c r="AP452" s="248"/>
      <c r="AQ452" s="248"/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 s="248"/>
      <c r="BS452" s="248"/>
      <c r="BT452" s="248"/>
      <c r="BU452" s="248"/>
      <c r="BV452" s="248"/>
      <c r="BW452" s="248"/>
      <c r="BX452" s="248"/>
      <c r="BY452" s="248"/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  <c r="DN452" s="248"/>
      <c r="DO452" s="248"/>
      <c r="DP452" s="248"/>
      <c r="DQ452" s="248"/>
      <c r="DR452" s="248"/>
      <c r="DS452" s="248"/>
      <c r="DT452" s="248"/>
      <c r="DU452" s="248"/>
      <c r="DV452" s="248"/>
      <c r="DW452" s="248"/>
      <c r="DX452" s="248"/>
      <c r="DY452" s="248"/>
      <c r="DZ452" s="248"/>
      <c r="EA452" s="248"/>
      <c r="EB452" s="248"/>
      <c r="EC452" s="248"/>
      <c r="ED452" s="248"/>
      <c r="EE452" s="248"/>
      <c r="EF452" s="248"/>
      <c r="EG452" s="248"/>
      <c r="EH452" s="248"/>
      <c r="EI452" s="248"/>
      <c r="EJ452" s="248"/>
      <c r="EK452" s="248"/>
      <c r="EL452" s="248"/>
      <c r="EM452" s="248"/>
      <c r="EN452" s="248"/>
      <c r="EO452" s="248"/>
      <c r="EP452" s="248"/>
      <c r="EQ452" s="248"/>
      <c r="ER452" s="248"/>
      <c r="ES452" s="248"/>
      <c r="ET452" s="248"/>
      <c r="EU452" s="248"/>
      <c r="EV452" s="248"/>
      <c r="EW452" s="248"/>
      <c r="EX452" s="248"/>
      <c r="EY452" s="248"/>
      <c r="EZ452" s="248"/>
      <c r="FA452" s="248"/>
      <c r="FB452" s="248"/>
      <c r="FC452" s="248"/>
      <c r="FD452" s="248"/>
      <c r="FE452" s="248"/>
      <c r="FF452" s="248"/>
      <c r="FG452" s="248"/>
      <c r="FH452" s="248"/>
      <c r="FI452" s="248"/>
      <c r="FJ452" s="248"/>
      <c r="FK452" s="248"/>
      <c r="FL452" s="248"/>
      <c r="FM452" s="248"/>
      <c r="FN452" s="248"/>
      <c r="FO452" s="248"/>
      <c r="FP452" s="248"/>
      <c r="FQ452" s="248"/>
      <c r="FR452" s="248"/>
      <c r="FS452" s="248"/>
      <c r="FT452" s="248"/>
      <c r="FU452" s="248"/>
      <c r="FV452" s="248"/>
      <c r="FW452" s="248"/>
      <c r="FX452" s="248"/>
      <c r="FY452" s="248"/>
      <c r="FZ452" s="248"/>
      <c r="GA452" s="248"/>
      <c r="GB452" s="248"/>
      <c r="GC452" s="248"/>
      <c r="GD452" s="248"/>
      <c r="GE452" s="248"/>
      <c r="GF452" s="248"/>
      <c r="GG452" s="248"/>
      <c r="GH452" s="248"/>
      <c r="GI452" s="248"/>
      <c r="GJ452" s="248"/>
      <c r="GK452" s="248"/>
      <c r="GL452" s="248"/>
      <c r="GM452" s="248"/>
      <c r="GN452" s="248"/>
      <c r="GO452" s="248"/>
      <c r="GP452" s="248"/>
      <c r="GQ452" s="248"/>
      <c r="GR452" s="248"/>
      <c r="GS452" s="248"/>
      <c r="GT452" s="248"/>
      <c r="GU452" s="248"/>
      <c r="GV452" s="248"/>
      <c r="GW452" s="248"/>
      <c r="GX452" s="248"/>
      <c r="GY452" s="248"/>
      <c r="GZ452" s="248"/>
      <c r="HA452" s="248"/>
      <c r="HB452" s="248"/>
      <c r="HC452" s="248"/>
      <c r="HD452" s="248"/>
      <c r="HE452" s="248"/>
      <c r="HF452" s="248"/>
      <c r="HG452" s="248"/>
      <c r="HH452" s="248"/>
      <c r="HI452" s="248"/>
      <c r="HJ452" s="248"/>
    </row>
    <row r="453" spans="1:218">
      <c r="A453" s="364" t="s">
        <v>798</v>
      </c>
      <c r="B453" s="364"/>
      <c r="C453" s="364"/>
      <c r="D453" s="364"/>
      <c r="E453" s="364"/>
      <c r="F453" s="364"/>
      <c r="G453" s="364"/>
    </row>
    <row r="454" spans="1:218" s="75" customFormat="1">
      <c r="A454" s="369" t="s">
        <v>942</v>
      </c>
      <c r="B454" s="370"/>
      <c r="C454" s="370"/>
      <c r="D454" s="370"/>
      <c r="E454" s="370"/>
      <c r="F454" s="370"/>
      <c r="G454" s="370"/>
    </row>
    <row r="455" spans="1:218" s="75" customFormat="1">
      <c r="A455" s="5" t="s">
        <v>941</v>
      </c>
      <c r="B455" s="5"/>
      <c r="C455" s="196"/>
      <c r="D455" s="197"/>
      <c r="E455" s="5"/>
      <c r="F455" s="5"/>
      <c r="G455" s="5"/>
    </row>
    <row r="456" spans="1:218" s="75" customFormat="1">
      <c r="A456" s="5" t="s">
        <v>838</v>
      </c>
      <c r="B456" s="18"/>
      <c r="C456" s="198"/>
      <c r="D456" s="199"/>
      <c r="E456" s="18"/>
      <c r="F456" s="18"/>
      <c r="G456" s="18"/>
    </row>
    <row r="457" spans="1:218" s="75" customFormat="1">
      <c r="A457" s="5" t="s">
        <v>839</v>
      </c>
      <c r="B457" s="18"/>
      <c r="C457" s="198"/>
      <c r="D457" s="199"/>
      <c r="E457" s="18"/>
      <c r="F457" s="18"/>
      <c r="G457" s="18"/>
    </row>
    <row r="458" spans="1:218" s="75" customFormat="1">
      <c r="A458" s="18"/>
      <c r="B458" s="18"/>
      <c r="C458" s="198"/>
      <c r="D458" s="199"/>
      <c r="E458" s="18"/>
      <c r="F458" s="18"/>
      <c r="G458" s="18"/>
    </row>
    <row r="459" spans="1:218" s="75" customFormat="1">
      <c r="A459" s="5" t="s">
        <v>943</v>
      </c>
      <c r="B459" s="18"/>
      <c r="C459" s="198"/>
      <c r="D459" s="199"/>
      <c r="E459" s="18"/>
      <c r="F459" s="18"/>
      <c r="G459" s="18"/>
    </row>
    <row r="460" spans="1:218" s="75" customFormat="1">
      <c r="A460" s="5" t="s">
        <v>944</v>
      </c>
      <c r="B460" s="18"/>
      <c r="C460" s="198"/>
      <c r="D460" s="199"/>
      <c r="E460" s="18"/>
      <c r="F460" s="18"/>
      <c r="G460" s="18"/>
    </row>
    <row r="461" spans="1:218" s="75" customFormat="1">
      <c r="A461" s="5"/>
      <c r="B461" s="18"/>
      <c r="C461" s="198"/>
      <c r="D461" s="199"/>
      <c r="E461" s="18"/>
      <c r="F461" s="18"/>
      <c r="G461" s="18"/>
    </row>
    <row r="462" spans="1:218" s="75" customFormat="1">
      <c r="A462" s="178" t="s">
        <v>796</v>
      </c>
      <c r="B462" s="3"/>
      <c r="C462" s="159"/>
      <c r="D462" s="197"/>
    </row>
    <row r="463" spans="1:218" s="75" customFormat="1">
      <c r="A463" s="178" t="s">
        <v>659</v>
      </c>
      <c r="B463" s="368">
        <f>+D468</f>
        <v>1134000</v>
      </c>
      <c r="C463" s="368"/>
      <c r="D463" s="91" t="s">
        <v>507</v>
      </c>
    </row>
    <row r="464" spans="1:218" s="75" customFormat="1">
      <c r="A464" s="178"/>
      <c r="B464" s="216"/>
      <c r="C464" s="216"/>
      <c r="D464" s="91"/>
    </row>
    <row r="465" spans="1:218" ht="21.75" customHeight="1">
      <c r="A465" s="356" t="s">
        <v>730</v>
      </c>
      <c r="B465" s="358" t="s">
        <v>1028</v>
      </c>
      <c r="C465" s="359"/>
      <c r="D465" s="359"/>
      <c r="E465" s="359"/>
      <c r="F465" s="359"/>
      <c r="G465" s="360"/>
    </row>
    <row r="466" spans="1:218">
      <c r="A466" s="357"/>
      <c r="B466" s="184" t="s">
        <v>468</v>
      </c>
      <c r="C466" s="185" t="s">
        <v>502</v>
      </c>
      <c r="D466" s="184" t="s">
        <v>503</v>
      </c>
      <c r="E466" s="184" t="s">
        <v>504</v>
      </c>
      <c r="F466" s="184" t="s">
        <v>505</v>
      </c>
      <c r="G466" s="224" t="s">
        <v>731</v>
      </c>
    </row>
    <row r="467" spans="1:218" s="75" customFormat="1" ht="84">
      <c r="A467" s="229" t="s">
        <v>842</v>
      </c>
      <c r="B467" s="230" t="s">
        <v>472</v>
      </c>
      <c r="C467" s="231" t="s">
        <v>682</v>
      </c>
      <c r="D467" s="232">
        <v>100</v>
      </c>
      <c r="E467" s="233" t="s">
        <v>682</v>
      </c>
      <c r="F467" s="233" t="s">
        <v>682</v>
      </c>
      <c r="G467" s="233" t="s">
        <v>682</v>
      </c>
    </row>
    <row r="468" spans="1:218" s="248" customFormat="1" ht="23.25" customHeight="1">
      <c r="A468" s="255" t="s">
        <v>506</v>
      </c>
      <c r="B468" s="256" t="s">
        <v>507</v>
      </c>
      <c r="C468" s="257" t="s">
        <v>682</v>
      </c>
      <c r="D468" s="258">
        <v>1134000</v>
      </c>
      <c r="E468" s="259" t="s">
        <v>682</v>
      </c>
      <c r="F468" s="259" t="s">
        <v>682</v>
      </c>
      <c r="G468" s="259" t="s">
        <v>682</v>
      </c>
    </row>
    <row r="469" spans="1:218" s="248" customFormat="1" ht="23.25" customHeight="1">
      <c r="A469" s="255" t="s">
        <v>508</v>
      </c>
      <c r="B469" s="256" t="s">
        <v>507</v>
      </c>
      <c r="C469" s="257" t="s">
        <v>682</v>
      </c>
      <c r="D469" s="258">
        <v>1134000</v>
      </c>
      <c r="E469" s="259" t="s">
        <v>682</v>
      </c>
      <c r="F469" s="259" t="s">
        <v>682</v>
      </c>
      <c r="G469" s="259" t="s">
        <v>682</v>
      </c>
    </row>
    <row r="470" spans="1:218" s="254" customFormat="1" ht="23.25" customHeight="1">
      <c r="A470" s="255" t="s">
        <v>509</v>
      </c>
      <c r="B470" s="256" t="s">
        <v>507</v>
      </c>
      <c r="C470" s="257" t="s">
        <v>682</v>
      </c>
      <c r="D470" s="259" t="s">
        <v>682</v>
      </c>
      <c r="E470" s="259" t="s">
        <v>682</v>
      </c>
      <c r="F470" s="259" t="s">
        <v>682</v>
      </c>
      <c r="G470" s="259" t="s">
        <v>682</v>
      </c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  <c r="AC470" s="248"/>
      <c r="AD470" s="248"/>
      <c r="AE470" s="248"/>
      <c r="AF470" s="248"/>
      <c r="AG470" s="248"/>
      <c r="AH470" s="248"/>
      <c r="AI470" s="248"/>
      <c r="AJ470" s="248"/>
      <c r="AK470" s="248"/>
      <c r="AL470" s="248"/>
      <c r="AM470" s="248"/>
      <c r="AN470" s="248"/>
      <c r="AO470" s="248"/>
      <c r="AP470" s="248"/>
      <c r="AQ470" s="248"/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 s="248"/>
      <c r="BS470" s="248"/>
      <c r="BT470" s="248"/>
      <c r="BU470" s="248"/>
      <c r="BV470" s="248"/>
      <c r="BW470" s="248"/>
      <c r="BX470" s="248"/>
      <c r="BY470" s="248"/>
      <c r="BZ470" s="248"/>
      <c r="CA470" s="248"/>
      <c r="CB470" s="248"/>
      <c r="CC470" s="248"/>
      <c r="CD470" s="248"/>
      <c r="CE470" s="248"/>
      <c r="CF470" s="248"/>
      <c r="CG470" s="248"/>
      <c r="CH470" s="248"/>
      <c r="CI470" s="248"/>
      <c r="CJ470" s="248"/>
      <c r="CK470" s="248"/>
      <c r="CL470" s="248"/>
      <c r="CM470" s="248"/>
      <c r="CN470" s="248"/>
      <c r="CO470" s="248"/>
      <c r="CP470" s="248"/>
      <c r="CQ470" s="248"/>
      <c r="CR470" s="248"/>
      <c r="CS470" s="248"/>
      <c r="CT470" s="248"/>
      <c r="CU470" s="248"/>
      <c r="CV470" s="248"/>
      <c r="CW470" s="248"/>
      <c r="CX470" s="248"/>
      <c r="CY470" s="248"/>
      <c r="CZ470" s="248"/>
      <c r="DA470" s="248"/>
      <c r="DB470" s="248"/>
      <c r="DC470" s="248"/>
      <c r="DD470" s="248"/>
      <c r="DE470" s="248"/>
      <c r="DF470" s="248"/>
      <c r="DG470" s="248"/>
      <c r="DH470" s="248"/>
      <c r="DI470" s="248"/>
      <c r="DJ470" s="248"/>
      <c r="DK470" s="248"/>
      <c r="DL470" s="248"/>
      <c r="DM470" s="248"/>
      <c r="DN470" s="248"/>
      <c r="DO470" s="248"/>
      <c r="DP470" s="248"/>
      <c r="DQ470" s="248"/>
      <c r="DR470" s="248"/>
      <c r="DS470" s="248"/>
      <c r="DT470" s="248"/>
      <c r="DU470" s="248"/>
      <c r="DV470" s="248"/>
      <c r="DW470" s="248"/>
      <c r="DX470" s="248"/>
      <c r="DY470" s="248"/>
      <c r="DZ470" s="248"/>
      <c r="EA470" s="248"/>
      <c r="EB470" s="248"/>
      <c r="EC470" s="248"/>
      <c r="ED470" s="248"/>
      <c r="EE470" s="248"/>
      <c r="EF470" s="248"/>
      <c r="EG470" s="248"/>
      <c r="EH470" s="248"/>
      <c r="EI470" s="248"/>
      <c r="EJ470" s="248"/>
      <c r="EK470" s="248"/>
      <c r="EL470" s="248"/>
      <c r="EM470" s="248"/>
      <c r="EN470" s="248"/>
      <c r="EO470" s="248"/>
      <c r="EP470" s="248"/>
      <c r="EQ470" s="248"/>
      <c r="ER470" s="248"/>
      <c r="ES470" s="248"/>
      <c r="ET470" s="248"/>
      <c r="EU470" s="248"/>
      <c r="EV470" s="248"/>
      <c r="EW470" s="248"/>
      <c r="EX470" s="248"/>
      <c r="EY470" s="248"/>
      <c r="EZ470" s="248"/>
      <c r="FA470" s="248"/>
      <c r="FB470" s="248"/>
      <c r="FC470" s="248"/>
      <c r="FD470" s="248"/>
      <c r="FE470" s="248"/>
      <c r="FF470" s="248"/>
      <c r="FG470" s="248"/>
      <c r="FH470" s="248"/>
      <c r="FI470" s="248"/>
      <c r="FJ470" s="248"/>
      <c r="FK470" s="248"/>
      <c r="FL470" s="248"/>
      <c r="FM470" s="248"/>
      <c r="FN470" s="248"/>
      <c r="FO470" s="248"/>
      <c r="FP470" s="248"/>
      <c r="FQ470" s="248"/>
      <c r="FR470" s="248"/>
      <c r="FS470" s="248"/>
      <c r="FT470" s="248"/>
      <c r="FU470" s="248"/>
      <c r="FV470" s="248"/>
      <c r="FW470" s="248"/>
      <c r="FX470" s="248"/>
      <c r="FY470" s="248"/>
      <c r="FZ470" s="248"/>
      <c r="GA470" s="248"/>
      <c r="GB470" s="248"/>
      <c r="GC470" s="248"/>
      <c r="GD470" s="248"/>
      <c r="GE470" s="248"/>
      <c r="GF470" s="248"/>
      <c r="GG470" s="248"/>
      <c r="GH470" s="248"/>
      <c r="GI470" s="248"/>
      <c r="GJ470" s="248"/>
      <c r="GK470" s="248"/>
      <c r="GL470" s="248"/>
      <c r="GM470" s="248"/>
      <c r="GN470" s="248"/>
      <c r="GO470" s="248"/>
      <c r="GP470" s="248"/>
      <c r="GQ470" s="248"/>
      <c r="GR470" s="248"/>
      <c r="GS470" s="248"/>
      <c r="GT470" s="248"/>
      <c r="GU470" s="248"/>
      <c r="GV470" s="248"/>
      <c r="GW470" s="248"/>
      <c r="GX470" s="248"/>
      <c r="GY470" s="248"/>
      <c r="GZ470" s="248"/>
      <c r="HA470" s="248"/>
      <c r="HB470" s="248"/>
      <c r="HC470" s="248"/>
      <c r="HD470" s="248"/>
      <c r="HE470" s="248"/>
      <c r="HF470" s="248"/>
      <c r="HG470" s="248"/>
      <c r="HH470" s="248"/>
      <c r="HI470" s="248"/>
      <c r="HJ470" s="248"/>
    </row>
    <row r="471" spans="1:218" ht="21.75" customHeight="1"/>
    <row r="472" spans="1:218">
      <c r="A472" s="367"/>
      <c r="B472" s="367"/>
      <c r="C472" s="367"/>
      <c r="D472" s="367"/>
      <c r="E472" s="367"/>
      <c r="F472" s="367"/>
      <c r="G472" s="367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  <c r="BA472" s="195"/>
      <c r="BB472" s="195"/>
      <c r="BC472" s="195"/>
      <c r="BD472" s="195"/>
      <c r="BE472" s="195"/>
      <c r="BF472" s="195"/>
      <c r="BG472" s="195"/>
      <c r="BH472" s="195"/>
      <c r="BI472" s="195"/>
      <c r="BJ472" s="195"/>
      <c r="BK472" s="195"/>
      <c r="BL472" s="195"/>
      <c r="BM472" s="195"/>
      <c r="BN472" s="195"/>
      <c r="BO472" s="195"/>
      <c r="BP472" s="195"/>
      <c r="BQ472" s="195"/>
      <c r="BR472" s="195"/>
      <c r="BS472" s="195"/>
      <c r="BT472" s="195"/>
      <c r="BU472" s="195"/>
      <c r="BV472" s="195"/>
      <c r="BW472" s="195"/>
      <c r="BX472" s="195"/>
      <c r="BY472" s="195"/>
      <c r="BZ472" s="195"/>
      <c r="CA472" s="195"/>
      <c r="CB472" s="195"/>
      <c r="CC472" s="195"/>
      <c r="CD472" s="195"/>
      <c r="CE472" s="195"/>
      <c r="CF472" s="195"/>
      <c r="CG472" s="195"/>
      <c r="CH472" s="195"/>
      <c r="CI472" s="195"/>
      <c r="CJ472" s="195"/>
      <c r="CK472" s="195"/>
      <c r="CL472" s="195"/>
      <c r="CM472" s="195"/>
      <c r="CN472" s="195"/>
      <c r="CO472" s="195"/>
      <c r="CP472" s="195"/>
      <c r="CQ472" s="195"/>
      <c r="CR472" s="195"/>
      <c r="CS472" s="195"/>
      <c r="CT472" s="195"/>
      <c r="CU472" s="195"/>
      <c r="CV472" s="195"/>
      <c r="CW472" s="195"/>
      <c r="CX472" s="195"/>
      <c r="CY472" s="195"/>
      <c r="CZ472" s="195"/>
      <c r="DA472" s="195"/>
      <c r="DB472" s="195"/>
      <c r="DC472" s="195"/>
      <c r="DD472" s="195"/>
      <c r="DE472" s="195"/>
      <c r="DF472" s="195"/>
      <c r="DG472" s="195"/>
      <c r="DH472" s="195"/>
      <c r="DI472" s="195"/>
      <c r="DJ472" s="195"/>
      <c r="DK472" s="195"/>
      <c r="DL472" s="195"/>
      <c r="DM472" s="195"/>
      <c r="DN472" s="195"/>
      <c r="DO472" s="195"/>
      <c r="DP472" s="195"/>
      <c r="DQ472" s="195"/>
      <c r="DR472" s="195"/>
      <c r="DS472" s="195"/>
      <c r="DT472" s="195"/>
      <c r="DU472" s="195"/>
      <c r="DV472" s="195"/>
      <c r="DW472" s="195"/>
      <c r="DX472" s="195"/>
      <c r="DY472" s="195"/>
      <c r="DZ472" s="195"/>
      <c r="EA472" s="195"/>
      <c r="EB472" s="195"/>
      <c r="EC472" s="195"/>
      <c r="ED472" s="195"/>
      <c r="EE472" s="195"/>
      <c r="EF472" s="195"/>
      <c r="EG472" s="195"/>
      <c r="EH472" s="195"/>
      <c r="EI472" s="195"/>
      <c r="EJ472" s="195"/>
      <c r="EK472" s="195"/>
      <c r="EL472" s="195"/>
      <c r="EM472" s="195"/>
      <c r="EN472" s="195"/>
      <c r="EO472" s="195"/>
      <c r="EP472" s="195"/>
      <c r="EQ472" s="195"/>
      <c r="ER472" s="195"/>
      <c r="ES472" s="195"/>
      <c r="ET472" s="195"/>
      <c r="EU472" s="195"/>
      <c r="EV472" s="195"/>
      <c r="EW472" s="195"/>
      <c r="EX472" s="195"/>
      <c r="EY472" s="195"/>
      <c r="EZ472" s="195"/>
      <c r="FA472" s="195"/>
      <c r="FB472" s="195"/>
      <c r="FC472" s="195"/>
      <c r="FD472" s="195"/>
      <c r="FE472" s="195"/>
      <c r="FF472" s="195"/>
      <c r="FG472" s="195"/>
      <c r="FH472" s="195"/>
      <c r="FI472" s="195"/>
      <c r="FJ472" s="195"/>
      <c r="FK472" s="195"/>
      <c r="FL472" s="195"/>
      <c r="FM472" s="195"/>
      <c r="FN472" s="195"/>
      <c r="FO472" s="195"/>
      <c r="FP472" s="195"/>
      <c r="FQ472" s="195"/>
      <c r="FR472" s="195"/>
      <c r="FS472" s="195"/>
      <c r="FT472" s="195"/>
      <c r="FU472" s="195"/>
      <c r="FV472" s="195"/>
      <c r="FW472" s="195"/>
      <c r="FX472" s="195"/>
      <c r="FY472" s="195"/>
      <c r="FZ472" s="195"/>
      <c r="GA472" s="195"/>
      <c r="GB472" s="195"/>
      <c r="GC472" s="195"/>
      <c r="GD472" s="195"/>
      <c r="GE472" s="195"/>
      <c r="GF472" s="195"/>
      <c r="GG472" s="195"/>
      <c r="GH472" s="195"/>
      <c r="GI472" s="195"/>
      <c r="GJ472" s="195"/>
      <c r="GK472" s="195"/>
      <c r="GL472" s="195"/>
      <c r="GM472" s="195"/>
      <c r="GN472" s="195"/>
      <c r="GO472" s="195"/>
      <c r="GP472" s="195"/>
      <c r="GQ472" s="195"/>
      <c r="GR472" s="195"/>
      <c r="GS472" s="195"/>
      <c r="GT472" s="195"/>
      <c r="GU472" s="195"/>
      <c r="GV472" s="195"/>
      <c r="GW472" s="195"/>
      <c r="GX472" s="195"/>
      <c r="GY472" s="195"/>
      <c r="GZ472" s="195"/>
      <c r="HA472" s="195"/>
      <c r="HB472" s="195"/>
      <c r="HC472" s="195"/>
      <c r="HD472" s="195"/>
      <c r="HE472" s="195"/>
      <c r="HF472" s="195"/>
      <c r="HG472" s="195"/>
      <c r="HH472" s="195"/>
      <c r="HI472" s="195"/>
      <c r="HJ472" s="195"/>
    </row>
    <row r="473" spans="1:218">
      <c r="A473" s="183"/>
      <c r="B473" s="183"/>
      <c r="C473" s="200"/>
      <c r="D473" s="183"/>
      <c r="E473" s="183"/>
      <c r="F473" s="183"/>
      <c r="G473" s="183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  <c r="BA473" s="195"/>
      <c r="BB473" s="195"/>
      <c r="BC473" s="195"/>
      <c r="BD473" s="195"/>
      <c r="BE473" s="195"/>
      <c r="BF473" s="195"/>
      <c r="BG473" s="195"/>
      <c r="BH473" s="195"/>
      <c r="BI473" s="195"/>
      <c r="BJ473" s="195"/>
      <c r="BK473" s="195"/>
      <c r="BL473" s="195"/>
      <c r="BM473" s="195"/>
      <c r="BN473" s="195"/>
      <c r="BO473" s="195"/>
      <c r="BP473" s="195"/>
      <c r="BQ473" s="195"/>
      <c r="BR473" s="195"/>
      <c r="BS473" s="195"/>
      <c r="BT473" s="195"/>
      <c r="BU473" s="195"/>
      <c r="BV473" s="195"/>
      <c r="BW473" s="195"/>
      <c r="BX473" s="195"/>
      <c r="BY473" s="195"/>
      <c r="BZ473" s="195"/>
      <c r="CA473" s="195"/>
      <c r="CB473" s="195"/>
      <c r="CC473" s="195"/>
      <c r="CD473" s="195"/>
      <c r="CE473" s="195"/>
      <c r="CF473" s="195"/>
      <c r="CG473" s="195"/>
      <c r="CH473" s="195"/>
      <c r="CI473" s="195"/>
      <c r="CJ473" s="195"/>
      <c r="CK473" s="195"/>
      <c r="CL473" s="195"/>
      <c r="CM473" s="195"/>
      <c r="CN473" s="195"/>
      <c r="CO473" s="195"/>
      <c r="CP473" s="195"/>
      <c r="CQ473" s="195"/>
      <c r="CR473" s="195"/>
      <c r="CS473" s="195"/>
      <c r="CT473" s="195"/>
      <c r="CU473" s="195"/>
      <c r="CV473" s="195"/>
      <c r="CW473" s="195"/>
      <c r="CX473" s="195"/>
      <c r="CY473" s="195"/>
      <c r="CZ473" s="195"/>
      <c r="DA473" s="195"/>
      <c r="DB473" s="195"/>
      <c r="DC473" s="195"/>
      <c r="DD473" s="195"/>
      <c r="DE473" s="195"/>
      <c r="DF473" s="195"/>
      <c r="DG473" s="195"/>
      <c r="DH473" s="195"/>
      <c r="DI473" s="195"/>
      <c r="DJ473" s="195"/>
      <c r="DK473" s="195"/>
      <c r="DL473" s="195"/>
      <c r="DM473" s="195"/>
      <c r="DN473" s="195"/>
      <c r="DO473" s="195"/>
      <c r="DP473" s="195"/>
      <c r="DQ473" s="195"/>
      <c r="DR473" s="195"/>
      <c r="DS473" s="195"/>
      <c r="DT473" s="195"/>
      <c r="DU473" s="195"/>
      <c r="DV473" s="195"/>
      <c r="DW473" s="195"/>
      <c r="DX473" s="195"/>
      <c r="DY473" s="195"/>
      <c r="DZ473" s="195"/>
      <c r="EA473" s="195"/>
      <c r="EB473" s="195"/>
      <c r="EC473" s="195"/>
      <c r="ED473" s="195"/>
      <c r="EE473" s="195"/>
      <c r="EF473" s="195"/>
      <c r="EG473" s="195"/>
      <c r="EH473" s="195"/>
      <c r="EI473" s="195"/>
      <c r="EJ473" s="195"/>
      <c r="EK473" s="195"/>
      <c r="EL473" s="195"/>
      <c r="EM473" s="195"/>
      <c r="EN473" s="195"/>
      <c r="EO473" s="195"/>
      <c r="EP473" s="195"/>
      <c r="EQ473" s="195"/>
      <c r="ER473" s="195"/>
      <c r="ES473" s="195"/>
      <c r="ET473" s="195"/>
      <c r="EU473" s="195"/>
      <c r="EV473" s="195"/>
      <c r="EW473" s="195"/>
      <c r="EX473" s="195"/>
      <c r="EY473" s="195"/>
      <c r="EZ473" s="195"/>
      <c r="FA473" s="195"/>
      <c r="FB473" s="195"/>
      <c r="FC473" s="195"/>
      <c r="FD473" s="195"/>
      <c r="FE473" s="195"/>
      <c r="FF473" s="195"/>
      <c r="FG473" s="195"/>
      <c r="FH473" s="195"/>
      <c r="FI473" s="195"/>
      <c r="FJ473" s="195"/>
      <c r="FK473" s="195"/>
      <c r="FL473" s="195"/>
      <c r="FM473" s="195"/>
      <c r="FN473" s="195"/>
      <c r="FO473" s="195"/>
      <c r="FP473" s="195"/>
      <c r="FQ473" s="195"/>
      <c r="FR473" s="195"/>
      <c r="FS473" s="195"/>
      <c r="FT473" s="195"/>
      <c r="FU473" s="195"/>
      <c r="FV473" s="195"/>
      <c r="FW473" s="195"/>
      <c r="FX473" s="195"/>
      <c r="FY473" s="195"/>
      <c r="FZ473" s="195"/>
      <c r="GA473" s="195"/>
      <c r="GB473" s="195"/>
      <c r="GC473" s="195"/>
      <c r="GD473" s="195"/>
      <c r="GE473" s="195"/>
      <c r="GF473" s="195"/>
      <c r="GG473" s="195"/>
      <c r="GH473" s="195"/>
      <c r="GI473" s="195"/>
      <c r="GJ473" s="195"/>
      <c r="GK473" s="195"/>
      <c r="GL473" s="195"/>
      <c r="GM473" s="195"/>
      <c r="GN473" s="195"/>
      <c r="GO473" s="195"/>
      <c r="GP473" s="195"/>
      <c r="GQ473" s="195"/>
      <c r="GR473" s="195"/>
      <c r="GS473" s="195"/>
      <c r="GT473" s="195"/>
      <c r="GU473" s="195"/>
      <c r="GV473" s="195"/>
      <c r="GW473" s="195"/>
      <c r="GX473" s="195"/>
      <c r="GY473" s="195"/>
      <c r="GZ473" s="195"/>
      <c r="HA473" s="195"/>
      <c r="HB473" s="195"/>
      <c r="HC473" s="195"/>
      <c r="HD473" s="195"/>
      <c r="HE473" s="195"/>
      <c r="HF473" s="195"/>
      <c r="HG473" s="195"/>
      <c r="HH473" s="195"/>
      <c r="HI473" s="195"/>
      <c r="HJ473" s="195"/>
    </row>
    <row r="474" spans="1:218">
      <c r="A474" s="183"/>
      <c r="B474" s="183"/>
      <c r="C474" s="200"/>
      <c r="D474" s="183"/>
      <c r="E474" s="183"/>
      <c r="F474" s="183"/>
      <c r="G474" s="183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  <c r="BA474" s="195"/>
      <c r="BB474" s="195"/>
      <c r="BC474" s="195"/>
      <c r="BD474" s="195"/>
      <c r="BE474" s="195"/>
      <c r="BF474" s="195"/>
      <c r="BG474" s="195"/>
      <c r="BH474" s="195"/>
      <c r="BI474" s="195"/>
      <c r="BJ474" s="195"/>
      <c r="BK474" s="195"/>
      <c r="BL474" s="195"/>
      <c r="BM474" s="195"/>
      <c r="BN474" s="195"/>
      <c r="BO474" s="195"/>
      <c r="BP474" s="195"/>
      <c r="BQ474" s="195"/>
      <c r="BR474" s="195"/>
      <c r="BS474" s="195"/>
      <c r="BT474" s="195"/>
      <c r="BU474" s="195"/>
      <c r="BV474" s="195"/>
      <c r="BW474" s="195"/>
      <c r="BX474" s="195"/>
      <c r="BY474" s="195"/>
      <c r="BZ474" s="195"/>
      <c r="CA474" s="195"/>
      <c r="CB474" s="195"/>
      <c r="CC474" s="195"/>
      <c r="CD474" s="195"/>
      <c r="CE474" s="195"/>
      <c r="CF474" s="195"/>
      <c r="CG474" s="195"/>
      <c r="CH474" s="195"/>
      <c r="CI474" s="195"/>
      <c r="CJ474" s="195"/>
      <c r="CK474" s="195"/>
      <c r="CL474" s="195"/>
      <c r="CM474" s="195"/>
      <c r="CN474" s="195"/>
      <c r="CO474" s="195"/>
      <c r="CP474" s="195"/>
      <c r="CQ474" s="195"/>
      <c r="CR474" s="195"/>
      <c r="CS474" s="195"/>
      <c r="CT474" s="195"/>
      <c r="CU474" s="195"/>
      <c r="CV474" s="195"/>
      <c r="CW474" s="195"/>
      <c r="CX474" s="195"/>
      <c r="CY474" s="195"/>
      <c r="CZ474" s="195"/>
      <c r="DA474" s="195"/>
      <c r="DB474" s="195"/>
      <c r="DC474" s="195"/>
      <c r="DD474" s="195"/>
      <c r="DE474" s="195"/>
      <c r="DF474" s="195"/>
      <c r="DG474" s="195"/>
      <c r="DH474" s="195"/>
      <c r="DI474" s="195"/>
      <c r="DJ474" s="195"/>
      <c r="DK474" s="195"/>
      <c r="DL474" s="195"/>
      <c r="DM474" s="195"/>
      <c r="DN474" s="195"/>
      <c r="DO474" s="195"/>
      <c r="DP474" s="195"/>
      <c r="DQ474" s="195"/>
      <c r="DR474" s="195"/>
      <c r="DS474" s="195"/>
      <c r="DT474" s="195"/>
      <c r="DU474" s="195"/>
      <c r="DV474" s="195"/>
      <c r="DW474" s="195"/>
      <c r="DX474" s="195"/>
      <c r="DY474" s="195"/>
      <c r="DZ474" s="195"/>
      <c r="EA474" s="195"/>
      <c r="EB474" s="195"/>
      <c r="EC474" s="195"/>
      <c r="ED474" s="195"/>
      <c r="EE474" s="195"/>
      <c r="EF474" s="195"/>
      <c r="EG474" s="195"/>
      <c r="EH474" s="195"/>
      <c r="EI474" s="195"/>
      <c r="EJ474" s="195"/>
      <c r="EK474" s="195"/>
      <c r="EL474" s="195"/>
      <c r="EM474" s="195"/>
      <c r="EN474" s="195"/>
      <c r="EO474" s="195"/>
      <c r="EP474" s="195"/>
      <c r="EQ474" s="195"/>
      <c r="ER474" s="195"/>
      <c r="ES474" s="195"/>
      <c r="ET474" s="195"/>
      <c r="EU474" s="195"/>
      <c r="EV474" s="195"/>
      <c r="EW474" s="195"/>
      <c r="EX474" s="195"/>
      <c r="EY474" s="195"/>
      <c r="EZ474" s="195"/>
      <c r="FA474" s="195"/>
      <c r="FB474" s="195"/>
      <c r="FC474" s="195"/>
      <c r="FD474" s="195"/>
      <c r="FE474" s="195"/>
      <c r="FF474" s="195"/>
      <c r="FG474" s="195"/>
      <c r="FH474" s="195"/>
      <c r="FI474" s="195"/>
      <c r="FJ474" s="195"/>
      <c r="FK474" s="195"/>
      <c r="FL474" s="195"/>
      <c r="FM474" s="195"/>
      <c r="FN474" s="195"/>
      <c r="FO474" s="195"/>
      <c r="FP474" s="195"/>
      <c r="FQ474" s="195"/>
      <c r="FR474" s="195"/>
      <c r="FS474" s="195"/>
      <c r="FT474" s="195"/>
      <c r="FU474" s="195"/>
      <c r="FV474" s="195"/>
      <c r="FW474" s="195"/>
      <c r="FX474" s="195"/>
      <c r="FY474" s="195"/>
      <c r="FZ474" s="195"/>
      <c r="GA474" s="195"/>
      <c r="GB474" s="195"/>
      <c r="GC474" s="195"/>
      <c r="GD474" s="195"/>
      <c r="GE474" s="195"/>
      <c r="GF474" s="195"/>
      <c r="GG474" s="195"/>
      <c r="GH474" s="195"/>
      <c r="GI474" s="195"/>
      <c r="GJ474" s="195"/>
      <c r="GK474" s="195"/>
      <c r="GL474" s="195"/>
      <c r="GM474" s="195"/>
      <c r="GN474" s="195"/>
      <c r="GO474" s="195"/>
      <c r="GP474" s="195"/>
      <c r="GQ474" s="195"/>
      <c r="GR474" s="195"/>
      <c r="GS474" s="195"/>
      <c r="GT474" s="195"/>
      <c r="GU474" s="195"/>
      <c r="GV474" s="195"/>
      <c r="GW474" s="195"/>
      <c r="GX474" s="195"/>
      <c r="GY474" s="195"/>
      <c r="GZ474" s="195"/>
      <c r="HA474" s="195"/>
      <c r="HB474" s="195"/>
      <c r="HC474" s="195"/>
      <c r="HD474" s="195"/>
      <c r="HE474" s="195"/>
      <c r="HF474" s="195"/>
      <c r="HG474" s="195"/>
      <c r="HH474" s="195"/>
      <c r="HI474" s="195"/>
      <c r="HJ474" s="195"/>
    </row>
    <row r="475" spans="1:218" s="75" customFormat="1">
      <c r="A475" s="355" t="s">
        <v>799</v>
      </c>
      <c r="B475" s="355"/>
      <c r="C475" s="355"/>
      <c r="D475" s="355"/>
      <c r="E475" s="355"/>
      <c r="F475" s="355"/>
      <c r="G475" s="355"/>
    </row>
    <row r="476" spans="1:218" s="75" customFormat="1">
      <c r="A476" s="371" t="s">
        <v>826</v>
      </c>
      <c r="B476" s="372"/>
      <c r="C476" s="372"/>
      <c r="D476" s="372"/>
      <c r="E476" s="372"/>
      <c r="F476" s="372"/>
      <c r="G476" s="372"/>
    </row>
    <row r="477" spans="1:218" s="75" customFormat="1">
      <c r="A477" s="5" t="s">
        <v>840</v>
      </c>
      <c r="B477" s="5"/>
      <c r="C477" s="196"/>
      <c r="D477" s="197"/>
      <c r="E477" s="5"/>
      <c r="F477" s="5"/>
      <c r="G477" s="5"/>
    </row>
    <row r="478" spans="1:218" s="75" customFormat="1">
      <c r="A478" s="5" t="s">
        <v>841</v>
      </c>
      <c r="B478" s="5"/>
      <c r="C478" s="196"/>
      <c r="D478" s="197"/>
      <c r="E478" s="5"/>
      <c r="F478" s="5"/>
      <c r="G478" s="5"/>
    </row>
    <row r="479" spans="1:218" s="75" customFormat="1">
      <c r="A479" s="5"/>
      <c r="B479" s="5"/>
      <c r="C479" s="196"/>
      <c r="D479" s="197"/>
      <c r="E479" s="5"/>
      <c r="F479" s="5"/>
      <c r="G479" s="5"/>
    </row>
    <row r="480" spans="1:218" s="75" customFormat="1">
      <c r="A480" s="5" t="s">
        <v>827</v>
      </c>
      <c r="B480" s="18"/>
      <c r="C480" s="198"/>
      <c r="D480" s="199"/>
      <c r="E480" s="18"/>
      <c r="F480" s="18"/>
      <c r="G480" s="18"/>
    </row>
    <row r="481" spans="1:7" s="75" customFormat="1" ht="18" customHeight="1">
      <c r="A481" s="5"/>
      <c r="B481" s="18"/>
      <c r="C481" s="198"/>
      <c r="D481" s="199"/>
      <c r="E481" s="18"/>
      <c r="F481" s="18"/>
      <c r="G481" s="18"/>
    </row>
    <row r="482" spans="1:7" s="75" customFormat="1">
      <c r="A482" s="178" t="s">
        <v>796</v>
      </c>
      <c r="B482" s="3"/>
      <c r="C482" s="159"/>
      <c r="D482" s="197"/>
    </row>
    <row r="483" spans="1:7" s="75" customFormat="1">
      <c r="A483" s="178" t="s">
        <v>659</v>
      </c>
      <c r="B483" s="368">
        <f>+D489</f>
        <v>146900</v>
      </c>
      <c r="C483" s="368"/>
      <c r="D483" s="91" t="s">
        <v>507</v>
      </c>
    </row>
    <row r="484" spans="1:7" s="75" customFormat="1">
      <c r="B484" s="3"/>
      <c r="C484" s="159"/>
      <c r="D484" s="197"/>
    </row>
    <row r="485" spans="1:7" ht="21.75" customHeight="1">
      <c r="A485" s="356" t="s">
        <v>730</v>
      </c>
      <c r="B485" s="358" t="s">
        <v>1028</v>
      </c>
      <c r="C485" s="359"/>
      <c r="D485" s="359"/>
      <c r="E485" s="359"/>
      <c r="F485" s="359"/>
      <c r="G485" s="360"/>
    </row>
    <row r="486" spans="1:7">
      <c r="A486" s="357"/>
      <c r="B486" s="184" t="s">
        <v>468</v>
      </c>
      <c r="C486" s="185" t="s">
        <v>502</v>
      </c>
      <c r="D486" s="184" t="s">
        <v>503</v>
      </c>
      <c r="E486" s="184" t="s">
        <v>504</v>
      </c>
      <c r="F486" s="184" t="s">
        <v>505</v>
      </c>
      <c r="G486" s="224" t="s">
        <v>731</v>
      </c>
    </row>
    <row r="487" spans="1:7" s="75" customFormat="1" ht="20.25" customHeight="1">
      <c r="A487" s="234" t="s">
        <v>945</v>
      </c>
      <c r="B487" s="201" t="s">
        <v>472</v>
      </c>
      <c r="C487" s="202" t="s">
        <v>682</v>
      </c>
      <c r="D487" s="210">
        <v>80</v>
      </c>
      <c r="E487" s="204" t="s">
        <v>682</v>
      </c>
      <c r="F487" s="204" t="s">
        <v>682</v>
      </c>
      <c r="G487" s="204" t="s">
        <v>682</v>
      </c>
    </row>
    <row r="488" spans="1:7" s="75" customFormat="1" ht="20.25" customHeight="1">
      <c r="A488" s="268" t="s">
        <v>946</v>
      </c>
      <c r="B488" s="269"/>
      <c r="C488" s="270"/>
      <c r="D488" s="271"/>
      <c r="E488" s="272"/>
      <c r="F488" s="272"/>
      <c r="G488" s="272"/>
    </row>
    <row r="489" spans="1:7" s="248" customFormat="1">
      <c r="A489" s="255" t="s">
        <v>506</v>
      </c>
      <c r="B489" s="256" t="s">
        <v>507</v>
      </c>
      <c r="C489" s="257" t="s">
        <v>682</v>
      </c>
      <c r="D489" s="258">
        <v>146900</v>
      </c>
      <c r="E489" s="259" t="s">
        <v>682</v>
      </c>
      <c r="F489" s="259" t="s">
        <v>682</v>
      </c>
      <c r="G489" s="259" t="s">
        <v>682</v>
      </c>
    </row>
    <row r="490" spans="1:7" s="248" customFormat="1">
      <c r="A490" s="255" t="s">
        <v>508</v>
      </c>
      <c r="B490" s="256" t="s">
        <v>507</v>
      </c>
      <c r="C490" s="257" t="s">
        <v>682</v>
      </c>
      <c r="D490" s="258">
        <v>146900</v>
      </c>
      <c r="E490" s="259" t="s">
        <v>682</v>
      </c>
      <c r="F490" s="259" t="s">
        <v>682</v>
      </c>
      <c r="G490" s="259" t="s">
        <v>682</v>
      </c>
    </row>
    <row r="491" spans="1:7" s="248" customFormat="1">
      <c r="A491" s="255" t="s">
        <v>509</v>
      </c>
      <c r="B491" s="256" t="s">
        <v>507</v>
      </c>
      <c r="C491" s="257" t="s">
        <v>682</v>
      </c>
      <c r="D491" s="259" t="s">
        <v>682</v>
      </c>
      <c r="E491" s="259" t="s">
        <v>682</v>
      </c>
      <c r="F491" s="259" t="s">
        <v>682</v>
      </c>
      <c r="G491" s="259" t="s">
        <v>682</v>
      </c>
    </row>
  </sheetData>
  <mergeCells count="147">
    <mergeCell ref="A18:G18"/>
    <mergeCell ref="A58:G58"/>
    <mergeCell ref="A71:G71"/>
    <mergeCell ref="A271:G271"/>
    <mergeCell ref="A274:A275"/>
    <mergeCell ref="B274:G274"/>
    <mergeCell ref="A266:G266"/>
    <mergeCell ref="A272:G272"/>
    <mergeCell ref="A254:G254"/>
    <mergeCell ref="A255:G255"/>
    <mergeCell ref="A265:G265"/>
    <mergeCell ref="A240:A241"/>
    <mergeCell ref="B240:G240"/>
    <mergeCell ref="A248:G248"/>
    <mergeCell ref="A251:G251"/>
    <mergeCell ref="A232:G232"/>
    <mergeCell ref="A237:G237"/>
    <mergeCell ref="A233:G233"/>
    <mergeCell ref="A238:G238"/>
    <mergeCell ref="A221:G221"/>
    <mergeCell ref="A222:G222"/>
    <mergeCell ref="A224:A225"/>
    <mergeCell ref="B224:G224"/>
    <mergeCell ref="A234:G234"/>
    <mergeCell ref="A6:G6"/>
    <mergeCell ref="A14:G14"/>
    <mergeCell ref="A397:G397"/>
    <mergeCell ref="A402:A403"/>
    <mergeCell ref="B402:G402"/>
    <mergeCell ref="A485:A486"/>
    <mergeCell ref="B485:G485"/>
    <mergeCell ref="A453:G453"/>
    <mergeCell ref="A472:G472"/>
    <mergeCell ref="A431:G431"/>
    <mergeCell ref="A435:G435"/>
    <mergeCell ref="B442:C442"/>
    <mergeCell ref="A454:G454"/>
    <mergeCell ref="B483:C483"/>
    <mergeCell ref="A476:G476"/>
    <mergeCell ref="A391:G391"/>
    <mergeCell ref="A378:G378"/>
    <mergeCell ref="A383:A384"/>
    <mergeCell ref="B383:G383"/>
    <mergeCell ref="A465:A466"/>
    <mergeCell ref="B465:G465"/>
    <mergeCell ref="A282:G282"/>
    <mergeCell ref="A298:G298"/>
    <mergeCell ref="A303:G303"/>
    <mergeCell ref="A349:A350"/>
    <mergeCell ref="B349:G349"/>
    <mergeCell ref="A357:G357"/>
    <mergeCell ref="A317:G317"/>
    <mergeCell ref="B463:C463"/>
    <mergeCell ref="A302:G302"/>
    <mergeCell ref="A304:A305"/>
    <mergeCell ref="B304:G304"/>
    <mergeCell ref="A444:A445"/>
    <mergeCell ref="B444:G444"/>
    <mergeCell ref="A322:G322"/>
    <mergeCell ref="A323:G323"/>
    <mergeCell ref="A325:A326"/>
    <mergeCell ref="B325:G325"/>
    <mergeCell ref="A332:G332"/>
    <mergeCell ref="A346:G346"/>
    <mergeCell ref="A339:G339"/>
    <mergeCell ref="A347:G347"/>
    <mergeCell ref="A206:A207"/>
    <mergeCell ref="B206:G206"/>
    <mergeCell ref="A214:G214"/>
    <mergeCell ref="A218:G218"/>
    <mergeCell ref="A203:G203"/>
    <mergeCell ref="A204:G204"/>
    <mergeCell ref="A187:G187"/>
    <mergeCell ref="A190:A191"/>
    <mergeCell ref="B190:G190"/>
    <mergeCell ref="A183:G183"/>
    <mergeCell ref="A174:G174"/>
    <mergeCell ref="A176:A177"/>
    <mergeCell ref="B176:G176"/>
    <mergeCell ref="A188:G188"/>
    <mergeCell ref="A169:G169"/>
    <mergeCell ref="A173:G173"/>
    <mergeCell ref="A171:G171"/>
    <mergeCell ref="A184:G184"/>
    <mergeCell ref="B80:G80"/>
    <mergeCell ref="A88:G88"/>
    <mergeCell ref="A105:G105"/>
    <mergeCell ref="A121:G121"/>
    <mergeCell ref="A159:G159"/>
    <mergeCell ref="A154:G154"/>
    <mergeCell ref="A146:A147"/>
    <mergeCell ref="B146:G146"/>
    <mergeCell ref="A144:G144"/>
    <mergeCell ref="A126:A127"/>
    <mergeCell ref="B126:G126"/>
    <mergeCell ref="A133:G133"/>
    <mergeCell ref="A140:G140"/>
    <mergeCell ref="A141:G141"/>
    <mergeCell ref="A155:G155"/>
    <mergeCell ref="A1:G1"/>
    <mergeCell ref="A2:G2"/>
    <mergeCell ref="A4:G4"/>
    <mergeCell ref="A7:G7"/>
    <mergeCell ref="A8:A9"/>
    <mergeCell ref="B8:G8"/>
    <mergeCell ref="A421:A422"/>
    <mergeCell ref="B421:G421"/>
    <mergeCell ref="A409:G409"/>
    <mergeCell ref="A287:G287"/>
    <mergeCell ref="A289:A290"/>
    <mergeCell ref="B289:G289"/>
    <mergeCell ref="A297:G297"/>
    <mergeCell ref="A104:G104"/>
    <mergeCell ref="A60:A61"/>
    <mergeCell ref="A257:A258"/>
    <mergeCell ref="B257:G257"/>
    <mergeCell ref="A161:A162"/>
    <mergeCell ref="B161:G161"/>
    <mergeCell ref="A13:G13"/>
    <mergeCell ref="A119:G119"/>
    <mergeCell ref="A123:G123"/>
    <mergeCell ref="A120:G120"/>
    <mergeCell ref="A124:G124"/>
    <mergeCell ref="A267:G267"/>
    <mergeCell ref="A475:G475"/>
    <mergeCell ref="A20:A21"/>
    <mergeCell ref="B20:G20"/>
    <mergeCell ref="A28:G28"/>
    <mergeCell ref="A15:G15"/>
    <mergeCell ref="B60:G60"/>
    <mergeCell ref="A78:G78"/>
    <mergeCell ref="A80:A81"/>
    <mergeCell ref="A68:G68"/>
    <mergeCell ref="A77:G77"/>
    <mergeCell ref="A57:G57"/>
    <mergeCell ref="A41:G41"/>
    <mergeCell ref="A42:G42"/>
    <mergeCell ref="A44:A45"/>
    <mergeCell ref="B44:G44"/>
    <mergeCell ref="A36:G36"/>
    <mergeCell ref="A54:G54"/>
    <mergeCell ref="A72:G72"/>
    <mergeCell ref="A53:G53"/>
    <mergeCell ref="A108:G108"/>
    <mergeCell ref="A111:A112"/>
    <mergeCell ref="B111:G111"/>
    <mergeCell ref="A109:G109"/>
  </mergeCells>
  <pageMargins left="0.98425196850393704" right="0.51181102362204722" top="0.98425196850393704" bottom="0.59055118110236227" header="0.31496062992125984" footer="0.31496062992125984"/>
  <pageSetup paperSize="9" scale="73" firstPageNumber="126" fitToHeight="0" orientation="portrait" useFirstPageNumber="1" r:id="rId1"/>
  <headerFooter>
    <oddHeader>&amp;C&amp;"TH SarabunPSK,ธรรมดา"&amp;16&amp;P</oddHeader>
  </headerFooter>
  <rowBreaks count="6" manualBreakCount="6">
    <brk id="139" max="16383" man="1"/>
    <brk id="182" max="16383" man="1"/>
    <brk id="250" max="6" man="1"/>
    <brk id="281" max="16383" man="1"/>
    <brk id="338" max="16383" man="1"/>
    <brk id="4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87"/>
  <sheetViews>
    <sheetView showGridLines="0" tabSelected="1" view="pageBreakPreview" zoomScale="90" zoomScaleNormal="90" zoomScaleSheetLayoutView="90" workbookViewId="0">
      <selection activeCell="C6" sqref="C6"/>
    </sheetView>
  </sheetViews>
  <sheetFormatPr defaultColWidth="8.7109375" defaultRowHeight="21"/>
  <cols>
    <col min="1" max="1" width="2.42578125" style="81" customWidth="1"/>
    <col min="2" max="2" width="7.85546875" style="81" customWidth="1"/>
    <col min="3" max="3" width="10" style="81" customWidth="1"/>
    <col min="4" max="4" width="41.7109375" style="81" customWidth="1"/>
    <col min="5" max="5" width="5.7109375" style="81" customWidth="1"/>
    <col min="6" max="6" width="8.28515625" style="102" customWidth="1"/>
    <col min="7" max="7" width="14" style="102" customWidth="1"/>
    <col min="8" max="8" width="5.28515625" style="165" customWidth="1"/>
    <col min="9" max="9" width="13.42578125" style="81" customWidth="1"/>
    <col min="10" max="10" width="13.140625" style="81" bestFit="1" customWidth="1"/>
    <col min="11" max="16384" width="8.7109375" style="81"/>
  </cols>
  <sheetData>
    <row r="1" spans="1:10">
      <c r="B1" s="338" t="s">
        <v>460</v>
      </c>
      <c r="C1" s="338"/>
      <c r="D1" s="338"/>
      <c r="E1" s="338"/>
      <c r="F1" s="338"/>
      <c r="G1" s="338"/>
      <c r="H1" s="338"/>
    </row>
    <row r="2" spans="1:10">
      <c r="B2" s="101"/>
      <c r="C2" s="101"/>
      <c r="D2" s="101"/>
      <c r="E2" s="101"/>
      <c r="F2" s="101"/>
      <c r="G2" s="101"/>
      <c r="H2" s="101"/>
    </row>
    <row r="3" spans="1:10">
      <c r="B3" s="100" t="s">
        <v>521</v>
      </c>
      <c r="C3" s="101"/>
      <c r="D3" s="101"/>
      <c r="E3" s="101"/>
      <c r="F3" s="380">
        <f>+F6+F34+F69+F104+F137+F167+F201+F235+F270+F305+F340+F375+F410+F445+F480+F733+F768+F803+F838+F872+F955+F961+F966+F628+F663+F698</f>
        <v>237412410</v>
      </c>
      <c r="G3" s="380"/>
      <c r="H3" s="219" t="s">
        <v>507</v>
      </c>
      <c r="I3" s="97"/>
    </row>
    <row r="4" spans="1:10" s="103" customFormat="1" ht="26.25" customHeight="1">
      <c r="A4" s="281" t="s">
        <v>577</v>
      </c>
      <c r="B4" s="388" t="s">
        <v>1233</v>
      </c>
      <c r="C4" s="388"/>
      <c r="D4" s="388"/>
      <c r="E4" s="388"/>
      <c r="F4" s="388"/>
      <c r="G4" s="388"/>
      <c r="H4" s="388"/>
    </row>
    <row r="5" spans="1:10" s="103" customFormat="1" ht="26.25" customHeight="1">
      <c r="A5" s="281"/>
      <c r="B5" s="119" t="s">
        <v>516</v>
      </c>
      <c r="F5" s="119"/>
      <c r="G5" s="119"/>
      <c r="H5" s="219"/>
    </row>
    <row r="6" spans="1:10" s="103" customFormat="1">
      <c r="A6" s="281"/>
      <c r="B6" s="119" t="s">
        <v>532</v>
      </c>
      <c r="F6" s="380">
        <f>E7</f>
        <v>130800350</v>
      </c>
      <c r="G6" s="380"/>
      <c r="H6" s="219" t="s">
        <v>507</v>
      </c>
    </row>
    <row r="7" spans="1:10">
      <c r="A7" s="281"/>
      <c r="B7" s="103" t="s">
        <v>571</v>
      </c>
      <c r="C7" s="103"/>
      <c r="D7" s="103"/>
      <c r="E7" s="389">
        <f>E8+E15+E20+E24</f>
        <v>130800350</v>
      </c>
      <c r="F7" s="389"/>
      <c r="G7" s="219" t="s">
        <v>507</v>
      </c>
      <c r="H7" s="219"/>
    </row>
    <row r="8" spans="1:10" s="103" customFormat="1">
      <c r="A8" s="281"/>
      <c r="B8" s="282" t="s">
        <v>652</v>
      </c>
      <c r="C8" s="283"/>
      <c r="D8" s="283"/>
      <c r="E8" s="379">
        <f>SUM(G9:G14)</f>
        <v>43290540</v>
      </c>
      <c r="F8" s="379"/>
      <c r="G8" s="219" t="s">
        <v>507</v>
      </c>
      <c r="H8" s="285"/>
      <c r="J8" s="99"/>
    </row>
    <row r="9" spans="1:10" s="291" customFormat="1">
      <c r="A9" s="286"/>
      <c r="B9" s="287"/>
      <c r="C9" s="288" t="s">
        <v>578</v>
      </c>
      <c r="D9" s="381" t="s">
        <v>959</v>
      </c>
      <c r="E9" s="381"/>
      <c r="F9" s="381"/>
      <c r="G9" s="289">
        <v>39692760</v>
      </c>
      <c r="H9" s="290" t="s">
        <v>507</v>
      </c>
    </row>
    <row r="10" spans="1:10" s="291" customFormat="1">
      <c r="A10" s="286"/>
      <c r="B10" s="287"/>
      <c r="C10" s="288" t="s">
        <v>579</v>
      </c>
      <c r="D10" s="381" t="s">
        <v>960</v>
      </c>
      <c r="E10" s="381"/>
      <c r="F10" s="381"/>
      <c r="G10" s="289">
        <v>2305640</v>
      </c>
      <c r="H10" s="290" t="s">
        <v>507</v>
      </c>
    </row>
    <row r="11" spans="1:10" s="291" customFormat="1">
      <c r="A11" s="286"/>
      <c r="B11" s="287"/>
      <c r="C11" s="288" t="s">
        <v>580</v>
      </c>
      <c r="D11" s="381" t="s">
        <v>961</v>
      </c>
      <c r="E11" s="381"/>
      <c r="F11" s="381"/>
      <c r="G11" s="289">
        <v>363600</v>
      </c>
      <c r="H11" s="290" t="s">
        <v>507</v>
      </c>
    </row>
    <row r="12" spans="1:10" s="291" customFormat="1" ht="25.5" customHeight="1">
      <c r="A12" s="286"/>
      <c r="B12" s="287"/>
      <c r="C12" s="288" t="s">
        <v>581</v>
      </c>
      <c r="D12" s="381" t="s">
        <v>962</v>
      </c>
      <c r="E12" s="381"/>
      <c r="F12" s="381"/>
      <c r="G12" s="289">
        <v>699600</v>
      </c>
      <c r="H12" s="290" t="s">
        <v>507</v>
      </c>
    </row>
    <row r="13" spans="1:10" s="291" customFormat="1">
      <c r="A13" s="286"/>
      <c r="B13" s="287"/>
      <c r="C13" s="288" t="s">
        <v>582</v>
      </c>
      <c r="D13" s="381" t="s">
        <v>963</v>
      </c>
      <c r="E13" s="381"/>
      <c r="F13" s="381"/>
      <c r="G13" s="289">
        <v>199540</v>
      </c>
      <c r="H13" s="290" t="s">
        <v>507</v>
      </c>
    </row>
    <row r="14" spans="1:10" s="291" customFormat="1">
      <c r="A14" s="286"/>
      <c r="B14" s="287"/>
      <c r="C14" s="288" t="s">
        <v>583</v>
      </c>
      <c r="D14" s="381" t="s">
        <v>964</v>
      </c>
      <c r="E14" s="381"/>
      <c r="F14" s="381"/>
      <c r="G14" s="289">
        <v>29400</v>
      </c>
      <c r="H14" s="290" t="s">
        <v>507</v>
      </c>
    </row>
    <row r="15" spans="1:10" s="294" customFormat="1">
      <c r="A15" s="281"/>
      <c r="B15" s="292" t="s">
        <v>653</v>
      </c>
      <c r="C15" s="292"/>
      <c r="D15" s="292"/>
      <c r="E15" s="379">
        <f>SUM(G16:G19)</f>
        <v>66023160</v>
      </c>
      <c r="F15" s="379"/>
      <c r="G15" s="293" t="s">
        <v>507</v>
      </c>
      <c r="H15" s="293"/>
    </row>
    <row r="16" spans="1:10" s="75" customFormat="1">
      <c r="A16" s="286"/>
      <c r="C16" s="220" t="s">
        <v>584</v>
      </c>
      <c r="D16" s="381" t="s">
        <v>965</v>
      </c>
      <c r="E16" s="381"/>
      <c r="F16" s="381"/>
      <c r="G16" s="289">
        <v>62496300</v>
      </c>
      <c r="H16" s="221" t="s">
        <v>507</v>
      </c>
    </row>
    <row r="17" spans="1:8" s="75" customFormat="1">
      <c r="A17" s="286"/>
      <c r="C17" s="220" t="s">
        <v>585</v>
      </c>
      <c r="D17" s="381" t="s">
        <v>966</v>
      </c>
      <c r="E17" s="381"/>
      <c r="F17" s="381"/>
      <c r="G17" s="289">
        <v>2198480</v>
      </c>
      <c r="H17" s="221" t="s">
        <v>507</v>
      </c>
    </row>
    <row r="18" spans="1:8" s="75" customFormat="1" ht="25.5" customHeight="1">
      <c r="A18" s="286"/>
      <c r="C18" s="220" t="s">
        <v>586</v>
      </c>
      <c r="D18" s="381" t="s">
        <v>967</v>
      </c>
      <c r="E18" s="381"/>
      <c r="F18" s="381"/>
      <c r="G18" s="289">
        <v>813620</v>
      </c>
      <c r="H18" s="221" t="s">
        <v>507</v>
      </c>
    </row>
    <row r="19" spans="1:8" s="75" customFormat="1">
      <c r="A19" s="286"/>
      <c r="C19" s="220" t="s">
        <v>587</v>
      </c>
      <c r="D19" s="381" t="s">
        <v>968</v>
      </c>
      <c r="E19" s="381"/>
      <c r="F19" s="381"/>
      <c r="G19" s="289">
        <v>514760</v>
      </c>
      <c r="H19" s="221" t="s">
        <v>507</v>
      </c>
    </row>
    <row r="20" spans="1:8" s="82" customFormat="1">
      <c r="A20" s="281"/>
      <c r="B20" s="292" t="s">
        <v>654</v>
      </c>
      <c r="C20" s="292"/>
      <c r="D20" s="292"/>
      <c r="E20" s="379">
        <f>SUM(G21:G23)</f>
        <v>19296000</v>
      </c>
      <c r="F20" s="379"/>
      <c r="G20" s="293" t="s">
        <v>507</v>
      </c>
      <c r="H20" s="293"/>
    </row>
    <row r="21" spans="1:8" s="75" customFormat="1">
      <c r="A21" s="286"/>
      <c r="C21" s="220" t="s">
        <v>588</v>
      </c>
      <c r="D21" s="295" t="s">
        <v>969</v>
      </c>
      <c r="E21" s="220"/>
      <c r="F21" s="220"/>
      <c r="G21" s="289">
        <v>14075760</v>
      </c>
      <c r="H21" s="221" t="s">
        <v>507</v>
      </c>
    </row>
    <row r="22" spans="1:8" s="75" customFormat="1">
      <c r="A22" s="286"/>
      <c r="C22" s="220" t="s">
        <v>589</v>
      </c>
      <c r="D22" s="220" t="s">
        <v>970</v>
      </c>
      <c r="E22" s="220"/>
      <c r="F22" s="220"/>
      <c r="G22" s="289">
        <v>2004240</v>
      </c>
      <c r="H22" s="221" t="s">
        <v>507</v>
      </c>
    </row>
    <row r="23" spans="1:8" s="75" customFormat="1" ht="24" customHeight="1">
      <c r="A23" s="286"/>
      <c r="C23" s="220" t="s">
        <v>590</v>
      </c>
      <c r="D23" s="295" t="s">
        <v>971</v>
      </c>
      <c r="E23" s="220"/>
      <c r="F23" s="220"/>
      <c r="G23" s="289">
        <v>3216000</v>
      </c>
      <c r="H23" s="221" t="s">
        <v>507</v>
      </c>
    </row>
    <row r="24" spans="1:8" s="82" customFormat="1">
      <c r="A24" s="281"/>
      <c r="B24" s="292" t="s">
        <v>655</v>
      </c>
      <c r="C24" s="292"/>
      <c r="D24" s="292"/>
      <c r="E24" s="379">
        <f>SUM(G25:G29)</f>
        <v>2190650</v>
      </c>
      <c r="F24" s="379"/>
      <c r="G24" s="293" t="s">
        <v>507</v>
      </c>
      <c r="H24" s="293"/>
    </row>
    <row r="25" spans="1:8" s="82" customFormat="1">
      <c r="A25" s="281"/>
      <c r="B25" s="292"/>
      <c r="C25" s="82" t="s">
        <v>709</v>
      </c>
      <c r="D25" s="277" t="s">
        <v>972</v>
      </c>
      <c r="E25" s="284"/>
      <c r="F25" s="296"/>
      <c r="G25" s="297">
        <v>21000</v>
      </c>
      <c r="H25" s="298" t="s">
        <v>507</v>
      </c>
    </row>
    <row r="26" spans="1:8" s="82" customFormat="1" ht="42">
      <c r="A26" s="281"/>
      <c r="C26" s="75" t="s">
        <v>710</v>
      </c>
      <c r="D26" s="171" t="s">
        <v>973</v>
      </c>
      <c r="F26" s="299"/>
      <c r="G26" s="297">
        <v>133200</v>
      </c>
      <c r="H26" s="165" t="s">
        <v>507</v>
      </c>
    </row>
    <row r="27" spans="1:8" s="82" customFormat="1">
      <c r="A27" s="281"/>
      <c r="C27" s="75" t="s">
        <v>591</v>
      </c>
      <c r="D27" s="277" t="s">
        <v>974</v>
      </c>
      <c r="F27" s="299"/>
      <c r="G27" s="297">
        <v>1031150</v>
      </c>
      <c r="H27" s="298" t="s">
        <v>507</v>
      </c>
    </row>
    <row r="28" spans="1:8" s="82" customFormat="1">
      <c r="A28" s="281"/>
      <c r="C28" s="75" t="s">
        <v>592</v>
      </c>
      <c r="D28" s="277" t="s">
        <v>975</v>
      </c>
      <c r="F28" s="299"/>
      <c r="G28" s="300">
        <v>964800</v>
      </c>
      <c r="H28" s="298" t="s">
        <v>507</v>
      </c>
    </row>
    <row r="29" spans="1:8" s="82" customFormat="1">
      <c r="A29" s="281"/>
      <c r="C29" s="75" t="s">
        <v>593</v>
      </c>
      <c r="D29" s="277" t="s">
        <v>976</v>
      </c>
      <c r="F29" s="299"/>
      <c r="G29" s="301">
        <v>40500</v>
      </c>
      <c r="H29" s="298" t="s">
        <v>507</v>
      </c>
    </row>
    <row r="30" spans="1:8" s="82" customFormat="1">
      <c r="A30" s="281"/>
      <c r="B30" s="103"/>
      <c r="C30" s="103"/>
      <c r="D30" s="103"/>
      <c r="E30" s="103"/>
      <c r="F30" s="119"/>
      <c r="G30" s="119"/>
      <c r="H30" s="219"/>
    </row>
    <row r="31" spans="1:8" s="82" customFormat="1">
      <c r="A31" s="281"/>
      <c r="B31" s="103"/>
      <c r="C31" s="103"/>
      <c r="D31" s="103"/>
      <c r="E31" s="103"/>
      <c r="F31" s="119"/>
      <c r="G31" s="119"/>
      <c r="H31" s="219"/>
    </row>
    <row r="32" spans="1:8" s="82" customFormat="1">
      <c r="A32" s="281"/>
      <c r="B32" s="103"/>
      <c r="C32" s="103"/>
      <c r="D32" s="103"/>
      <c r="E32" s="103"/>
      <c r="F32" s="119"/>
      <c r="G32" s="119"/>
      <c r="H32" s="219"/>
    </row>
    <row r="33" spans="1:8" s="82" customFormat="1">
      <c r="A33" s="281"/>
      <c r="B33" s="103"/>
      <c r="C33" s="103"/>
      <c r="D33" s="103"/>
      <c r="E33" s="103"/>
      <c r="F33" s="119"/>
      <c r="G33" s="119"/>
      <c r="H33" s="219"/>
    </row>
    <row r="34" spans="1:8" s="103" customFormat="1">
      <c r="A34" s="281"/>
      <c r="B34" s="119" t="s">
        <v>533</v>
      </c>
      <c r="F34" s="380">
        <f>SUM(E35,E52)</f>
        <v>10168700</v>
      </c>
      <c r="G34" s="380"/>
      <c r="H34" s="219" t="s">
        <v>507</v>
      </c>
    </row>
    <row r="35" spans="1:8" s="82" customFormat="1">
      <c r="A35" s="103"/>
      <c r="B35" s="103" t="s">
        <v>594</v>
      </c>
      <c r="C35" s="103"/>
      <c r="D35" s="103"/>
      <c r="E35" s="375">
        <f>SUM(E36,E47)</f>
        <v>6123600</v>
      </c>
      <c r="F35" s="375"/>
      <c r="G35" s="219" t="s">
        <v>507</v>
      </c>
      <c r="H35" s="219"/>
    </row>
    <row r="36" spans="1:8" s="82" customFormat="1">
      <c r="A36" s="103"/>
      <c r="B36" s="292" t="s">
        <v>1062</v>
      </c>
      <c r="C36" s="103"/>
      <c r="D36" s="103"/>
      <c r="E36" s="375">
        <f>SUM(E37,E39,E43)</f>
        <v>2525600</v>
      </c>
      <c r="F36" s="375"/>
      <c r="G36" s="219" t="s">
        <v>507</v>
      </c>
      <c r="H36" s="219"/>
    </row>
    <row r="37" spans="1:8" s="82" customFormat="1">
      <c r="B37" s="292" t="s">
        <v>1222</v>
      </c>
      <c r="C37" s="292"/>
      <c r="D37" s="292"/>
      <c r="E37" s="379">
        <v>387400</v>
      </c>
      <c r="F37" s="379"/>
      <c r="G37" s="293" t="s">
        <v>507</v>
      </c>
      <c r="H37" s="293"/>
    </row>
    <row r="38" spans="1:8" s="82" customFormat="1">
      <c r="B38" s="292"/>
      <c r="D38" s="82" t="s">
        <v>595</v>
      </c>
      <c r="E38" s="284"/>
      <c r="F38" s="296"/>
      <c r="G38" s="303"/>
      <c r="H38" s="298"/>
    </row>
    <row r="39" spans="1:8" s="82" customFormat="1" ht="18" customHeight="1">
      <c r="B39" s="292" t="s">
        <v>689</v>
      </c>
      <c r="C39" s="292"/>
      <c r="D39" s="292"/>
      <c r="E39" s="379">
        <v>1791500</v>
      </c>
      <c r="F39" s="379"/>
      <c r="G39" s="293" t="s">
        <v>507</v>
      </c>
      <c r="H39" s="293"/>
    </row>
    <row r="40" spans="1:8">
      <c r="A40" s="82"/>
      <c r="B40" s="82"/>
      <c r="C40" s="75"/>
      <c r="D40" s="277" t="s">
        <v>656</v>
      </c>
      <c r="E40" s="82"/>
      <c r="F40" s="299"/>
      <c r="G40" s="303"/>
      <c r="H40" s="298"/>
    </row>
    <row r="41" spans="1:8">
      <c r="A41" s="82"/>
      <c r="B41" s="82"/>
      <c r="C41" s="75"/>
      <c r="D41" s="75" t="s">
        <v>598</v>
      </c>
      <c r="E41" s="82"/>
      <c r="F41" s="299"/>
      <c r="G41" s="303"/>
      <c r="H41" s="298"/>
    </row>
    <row r="42" spans="1:8" s="82" customFormat="1" ht="24" customHeight="1">
      <c r="C42" s="75"/>
      <c r="D42" s="277" t="s">
        <v>657</v>
      </c>
      <c r="F42" s="299"/>
      <c r="G42" s="303"/>
      <c r="H42" s="298"/>
    </row>
    <row r="43" spans="1:8" s="82" customFormat="1">
      <c r="B43" s="292" t="s">
        <v>1223</v>
      </c>
      <c r="C43" s="292"/>
      <c r="D43" s="292"/>
      <c r="E43" s="379">
        <v>346700</v>
      </c>
      <c r="F43" s="379"/>
      <c r="G43" s="293" t="s">
        <v>507</v>
      </c>
      <c r="H43" s="293"/>
    </row>
    <row r="44" spans="1:8" s="82" customFormat="1" ht="21" customHeight="1">
      <c r="C44" s="75"/>
      <c r="D44" s="75" t="s">
        <v>661</v>
      </c>
      <c r="E44" s="277"/>
      <c r="F44" s="295"/>
      <c r="G44" s="301"/>
      <c r="H44" s="298"/>
    </row>
    <row r="45" spans="1:8" s="82" customFormat="1">
      <c r="C45" s="75"/>
      <c r="D45" s="75" t="s">
        <v>979</v>
      </c>
      <c r="F45" s="299"/>
      <c r="G45" s="301"/>
      <c r="H45" s="298"/>
    </row>
    <row r="46" spans="1:8" s="82" customFormat="1">
      <c r="C46" s="75"/>
      <c r="D46" s="75" t="s">
        <v>658</v>
      </c>
      <c r="F46" s="299"/>
      <c r="G46" s="301"/>
      <c r="H46" s="298"/>
    </row>
    <row r="47" spans="1:8" s="82" customFormat="1">
      <c r="B47" s="292" t="s">
        <v>1232</v>
      </c>
      <c r="C47" s="292"/>
      <c r="D47" s="292"/>
      <c r="E47" s="379">
        <v>3598000</v>
      </c>
      <c r="F47" s="379"/>
      <c r="G47" s="293" t="s">
        <v>507</v>
      </c>
      <c r="H47" s="293"/>
    </row>
    <row r="48" spans="1:8" s="82" customFormat="1">
      <c r="C48" s="75"/>
      <c r="D48" s="277" t="s">
        <v>605</v>
      </c>
      <c r="F48" s="299"/>
      <c r="G48" s="303"/>
      <c r="H48" s="298"/>
    </row>
    <row r="49" spans="1:8" s="82" customFormat="1">
      <c r="C49" s="75"/>
      <c r="D49" s="277" t="s">
        <v>602</v>
      </c>
      <c r="F49" s="299"/>
      <c r="G49" s="303"/>
      <c r="H49" s="298"/>
    </row>
    <row r="50" spans="1:8" s="82" customFormat="1">
      <c r="C50" s="75"/>
      <c r="D50" s="277" t="s">
        <v>630</v>
      </c>
      <c r="F50" s="299"/>
      <c r="G50" s="303"/>
      <c r="H50" s="298"/>
    </row>
    <row r="51" spans="1:8" s="82" customFormat="1" ht="18" customHeight="1">
      <c r="C51" s="75"/>
      <c r="D51" s="277"/>
      <c r="F51" s="299"/>
      <c r="G51" s="303"/>
      <c r="H51" s="298"/>
    </row>
    <row r="52" spans="1:8" s="82" customFormat="1">
      <c r="A52" s="103"/>
      <c r="B52" s="103" t="s">
        <v>603</v>
      </c>
      <c r="C52" s="103"/>
      <c r="D52" s="103"/>
      <c r="E52" s="386">
        <f>+E53</f>
        <v>4045100</v>
      </c>
      <c r="F52" s="384"/>
      <c r="G52" s="293" t="s">
        <v>507</v>
      </c>
      <c r="H52" s="219"/>
    </row>
    <row r="53" spans="1:8" s="82" customFormat="1" ht="24" customHeight="1">
      <c r="B53" s="292" t="s">
        <v>638</v>
      </c>
      <c r="C53" s="292"/>
      <c r="D53" s="292"/>
      <c r="E53" s="387">
        <f>+E54</f>
        <v>4045100</v>
      </c>
      <c r="F53" s="385"/>
      <c r="G53" s="293" t="s">
        <v>507</v>
      </c>
      <c r="H53" s="293"/>
    </row>
    <row r="54" spans="1:8" s="82" customFormat="1" ht="24" customHeight="1">
      <c r="B54" s="292" t="s">
        <v>639</v>
      </c>
      <c r="C54" s="292"/>
      <c r="D54" s="292"/>
      <c r="E54" s="387">
        <f>SUM(G55:G61)</f>
        <v>4045100</v>
      </c>
      <c r="F54" s="385"/>
      <c r="G54" s="293" t="s">
        <v>507</v>
      </c>
      <c r="H54" s="293"/>
    </row>
    <row r="55" spans="1:8" s="75" customFormat="1">
      <c r="C55" s="75" t="s">
        <v>629</v>
      </c>
      <c r="D55" s="5" t="s">
        <v>1049</v>
      </c>
      <c r="F55" s="220"/>
      <c r="G55" s="289">
        <v>498300</v>
      </c>
      <c r="H55" s="298" t="s">
        <v>507</v>
      </c>
    </row>
    <row r="56" spans="1:8" s="75" customFormat="1">
      <c r="C56" s="75" t="s">
        <v>695</v>
      </c>
      <c r="D56" s="5" t="s">
        <v>1055</v>
      </c>
      <c r="F56" s="220"/>
      <c r="G56" s="289"/>
      <c r="H56" s="298"/>
    </row>
    <row r="57" spans="1:8" s="75" customFormat="1">
      <c r="D57" s="5" t="s">
        <v>1056</v>
      </c>
      <c r="F57" s="220"/>
      <c r="G57" s="289">
        <v>1300000</v>
      </c>
      <c r="H57" s="298" t="s">
        <v>507</v>
      </c>
    </row>
    <row r="58" spans="1:8" s="75" customFormat="1">
      <c r="C58" s="75" t="s">
        <v>1050</v>
      </c>
      <c r="D58" s="5" t="s">
        <v>1051</v>
      </c>
      <c r="F58" s="220"/>
      <c r="G58" s="289">
        <v>1380000</v>
      </c>
      <c r="H58" s="221" t="s">
        <v>507</v>
      </c>
    </row>
    <row r="59" spans="1:8" s="75" customFormat="1">
      <c r="C59" s="75" t="s">
        <v>1052</v>
      </c>
      <c r="D59" s="5" t="s">
        <v>1053</v>
      </c>
      <c r="F59" s="220"/>
      <c r="G59" s="289">
        <v>405900</v>
      </c>
      <c r="H59" s="221" t="s">
        <v>507</v>
      </c>
    </row>
    <row r="60" spans="1:8" s="75" customFormat="1">
      <c r="C60" s="75" t="s">
        <v>1054</v>
      </c>
      <c r="D60" s="5" t="s">
        <v>1057</v>
      </c>
      <c r="F60" s="220"/>
      <c r="G60" s="289"/>
      <c r="H60" s="221"/>
    </row>
    <row r="61" spans="1:8" s="75" customFormat="1">
      <c r="D61" s="18" t="s">
        <v>1058</v>
      </c>
      <c r="F61" s="220"/>
      <c r="G61" s="289">
        <v>460900</v>
      </c>
      <c r="H61" s="221" t="s">
        <v>507</v>
      </c>
    </row>
    <row r="62" spans="1:8" s="75" customFormat="1">
      <c r="D62" s="18"/>
      <c r="F62" s="220"/>
      <c r="G62" s="289"/>
      <c r="H62" s="221"/>
    </row>
    <row r="63" spans="1:8" s="75" customFormat="1">
      <c r="D63" s="18"/>
      <c r="F63" s="220"/>
      <c r="G63" s="289"/>
      <c r="H63" s="221"/>
    </row>
    <row r="64" spans="1:8" s="75" customFormat="1">
      <c r="D64" s="18"/>
      <c r="F64" s="220"/>
      <c r="G64" s="289"/>
      <c r="H64" s="221"/>
    </row>
    <row r="65" spans="1:8" s="75" customFormat="1">
      <c r="D65" s="18"/>
      <c r="F65" s="220"/>
      <c r="G65" s="289"/>
      <c r="H65" s="221"/>
    </row>
    <row r="66" spans="1:8" s="75" customFormat="1">
      <c r="D66" s="18"/>
      <c r="F66" s="220"/>
      <c r="G66" s="289"/>
      <c r="H66" s="221"/>
    </row>
    <row r="67" spans="1:8" s="75" customFormat="1">
      <c r="D67" s="18"/>
      <c r="F67" s="220"/>
      <c r="G67" s="289"/>
      <c r="H67" s="221"/>
    </row>
    <row r="68" spans="1:8" s="75" customFormat="1">
      <c r="D68" s="18"/>
      <c r="F68" s="220"/>
      <c r="G68" s="289"/>
      <c r="H68" s="221"/>
    </row>
    <row r="69" spans="1:8" s="103" customFormat="1">
      <c r="A69" s="281"/>
      <c r="B69" s="119" t="s">
        <v>534</v>
      </c>
      <c r="F69" s="380">
        <f>+E70+E80</f>
        <v>551100</v>
      </c>
      <c r="G69" s="380"/>
      <c r="H69" s="219" t="s">
        <v>507</v>
      </c>
    </row>
    <row r="70" spans="1:8" s="82" customFormat="1">
      <c r="A70" s="103"/>
      <c r="B70" s="103" t="s">
        <v>594</v>
      </c>
      <c r="C70" s="103"/>
      <c r="D70" s="103"/>
      <c r="E70" s="375">
        <f>+E71</f>
        <v>499400</v>
      </c>
      <c r="F70" s="375"/>
      <c r="G70" s="219" t="s">
        <v>507</v>
      </c>
      <c r="H70" s="219"/>
    </row>
    <row r="71" spans="1:8" s="82" customFormat="1">
      <c r="B71" s="292" t="s">
        <v>641</v>
      </c>
      <c r="C71" s="292"/>
      <c r="D71" s="292"/>
      <c r="E71" s="379">
        <f>+E72+E74+E76</f>
        <v>499400</v>
      </c>
      <c r="F71" s="379"/>
      <c r="G71" s="293" t="s">
        <v>507</v>
      </c>
      <c r="H71" s="293"/>
    </row>
    <row r="72" spans="1:8" s="82" customFormat="1">
      <c r="B72" s="292" t="s">
        <v>642</v>
      </c>
      <c r="C72" s="292"/>
      <c r="D72" s="292"/>
      <c r="E72" s="379">
        <v>292000</v>
      </c>
      <c r="F72" s="379"/>
      <c r="G72" s="293" t="s">
        <v>507</v>
      </c>
      <c r="H72" s="293"/>
    </row>
    <row r="73" spans="1:8" s="82" customFormat="1">
      <c r="B73" s="292"/>
      <c r="D73" s="82" t="s">
        <v>711</v>
      </c>
      <c r="E73" s="284"/>
      <c r="F73" s="296"/>
      <c r="G73" s="303"/>
      <c r="H73" s="298"/>
    </row>
    <row r="74" spans="1:8" s="82" customFormat="1" ht="18" customHeight="1">
      <c r="B74" s="292" t="s">
        <v>643</v>
      </c>
      <c r="C74" s="292"/>
      <c r="D74" s="292"/>
      <c r="E74" s="379">
        <v>39000</v>
      </c>
      <c r="F74" s="379"/>
      <c r="G74" s="293" t="s">
        <v>507</v>
      </c>
      <c r="H74" s="293"/>
    </row>
    <row r="75" spans="1:8" s="82" customFormat="1">
      <c r="C75" s="75"/>
      <c r="D75" s="277" t="s">
        <v>596</v>
      </c>
      <c r="F75" s="299"/>
      <c r="G75" s="303"/>
      <c r="H75" s="298"/>
    </row>
    <row r="76" spans="1:8" s="82" customFormat="1">
      <c r="B76" s="292" t="s">
        <v>644</v>
      </c>
      <c r="C76" s="292"/>
      <c r="D76" s="292"/>
      <c r="E76" s="379">
        <v>168400</v>
      </c>
      <c r="F76" s="379"/>
      <c r="G76" s="293" t="s">
        <v>507</v>
      </c>
      <c r="H76" s="293"/>
    </row>
    <row r="77" spans="1:8" s="82" customFormat="1">
      <c r="C77" s="75"/>
      <c r="D77" s="75" t="s">
        <v>977</v>
      </c>
      <c r="F77" s="299"/>
      <c r="G77" s="303"/>
      <c r="H77" s="298"/>
    </row>
    <row r="78" spans="1:8" s="82" customFormat="1">
      <c r="C78" s="75"/>
      <c r="D78" s="277" t="s">
        <v>978</v>
      </c>
      <c r="F78" s="299"/>
      <c r="G78" s="303"/>
      <c r="H78" s="298"/>
    </row>
    <row r="79" spans="1:8" s="82" customFormat="1" ht="19.5" customHeight="1">
      <c r="C79" s="75"/>
      <c r="D79" s="277"/>
      <c r="F79" s="299"/>
      <c r="G79" s="303"/>
      <c r="H79" s="298"/>
    </row>
    <row r="80" spans="1:8" s="82" customFormat="1">
      <c r="A80" s="103"/>
      <c r="B80" s="103" t="s">
        <v>640</v>
      </c>
      <c r="C80" s="103"/>
      <c r="D80" s="103"/>
      <c r="E80" s="375">
        <f>SUM(G82:G82)</f>
        <v>51700</v>
      </c>
      <c r="F80" s="375"/>
      <c r="G80" s="219" t="s">
        <v>507</v>
      </c>
      <c r="H80" s="219"/>
    </row>
    <row r="81" spans="1:8" s="103" customFormat="1" ht="23.25" customHeight="1">
      <c r="A81" s="82"/>
      <c r="B81" s="82"/>
      <c r="C81" s="75" t="s">
        <v>607</v>
      </c>
      <c r="D81" s="75" t="s">
        <v>663</v>
      </c>
      <c r="E81" s="277"/>
      <c r="F81" s="295"/>
      <c r="G81" s="119"/>
      <c r="H81" s="219"/>
    </row>
    <row r="82" spans="1:8" s="103" customFormat="1" ht="23.25" customHeight="1">
      <c r="A82" s="82"/>
      <c r="B82" s="82"/>
      <c r="C82" s="75"/>
      <c r="D82" s="75" t="s">
        <v>664</v>
      </c>
      <c r="E82" s="277"/>
      <c r="F82" s="295"/>
      <c r="G82" s="289">
        <v>51700</v>
      </c>
      <c r="H82" s="221" t="s">
        <v>507</v>
      </c>
    </row>
    <row r="83" spans="1:8" s="103" customFormat="1">
      <c r="A83" s="82"/>
      <c r="B83" s="82"/>
      <c r="C83" s="75"/>
      <c r="D83" s="277"/>
      <c r="E83" s="82"/>
      <c r="F83" s="299"/>
      <c r="G83" s="301"/>
      <c r="H83" s="298"/>
    </row>
    <row r="84" spans="1:8" s="103" customFormat="1">
      <c r="A84" s="82"/>
      <c r="B84" s="82"/>
      <c r="C84" s="75"/>
      <c r="D84" s="277"/>
      <c r="E84" s="82"/>
      <c r="F84" s="299"/>
      <c r="G84" s="301"/>
      <c r="H84" s="298"/>
    </row>
    <row r="85" spans="1:8" s="103" customFormat="1">
      <c r="A85" s="82"/>
      <c r="B85" s="82"/>
      <c r="C85" s="75"/>
      <c r="D85" s="277"/>
      <c r="E85" s="82"/>
      <c r="F85" s="299"/>
      <c r="G85" s="301"/>
      <c r="H85" s="298"/>
    </row>
    <row r="86" spans="1:8" s="103" customFormat="1">
      <c r="A86" s="82"/>
      <c r="B86" s="82"/>
      <c r="C86" s="75"/>
      <c r="D86" s="277"/>
      <c r="E86" s="82"/>
      <c r="F86" s="299"/>
      <c r="G86" s="301"/>
      <c r="H86" s="298"/>
    </row>
    <row r="87" spans="1:8" s="103" customFormat="1">
      <c r="A87" s="82"/>
      <c r="B87" s="82"/>
      <c r="C87" s="75"/>
      <c r="D87" s="277"/>
      <c r="E87" s="82"/>
      <c r="F87" s="299"/>
      <c r="G87" s="301"/>
      <c r="H87" s="298"/>
    </row>
    <row r="88" spans="1:8" s="103" customFormat="1">
      <c r="A88" s="82"/>
      <c r="B88" s="82"/>
      <c r="C88" s="75"/>
      <c r="D88" s="277"/>
      <c r="E88" s="82"/>
      <c r="F88" s="299"/>
      <c r="G88" s="301"/>
      <c r="H88" s="298"/>
    </row>
    <row r="89" spans="1:8" s="103" customFormat="1">
      <c r="A89" s="82"/>
      <c r="B89" s="82"/>
      <c r="C89" s="75"/>
      <c r="D89" s="277"/>
      <c r="E89" s="82"/>
      <c r="F89" s="299"/>
      <c r="G89" s="301"/>
      <c r="H89" s="298"/>
    </row>
    <row r="90" spans="1:8" s="103" customFormat="1">
      <c r="A90" s="82"/>
      <c r="B90" s="82"/>
      <c r="C90" s="75"/>
      <c r="D90" s="277"/>
      <c r="E90" s="82"/>
      <c r="F90" s="299"/>
      <c r="G90" s="301"/>
      <c r="H90" s="298"/>
    </row>
    <row r="91" spans="1:8" s="103" customFormat="1">
      <c r="A91" s="82"/>
      <c r="B91" s="82"/>
      <c r="C91" s="75"/>
      <c r="D91" s="277"/>
      <c r="E91" s="82"/>
      <c r="F91" s="299"/>
      <c r="G91" s="301"/>
      <c r="H91" s="298"/>
    </row>
    <row r="92" spans="1:8" s="103" customFormat="1">
      <c r="A92" s="82"/>
      <c r="B92" s="82"/>
      <c r="C92" s="75"/>
      <c r="D92" s="277"/>
      <c r="E92" s="82"/>
      <c r="F92" s="299"/>
      <c r="G92" s="301"/>
      <c r="H92" s="298"/>
    </row>
    <row r="93" spans="1:8" s="103" customFormat="1">
      <c r="A93" s="82"/>
      <c r="B93" s="82"/>
      <c r="C93" s="75"/>
      <c r="D93" s="277"/>
      <c r="E93" s="82"/>
      <c r="F93" s="299"/>
      <c r="G93" s="301"/>
      <c r="H93" s="298"/>
    </row>
    <row r="94" spans="1:8" s="103" customFormat="1">
      <c r="A94" s="82"/>
      <c r="B94" s="82"/>
      <c r="C94" s="75"/>
      <c r="D94" s="277"/>
      <c r="E94" s="82"/>
      <c r="F94" s="299"/>
      <c r="G94" s="301"/>
      <c r="H94" s="298"/>
    </row>
    <row r="95" spans="1:8" s="103" customFormat="1">
      <c r="A95" s="82"/>
      <c r="B95" s="82"/>
      <c r="C95" s="75"/>
      <c r="D95" s="277"/>
      <c r="E95" s="82"/>
      <c r="F95" s="299"/>
      <c r="G95" s="301"/>
      <c r="H95" s="298"/>
    </row>
    <row r="96" spans="1:8" s="103" customFormat="1">
      <c r="A96" s="82"/>
      <c r="B96" s="82"/>
      <c r="C96" s="75"/>
      <c r="D96" s="277"/>
      <c r="E96" s="82"/>
      <c r="F96" s="299"/>
      <c r="G96" s="301"/>
      <c r="H96" s="298"/>
    </row>
    <row r="97" spans="1:8" s="103" customFormat="1">
      <c r="A97" s="82"/>
      <c r="B97" s="82"/>
      <c r="C97" s="75"/>
      <c r="D97" s="277"/>
      <c r="E97" s="82"/>
      <c r="F97" s="299"/>
      <c r="G97" s="301"/>
      <c r="H97" s="298"/>
    </row>
    <row r="98" spans="1:8" s="103" customFormat="1">
      <c r="A98" s="82"/>
      <c r="B98" s="82"/>
      <c r="C98" s="75"/>
      <c r="D98" s="277"/>
      <c r="E98" s="82"/>
      <c r="F98" s="299"/>
      <c r="G98" s="301"/>
      <c r="H98" s="298"/>
    </row>
    <row r="99" spans="1:8" s="103" customFormat="1">
      <c r="A99" s="82"/>
      <c r="B99" s="82"/>
      <c r="C99" s="75"/>
      <c r="D99" s="277"/>
      <c r="E99" s="82"/>
      <c r="F99" s="299"/>
      <c r="G99" s="301"/>
      <c r="H99" s="298"/>
    </row>
    <row r="100" spans="1:8" s="103" customFormat="1">
      <c r="A100" s="82"/>
      <c r="B100" s="82"/>
      <c r="C100" s="75"/>
      <c r="D100" s="277"/>
      <c r="E100" s="82"/>
      <c r="F100" s="299"/>
      <c r="G100" s="301"/>
      <c r="H100" s="298"/>
    </row>
    <row r="101" spans="1:8" s="103" customFormat="1">
      <c r="A101" s="82"/>
      <c r="B101" s="82"/>
      <c r="C101" s="75"/>
      <c r="D101" s="277"/>
      <c r="E101" s="82"/>
      <c r="F101" s="299"/>
      <c r="G101" s="301"/>
      <c r="H101" s="298"/>
    </row>
    <row r="102" spans="1:8" s="103" customFormat="1">
      <c r="A102" s="82"/>
      <c r="B102" s="82"/>
      <c r="C102" s="75"/>
      <c r="D102" s="277"/>
      <c r="E102" s="82"/>
      <c r="F102" s="299"/>
      <c r="G102" s="301"/>
      <c r="H102" s="298"/>
    </row>
    <row r="103" spans="1:8" s="103" customFormat="1">
      <c r="A103" s="82"/>
      <c r="B103" s="82"/>
      <c r="C103" s="75"/>
      <c r="D103" s="277"/>
      <c r="E103" s="82"/>
      <c r="F103" s="299"/>
      <c r="G103" s="301"/>
      <c r="H103" s="298"/>
    </row>
    <row r="104" spans="1:8" s="103" customFormat="1">
      <c r="A104" s="281"/>
      <c r="B104" s="119" t="s">
        <v>535</v>
      </c>
      <c r="F104" s="380">
        <f>E105+E116</f>
        <v>857700</v>
      </c>
      <c r="G104" s="380"/>
      <c r="H104" s="219" t="s">
        <v>507</v>
      </c>
    </row>
    <row r="105" spans="1:8" s="82" customFormat="1">
      <c r="A105" s="103"/>
      <c r="B105" s="103" t="s">
        <v>572</v>
      </c>
      <c r="C105" s="103"/>
      <c r="D105" s="103"/>
      <c r="E105" s="375">
        <f>E106</f>
        <v>857700</v>
      </c>
      <c r="F105" s="375"/>
      <c r="G105" s="219" t="s">
        <v>507</v>
      </c>
      <c r="H105" s="219"/>
    </row>
    <row r="106" spans="1:8" s="82" customFormat="1">
      <c r="B106" s="292" t="s">
        <v>645</v>
      </c>
      <c r="C106" s="292"/>
      <c r="D106" s="292"/>
      <c r="E106" s="379">
        <f>SUM(E107,E109,E113)</f>
        <v>857700</v>
      </c>
      <c r="F106" s="379"/>
      <c r="G106" s="293" t="s">
        <v>507</v>
      </c>
      <c r="H106" s="293"/>
    </row>
    <row r="107" spans="1:8" s="82" customFormat="1">
      <c r="B107" s="292" t="s">
        <v>667</v>
      </c>
      <c r="C107" s="292"/>
      <c r="D107" s="292"/>
      <c r="E107" s="379">
        <v>329400</v>
      </c>
      <c r="F107" s="379"/>
      <c r="G107" s="293" t="s">
        <v>507</v>
      </c>
      <c r="H107" s="293"/>
    </row>
    <row r="108" spans="1:8" s="103" customFormat="1">
      <c r="A108" s="82"/>
      <c r="B108" s="82"/>
      <c r="C108" s="75"/>
      <c r="D108" s="277" t="s">
        <v>595</v>
      </c>
      <c r="E108" s="82"/>
      <c r="F108" s="299"/>
      <c r="G108" s="303"/>
      <c r="H108" s="298"/>
    </row>
    <row r="109" spans="1:8" s="82" customFormat="1" ht="18" customHeight="1">
      <c r="B109" s="292" t="s">
        <v>668</v>
      </c>
      <c r="C109" s="292"/>
      <c r="D109" s="292"/>
      <c r="E109" s="379">
        <v>266900</v>
      </c>
      <c r="F109" s="379"/>
      <c r="G109" s="293" t="s">
        <v>507</v>
      </c>
      <c r="H109" s="293"/>
    </row>
    <row r="110" spans="1:8" s="82" customFormat="1">
      <c r="C110" s="75"/>
      <c r="D110" s="277" t="s">
        <v>596</v>
      </c>
      <c r="F110" s="299"/>
      <c r="G110" s="303"/>
      <c r="H110" s="298"/>
    </row>
    <row r="111" spans="1:8" s="82" customFormat="1">
      <c r="C111" s="75"/>
      <c r="D111" s="277" t="s">
        <v>597</v>
      </c>
      <c r="F111" s="299"/>
      <c r="G111" s="303"/>
      <c r="H111" s="298"/>
    </row>
    <row r="112" spans="1:8" s="82" customFormat="1">
      <c r="C112" s="75"/>
      <c r="D112" s="277" t="s">
        <v>599</v>
      </c>
      <c r="F112" s="299"/>
      <c r="G112" s="303"/>
      <c r="H112" s="298"/>
    </row>
    <row r="113" spans="1:8" s="82" customFormat="1">
      <c r="B113" s="292" t="s">
        <v>669</v>
      </c>
      <c r="C113" s="292"/>
      <c r="D113" s="292"/>
      <c r="E113" s="379">
        <v>261400</v>
      </c>
      <c r="F113" s="379"/>
      <c r="G113" s="293" t="s">
        <v>507</v>
      </c>
      <c r="H113" s="293"/>
    </row>
    <row r="114" spans="1:8" s="82" customFormat="1" ht="72" customHeight="1">
      <c r="C114" s="75"/>
      <c r="D114" s="304" t="s">
        <v>980</v>
      </c>
      <c r="F114" s="299"/>
      <c r="G114" s="301"/>
      <c r="H114" s="298"/>
    </row>
    <row r="115" spans="1:8" s="82" customFormat="1">
      <c r="C115" s="75"/>
      <c r="D115" s="75" t="s">
        <v>981</v>
      </c>
      <c r="F115" s="299"/>
      <c r="G115" s="301"/>
      <c r="H115" s="298"/>
    </row>
    <row r="116" spans="1:8" s="82" customFormat="1">
      <c r="A116" s="103"/>
      <c r="B116" s="103"/>
      <c r="C116" s="103"/>
      <c r="D116" s="103"/>
      <c r="E116" s="375"/>
      <c r="F116" s="375"/>
      <c r="G116" s="219"/>
      <c r="H116" s="219"/>
    </row>
    <row r="117" spans="1:8" s="82" customFormat="1">
      <c r="B117" s="292"/>
      <c r="C117" s="292"/>
      <c r="D117" s="292"/>
      <c r="E117" s="379"/>
      <c r="F117" s="379"/>
      <c r="G117" s="293"/>
      <c r="H117" s="293"/>
    </row>
    <row r="118" spans="1:8" s="82" customFormat="1">
      <c r="B118" s="292"/>
      <c r="C118" s="292"/>
      <c r="D118" s="292"/>
      <c r="E118" s="379"/>
      <c r="F118" s="379"/>
      <c r="G118" s="293"/>
      <c r="H118" s="293"/>
    </row>
    <row r="119" spans="1:8" s="75" customFormat="1" ht="21.6" customHeight="1">
      <c r="D119" s="18"/>
      <c r="F119" s="220"/>
      <c r="G119" s="289"/>
      <c r="H119" s="221"/>
    </row>
    <row r="120" spans="1:8" s="75" customFormat="1">
      <c r="D120" s="5"/>
      <c r="F120" s="220"/>
      <c r="G120" s="220"/>
      <c r="H120" s="221"/>
    </row>
    <row r="121" spans="1:8" s="75" customFormat="1">
      <c r="D121" s="18"/>
      <c r="F121" s="220"/>
      <c r="G121" s="289"/>
      <c r="H121" s="221"/>
    </row>
    <row r="122" spans="1:8" s="75" customFormat="1">
      <c r="D122" s="18"/>
      <c r="F122" s="220"/>
      <c r="G122" s="289"/>
      <c r="H122" s="221"/>
    </row>
    <row r="123" spans="1:8" s="75" customFormat="1">
      <c r="D123" s="18"/>
      <c r="F123" s="220"/>
      <c r="G123" s="289"/>
      <c r="H123" s="221"/>
    </row>
    <row r="124" spans="1:8" s="75" customFormat="1">
      <c r="D124" s="18"/>
      <c r="F124" s="220"/>
      <c r="G124" s="289"/>
      <c r="H124" s="221"/>
    </row>
    <row r="125" spans="1:8" s="75" customFormat="1">
      <c r="D125" s="18"/>
      <c r="F125" s="220"/>
      <c r="G125" s="289"/>
      <c r="H125" s="221"/>
    </row>
    <row r="126" spans="1:8" s="75" customFormat="1">
      <c r="D126" s="18"/>
      <c r="F126" s="220"/>
      <c r="G126" s="289"/>
      <c r="H126" s="221"/>
    </row>
    <row r="127" spans="1:8" s="75" customFormat="1">
      <c r="D127" s="18"/>
      <c r="F127" s="220"/>
      <c r="G127" s="289"/>
      <c r="H127" s="221"/>
    </row>
    <row r="128" spans="1:8" s="75" customFormat="1">
      <c r="D128" s="18"/>
      <c r="F128" s="220"/>
      <c r="G128" s="289"/>
      <c r="H128" s="221"/>
    </row>
    <row r="129" spans="1:8" s="75" customFormat="1">
      <c r="D129" s="18"/>
      <c r="F129" s="220"/>
      <c r="G129" s="289"/>
      <c r="H129" s="221"/>
    </row>
    <row r="130" spans="1:8" s="75" customFormat="1">
      <c r="D130" s="18"/>
      <c r="F130" s="220"/>
      <c r="G130" s="289"/>
      <c r="H130" s="221"/>
    </row>
    <row r="131" spans="1:8" s="75" customFormat="1">
      <c r="D131" s="18"/>
      <c r="F131" s="220"/>
      <c r="G131" s="289"/>
      <c r="H131" s="221"/>
    </row>
    <row r="132" spans="1:8" s="75" customFormat="1">
      <c r="D132" s="18"/>
      <c r="F132" s="220"/>
      <c r="G132" s="289"/>
      <c r="H132" s="221"/>
    </row>
    <row r="133" spans="1:8" s="75" customFormat="1">
      <c r="D133" s="18"/>
      <c r="F133" s="220"/>
      <c r="G133" s="289"/>
      <c r="H133" s="221"/>
    </row>
    <row r="134" spans="1:8" s="75" customFormat="1">
      <c r="D134" s="18"/>
      <c r="F134" s="220"/>
      <c r="G134" s="289"/>
      <c r="H134" s="221"/>
    </row>
    <row r="135" spans="1:8" s="75" customFormat="1">
      <c r="D135" s="18"/>
      <c r="F135" s="220"/>
      <c r="G135" s="289"/>
      <c r="H135" s="221"/>
    </row>
    <row r="136" spans="1:8" s="75" customFormat="1">
      <c r="D136" s="18"/>
      <c r="F136" s="220"/>
      <c r="G136" s="289"/>
      <c r="H136" s="221"/>
    </row>
    <row r="137" spans="1:8" s="103" customFormat="1">
      <c r="A137" s="281"/>
      <c r="B137" s="119" t="s">
        <v>536</v>
      </c>
      <c r="F137" s="380">
        <f>SUM(E138,E153)</f>
        <v>912240</v>
      </c>
      <c r="G137" s="380"/>
      <c r="H137" s="219" t="s">
        <v>507</v>
      </c>
    </row>
    <row r="138" spans="1:8" s="82" customFormat="1">
      <c r="A138" s="103"/>
      <c r="B138" s="103" t="s">
        <v>594</v>
      </c>
      <c r="C138" s="103"/>
      <c r="D138" s="103"/>
      <c r="E138" s="375">
        <f>E139+E149</f>
        <v>798200</v>
      </c>
      <c r="F138" s="375"/>
      <c r="G138" s="219" t="s">
        <v>507</v>
      </c>
      <c r="H138" s="219"/>
    </row>
    <row r="139" spans="1:8" s="82" customFormat="1">
      <c r="B139" s="292" t="s">
        <v>633</v>
      </c>
      <c r="C139" s="292"/>
      <c r="D139" s="292"/>
      <c r="E139" s="379">
        <f>SUM(E140,E142,E146)</f>
        <v>683200</v>
      </c>
      <c r="F139" s="379"/>
      <c r="G139" s="293" t="s">
        <v>507</v>
      </c>
      <c r="H139" s="293"/>
    </row>
    <row r="140" spans="1:8" s="82" customFormat="1">
      <c r="B140" s="292" t="s">
        <v>634</v>
      </c>
      <c r="C140" s="292"/>
      <c r="D140" s="292"/>
      <c r="E140" s="379">
        <v>294400</v>
      </c>
      <c r="F140" s="379"/>
      <c r="G140" s="293" t="s">
        <v>507</v>
      </c>
      <c r="H140" s="293"/>
    </row>
    <row r="141" spans="1:8" s="103" customFormat="1">
      <c r="A141" s="82"/>
      <c r="B141" s="82"/>
      <c r="C141" s="75"/>
      <c r="D141" s="277" t="s">
        <v>595</v>
      </c>
      <c r="E141" s="82"/>
      <c r="F141" s="299"/>
      <c r="G141" s="303"/>
      <c r="H141" s="298"/>
    </row>
    <row r="142" spans="1:8" s="82" customFormat="1" ht="18" customHeight="1">
      <c r="B142" s="292" t="s">
        <v>635</v>
      </c>
      <c r="C142" s="292"/>
      <c r="D142" s="292"/>
      <c r="E142" s="379">
        <v>235800</v>
      </c>
      <c r="F142" s="379"/>
      <c r="G142" s="293" t="s">
        <v>507</v>
      </c>
      <c r="H142" s="293"/>
    </row>
    <row r="143" spans="1:8" s="82" customFormat="1">
      <c r="C143" s="75"/>
      <c r="D143" s="277" t="s">
        <v>596</v>
      </c>
      <c r="F143" s="299"/>
      <c r="G143" s="303"/>
      <c r="H143" s="298"/>
    </row>
    <row r="144" spans="1:8" s="82" customFormat="1">
      <c r="C144" s="75"/>
      <c r="D144" s="277" t="s">
        <v>597</v>
      </c>
      <c r="F144" s="299"/>
      <c r="G144" s="303"/>
      <c r="H144" s="298"/>
    </row>
    <row r="145" spans="1:8" s="82" customFormat="1">
      <c r="C145" s="75"/>
      <c r="D145" s="277" t="s">
        <v>599</v>
      </c>
      <c r="F145" s="299"/>
      <c r="G145" s="303"/>
      <c r="H145" s="298"/>
    </row>
    <row r="146" spans="1:8" s="82" customFormat="1">
      <c r="B146" s="292" t="s">
        <v>636</v>
      </c>
      <c r="C146" s="292"/>
      <c r="D146" s="292"/>
      <c r="E146" s="379">
        <v>153000</v>
      </c>
      <c r="F146" s="379"/>
      <c r="G146" s="293" t="s">
        <v>507</v>
      </c>
      <c r="H146" s="293"/>
    </row>
    <row r="147" spans="1:8" s="82" customFormat="1">
      <c r="C147" s="75"/>
      <c r="D147" s="75" t="s">
        <v>712</v>
      </c>
      <c r="F147" s="299"/>
      <c r="G147" s="301"/>
      <c r="H147" s="298"/>
    </row>
    <row r="148" spans="1:8" s="82" customFormat="1">
      <c r="C148" s="75"/>
      <c r="D148" s="277" t="s">
        <v>713</v>
      </c>
      <c r="F148" s="299"/>
      <c r="G148" s="301"/>
      <c r="H148" s="298"/>
    </row>
    <row r="149" spans="1:8" s="82" customFormat="1">
      <c r="B149" s="292" t="s">
        <v>637</v>
      </c>
      <c r="C149" s="292"/>
      <c r="D149" s="292"/>
      <c r="E149" s="379">
        <v>115000</v>
      </c>
      <c r="F149" s="379"/>
      <c r="G149" s="293" t="s">
        <v>507</v>
      </c>
      <c r="H149" s="293"/>
    </row>
    <row r="150" spans="1:8" s="82" customFormat="1">
      <c r="C150" s="75"/>
      <c r="D150" s="277" t="s">
        <v>630</v>
      </c>
      <c r="F150" s="299"/>
      <c r="G150" s="303"/>
      <c r="H150" s="298"/>
    </row>
    <row r="151" spans="1:8" s="82" customFormat="1">
      <c r="C151" s="75"/>
      <c r="D151" s="277" t="s">
        <v>608</v>
      </c>
      <c r="F151" s="299"/>
      <c r="G151" s="303"/>
      <c r="H151" s="298"/>
    </row>
    <row r="152" spans="1:8" s="82" customFormat="1" ht="18" customHeight="1">
      <c r="C152" s="75"/>
      <c r="D152" s="277"/>
      <c r="F152" s="299"/>
      <c r="G152" s="303"/>
      <c r="H152" s="298"/>
    </row>
    <row r="153" spans="1:8" s="82" customFormat="1">
      <c r="A153" s="103"/>
      <c r="B153" s="103" t="s">
        <v>603</v>
      </c>
      <c r="C153" s="103"/>
      <c r="D153" s="103"/>
      <c r="E153" s="375">
        <f>E154</f>
        <v>114040</v>
      </c>
      <c r="F153" s="375"/>
      <c r="G153" s="219" t="s">
        <v>507</v>
      </c>
      <c r="H153" s="219"/>
    </row>
    <row r="154" spans="1:8" s="82" customFormat="1">
      <c r="B154" s="292" t="s">
        <v>638</v>
      </c>
      <c r="C154" s="292"/>
      <c r="D154" s="292"/>
      <c r="E154" s="379">
        <f>E155</f>
        <v>114040</v>
      </c>
      <c r="F154" s="379"/>
      <c r="G154" s="293" t="s">
        <v>507</v>
      </c>
      <c r="H154" s="293"/>
    </row>
    <row r="155" spans="1:8" s="82" customFormat="1">
      <c r="B155" s="292" t="s">
        <v>639</v>
      </c>
      <c r="C155" s="292"/>
      <c r="D155" s="292"/>
      <c r="E155" s="379">
        <f>SUM(G156:G156)</f>
        <v>114040</v>
      </c>
      <c r="F155" s="379"/>
      <c r="G155" s="293" t="s">
        <v>507</v>
      </c>
      <c r="H155" s="293"/>
    </row>
    <row r="156" spans="1:8" s="75" customFormat="1" ht="105">
      <c r="C156" s="75" t="s">
        <v>609</v>
      </c>
      <c r="D156" s="18" t="s">
        <v>982</v>
      </c>
      <c r="F156" s="220"/>
      <c r="G156" s="305">
        <v>114040</v>
      </c>
      <c r="H156" s="165" t="s">
        <v>507</v>
      </c>
    </row>
    <row r="157" spans="1:8" s="294" customFormat="1">
      <c r="A157" s="82"/>
      <c r="B157" s="82"/>
      <c r="C157" s="75"/>
      <c r="D157" s="277"/>
      <c r="E157" s="82"/>
      <c r="F157" s="299"/>
      <c r="G157" s="301"/>
      <c r="H157" s="298"/>
    </row>
    <row r="158" spans="1:8" s="294" customFormat="1">
      <c r="A158" s="82"/>
      <c r="B158" s="82"/>
      <c r="C158" s="75"/>
      <c r="D158" s="277"/>
      <c r="E158" s="82"/>
      <c r="F158" s="299"/>
      <c r="G158" s="301"/>
      <c r="H158" s="298"/>
    </row>
    <row r="159" spans="1:8" s="294" customFormat="1">
      <c r="A159" s="82"/>
      <c r="B159" s="82"/>
      <c r="C159" s="75"/>
      <c r="D159" s="277"/>
      <c r="E159" s="82"/>
      <c r="F159" s="299"/>
      <c r="G159" s="301"/>
      <c r="H159" s="298"/>
    </row>
    <row r="160" spans="1:8" s="294" customFormat="1">
      <c r="A160" s="82"/>
      <c r="B160" s="82"/>
      <c r="C160" s="75"/>
      <c r="D160" s="277"/>
      <c r="E160" s="82"/>
      <c r="F160" s="299"/>
      <c r="G160" s="301"/>
      <c r="H160" s="298"/>
    </row>
    <row r="161" spans="1:8" s="294" customFormat="1">
      <c r="A161" s="82"/>
      <c r="B161" s="82"/>
      <c r="C161" s="75"/>
      <c r="D161" s="277"/>
      <c r="E161" s="82"/>
      <c r="F161" s="299"/>
      <c r="G161" s="301"/>
      <c r="H161" s="298"/>
    </row>
    <row r="162" spans="1:8" s="294" customFormat="1">
      <c r="A162" s="82"/>
      <c r="B162" s="82"/>
      <c r="C162" s="75"/>
      <c r="D162" s="277"/>
      <c r="E162" s="82"/>
      <c r="F162" s="299"/>
      <c r="G162" s="301"/>
      <c r="H162" s="298"/>
    </row>
    <row r="163" spans="1:8" s="294" customFormat="1">
      <c r="A163" s="82"/>
      <c r="B163" s="82"/>
      <c r="C163" s="75"/>
      <c r="D163" s="277"/>
      <c r="E163" s="82"/>
      <c r="F163" s="299"/>
      <c r="G163" s="301"/>
      <c r="H163" s="298"/>
    </row>
    <row r="164" spans="1:8" s="294" customFormat="1">
      <c r="A164" s="82"/>
      <c r="B164" s="82"/>
      <c r="C164" s="75"/>
      <c r="D164" s="277"/>
      <c r="E164" s="82"/>
      <c r="F164" s="299"/>
      <c r="G164" s="301"/>
      <c r="H164" s="298"/>
    </row>
    <row r="165" spans="1:8" s="294" customFormat="1">
      <c r="A165" s="82"/>
      <c r="B165" s="82"/>
      <c r="C165" s="75"/>
      <c r="D165" s="277"/>
      <c r="E165" s="82"/>
      <c r="F165" s="299"/>
      <c r="G165" s="301"/>
      <c r="H165" s="298"/>
    </row>
    <row r="166" spans="1:8" s="294" customFormat="1" ht="48" customHeight="1">
      <c r="A166" s="82"/>
      <c r="B166" s="82"/>
      <c r="C166" s="75"/>
      <c r="D166" s="277"/>
      <c r="E166" s="82"/>
      <c r="F166" s="299"/>
      <c r="G166" s="301"/>
      <c r="H166" s="298"/>
    </row>
    <row r="167" spans="1:8" s="103" customFormat="1">
      <c r="A167" s="281"/>
      <c r="B167" s="119" t="s">
        <v>537</v>
      </c>
      <c r="F167" s="380">
        <f>E168+E181</f>
        <v>1043300</v>
      </c>
      <c r="G167" s="380"/>
      <c r="H167" s="219" t="s">
        <v>507</v>
      </c>
    </row>
    <row r="168" spans="1:8" s="82" customFormat="1">
      <c r="A168" s="103"/>
      <c r="B168" s="103" t="s">
        <v>572</v>
      </c>
      <c r="C168" s="103"/>
      <c r="D168" s="103"/>
      <c r="E168" s="375">
        <f>E169+E178</f>
        <v>1043300</v>
      </c>
      <c r="F168" s="375"/>
      <c r="G168" s="219" t="s">
        <v>507</v>
      </c>
      <c r="H168" s="219"/>
    </row>
    <row r="169" spans="1:8" s="82" customFormat="1">
      <c r="B169" s="292" t="s">
        <v>716</v>
      </c>
      <c r="C169" s="292"/>
      <c r="D169" s="292"/>
      <c r="E169" s="379">
        <f>SUM(E170,E172,E175)</f>
        <v>845000</v>
      </c>
      <c r="F169" s="379"/>
      <c r="G169" s="293" t="s">
        <v>507</v>
      </c>
      <c r="H169" s="293"/>
    </row>
    <row r="170" spans="1:8" s="82" customFormat="1">
      <c r="B170" s="292" t="s">
        <v>642</v>
      </c>
      <c r="C170" s="292"/>
      <c r="D170" s="292"/>
      <c r="E170" s="379">
        <v>108000</v>
      </c>
      <c r="F170" s="379"/>
      <c r="G170" s="293" t="s">
        <v>507</v>
      </c>
      <c r="H170" s="293"/>
    </row>
    <row r="171" spans="1:8" s="103" customFormat="1">
      <c r="A171" s="82"/>
      <c r="B171" s="82"/>
      <c r="C171" s="75"/>
      <c r="D171" s="277" t="s">
        <v>595</v>
      </c>
      <c r="E171" s="82"/>
      <c r="F171" s="299"/>
      <c r="G171" s="303"/>
      <c r="H171" s="298"/>
    </row>
    <row r="172" spans="1:8" s="82" customFormat="1" ht="18" customHeight="1">
      <c r="B172" s="292" t="s">
        <v>643</v>
      </c>
      <c r="C172" s="292"/>
      <c r="D172" s="292"/>
      <c r="E172" s="379">
        <v>630600</v>
      </c>
      <c r="F172" s="379"/>
      <c r="G172" s="293" t="s">
        <v>507</v>
      </c>
      <c r="H172" s="293"/>
    </row>
    <row r="173" spans="1:8" s="82" customFormat="1">
      <c r="C173" s="75"/>
      <c r="D173" s="277" t="s">
        <v>984</v>
      </c>
      <c r="F173" s="299"/>
      <c r="G173" s="303"/>
      <c r="H173" s="298"/>
    </row>
    <row r="174" spans="1:8" s="82" customFormat="1">
      <c r="C174" s="75"/>
      <c r="D174" s="75" t="s">
        <v>997</v>
      </c>
      <c r="F174" s="299"/>
      <c r="G174" s="303"/>
      <c r="H174" s="298"/>
    </row>
    <row r="175" spans="1:8" s="82" customFormat="1">
      <c r="B175" s="292" t="s">
        <v>644</v>
      </c>
      <c r="C175" s="292"/>
      <c r="D175" s="292"/>
      <c r="E175" s="379">
        <v>106400</v>
      </c>
      <c r="F175" s="379"/>
      <c r="G175" s="293" t="s">
        <v>507</v>
      </c>
      <c r="H175" s="293"/>
    </row>
    <row r="176" spans="1:8" s="82" customFormat="1">
      <c r="C176" s="75"/>
      <c r="D176" s="75" t="s">
        <v>983</v>
      </c>
      <c r="F176" s="299"/>
      <c r="G176" s="301"/>
      <c r="H176" s="298"/>
    </row>
    <row r="177" spans="1:8" s="82" customFormat="1">
      <c r="C177" s="75"/>
      <c r="D177" s="277" t="s">
        <v>978</v>
      </c>
      <c r="F177" s="299"/>
      <c r="G177" s="301"/>
      <c r="H177" s="298"/>
    </row>
    <row r="178" spans="1:8" s="82" customFormat="1">
      <c r="B178" s="292" t="s">
        <v>985</v>
      </c>
      <c r="C178" s="292"/>
      <c r="D178" s="292"/>
      <c r="E178" s="379">
        <v>198300</v>
      </c>
      <c r="F178" s="379"/>
      <c r="G178" s="293" t="s">
        <v>507</v>
      </c>
      <c r="H178" s="293"/>
    </row>
    <row r="179" spans="1:8" s="82" customFormat="1">
      <c r="C179" s="75"/>
      <c r="D179" s="277" t="s">
        <v>608</v>
      </c>
      <c r="F179" s="299"/>
      <c r="G179" s="303"/>
      <c r="H179" s="298"/>
    </row>
    <row r="180" spans="1:8" s="82" customFormat="1" ht="18" customHeight="1">
      <c r="C180" s="75"/>
      <c r="D180" s="277"/>
      <c r="F180" s="299"/>
      <c r="G180" s="303"/>
      <c r="H180" s="298"/>
    </row>
    <row r="181" spans="1:8" s="82" customFormat="1">
      <c r="A181" s="103"/>
      <c r="B181" s="103"/>
      <c r="C181" s="103"/>
      <c r="D181" s="103"/>
      <c r="E181" s="375"/>
      <c r="F181" s="375"/>
      <c r="G181" s="219"/>
      <c r="H181" s="219"/>
    </row>
    <row r="182" spans="1:8" s="82" customFormat="1">
      <c r="B182" s="292"/>
      <c r="C182" s="292"/>
      <c r="D182" s="292"/>
      <c r="E182" s="379"/>
      <c r="F182" s="379"/>
      <c r="G182" s="293"/>
      <c r="H182" s="293"/>
    </row>
    <row r="183" spans="1:8" s="82" customFormat="1">
      <c r="B183" s="292"/>
      <c r="C183" s="292"/>
      <c r="D183" s="292"/>
      <c r="E183" s="379"/>
      <c r="F183" s="379"/>
      <c r="G183" s="293"/>
      <c r="H183" s="293"/>
    </row>
    <row r="184" spans="1:8" s="75" customFormat="1" ht="24" customHeight="1">
      <c r="D184" s="5"/>
      <c r="F184" s="220"/>
      <c r="G184" s="220"/>
      <c r="H184" s="221"/>
    </row>
    <row r="185" spans="1:8" s="75" customFormat="1">
      <c r="D185" s="5"/>
      <c r="F185" s="220"/>
      <c r="G185" s="289"/>
      <c r="H185" s="221"/>
    </row>
    <row r="186" spans="1:8" s="75" customFormat="1">
      <c r="D186" s="5"/>
      <c r="F186" s="220"/>
      <c r="G186" s="289"/>
      <c r="H186" s="221"/>
    </row>
    <row r="187" spans="1:8" s="82" customFormat="1">
      <c r="B187" s="292"/>
      <c r="C187" s="292"/>
      <c r="E187" s="379"/>
      <c r="F187" s="379"/>
      <c r="G187" s="278"/>
      <c r="H187" s="293"/>
    </row>
    <row r="188" spans="1:8" s="82" customFormat="1">
      <c r="B188" s="292"/>
      <c r="C188" s="292"/>
      <c r="E188" s="284"/>
      <c r="F188" s="296"/>
      <c r="G188" s="278"/>
      <c r="H188" s="293"/>
    </row>
    <row r="189" spans="1:8" s="82" customFormat="1">
      <c r="B189" s="292"/>
      <c r="C189" s="292"/>
      <c r="E189" s="284"/>
      <c r="F189" s="296"/>
      <c r="G189" s="278"/>
      <c r="H189" s="293"/>
    </row>
    <row r="190" spans="1:8" s="82" customFormat="1">
      <c r="B190" s="292"/>
      <c r="C190" s="292"/>
      <c r="E190" s="284"/>
      <c r="F190" s="296"/>
      <c r="G190" s="278"/>
      <c r="H190" s="293"/>
    </row>
    <row r="191" spans="1:8" s="82" customFormat="1">
      <c r="B191" s="292"/>
      <c r="C191" s="292"/>
      <c r="E191" s="284"/>
      <c r="F191" s="296"/>
      <c r="G191" s="278"/>
      <c r="H191" s="293"/>
    </row>
    <row r="192" spans="1:8" s="82" customFormat="1">
      <c r="B192" s="292"/>
      <c r="C192" s="292"/>
      <c r="E192" s="284"/>
      <c r="F192" s="296"/>
      <c r="G192" s="278"/>
      <c r="H192" s="293"/>
    </row>
    <row r="193" spans="1:8" s="82" customFormat="1">
      <c r="B193" s="292"/>
      <c r="C193" s="292"/>
      <c r="E193" s="284"/>
      <c r="F193" s="296"/>
      <c r="G193" s="278"/>
      <c r="H193" s="293"/>
    </row>
    <row r="194" spans="1:8" s="82" customFormat="1">
      <c r="B194" s="292"/>
      <c r="C194" s="292"/>
      <c r="E194" s="284"/>
      <c r="F194" s="296"/>
      <c r="G194" s="278"/>
      <c r="H194" s="293"/>
    </row>
    <row r="195" spans="1:8" s="82" customFormat="1">
      <c r="B195" s="292"/>
      <c r="C195" s="292"/>
      <c r="E195" s="284"/>
      <c r="F195" s="296"/>
      <c r="G195" s="278"/>
      <c r="H195" s="293"/>
    </row>
    <row r="196" spans="1:8" s="82" customFormat="1">
      <c r="B196" s="292"/>
      <c r="C196" s="292"/>
      <c r="E196" s="284"/>
      <c r="F196" s="296"/>
      <c r="G196" s="278"/>
      <c r="H196" s="293"/>
    </row>
    <row r="197" spans="1:8" s="82" customFormat="1">
      <c r="B197" s="292"/>
      <c r="C197" s="292"/>
      <c r="E197" s="284"/>
      <c r="F197" s="296"/>
      <c r="G197" s="278"/>
      <c r="H197" s="293"/>
    </row>
    <row r="198" spans="1:8" s="82" customFormat="1">
      <c r="B198" s="292"/>
      <c r="C198" s="292"/>
      <c r="E198" s="284"/>
      <c r="F198" s="296"/>
      <c r="G198" s="278"/>
      <c r="H198" s="293"/>
    </row>
    <row r="199" spans="1:8" s="82" customFormat="1" ht="41.25" customHeight="1">
      <c r="B199" s="292"/>
      <c r="C199" s="292"/>
      <c r="E199" s="284"/>
      <c r="F199" s="296"/>
      <c r="G199" s="278"/>
      <c r="H199" s="293"/>
    </row>
    <row r="200" spans="1:8" s="82" customFormat="1" ht="41.25" customHeight="1">
      <c r="B200" s="292"/>
      <c r="C200" s="292"/>
      <c r="E200" s="284"/>
      <c r="F200" s="296"/>
      <c r="G200" s="278"/>
      <c r="H200" s="293"/>
    </row>
    <row r="201" spans="1:8" s="103" customFormat="1" ht="37.5" customHeight="1">
      <c r="A201" s="281"/>
      <c r="B201" s="119" t="s">
        <v>538</v>
      </c>
      <c r="F201" s="380">
        <f>SUM(E202,E215)</f>
        <v>9793800</v>
      </c>
      <c r="G201" s="380"/>
      <c r="H201" s="219" t="s">
        <v>507</v>
      </c>
    </row>
    <row r="202" spans="1:8" s="82" customFormat="1">
      <c r="A202" s="103"/>
      <c r="B202" s="103" t="s">
        <v>594</v>
      </c>
      <c r="C202" s="103"/>
      <c r="D202" s="103"/>
      <c r="E202" s="375">
        <f>SUM(E203+E211)</f>
        <v>8623200</v>
      </c>
      <c r="F202" s="375"/>
      <c r="G202" s="219" t="s">
        <v>507</v>
      </c>
      <c r="H202" s="219"/>
    </row>
    <row r="203" spans="1:8" s="82" customFormat="1">
      <c r="B203" s="292" t="s">
        <v>633</v>
      </c>
      <c r="C203" s="292"/>
      <c r="D203" s="292"/>
      <c r="E203" s="379">
        <f>SUM(E204,E206,E208)</f>
        <v>8605200</v>
      </c>
      <c r="F203" s="379"/>
      <c r="G203" s="293" t="s">
        <v>507</v>
      </c>
      <c r="H203" s="293"/>
    </row>
    <row r="204" spans="1:8" s="82" customFormat="1">
      <c r="B204" s="292" t="s">
        <v>634</v>
      </c>
      <c r="C204" s="292"/>
      <c r="D204" s="292"/>
      <c r="E204" s="379">
        <v>8449200</v>
      </c>
      <c r="F204" s="379"/>
      <c r="G204" s="293" t="s">
        <v>507</v>
      </c>
      <c r="H204" s="293"/>
    </row>
    <row r="205" spans="1:8" s="103" customFormat="1">
      <c r="A205" s="82"/>
      <c r="B205" s="82"/>
      <c r="C205" s="75"/>
      <c r="D205" s="277" t="s">
        <v>595</v>
      </c>
      <c r="E205" s="82"/>
      <c r="F205" s="299"/>
      <c r="G205" s="303"/>
      <c r="H205" s="298"/>
    </row>
    <row r="206" spans="1:8" s="82" customFormat="1" ht="18" customHeight="1">
      <c r="B206" s="292" t="s">
        <v>635</v>
      </c>
      <c r="C206" s="292"/>
      <c r="D206" s="292"/>
      <c r="E206" s="379">
        <v>30000</v>
      </c>
      <c r="F206" s="379"/>
      <c r="G206" s="293" t="s">
        <v>507</v>
      </c>
      <c r="H206" s="293"/>
    </row>
    <row r="207" spans="1:8" s="82" customFormat="1">
      <c r="C207" s="75"/>
      <c r="D207" s="277" t="s">
        <v>597</v>
      </c>
      <c r="F207" s="299"/>
      <c r="G207" s="303"/>
      <c r="H207" s="298"/>
    </row>
    <row r="208" spans="1:8" s="82" customFormat="1">
      <c r="B208" s="292" t="s">
        <v>636</v>
      </c>
      <c r="C208" s="292"/>
      <c r="D208" s="292"/>
      <c r="E208" s="379">
        <v>126000</v>
      </c>
      <c r="F208" s="379"/>
      <c r="G208" s="293" t="s">
        <v>507</v>
      </c>
      <c r="H208" s="293"/>
    </row>
    <row r="209" spans="2:8" s="82" customFormat="1">
      <c r="C209" s="75"/>
      <c r="D209" s="277" t="s">
        <v>600</v>
      </c>
      <c r="F209" s="299"/>
      <c r="G209" s="301"/>
      <c r="H209" s="298"/>
    </row>
    <row r="210" spans="2:8" s="82" customFormat="1">
      <c r="C210" s="75"/>
      <c r="D210" s="277" t="s">
        <v>604</v>
      </c>
      <c r="F210" s="299"/>
      <c r="G210" s="301"/>
      <c r="H210" s="298"/>
    </row>
    <row r="211" spans="2:8" s="82" customFormat="1">
      <c r="B211" s="292" t="s">
        <v>637</v>
      </c>
      <c r="C211" s="292"/>
      <c r="D211" s="292"/>
      <c r="E211" s="379">
        <v>18000</v>
      </c>
      <c r="F211" s="379"/>
      <c r="G211" s="293" t="s">
        <v>507</v>
      </c>
      <c r="H211" s="293"/>
    </row>
    <row r="212" spans="2:8" s="82" customFormat="1">
      <c r="C212" s="75"/>
      <c r="D212" s="277" t="s">
        <v>605</v>
      </c>
      <c r="F212" s="299"/>
      <c r="G212" s="303"/>
      <c r="H212" s="298"/>
    </row>
    <row r="213" spans="2:8" s="82" customFormat="1">
      <c r="C213" s="75"/>
      <c r="D213" s="277" t="s">
        <v>602</v>
      </c>
      <c r="F213" s="299"/>
      <c r="G213" s="303"/>
      <c r="H213" s="298"/>
    </row>
    <row r="214" spans="2:8" s="82" customFormat="1">
      <c r="C214" s="75"/>
      <c r="D214" s="277"/>
      <c r="F214" s="299"/>
      <c r="G214" s="301"/>
      <c r="H214" s="298"/>
    </row>
    <row r="215" spans="2:8" s="82" customFormat="1">
      <c r="B215" s="363" t="s">
        <v>640</v>
      </c>
      <c r="C215" s="363"/>
      <c r="D215" s="363"/>
      <c r="E215" s="386">
        <v>1170600</v>
      </c>
      <c r="F215" s="384"/>
      <c r="G215" s="219" t="s">
        <v>507</v>
      </c>
      <c r="H215" s="298"/>
    </row>
    <row r="216" spans="2:8" s="82" customFormat="1">
      <c r="B216" s="171"/>
      <c r="C216" s="171" t="s">
        <v>1059</v>
      </c>
      <c r="D216" s="171" t="s">
        <v>1060</v>
      </c>
      <c r="E216" s="379"/>
      <c r="F216" s="379"/>
      <c r="G216" s="326"/>
      <c r="H216" s="81"/>
    </row>
    <row r="217" spans="2:8" s="82" customFormat="1">
      <c r="B217" s="171"/>
      <c r="C217" s="171"/>
      <c r="D217" s="171" t="s">
        <v>1061</v>
      </c>
      <c r="E217" s="379"/>
      <c r="F217" s="379"/>
      <c r="G217" s="326">
        <v>1170600</v>
      </c>
      <c r="H217" s="81" t="s">
        <v>507</v>
      </c>
    </row>
    <row r="218" spans="2:8" s="82" customFormat="1">
      <c r="B218" s="292"/>
      <c r="E218" s="284"/>
      <c r="F218" s="296"/>
      <c r="G218" s="299"/>
      <c r="H218" s="298"/>
    </row>
    <row r="219" spans="2:8" s="82" customFormat="1">
      <c r="B219" s="292"/>
      <c r="E219" s="284"/>
      <c r="F219" s="296"/>
      <c r="G219" s="306"/>
      <c r="H219" s="298"/>
    </row>
    <row r="220" spans="2:8" s="82" customFormat="1">
      <c r="B220" s="292"/>
      <c r="E220" s="284"/>
      <c r="F220" s="296"/>
      <c r="G220" s="306"/>
      <c r="H220" s="298"/>
    </row>
    <row r="221" spans="2:8" s="82" customFormat="1">
      <c r="C221" s="75"/>
      <c r="D221" s="75"/>
      <c r="F221" s="299"/>
      <c r="G221" s="299"/>
      <c r="H221" s="298"/>
    </row>
    <row r="222" spans="2:8" s="82" customFormat="1">
      <c r="C222" s="75"/>
      <c r="D222" s="75"/>
      <c r="F222" s="299"/>
      <c r="G222" s="301"/>
      <c r="H222" s="298"/>
    </row>
    <row r="223" spans="2:8" s="82" customFormat="1">
      <c r="C223" s="75"/>
      <c r="D223" s="75"/>
      <c r="F223" s="299"/>
      <c r="G223" s="301"/>
      <c r="H223" s="298"/>
    </row>
    <row r="224" spans="2:8" s="82" customFormat="1">
      <c r="C224" s="75"/>
      <c r="D224" s="75"/>
      <c r="F224" s="299"/>
      <c r="G224" s="299"/>
      <c r="H224" s="298"/>
    </row>
    <row r="225" spans="1:8" s="82" customFormat="1">
      <c r="C225" s="75"/>
      <c r="D225" s="75"/>
      <c r="F225" s="299"/>
      <c r="G225" s="301"/>
      <c r="H225" s="298"/>
    </row>
    <row r="226" spans="1:8" s="82" customFormat="1">
      <c r="C226" s="75"/>
      <c r="D226" s="277"/>
      <c r="F226" s="299"/>
      <c r="G226" s="301"/>
      <c r="H226" s="298"/>
    </row>
    <row r="227" spans="1:8" s="82" customFormat="1">
      <c r="C227" s="75"/>
      <c r="D227" s="277"/>
      <c r="F227" s="299"/>
      <c r="G227" s="301"/>
      <c r="H227" s="298"/>
    </row>
    <row r="228" spans="1:8" s="82" customFormat="1">
      <c r="C228" s="75"/>
      <c r="D228" s="277"/>
      <c r="F228" s="299"/>
      <c r="G228" s="301"/>
      <c r="H228" s="298"/>
    </row>
    <row r="229" spans="1:8" s="82" customFormat="1">
      <c r="C229" s="75"/>
      <c r="D229" s="277"/>
      <c r="F229" s="299"/>
      <c r="G229" s="301"/>
      <c r="H229" s="298"/>
    </row>
    <row r="230" spans="1:8" s="82" customFormat="1">
      <c r="C230" s="75"/>
      <c r="D230" s="277"/>
      <c r="F230" s="299"/>
      <c r="G230" s="301"/>
      <c r="H230" s="298"/>
    </row>
    <row r="231" spans="1:8" s="82" customFormat="1">
      <c r="C231" s="75"/>
      <c r="D231" s="277"/>
      <c r="F231" s="299"/>
      <c r="G231" s="301"/>
      <c r="H231" s="298"/>
    </row>
    <row r="232" spans="1:8" s="82" customFormat="1">
      <c r="C232" s="75"/>
      <c r="D232" s="277"/>
      <c r="F232" s="299"/>
      <c r="G232" s="301"/>
      <c r="H232" s="298"/>
    </row>
    <row r="233" spans="1:8" s="82" customFormat="1">
      <c r="C233" s="75"/>
      <c r="D233" s="277"/>
      <c r="F233" s="299"/>
      <c r="G233" s="301"/>
      <c r="H233" s="298"/>
    </row>
    <row r="234" spans="1:8" s="82" customFormat="1">
      <c r="C234" s="75"/>
      <c r="D234" s="277"/>
      <c r="F234" s="299"/>
      <c r="G234" s="301"/>
      <c r="H234" s="298"/>
    </row>
    <row r="235" spans="1:8" s="103" customFormat="1">
      <c r="A235" s="281"/>
      <c r="B235" s="119" t="s">
        <v>539</v>
      </c>
      <c r="F235" s="380">
        <f>E236</f>
        <v>564700</v>
      </c>
      <c r="G235" s="380"/>
      <c r="H235" s="219" t="s">
        <v>507</v>
      </c>
    </row>
    <row r="236" spans="1:8" s="82" customFormat="1">
      <c r="A236" s="103"/>
      <c r="B236" s="103" t="s">
        <v>572</v>
      </c>
      <c r="C236" s="103"/>
      <c r="D236" s="103"/>
      <c r="E236" s="375">
        <f>E237</f>
        <v>564700</v>
      </c>
      <c r="F236" s="375"/>
      <c r="G236" s="219" t="s">
        <v>507</v>
      </c>
      <c r="H236" s="219"/>
    </row>
    <row r="237" spans="1:8" s="82" customFormat="1">
      <c r="B237" s="292" t="s">
        <v>645</v>
      </c>
      <c r="C237" s="292"/>
      <c r="D237" s="292"/>
      <c r="E237" s="379">
        <f>E238</f>
        <v>564700</v>
      </c>
      <c r="F237" s="379"/>
      <c r="G237" s="293" t="s">
        <v>507</v>
      </c>
      <c r="H237" s="293"/>
    </row>
    <row r="238" spans="1:8" s="82" customFormat="1">
      <c r="B238" s="292" t="s">
        <v>646</v>
      </c>
      <c r="C238" s="292"/>
      <c r="D238" s="292"/>
      <c r="E238" s="379">
        <v>564700</v>
      </c>
      <c r="F238" s="379"/>
      <c r="G238" s="293" t="s">
        <v>507</v>
      </c>
      <c r="H238" s="293"/>
    </row>
    <row r="239" spans="1:8" s="82" customFormat="1">
      <c r="C239" s="75"/>
      <c r="D239" s="277" t="s">
        <v>610</v>
      </c>
      <c r="F239" s="299"/>
      <c r="G239" s="301"/>
      <c r="H239" s="298"/>
    </row>
    <row r="240" spans="1:8" s="82" customFormat="1">
      <c r="C240" s="75"/>
      <c r="D240" s="277" t="s">
        <v>601</v>
      </c>
      <c r="F240" s="299"/>
      <c r="G240" s="301"/>
      <c r="H240" s="298"/>
    </row>
    <row r="241" spans="1:8" s="82" customFormat="1">
      <c r="C241" s="75"/>
      <c r="D241" s="277" t="s">
        <v>611</v>
      </c>
      <c r="F241" s="299"/>
      <c r="G241" s="301"/>
      <c r="H241" s="298"/>
    </row>
    <row r="242" spans="1:8" s="82" customFormat="1">
      <c r="C242" s="75"/>
      <c r="D242" s="277" t="s">
        <v>612</v>
      </c>
      <c r="F242" s="299"/>
      <c r="G242" s="301"/>
      <c r="H242" s="298"/>
    </row>
    <row r="243" spans="1:8" s="82" customFormat="1">
      <c r="A243" s="103"/>
      <c r="B243" s="103"/>
      <c r="C243" s="103"/>
      <c r="D243" s="103"/>
      <c r="E243" s="302"/>
      <c r="F243" s="307"/>
      <c r="G243" s="279"/>
      <c r="H243" s="219"/>
    </row>
    <row r="244" spans="1:8" s="82" customFormat="1">
      <c r="A244" s="103"/>
      <c r="B244" s="103"/>
      <c r="C244" s="103"/>
      <c r="D244" s="103"/>
      <c r="E244" s="302"/>
      <c r="F244" s="307"/>
      <c r="G244" s="279"/>
      <c r="H244" s="219"/>
    </row>
    <row r="245" spans="1:8" s="82" customFormat="1">
      <c r="A245" s="103"/>
      <c r="B245" s="103"/>
      <c r="C245" s="103"/>
      <c r="D245" s="103"/>
      <c r="E245" s="302"/>
      <c r="F245" s="307"/>
      <c r="G245" s="279"/>
      <c r="H245" s="219"/>
    </row>
    <row r="246" spans="1:8" s="82" customFormat="1">
      <c r="A246" s="103"/>
      <c r="B246" s="103"/>
      <c r="C246" s="103"/>
      <c r="D246" s="103"/>
      <c r="E246" s="302"/>
      <c r="F246" s="307"/>
      <c r="G246" s="279"/>
      <c r="H246" s="219"/>
    </row>
    <row r="247" spans="1:8" s="82" customFormat="1">
      <c r="A247" s="103"/>
      <c r="B247" s="103"/>
      <c r="C247" s="103"/>
      <c r="D247" s="103"/>
      <c r="E247" s="302"/>
      <c r="F247" s="307"/>
      <c r="G247" s="279"/>
      <c r="H247" s="219"/>
    </row>
    <row r="248" spans="1:8" s="82" customFormat="1">
      <c r="A248" s="103"/>
      <c r="B248" s="103"/>
      <c r="C248" s="103"/>
      <c r="D248" s="103"/>
      <c r="E248" s="302"/>
      <c r="F248" s="307"/>
      <c r="G248" s="279"/>
      <c r="H248" s="219"/>
    </row>
    <row r="249" spans="1:8" s="82" customFormat="1">
      <c r="A249" s="103"/>
      <c r="B249" s="103"/>
      <c r="C249" s="103"/>
      <c r="D249" s="103"/>
      <c r="E249" s="302"/>
      <c r="F249" s="307"/>
      <c r="G249" s="279"/>
      <c r="H249" s="219"/>
    </row>
    <row r="250" spans="1:8" s="82" customFormat="1">
      <c r="A250" s="103"/>
      <c r="B250" s="103"/>
      <c r="C250" s="103"/>
      <c r="D250" s="103"/>
      <c r="E250" s="302"/>
      <c r="F250" s="307"/>
      <c r="G250" s="279"/>
      <c r="H250" s="219"/>
    </row>
    <row r="251" spans="1:8" s="82" customFormat="1">
      <c r="A251" s="103"/>
      <c r="B251" s="103"/>
      <c r="C251" s="103"/>
      <c r="D251" s="103"/>
      <c r="E251" s="302"/>
      <c r="F251" s="307"/>
      <c r="G251" s="279"/>
      <c r="H251" s="219"/>
    </row>
    <row r="252" spans="1:8" s="82" customFormat="1">
      <c r="A252" s="103"/>
      <c r="B252" s="103"/>
      <c r="C252" s="103"/>
      <c r="D252" s="103"/>
      <c r="E252" s="302"/>
      <c r="F252" s="307"/>
      <c r="G252" s="279"/>
      <c r="H252" s="219"/>
    </row>
    <row r="253" spans="1:8" s="82" customFormat="1">
      <c r="A253" s="103"/>
      <c r="B253" s="103"/>
      <c r="C253" s="103"/>
      <c r="D253" s="103"/>
      <c r="E253" s="302"/>
      <c r="F253" s="307"/>
      <c r="G253" s="279"/>
      <c r="H253" s="219"/>
    </row>
    <row r="254" spans="1:8" s="82" customFormat="1">
      <c r="A254" s="103"/>
      <c r="B254" s="103"/>
      <c r="C254" s="103"/>
      <c r="D254" s="103"/>
      <c r="E254" s="302"/>
      <c r="F254" s="307"/>
      <c r="G254" s="279"/>
      <c r="H254" s="219"/>
    </row>
    <row r="255" spans="1:8" s="82" customFormat="1">
      <c r="A255" s="103"/>
      <c r="B255" s="103"/>
      <c r="C255" s="103"/>
      <c r="D255" s="103"/>
      <c r="E255" s="302"/>
      <c r="F255" s="307"/>
      <c r="G255" s="279"/>
      <c r="H255" s="219"/>
    </row>
    <row r="256" spans="1:8" s="82" customFormat="1">
      <c r="A256" s="103"/>
      <c r="B256" s="103"/>
      <c r="C256" s="103"/>
      <c r="D256" s="103"/>
      <c r="E256" s="302"/>
      <c r="F256" s="307"/>
      <c r="G256" s="279"/>
      <c r="H256" s="219"/>
    </row>
    <row r="257" spans="1:8" s="82" customFormat="1">
      <c r="A257" s="103"/>
      <c r="B257" s="103"/>
      <c r="C257" s="103"/>
      <c r="D257" s="103"/>
      <c r="E257" s="302"/>
      <c r="F257" s="307"/>
      <c r="G257" s="279"/>
      <c r="H257" s="219"/>
    </row>
    <row r="258" spans="1:8" s="82" customFormat="1">
      <c r="A258" s="103"/>
      <c r="B258" s="103"/>
      <c r="C258" s="103"/>
      <c r="D258" s="103"/>
      <c r="E258" s="302"/>
      <c r="F258" s="307"/>
      <c r="G258" s="279"/>
      <c r="H258" s="219"/>
    </row>
    <row r="259" spans="1:8" s="82" customFormat="1">
      <c r="A259" s="103"/>
      <c r="B259" s="103"/>
      <c r="C259" s="103"/>
      <c r="D259" s="103"/>
      <c r="E259" s="302"/>
      <c r="F259" s="307"/>
      <c r="G259" s="279"/>
      <c r="H259" s="219"/>
    </row>
    <row r="260" spans="1:8" s="82" customFormat="1">
      <c r="A260" s="103"/>
      <c r="B260" s="103"/>
      <c r="C260" s="103"/>
      <c r="D260" s="103"/>
      <c r="E260" s="302"/>
      <c r="F260" s="307"/>
      <c r="G260" s="279"/>
      <c r="H260" s="219"/>
    </row>
    <row r="261" spans="1:8" s="82" customFormat="1">
      <c r="A261" s="103"/>
      <c r="B261" s="103"/>
      <c r="C261" s="103"/>
      <c r="D261" s="103"/>
      <c r="E261" s="302"/>
      <c r="F261" s="307"/>
      <c r="G261" s="279"/>
      <c r="H261" s="219"/>
    </row>
    <row r="262" spans="1:8" s="82" customFormat="1">
      <c r="A262" s="103"/>
      <c r="B262" s="103"/>
      <c r="C262" s="103"/>
      <c r="D262" s="103"/>
      <c r="E262" s="302"/>
      <c r="F262" s="307"/>
      <c r="G262" s="279"/>
      <c r="H262" s="219"/>
    </row>
    <row r="263" spans="1:8" s="82" customFormat="1">
      <c r="A263" s="103"/>
      <c r="B263" s="103"/>
      <c r="C263" s="103"/>
      <c r="D263" s="103"/>
      <c r="E263" s="302"/>
      <c r="F263" s="307"/>
      <c r="G263" s="279"/>
      <c r="H263" s="219"/>
    </row>
    <row r="264" spans="1:8" s="82" customFormat="1">
      <c r="A264" s="103"/>
      <c r="B264" s="103"/>
      <c r="C264" s="103"/>
      <c r="D264" s="103"/>
      <c r="E264" s="302"/>
      <c r="F264" s="307"/>
      <c r="G264" s="279"/>
      <c r="H264" s="219"/>
    </row>
    <row r="265" spans="1:8" s="82" customFormat="1">
      <c r="A265" s="103"/>
      <c r="B265" s="103"/>
      <c r="C265" s="103"/>
      <c r="D265" s="103"/>
      <c r="E265" s="302"/>
      <c r="F265" s="307"/>
      <c r="G265" s="279"/>
      <c r="H265" s="219"/>
    </row>
    <row r="266" spans="1:8" s="82" customFormat="1">
      <c r="A266" s="103"/>
      <c r="B266" s="103"/>
      <c r="C266" s="103"/>
      <c r="D266" s="103"/>
      <c r="E266" s="302"/>
      <c r="F266" s="307"/>
      <c r="G266" s="279"/>
      <c r="H266" s="219"/>
    </row>
    <row r="267" spans="1:8" s="82" customFormat="1">
      <c r="A267" s="103"/>
      <c r="B267" s="103"/>
      <c r="C267" s="103"/>
      <c r="D267" s="103"/>
      <c r="E267" s="302"/>
      <c r="F267" s="307"/>
      <c r="G267" s="279"/>
      <c r="H267" s="219"/>
    </row>
    <row r="268" spans="1:8" s="82" customFormat="1">
      <c r="A268" s="103"/>
      <c r="B268" s="103"/>
      <c r="C268" s="103"/>
      <c r="D268" s="103"/>
      <c r="E268" s="302"/>
      <c r="F268" s="307"/>
      <c r="G268" s="279"/>
      <c r="H268" s="219"/>
    </row>
    <row r="269" spans="1:8" s="82" customFormat="1">
      <c r="A269" s="103"/>
      <c r="B269" s="103"/>
      <c r="C269" s="103"/>
      <c r="D269" s="103"/>
      <c r="E269" s="302"/>
      <c r="F269" s="307"/>
      <c r="G269" s="279"/>
      <c r="H269" s="219"/>
    </row>
    <row r="270" spans="1:8" s="103" customFormat="1">
      <c r="A270" s="281"/>
      <c r="B270" s="119" t="s">
        <v>540</v>
      </c>
      <c r="F270" s="380">
        <f>SUM(E271,E283)</f>
        <v>1905100</v>
      </c>
      <c r="G270" s="380"/>
      <c r="H270" s="219" t="s">
        <v>507</v>
      </c>
    </row>
    <row r="271" spans="1:8" s="82" customFormat="1">
      <c r="A271" s="103"/>
      <c r="B271" s="103" t="s">
        <v>572</v>
      </c>
      <c r="C271" s="103"/>
      <c r="D271" s="103"/>
      <c r="E271" s="375">
        <f>E272</f>
        <v>1905100</v>
      </c>
      <c r="F271" s="375"/>
      <c r="G271" s="219" t="s">
        <v>507</v>
      </c>
      <c r="H271" s="219"/>
    </row>
    <row r="272" spans="1:8" s="82" customFormat="1">
      <c r="B272" s="292" t="s">
        <v>645</v>
      </c>
      <c r="C272" s="292"/>
      <c r="D272" s="292"/>
      <c r="E272" s="379">
        <f>SUM(E273,E277,E279)</f>
        <v>1905100</v>
      </c>
      <c r="F272" s="379"/>
      <c r="G272" s="293" t="s">
        <v>507</v>
      </c>
      <c r="H272" s="293"/>
    </row>
    <row r="273" spans="1:8" s="82" customFormat="1">
      <c r="B273" s="292" t="s">
        <v>667</v>
      </c>
      <c r="C273" s="292"/>
      <c r="D273" s="292"/>
      <c r="E273" s="379">
        <v>966000</v>
      </c>
      <c r="F273" s="379"/>
      <c r="G273" s="293" t="s">
        <v>507</v>
      </c>
      <c r="H273" s="293"/>
    </row>
    <row r="274" spans="1:8" s="103" customFormat="1">
      <c r="A274" s="82"/>
      <c r="B274" s="82"/>
      <c r="C274" s="75"/>
      <c r="D274" s="277" t="s">
        <v>613</v>
      </c>
      <c r="E274" s="82"/>
      <c r="F274" s="299"/>
      <c r="G274" s="303"/>
      <c r="H274" s="298"/>
    </row>
    <row r="275" spans="1:8" s="103" customFormat="1">
      <c r="A275" s="82"/>
      <c r="B275" s="82"/>
      <c r="C275" s="75"/>
      <c r="D275" s="277" t="s">
        <v>614</v>
      </c>
      <c r="E275" s="82"/>
      <c r="F275" s="299"/>
      <c r="G275" s="303"/>
      <c r="H275" s="298"/>
    </row>
    <row r="276" spans="1:8" s="103" customFormat="1">
      <c r="A276" s="82"/>
      <c r="B276" s="82"/>
      <c r="C276" s="75"/>
      <c r="D276" s="75" t="s">
        <v>615</v>
      </c>
      <c r="E276" s="82"/>
      <c r="F276" s="299"/>
      <c r="G276" s="303"/>
      <c r="H276" s="298"/>
    </row>
    <row r="277" spans="1:8" s="82" customFormat="1">
      <c r="B277" s="292" t="s">
        <v>668</v>
      </c>
      <c r="C277" s="292"/>
      <c r="D277" s="292"/>
      <c r="E277" s="379">
        <v>399000</v>
      </c>
      <c r="F277" s="379"/>
      <c r="G277" s="293" t="s">
        <v>507</v>
      </c>
      <c r="H277" s="293"/>
    </row>
    <row r="278" spans="1:8" s="82" customFormat="1">
      <c r="C278" s="75"/>
      <c r="D278" s="277" t="s">
        <v>596</v>
      </c>
      <c r="F278" s="299"/>
      <c r="G278" s="303"/>
      <c r="H278" s="298"/>
    </row>
    <row r="279" spans="1:8" s="82" customFormat="1">
      <c r="B279" s="292" t="s">
        <v>669</v>
      </c>
      <c r="C279" s="292"/>
      <c r="D279" s="292"/>
      <c r="E279" s="379">
        <v>540100</v>
      </c>
      <c r="F279" s="379"/>
      <c r="G279" s="293" t="s">
        <v>507</v>
      </c>
      <c r="H279" s="293"/>
    </row>
    <row r="280" spans="1:8" s="82" customFormat="1">
      <c r="C280" s="75"/>
      <c r="D280" s="75" t="s">
        <v>986</v>
      </c>
      <c r="F280" s="299"/>
      <c r="G280" s="301"/>
      <c r="H280" s="298"/>
    </row>
    <row r="281" spans="1:8" s="82" customFormat="1">
      <c r="C281" s="75"/>
      <c r="D281" s="75" t="s">
        <v>610</v>
      </c>
      <c r="F281" s="299"/>
      <c r="G281" s="301"/>
      <c r="H281" s="298"/>
    </row>
    <row r="282" spans="1:8" s="82" customFormat="1">
      <c r="C282" s="75"/>
      <c r="D282" s="277" t="s">
        <v>987</v>
      </c>
      <c r="F282" s="299"/>
      <c r="G282" s="301"/>
      <c r="H282" s="298"/>
    </row>
    <row r="283" spans="1:8" s="82" customFormat="1">
      <c r="A283" s="103"/>
      <c r="B283" s="103"/>
      <c r="C283" s="103"/>
      <c r="D283" s="103"/>
      <c r="E283" s="375"/>
      <c r="F283" s="375"/>
      <c r="G283" s="219"/>
      <c r="H283" s="219"/>
    </row>
    <row r="284" spans="1:8" s="75" customFormat="1">
      <c r="D284" s="5"/>
      <c r="F284" s="220"/>
      <c r="G284" s="220"/>
      <c r="H284" s="221"/>
    </row>
    <row r="285" spans="1:8" s="103" customFormat="1">
      <c r="A285" s="82"/>
      <c r="B285" s="82"/>
      <c r="C285" s="75"/>
      <c r="D285" s="277"/>
      <c r="E285" s="82"/>
      <c r="F285" s="299"/>
      <c r="G285" s="289"/>
      <c r="H285" s="221"/>
    </row>
    <row r="286" spans="1:8" s="103" customFormat="1">
      <c r="A286" s="82"/>
      <c r="B286" s="82"/>
      <c r="C286" s="75"/>
      <c r="D286" s="277"/>
      <c r="E286" s="82"/>
      <c r="F286" s="299"/>
      <c r="G286" s="289"/>
      <c r="H286" s="221"/>
    </row>
    <row r="287" spans="1:8" s="103" customFormat="1">
      <c r="A287" s="82"/>
      <c r="B287" s="82"/>
      <c r="C287" s="75"/>
      <c r="D287" s="277"/>
      <c r="E287" s="82"/>
      <c r="F287" s="299"/>
      <c r="G287" s="289"/>
      <c r="H287" s="221"/>
    </row>
    <row r="288" spans="1:8" s="103" customFormat="1">
      <c r="A288" s="82"/>
      <c r="B288" s="82"/>
      <c r="C288" s="75"/>
      <c r="D288" s="277"/>
      <c r="E288" s="82"/>
      <c r="F288" s="299"/>
      <c r="G288" s="289"/>
      <c r="H288" s="221"/>
    </row>
    <row r="289" spans="1:8" s="103" customFormat="1">
      <c r="A289" s="82"/>
      <c r="B289" s="82"/>
      <c r="C289" s="75"/>
      <c r="D289" s="277"/>
      <c r="E289" s="82"/>
      <c r="F289" s="299"/>
      <c r="G289" s="289"/>
      <c r="H289" s="221"/>
    </row>
    <row r="290" spans="1:8" s="103" customFormat="1">
      <c r="A290" s="82"/>
      <c r="B290" s="82"/>
      <c r="C290" s="75"/>
      <c r="D290" s="277"/>
      <c r="E290" s="82"/>
      <c r="F290" s="299"/>
      <c r="G290" s="289"/>
      <c r="H290" s="221"/>
    </row>
    <row r="291" spans="1:8" s="103" customFormat="1">
      <c r="A291" s="82"/>
      <c r="B291" s="82"/>
      <c r="C291" s="75"/>
      <c r="D291" s="277"/>
      <c r="E291" s="82"/>
      <c r="F291" s="299"/>
      <c r="G291" s="289"/>
      <c r="H291" s="221"/>
    </row>
    <row r="292" spans="1:8" s="103" customFormat="1">
      <c r="A292" s="82"/>
      <c r="B292" s="82"/>
      <c r="C292" s="75"/>
      <c r="D292" s="277"/>
      <c r="E292" s="82"/>
      <c r="F292" s="299"/>
      <c r="G292" s="289"/>
      <c r="H292" s="221"/>
    </row>
    <row r="293" spans="1:8" s="103" customFormat="1">
      <c r="A293" s="82"/>
      <c r="B293" s="82"/>
      <c r="C293" s="75"/>
      <c r="D293" s="277"/>
      <c r="E293" s="82"/>
      <c r="F293" s="299"/>
      <c r="G293" s="289"/>
      <c r="H293" s="221"/>
    </row>
    <row r="294" spans="1:8" s="103" customFormat="1">
      <c r="A294" s="82"/>
      <c r="B294" s="82"/>
      <c r="C294" s="75"/>
      <c r="D294" s="277"/>
      <c r="E294" s="82"/>
      <c r="F294" s="299"/>
      <c r="G294" s="289"/>
      <c r="H294" s="221"/>
    </row>
    <row r="295" spans="1:8" s="103" customFormat="1">
      <c r="A295" s="82"/>
      <c r="B295" s="82"/>
      <c r="C295" s="75"/>
      <c r="D295" s="277"/>
      <c r="E295" s="82"/>
      <c r="F295" s="299"/>
      <c r="G295" s="289"/>
      <c r="H295" s="221"/>
    </row>
    <row r="296" spans="1:8" s="103" customFormat="1">
      <c r="A296" s="82"/>
      <c r="B296" s="82"/>
      <c r="C296" s="75"/>
      <c r="D296" s="277"/>
      <c r="E296" s="82"/>
      <c r="F296" s="299"/>
      <c r="G296" s="289"/>
      <c r="H296" s="221"/>
    </row>
    <row r="297" spans="1:8" s="103" customFormat="1">
      <c r="A297" s="82"/>
      <c r="B297" s="82"/>
      <c r="C297" s="75"/>
      <c r="D297" s="277"/>
      <c r="E297" s="82"/>
      <c r="F297" s="299"/>
      <c r="G297" s="289"/>
      <c r="H297" s="221"/>
    </row>
    <row r="298" spans="1:8" s="103" customFormat="1">
      <c r="A298" s="82"/>
      <c r="B298" s="82"/>
      <c r="C298" s="75"/>
      <c r="D298" s="277"/>
      <c r="E298" s="82"/>
      <c r="F298" s="299"/>
      <c r="G298" s="289"/>
      <c r="H298" s="221"/>
    </row>
    <row r="299" spans="1:8" s="103" customFormat="1">
      <c r="A299" s="82"/>
      <c r="B299" s="82"/>
      <c r="C299" s="75"/>
      <c r="D299" s="277"/>
      <c r="E299" s="82"/>
      <c r="F299" s="299"/>
      <c r="G299" s="289"/>
      <c r="H299" s="221"/>
    </row>
    <row r="300" spans="1:8" s="103" customFormat="1">
      <c r="A300" s="82"/>
      <c r="B300" s="82"/>
      <c r="C300" s="75"/>
      <c r="D300" s="277"/>
      <c r="E300" s="82"/>
      <c r="F300" s="299"/>
      <c r="G300" s="289"/>
      <c r="H300" s="221"/>
    </row>
    <row r="301" spans="1:8" s="103" customFormat="1">
      <c r="A301" s="82"/>
      <c r="B301" s="82"/>
      <c r="C301" s="75"/>
      <c r="D301" s="277"/>
      <c r="E301" s="82"/>
      <c r="F301" s="299"/>
      <c r="G301" s="289"/>
      <c r="H301" s="221"/>
    </row>
    <row r="302" spans="1:8" s="103" customFormat="1">
      <c r="A302" s="82"/>
      <c r="B302" s="82"/>
      <c r="C302" s="75"/>
      <c r="D302" s="277"/>
      <c r="E302" s="82"/>
      <c r="F302" s="299"/>
      <c r="G302" s="289"/>
      <c r="H302" s="221"/>
    </row>
    <row r="303" spans="1:8" s="103" customFormat="1">
      <c r="A303" s="82"/>
      <c r="B303" s="82"/>
      <c r="C303" s="75"/>
      <c r="D303" s="277"/>
      <c r="E303" s="82"/>
      <c r="F303" s="299"/>
      <c r="G303" s="289"/>
      <c r="H303" s="221"/>
    </row>
    <row r="304" spans="1:8" s="103" customFormat="1">
      <c r="A304" s="82"/>
      <c r="B304" s="82"/>
      <c r="C304" s="75"/>
      <c r="D304" s="277"/>
      <c r="E304" s="82"/>
      <c r="F304" s="299"/>
      <c r="G304" s="289"/>
      <c r="H304" s="221"/>
    </row>
    <row r="305" spans="1:8" s="103" customFormat="1">
      <c r="A305" s="281"/>
      <c r="B305" s="119" t="s">
        <v>541</v>
      </c>
      <c r="F305" s="380">
        <f>SUM(E306,E320)</f>
        <v>1441300</v>
      </c>
      <c r="G305" s="380"/>
      <c r="H305" s="219" t="s">
        <v>507</v>
      </c>
    </row>
    <row r="306" spans="1:8" s="82" customFormat="1">
      <c r="A306" s="103"/>
      <c r="B306" s="103" t="s">
        <v>572</v>
      </c>
      <c r="C306" s="103"/>
      <c r="D306" s="103"/>
      <c r="E306" s="375">
        <f>SUM(E307,E317)</f>
        <v>1441300</v>
      </c>
      <c r="F306" s="375"/>
      <c r="G306" s="219" t="s">
        <v>507</v>
      </c>
      <c r="H306" s="219"/>
    </row>
    <row r="307" spans="1:8" s="82" customFormat="1">
      <c r="B307" s="292" t="s">
        <v>716</v>
      </c>
      <c r="C307" s="292"/>
      <c r="D307" s="292"/>
      <c r="E307" s="379">
        <f>SUM(E308,E310,E313)</f>
        <v>1439800</v>
      </c>
      <c r="F307" s="379"/>
      <c r="G307" s="293" t="s">
        <v>507</v>
      </c>
      <c r="H307" s="293"/>
    </row>
    <row r="308" spans="1:8" s="82" customFormat="1">
      <c r="B308" s="292" t="s">
        <v>642</v>
      </c>
      <c r="C308" s="292"/>
      <c r="D308" s="292"/>
      <c r="E308" s="379">
        <v>332000</v>
      </c>
      <c r="F308" s="379"/>
      <c r="G308" s="293" t="s">
        <v>507</v>
      </c>
      <c r="H308" s="293"/>
    </row>
    <row r="309" spans="1:8" s="103" customFormat="1">
      <c r="A309" s="82"/>
      <c r="B309" s="82"/>
      <c r="C309" s="75"/>
      <c r="D309" s="277" t="s">
        <v>595</v>
      </c>
      <c r="E309" s="82"/>
      <c r="F309" s="299"/>
      <c r="G309" s="303"/>
      <c r="H309" s="298"/>
    </row>
    <row r="310" spans="1:8" s="82" customFormat="1" ht="18" customHeight="1">
      <c r="B310" s="292" t="s">
        <v>643</v>
      </c>
      <c r="C310" s="292"/>
      <c r="D310" s="292"/>
      <c r="E310" s="379">
        <v>193600</v>
      </c>
      <c r="F310" s="379"/>
      <c r="G310" s="293" t="s">
        <v>507</v>
      </c>
      <c r="H310" s="293"/>
    </row>
    <row r="311" spans="1:8" s="82" customFormat="1">
      <c r="C311" s="75"/>
      <c r="D311" s="277" t="s">
        <v>596</v>
      </c>
      <c r="F311" s="299"/>
      <c r="G311" s="303"/>
      <c r="H311" s="298"/>
    </row>
    <row r="312" spans="1:8" s="82" customFormat="1">
      <c r="C312" s="75"/>
      <c r="D312" s="277" t="s">
        <v>616</v>
      </c>
      <c r="F312" s="299"/>
      <c r="G312" s="303"/>
      <c r="H312" s="298"/>
    </row>
    <row r="313" spans="1:8" s="82" customFormat="1">
      <c r="B313" s="292" t="s">
        <v>644</v>
      </c>
      <c r="C313" s="292"/>
      <c r="D313" s="292"/>
      <c r="E313" s="379">
        <v>914200</v>
      </c>
      <c r="F313" s="379"/>
      <c r="G313" s="293" t="s">
        <v>507</v>
      </c>
      <c r="H313" s="293"/>
    </row>
    <row r="314" spans="1:8" s="82" customFormat="1">
      <c r="C314" s="75"/>
      <c r="D314" s="98" t="s">
        <v>714</v>
      </c>
      <c r="F314" s="299"/>
      <c r="G314" s="301"/>
      <c r="H314" s="298"/>
    </row>
    <row r="315" spans="1:8" s="82" customFormat="1">
      <c r="C315" s="75"/>
      <c r="D315" s="98" t="s">
        <v>988</v>
      </c>
      <c r="F315" s="299"/>
      <c r="G315" s="301"/>
      <c r="H315" s="298"/>
    </row>
    <row r="316" spans="1:8" s="82" customFormat="1">
      <c r="C316" s="75"/>
      <c r="D316" s="98" t="s">
        <v>989</v>
      </c>
      <c r="F316" s="299"/>
      <c r="G316" s="301"/>
      <c r="H316" s="298"/>
    </row>
    <row r="317" spans="1:8" s="82" customFormat="1">
      <c r="B317" s="292" t="s">
        <v>985</v>
      </c>
      <c r="C317" s="292"/>
      <c r="D317" s="292"/>
      <c r="E317" s="379">
        <v>1500</v>
      </c>
      <c r="F317" s="379"/>
      <c r="G317" s="293" t="s">
        <v>507</v>
      </c>
      <c r="H317" s="293"/>
    </row>
    <row r="318" spans="1:8" s="82" customFormat="1">
      <c r="C318" s="75"/>
      <c r="D318" s="277" t="s">
        <v>605</v>
      </c>
      <c r="F318" s="299"/>
      <c r="G318" s="303"/>
      <c r="H318" s="298"/>
    </row>
    <row r="319" spans="1:8" s="82" customFormat="1">
      <c r="C319" s="75"/>
      <c r="D319" s="277"/>
      <c r="F319" s="299"/>
      <c r="G319" s="303"/>
      <c r="H319" s="298"/>
    </row>
    <row r="320" spans="1:8" s="82" customFormat="1">
      <c r="A320" s="103"/>
      <c r="B320" s="103"/>
      <c r="C320" s="103"/>
      <c r="D320" s="103"/>
      <c r="E320" s="375"/>
      <c r="F320" s="375"/>
      <c r="G320" s="219"/>
      <c r="H320" s="219"/>
    </row>
    <row r="321" spans="4:8" s="75" customFormat="1">
      <c r="D321" s="5"/>
      <c r="F321" s="220"/>
      <c r="G321" s="289"/>
      <c r="H321" s="221"/>
    </row>
    <row r="322" spans="4:8" s="75" customFormat="1">
      <c r="D322" s="5"/>
      <c r="F322" s="220"/>
      <c r="G322" s="289"/>
      <c r="H322" s="221"/>
    </row>
    <row r="323" spans="4:8" s="75" customFormat="1">
      <c r="D323" s="5"/>
      <c r="F323" s="220"/>
      <c r="G323" s="289"/>
      <c r="H323" s="221"/>
    </row>
    <row r="324" spans="4:8" s="75" customFormat="1">
      <c r="D324" s="5"/>
      <c r="F324" s="220"/>
      <c r="G324" s="289"/>
      <c r="H324" s="221"/>
    </row>
    <row r="325" spans="4:8" s="75" customFormat="1">
      <c r="D325" s="5"/>
      <c r="F325" s="220"/>
      <c r="G325" s="289"/>
      <c r="H325" s="221"/>
    </row>
    <row r="326" spans="4:8" s="75" customFormat="1">
      <c r="D326" s="5"/>
      <c r="F326" s="220"/>
      <c r="G326" s="289"/>
      <c r="H326" s="221"/>
    </row>
    <row r="327" spans="4:8" s="75" customFormat="1">
      <c r="D327" s="5"/>
      <c r="F327" s="220"/>
      <c r="G327" s="289"/>
      <c r="H327" s="221"/>
    </row>
    <row r="328" spans="4:8" s="75" customFormat="1">
      <c r="D328" s="5"/>
      <c r="F328" s="220"/>
      <c r="G328" s="289"/>
      <c r="H328" s="221"/>
    </row>
    <row r="329" spans="4:8" s="75" customFormat="1">
      <c r="D329" s="5"/>
      <c r="F329" s="220"/>
      <c r="G329" s="289"/>
      <c r="H329" s="221"/>
    </row>
    <row r="330" spans="4:8" s="75" customFormat="1">
      <c r="D330" s="5"/>
      <c r="F330" s="220"/>
      <c r="G330" s="289"/>
      <c r="H330" s="221"/>
    </row>
    <row r="331" spans="4:8" s="75" customFormat="1">
      <c r="D331" s="5"/>
      <c r="F331" s="220"/>
      <c r="G331" s="289"/>
      <c r="H331" s="221"/>
    </row>
    <row r="332" spans="4:8" s="75" customFormat="1">
      <c r="D332" s="5"/>
      <c r="F332" s="220"/>
      <c r="G332" s="289"/>
      <c r="H332" s="221"/>
    </row>
    <row r="333" spans="4:8" s="75" customFormat="1">
      <c r="D333" s="5"/>
      <c r="F333" s="220"/>
      <c r="G333" s="289"/>
      <c r="H333" s="221"/>
    </row>
    <row r="334" spans="4:8" s="75" customFormat="1">
      <c r="D334" s="5"/>
      <c r="F334" s="220"/>
      <c r="G334" s="289"/>
      <c r="H334" s="221"/>
    </row>
    <row r="335" spans="4:8" s="75" customFormat="1">
      <c r="D335" s="5"/>
      <c r="F335" s="220"/>
      <c r="G335" s="289"/>
      <c r="H335" s="221"/>
    </row>
    <row r="336" spans="4:8" s="75" customFormat="1">
      <c r="D336" s="5"/>
      <c r="F336" s="220"/>
      <c r="G336" s="289"/>
      <c r="H336" s="221"/>
    </row>
    <row r="337" spans="1:8" s="75" customFormat="1">
      <c r="D337" s="5"/>
      <c r="F337" s="220"/>
      <c r="G337" s="289"/>
      <c r="H337" s="221"/>
    </row>
    <row r="338" spans="1:8" s="75" customFormat="1">
      <c r="D338" s="5"/>
      <c r="F338" s="220"/>
      <c r="G338" s="289"/>
      <c r="H338" s="221"/>
    </row>
    <row r="339" spans="1:8" s="75" customFormat="1">
      <c r="D339" s="5"/>
      <c r="F339" s="220"/>
      <c r="G339" s="289"/>
      <c r="H339" s="221"/>
    </row>
    <row r="340" spans="1:8" s="103" customFormat="1">
      <c r="A340" s="281"/>
      <c r="B340" s="119" t="s">
        <v>542</v>
      </c>
      <c r="F340" s="380">
        <f>SUM(E341,E352)</f>
        <v>4644200</v>
      </c>
      <c r="G340" s="380"/>
      <c r="H340" s="219" t="s">
        <v>507</v>
      </c>
    </row>
    <row r="341" spans="1:8" s="82" customFormat="1">
      <c r="A341" s="103"/>
      <c r="B341" s="103" t="s">
        <v>594</v>
      </c>
      <c r="C341" s="103"/>
      <c r="D341" s="103"/>
      <c r="E341" s="375">
        <f>E342</f>
        <v>4606700</v>
      </c>
      <c r="F341" s="375"/>
      <c r="G341" s="219" t="s">
        <v>507</v>
      </c>
      <c r="H341" s="219"/>
    </row>
    <row r="342" spans="1:8" s="82" customFormat="1">
      <c r="B342" s="292" t="s">
        <v>1224</v>
      </c>
      <c r="C342" s="292"/>
      <c r="D342" s="292"/>
      <c r="E342" s="379">
        <f>SUM(E343,E345,E348)</f>
        <v>4606700</v>
      </c>
      <c r="F342" s="379"/>
      <c r="G342" s="293" t="s">
        <v>507</v>
      </c>
      <c r="H342" s="293"/>
    </row>
    <row r="343" spans="1:8" s="82" customFormat="1">
      <c r="B343" s="292" t="s">
        <v>1225</v>
      </c>
      <c r="C343" s="292"/>
      <c r="D343" s="292"/>
      <c r="E343" s="379">
        <v>4466100</v>
      </c>
      <c r="F343" s="379"/>
      <c r="G343" s="293" t="s">
        <v>507</v>
      </c>
      <c r="H343" s="293"/>
    </row>
    <row r="344" spans="1:8" s="103" customFormat="1">
      <c r="A344" s="82"/>
      <c r="B344" s="82"/>
      <c r="C344" s="75"/>
      <c r="D344" s="277" t="s">
        <v>595</v>
      </c>
      <c r="E344" s="82"/>
      <c r="F344" s="299"/>
      <c r="G344" s="303"/>
      <c r="H344" s="298"/>
    </row>
    <row r="345" spans="1:8" s="82" customFormat="1" ht="18" customHeight="1">
      <c r="B345" s="292" t="s">
        <v>1226</v>
      </c>
      <c r="C345" s="292"/>
      <c r="D345" s="292"/>
      <c r="E345" s="379">
        <v>25100</v>
      </c>
      <c r="F345" s="379"/>
      <c r="G345" s="293" t="s">
        <v>507</v>
      </c>
      <c r="H345" s="293"/>
    </row>
    <row r="346" spans="1:8" s="82" customFormat="1">
      <c r="C346" s="75"/>
      <c r="D346" s="277" t="s">
        <v>596</v>
      </c>
      <c r="F346" s="299"/>
      <c r="G346" s="301"/>
      <c r="H346" s="298"/>
    </row>
    <row r="347" spans="1:8" s="82" customFormat="1">
      <c r="C347" s="75"/>
      <c r="D347" s="277" t="s">
        <v>597</v>
      </c>
      <c r="F347" s="299"/>
      <c r="G347" s="301"/>
      <c r="H347" s="298"/>
    </row>
    <row r="348" spans="1:8" s="82" customFormat="1">
      <c r="B348" s="292" t="s">
        <v>1227</v>
      </c>
      <c r="C348" s="292"/>
      <c r="D348" s="292"/>
      <c r="E348" s="379">
        <v>115500</v>
      </c>
      <c r="F348" s="379"/>
      <c r="G348" s="293" t="s">
        <v>507</v>
      </c>
      <c r="H348" s="293"/>
    </row>
    <row r="349" spans="1:8" s="82" customFormat="1">
      <c r="C349" s="75"/>
      <c r="D349" s="75" t="s">
        <v>990</v>
      </c>
      <c r="F349" s="299"/>
      <c r="G349" s="303"/>
      <c r="H349" s="298"/>
    </row>
    <row r="350" spans="1:8" s="82" customFormat="1">
      <c r="C350" s="75"/>
      <c r="D350" s="5" t="s">
        <v>991</v>
      </c>
      <c r="F350" s="299"/>
      <c r="G350" s="303"/>
      <c r="H350" s="298"/>
    </row>
    <row r="351" spans="1:8" s="82" customFormat="1" ht="18" customHeight="1">
      <c r="C351" s="75"/>
      <c r="D351" s="277"/>
      <c r="F351" s="299"/>
      <c r="G351" s="303"/>
      <c r="H351" s="298"/>
    </row>
    <row r="352" spans="1:8" s="82" customFormat="1">
      <c r="A352" s="103"/>
      <c r="B352" s="103" t="s">
        <v>603</v>
      </c>
      <c r="C352" s="103"/>
      <c r="D352" s="103"/>
      <c r="E352" s="384">
        <v>37500</v>
      </c>
      <c r="F352" s="384"/>
      <c r="G352" s="293" t="s">
        <v>507</v>
      </c>
      <c r="H352" s="219"/>
    </row>
    <row r="353" spans="2:8" s="82" customFormat="1">
      <c r="B353" s="292" t="s">
        <v>1065</v>
      </c>
      <c r="C353" s="292"/>
      <c r="D353" s="292"/>
      <c r="E353" s="385">
        <v>37500</v>
      </c>
      <c r="F353" s="385"/>
      <c r="G353" s="293" t="s">
        <v>507</v>
      </c>
      <c r="H353" s="293"/>
    </row>
    <row r="354" spans="2:8" s="82" customFormat="1">
      <c r="B354" s="292" t="s">
        <v>1066</v>
      </c>
      <c r="C354" s="292"/>
      <c r="D354" s="292"/>
      <c r="E354" s="385">
        <v>37500</v>
      </c>
      <c r="F354" s="385"/>
      <c r="G354" s="293" t="s">
        <v>507</v>
      </c>
      <c r="H354" s="293"/>
    </row>
    <row r="355" spans="2:8" s="75" customFormat="1">
      <c r="C355" s="75" t="s">
        <v>1063</v>
      </c>
      <c r="D355" s="5" t="s">
        <v>1064</v>
      </c>
      <c r="F355" s="220"/>
      <c r="G355" s="289">
        <v>37500</v>
      </c>
      <c r="H355" s="221" t="s">
        <v>507</v>
      </c>
    </row>
    <row r="375" spans="1:8" s="103" customFormat="1">
      <c r="A375" s="281"/>
      <c r="B375" s="119" t="s">
        <v>543</v>
      </c>
      <c r="F375" s="380">
        <f>+E376+E385</f>
        <v>1231100</v>
      </c>
      <c r="G375" s="380"/>
      <c r="H375" s="219" t="s">
        <v>507</v>
      </c>
    </row>
    <row r="376" spans="1:8" s="82" customFormat="1">
      <c r="A376" s="103"/>
      <c r="B376" s="103" t="s">
        <v>594</v>
      </c>
      <c r="C376" s="103"/>
      <c r="D376" s="103"/>
      <c r="E376" s="375">
        <f>E377</f>
        <v>381100</v>
      </c>
      <c r="F376" s="375"/>
      <c r="G376" s="219" t="s">
        <v>507</v>
      </c>
      <c r="H376" s="219"/>
    </row>
    <row r="377" spans="1:8" s="82" customFormat="1">
      <c r="B377" s="292" t="s">
        <v>641</v>
      </c>
      <c r="C377" s="292"/>
      <c r="D377" s="292"/>
      <c r="E377" s="379">
        <f>SUM(E378,E381)</f>
        <v>381100</v>
      </c>
      <c r="F377" s="379"/>
      <c r="G377" s="293" t="s">
        <v>507</v>
      </c>
      <c r="H377" s="293"/>
    </row>
    <row r="378" spans="1:8" s="82" customFormat="1" ht="18" customHeight="1">
      <c r="B378" s="292" t="s">
        <v>993</v>
      </c>
      <c r="C378" s="292"/>
      <c r="D378" s="292"/>
      <c r="E378" s="379">
        <v>93000</v>
      </c>
      <c r="F378" s="379"/>
      <c r="G378" s="293" t="s">
        <v>507</v>
      </c>
      <c r="H378" s="293"/>
    </row>
    <row r="379" spans="1:8" s="82" customFormat="1" ht="18" customHeight="1">
      <c r="B379" s="292"/>
      <c r="D379" s="82" t="s">
        <v>596</v>
      </c>
      <c r="E379" s="284"/>
      <c r="F379" s="296"/>
      <c r="G379" s="308"/>
      <c r="H379" s="298"/>
    </row>
    <row r="380" spans="1:8" s="82" customFormat="1">
      <c r="C380" s="75"/>
      <c r="D380" s="277" t="s">
        <v>597</v>
      </c>
      <c r="F380" s="299"/>
      <c r="G380" s="301"/>
      <c r="H380" s="298"/>
    </row>
    <row r="381" spans="1:8" s="82" customFormat="1">
      <c r="B381" s="292" t="s">
        <v>648</v>
      </c>
      <c r="C381" s="292"/>
      <c r="D381" s="292"/>
      <c r="E381" s="379">
        <v>288100</v>
      </c>
      <c r="F381" s="379"/>
      <c r="G381" s="293" t="s">
        <v>507</v>
      </c>
      <c r="H381" s="293"/>
    </row>
    <row r="382" spans="1:8" s="82" customFormat="1">
      <c r="C382" s="75"/>
      <c r="D382" s="75" t="s">
        <v>986</v>
      </c>
      <c r="F382" s="299"/>
      <c r="G382" s="301"/>
      <c r="H382" s="298"/>
    </row>
    <row r="383" spans="1:8" s="82" customFormat="1" ht="24" customHeight="1">
      <c r="C383" s="75"/>
      <c r="D383" s="277" t="s">
        <v>994</v>
      </c>
      <c r="F383" s="299"/>
      <c r="G383" s="301"/>
      <c r="H383" s="298"/>
    </row>
    <row r="384" spans="1:8" s="82" customFormat="1" ht="24" customHeight="1">
      <c r="C384" s="75"/>
      <c r="D384" s="277"/>
      <c r="F384" s="299"/>
      <c r="G384" s="301"/>
      <c r="H384" s="298"/>
    </row>
    <row r="385" spans="1:8" s="82" customFormat="1">
      <c r="A385" s="103"/>
      <c r="B385" s="103" t="s">
        <v>603</v>
      </c>
      <c r="C385" s="103"/>
      <c r="D385" s="103"/>
      <c r="E385" s="375">
        <f>E386</f>
        <v>850000</v>
      </c>
      <c r="F385" s="375"/>
      <c r="G385" s="219" t="s">
        <v>507</v>
      </c>
      <c r="H385" s="219"/>
    </row>
    <row r="386" spans="1:8">
      <c r="A386" s="82"/>
      <c r="B386" s="292" t="s">
        <v>638</v>
      </c>
      <c r="C386" s="292"/>
      <c r="D386" s="292"/>
      <c r="E386" s="379">
        <f>E387</f>
        <v>850000</v>
      </c>
      <c r="F386" s="379"/>
      <c r="G386" s="293" t="s">
        <v>507</v>
      </c>
      <c r="H386" s="293"/>
    </row>
    <row r="387" spans="1:8">
      <c r="A387" s="82"/>
      <c r="B387" s="292" t="s">
        <v>639</v>
      </c>
      <c r="C387" s="292"/>
      <c r="D387" s="292"/>
      <c r="E387" s="379">
        <f>SUM(G390:G390)</f>
        <v>850000</v>
      </c>
      <c r="F387" s="379"/>
      <c r="G387" s="293" t="s">
        <v>507</v>
      </c>
      <c r="H387" s="293"/>
    </row>
    <row r="388" spans="1:8" ht="25.5" customHeight="1">
      <c r="A388" s="75"/>
      <c r="B388" s="75"/>
      <c r="C388" s="75" t="s">
        <v>715</v>
      </c>
      <c r="D388" s="18" t="s">
        <v>1218</v>
      </c>
      <c r="E388" s="75"/>
      <c r="F388" s="220"/>
    </row>
    <row r="389" spans="1:8">
      <c r="D389" s="81" t="s">
        <v>1219</v>
      </c>
    </row>
    <row r="390" spans="1:8">
      <c r="D390" s="81" t="s">
        <v>1220</v>
      </c>
      <c r="G390" s="305">
        <v>850000</v>
      </c>
      <c r="H390" s="165" t="s">
        <v>507</v>
      </c>
    </row>
    <row r="410" spans="1:8" s="103" customFormat="1">
      <c r="A410" s="281"/>
      <c r="B410" s="119" t="s">
        <v>544</v>
      </c>
      <c r="F410" s="380">
        <f>E411+E422</f>
        <v>1156100</v>
      </c>
      <c r="G410" s="380"/>
      <c r="H410" s="219" t="s">
        <v>507</v>
      </c>
    </row>
    <row r="411" spans="1:8" s="82" customFormat="1">
      <c r="A411" s="103"/>
      <c r="B411" s="103" t="s">
        <v>572</v>
      </c>
      <c r="C411" s="103"/>
      <c r="D411" s="103"/>
      <c r="E411" s="375">
        <f>E412</f>
        <v>1156100</v>
      </c>
      <c r="F411" s="375"/>
      <c r="G411" s="219" t="s">
        <v>507</v>
      </c>
      <c r="H411" s="219"/>
    </row>
    <row r="412" spans="1:8" s="82" customFormat="1">
      <c r="B412" s="292" t="s">
        <v>645</v>
      </c>
      <c r="C412" s="292"/>
      <c r="D412" s="292"/>
      <c r="E412" s="379">
        <f>SUM(E413,E415,E418)</f>
        <v>1156100</v>
      </c>
      <c r="F412" s="379"/>
      <c r="G412" s="293" t="s">
        <v>507</v>
      </c>
      <c r="H412" s="293"/>
    </row>
    <row r="413" spans="1:8" s="82" customFormat="1">
      <c r="B413" s="292" t="s">
        <v>667</v>
      </c>
      <c r="C413" s="292"/>
      <c r="D413" s="292"/>
      <c r="E413" s="379">
        <v>994400</v>
      </c>
      <c r="F413" s="379"/>
      <c r="G413" s="293" t="s">
        <v>507</v>
      </c>
      <c r="H413" s="293"/>
    </row>
    <row r="414" spans="1:8" s="103" customFormat="1">
      <c r="A414" s="82"/>
      <c r="B414" s="82"/>
      <c r="C414" s="75"/>
      <c r="D414" s="277" t="s">
        <v>595</v>
      </c>
      <c r="E414" s="82"/>
      <c r="F414" s="299"/>
      <c r="G414" s="303"/>
      <c r="H414" s="298"/>
    </row>
    <row r="415" spans="1:8" s="82" customFormat="1" ht="18" customHeight="1">
      <c r="B415" s="292" t="s">
        <v>668</v>
      </c>
      <c r="C415" s="292"/>
      <c r="D415" s="292"/>
      <c r="E415" s="379">
        <v>77400</v>
      </c>
      <c r="F415" s="379"/>
      <c r="G415" s="293" t="s">
        <v>507</v>
      </c>
      <c r="H415" s="293"/>
    </row>
    <row r="416" spans="1:8" s="82" customFormat="1">
      <c r="C416" s="75"/>
      <c r="D416" s="277" t="s">
        <v>596</v>
      </c>
      <c r="F416" s="299"/>
      <c r="G416" s="303"/>
      <c r="H416" s="298"/>
    </row>
    <row r="417" spans="1:8" s="82" customFormat="1">
      <c r="C417" s="75"/>
      <c r="D417" s="277" t="s">
        <v>597</v>
      </c>
      <c r="F417" s="299"/>
      <c r="G417" s="303"/>
      <c r="H417" s="298"/>
    </row>
    <row r="418" spans="1:8" s="82" customFormat="1">
      <c r="B418" s="292" t="s">
        <v>669</v>
      </c>
      <c r="C418" s="292"/>
      <c r="D418" s="292"/>
      <c r="E418" s="379">
        <v>84300</v>
      </c>
      <c r="F418" s="379"/>
      <c r="G418" s="293" t="s">
        <v>507</v>
      </c>
      <c r="H418" s="293"/>
    </row>
    <row r="419" spans="1:8" s="82" customFormat="1">
      <c r="C419" s="75"/>
      <c r="D419" s="75" t="s">
        <v>660</v>
      </c>
      <c r="F419" s="299"/>
      <c r="G419" s="301"/>
      <c r="H419" s="298"/>
    </row>
    <row r="420" spans="1:8" s="82" customFormat="1">
      <c r="C420" s="75"/>
      <c r="D420" s="277" t="s">
        <v>992</v>
      </c>
      <c r="F420" s="299"/>
      <c r="G420" s="301"/>
      <c r="H420" s="298"/>
    </row>
    <row r="421" spans="1:8" s="82" customFormat="1" ht="18" customHeight="1">
      <c r="C421" s="75"/>
      <c r="D421" s="277"/>
      <c r="F421" s="299"/>
      <c r="G421" s="301"/>
      <c r="H421" s="298"/>
    </row>
    <row r="422" spans="1:8" s="82" customFormat="1">
      <c r="A422" s="103"/>
      <c r="B422" s="103"/>
      <c r="C422" s="103"/>
      <c r="D422" s="103"/>
      <c r="E422" s="375"/>
      <c r="F422" s="375"/>
      <c r="G422" s="219"/>
      <c r="H422" s="219"/>
    </row>
    <row r="423" spans="1:8" s="82" customFormat="1">
      <c r="B423" s="292"/>
      <c r="C423" s="292"/>
      <c r="D423" s="292"/>
      <c r="E423" s="379"/>
      <c r="F423" s="379"/>
      <c r="G423" s="293"/>
      <c r="H423" s="293"/>
    </row>
    <row r="424" spans="1:8" s="82" customFormat="1">
      <c r="B424" s="292"/>
      <c r="C424" s="292"/>
      <c r="D424" s="292"/>
      <c r="E424" s="379"/>
      <c r="F424" s="379"/>
      <c r="G424" s="293"/>
      <c r="H424" s="293"/>
    </row>
    <row r="425" spans="1:8" s="75" customFormat="1">
      <c r="D425" s="5"/>
      <c r="F425" s="220"/>
      <c r="G425" s="220"/>
      <c r="H425" s="220"/>
    </row>
    <row r="426" spans="1:8" s="75" customFormat="1">
      <c r="D426" s="5"/>
      <c r="F426" s="220"/>
      <c r="G426" s="289"/>
      <c r="H426" s="221"/>
    </row>
    <row r="427" spans="1:8" s="75" customFormat="1">
      <c r="D427" s="5"/>
      <c r="F427" s="220"/>
      <c r="G427" s="220"/>
      <c r="H427" s="221"/>
    </row>
    <row r="428" spans="1:8">
      <c r="G428" s="289"/>
      <c r="H428" s="221"/>
    </row>
    <row r="429" spans="1:8">
      <c r="G429" s="289"/>
      <c r="H429" s="221"/>
    </row>
    <row r="430" spans="1:8">
      <c r="G430" s="289"/>
      <c r="H430" s="221"/>
    </row>
    <row r="431" spans="1:8">
      <c r="G431" s="289"/>
      <c r="H431" s="221"/>
    </row>
    <row r="432" spans="1:8">
      <c r="G432" s="289"/>
      <c r="H432" s="221"/>
    </row>
    <row r="433" spans="1:8">
      <c r="G433" s="289"/>
      <c r="H433" s="221"/>
    </row>
    <row r="434" spans="1:8">
      <c r="G434" s="289"/>
      <c r="H434" s="221"/>
    </row>
    <row r="435" spans="1:8">
      <c r="G435" s="289"/>
      <c r="H435" s="221"/>
    </row>
    <row r="436" spans="1:8">
      <c r="G436" s="289"/>
      <c r="H436" s="221"/>
    </row>
    <row r="437" spans="1:8">
      <c r="G437" s="289"/>
      <c r="H437" s="221"/>
    </row>
    <row r="438" spans="1:8">
      <c r="G438" s="289"/>
      <c r="H438" s="221"/>
    </row>
    <row r="439" spans="1:8">
      <c r="G439" s="289"/>
      <c r="H439" s="221"/>
    </row>
    <row r="440" spans="1:8">
      <c r="G440" s="289"/>
      <c r="H440" s="221"/>
    </row>
    <row r="441" spans="1:8">
      <c r="G441" s="289"/>
      <c r="H441" s="221"/>
    </row>
    <row r="442" spans="1:8">
      <c r="G442" s="289"/>
      <c r="H442" s="221"/>
    </row>
    <row r="443" spans="1:8">
      <c r="G443" s="289"/>
      <c r="H443" s="221"/>
    </row>
    <row r="444" spans="1:8">
      <c r="G444" s="289"/>
      <c r="H444" s="221"/>
    </row>
    <row r="445" spans="1:8" s="103" customFormat="1">
      <c r="A445" s="281"/>
      <c r="B445" s="119" t="s">
        <v>545</v>
      </c>
      <c r="F445" s="380">
        <f>E446+E480</f>
        <v>57800</v>
      </c>
      <c r="G445" s="380"/>
      <c r="H445" s="219" t="s">
        <v>507</v>
      </c>
    </row>
    <row r="446" spans="1:8" s="82" customFormat="1">
      <c r="A446" s="103"/>
      <c r="B446" s="103" t="s">
        <v>572</v>
      </c>
      <c r="C446" s="103"/>
      <c r="D446" s="103"/>
      <c r="E446" s="375">
        <f>E447</f>
        <v>57800</v>
      </c>
      <c r="F446" s="375"/>
      <c r="G446" s="219" t="s">
        <v>507</v>
      </c>
      <c r="H446" s="219"/>
    </row>
    <row r="447" spans="1:8" s="82" customFormat="1">
      <c r="B447" s="292" t="s">
        <v>645</v>
      </c>
      <c r="C447" s="292"/>
      <c r="D447" s="292"/>
      <c r="E447" s="379">
        <f>E448</f>
        <v>57800</v>
      </c>
      <c r="F447" s="379"/>
      <c r="G447" s="293" t="s">
        <v>507</v>
      </c>
      <c r="H447" s="293"/>
    </row>
    <row r="448" spans="1:8" s="82" customFormat="1">
      <c r="B448" s="292" t="s">
        <v>646</v>
      </c>
      <c r="C448" s="292"/>
      <c r="D448" s="292"/>
      <c r="E448" s="379">
        <v>57800</v>
      </c>
      <c r="F448" s="379"/>
      <c r="G448" s="293" t="s">
        <v>507</v>
      </c>
      <c r="H448" s="293"/>
    </row>
    <row r="449" spans="3:8" s="82" customFormat="1">
      <c r="C449" s="75"/>
      <c r="D449" s="277" t="s">
        <v>600</v>
      </c>
      <c r="F449" s="299"/>
      <c r="G449" s="301"/>
      <c r="H449" s="298"/>
    </row>
    <row r="450" spans="3:8" s="82" customFormat="1">
      <c r="C450" s="75"/>
      <c r="D450" s="277" t="s">
        <v>604</v>
      </c>
      <c r="F450" s="299"/>
      <c r="G450" s="301"/>
      <c r="H450" s="298"/>
    </row>
    <row r="451" spans="3:8" s="82" customFormat="1">
      <c r="C451" s="75"/>
      <c r="D451" s="277" t="s">
        <v>601</v>
      </c>
      <c r="F451" s="299"/>
      <c r="G451" s="301"/>
      <c r="H451" s="298"/>
    </row>
    <row r="452" spans="3:8" s="82" customFormat="1">
      <c r="C452" s="75"/>
      <c r="D452" s="277"/>
      <c r="F452" s="299"/>
      <c r="G452" s="301"/>
      <c r="H452" s="298"/>
    </row>
    <row r="453" spans="3:8" s="82" customFormat="1">
      <c r="C453" s="75"/>
      <c r="D453" s="277"/>
      <c r="F453" s="299"/>
      <c r="G453" s="301"/>
      <c r="H453" s="298"/>
    </row>
    <row r="454" spans="3:8" s="82" customFormat="1">
      <c r="C454" s="75"/>
      <c r="D454" s="277"/>
      <c r="F454" s="299"/>
      <c r="G454" s="301"/>
      <c r="H454" s="298"/>
    </row>
    <row r="455" spans="3:8" s="82" customFormat="1">
      <c r="C455" s="75"/>
      <c r="D455" s="277"/>
      <c r="F455" s="299"/>
      <c r="G455" s="301"/>
      <c r="H455" s="298"/>
    </row>
    <row r="456" spans="3:8" s="82" customFormat="1">
      <c r="C456" s="75"/>
      <c r="D456" s="277"/>
      <c r="F456" s="299"/>
      <c r="G456" s="301"/>
      <c r="H456" s="298"/>
    </row>
    <row r="457" spans="3:8" s="82" customFormat="1">
      <c r="C457" s="75"/>
      <c r="D457" s="277"/>
      <c r="F457" s="299"/>
      <c r="G457" s="301"/>
      <c r="H457" s="298"/>
    </row>
    <row r="458" spans="3:8" s="82" customFormat="1">
      <c r="C458" s="75"/>
      <c r="D458" s="277"/>
      <c r="F458" s="299"/>
      <c r="G458" s="301"/>
      <c r="H458" s="298"/>
    </row>
    <row r="459" spans="3:8" s="82" customFormat="1">
      <c r="C459" s="75"/>
      <c r="D459" s="277"/>
      <c r="F459" s="299"/>
      <c r="G459" s="301"/>
      <c r="H459" s="298"/>
    </row>
    <row r="460" spans="3:8" s="82" customFormat="1">
      <c r="C460" s="75"/>
      <c r="D460" s="277"/>
      <c r="F460" s="299"/>
      <c r="G460" s="301"/>
      <c r="H460" s="298"/>
    </row>
    <row r="461" spans="3:8" s="82" customFormat="1">
      <c r="C461" s="75"/>
      <c r="D461" s="277"/>
      <c r="F461" s="299"/>
      <c r="G461" s="301"/>
      <c r="H461" s="298"/>
    </row>
    <row r="462" spans="3:8" s="82" customFormat="1">
      <c r="C462" s="75"/>
      <c r="D462" s="277"/>
      <c r="F462" s="299"/>
      <c r="G462" s="301"/>
      <c r="H462" s="298"/>
    </row>
    <row r="463" spans="3:8" s="82" customFormat="1">
      <c r="C463" s="75"/>
      <c r="D463" s="277"/>
      <c r="F463" s="299"/>
      <c r="G463" s="301"/>
      <c r="H463" s="298"/>
    </row>
    <row r="464" spans="3:8" s="82" customFormat="1">
      <c r="C464" s="75"/>
      <c r="D464" s="277"/>
      <c r="F464" s="299"/>
      <c r="G464" s="301"/>
      <c r="H464" s="298"/>
    </row>
    <row r="465" spans="1:8" s="82" customFormat="1">
      <c r="C465" s="75"/>
      <c r="D465" s="277"/>
      <c r="F465" s="299"/>
      <c r="G465" s="301"/>
      <c r="H465" s="298"/>
    </row>
    <row r="466" spans="1:8" s="82" customFormat="1">
      <c r="C466" s="75"/>
      <c r="D466" s="277"/>
      <c r="F466" s="299"/>
      <c r="G466" s="301"/>
      <c r="H466" s="298"/>
    </row>
    <row r="467" spans="1:8" s="82" customFormat="1">
      <c r="C467" s="75"/>
      <c r="D467" s="277"/>
      <c r="F467" s="299"/>
      <c r="G467" s="301"/>
      <c r="H467" s="298"/>
    </row>
    <row r="468" spans="1:8" s="82" customFormat="1">
      <c r="C468" s="75"/>
      <c r="D468" s="277"/>
      <c r="F468" s="299"/>
      <c r="G468" s="301"/>
      <c r="H468" s="298"/>
    </row>
    <row r="469" spans="1:8" s="82" customFormat="1">
      <c r="C469" s="75"/>
      <c r="D469" s="277"/>
      <c r="F469" s="299"/>
      <c r="G469" s="301"/>
      <c r="H469" s="298"/>
    </row>
    <row r="470" spans="1:8" s="82" customFormat="1">
      <c r="C470" s="75"/>
      <c r="D470" s="277"/>
      <c r="F470" s="299"/>
      <c r="G470" s="301"/>
      <c r="H470" s="298"/>
    </row>
    <row r="471" spans="1:8" s="82" customFormat="1">
      <c r="C471" s="75"/>
      <c r="D471" s="277"/>
      <c r="F471" s="299"/>
      <c r="G471" s="301"/>
      <c r="H471" s="298"/>
    </row>
    <row r="472" spans="1:8" s="82" customFormat="1">
      <c r="C472" s="75"/>
      <c r="D472" s="277"/>
      <c r="F472" s="299"/>
      <c r="G472" s="301"/>
      <c r="H472" s="298"/>
    </row>
    <row r="473" spans="1:8" s="82" customFormat="1">
      <c r="C473" s="75"/>
      <c r="D473" s="277"/>
      <c r="F473" s="299"/>
      <c r="G473" s="301"/>
      <c r="H473" s="298"/>
    </row>
    <row r="474" spans="1:8" s="82" customFormat="1">
      <c r="C474" s="75"/>
      <c r="D474" s="277"/>
      <c r="F474" s="299"/>
      <c r="G474" s="301"/>
      <c r="H474" s="298"/>
    </row>
    <row r="475" spans="1:8" s="82" customFormat="1">
      <c r="C475" s="75"/>
      <c r="D475" s="277"/>
      <c r="F475" s="299"/>
      <c r="G475" s="301"/>
      <c r="H475" s="298"/>
    </row>
    <row r="476" spans="1:8" s="82" customFormat="1">
      <c r="C476" s="75"/>
      <c r="D476" s="277"/>
      <c r="F476" s="299"/>
      <c r="G476" s="301"/>
      <c r="H476" s="298"/>
    </row>
    <row r="477" spans="1:8" s="82" customFormat="1">
      <c r="C477" s="75"/>
      <c r="D477" s="277"/>
      <c r="F477" s="299"/>
      <c r="G477" s="301"/>
      <c r="H477" s="298"/>
    </row>
    <row r="478" spans="1:8" s="82" customFormat="1">
      <c r="C478" s="75"/>
      <c r="D478" s="277"/>
      <c r="F478" s="299"/>
      <c r="G478" s="301"/>
      <c r="H478" s="298"/>
    </row>
    <row r="479" spans="1:8" s="82" customFormat="1">
      <c r="C479" s="75"/>
      <c r="D479" s="277"/>
      <c r="F479" s="299"/>
      <c r="G479" s="301"/>
      <c r="H479" s="298"/>
    </row>
    <row r="480" spans="1:8" s="103" customFormat="1">
      <c r="A480" s="281"/>
      <c r="B480" s="119" t="s">
        <v>546</v>
      </c>
      <c r="F480" s="380">
        <f>E481+E491</f>
        <v>25089900</v>
      </c>
      <c r="G480" s="380"/>
      <c r="H480" s="219" t="s">
        <v>507</v>
      </c>
    </row>
    <row r="481" spans="1:8" s="82" customFormat="1">
      <c r="A481" s="103"/>
      <c r="B481" s="103" t="s">
        <v>594</v>
      </c>
      <c r="C481" s="103"/>
      <c r="D481" s="103"/>
      <c r="E481" s="375">
        <f>E482</f>
        <v>5765200</v>
      </c>
      <c r="F481" s="375"/>
      <c r="G481" s="219" t="s">
        <v>507</v>
      </c>
      <c r="H481" s="219"/>
    </row>
    <row r="482" spans="1:8" s="82" customFormat="1">
      <c r="B482" s="292" t="s">
        <v>641</v>
      </c>
      <c r="C482" s="292"/>
      <c r="D482" s="292"/>
      <c r="E482" s="379">
        <f>SUM(E483,E486)</f>
        <v>5765200</v>
      </c>
      <c r="F482" s="379"/>
      <c r="G482" s="293" t="s">
        <v>507</v>
      </c>
      <c r="H482" s="293"/>
    </row>
    <row r="483" spans="1:8" s="82" customFormat="1">
      <c r="B483" s="292" t="s">
        <v>647</v>
      </c>
      <c r="C483" s="292"/>
      <c r="D483" s="292"/>
      <c r="E483" s="379">
        <v>5040000</v>
      </c>
      <c r="F483" s="379"/>
      <c r="G483" s="293" t="s">
        <v>507</v>
      </c>
      <c r="H483" s="293"/>
    </row>
    <row r="484" spans="1:8" s="82" customFormat="1">
      <c r="C484" s="75"/>
      <c r="D484" s="75" t="s">
        <v>995</v>
      </c>
      <c r="F484" s="299"/>
      <c r="G484" s="303"/>
      <c r="H484" s="298"/>
    </row>
    <row r="485" spans="1:8" s="82" customFormat="1" ht="42">
      <c r="C485" s="75"/>
      <c r="D485" s="277" t="s">
        <v>996</v>
      </c>
      <c r="F485" s="299"/>
      <c r="G485" s="303"/>
      <c r="H485" s="298"/>
    </row>
    <row r="486" spans="1:8" s="82" customFormat="1">
      <c r="B486" s="292" t="s">
        <v>648</v>
      </c>
      <c r="C486" s="292"/>
      <c r="D486" s="292"/>
      <c r="E486" s="379">
        <v>725200</v>
      </c>
      <c r="F486" s="379"/>
      <c r="G486" s="293" t="s">
        <v>507</v>
      </c>
      <c r="H486" s="293"/>
    </row>
    <row r="487" spans="1:8" s="82" customFormat="1">
      <c r="C487" s="75"/>
      <c r="D487" s="75" t="s">
        <v>665</v>
      </c>
      <c r="F487" s="299"/>
      <c r="G487" s="303"/>
      <c r="H487" s="298"/>
    </row>
    <row r="488" spans="1:8" s="82" customFormat="1">
      <c r="C488" s="75"/>
      <c r="D488" s="75" t="s">
        <v>666</v>
      </c>
      <c r="F488" s="299"/>
      <c r="G488" s="303"/>
      <c r="H488" s="298"/>
    </row>
    <row r="489" spans="1:8" s="82" customFormat="1">
      <c r="C489" s="75"/>
      <c r="D489" s="75" t="s">
        <v>662</v>
      </c>
      <c r="F489" s="299"/>
      <c r="G489" s="303"/>
      <c r="H489" s="298"/>
    </row>
    <row r="490" spans="1:8" s="82" customFormat="1">
      <c r="C490" s="75"/>
      <c r="D490" s="277"/>
      <c r="F490" s="299"/>
      <c r="G490" s="303"/>
      <c r="H490" s="298"/>
    </row>
    <row r="491" spans="1:8" s="82" customFormat="1">
      <c r="A491" s="103"/>
      <c r="B491" s="103" t="s">
        <v>603</v>
      </c>
      <c r="C491" s="103"/>
      <c r="D491" s="103"/>
      <c r="E491" s="382">
        <f>+E492</f>
        <v>19324700</v>
      </c>
      <c r="F491" s="382"/>
      <c r="G491" s="219" t="s">
        <v>507</v>
      </c>
      <c r="H491" s="219"/>
    </row>
    <row r="492" spans="1:8">
      <c r="A492" s="82"/>
      <c r="B492" s="292" t="s">
        <v>638</v>
      </c>
      <c r="C492" s="292"/>
      <c r="D492" s="292"/>
      <c r="E492" s="383">
        <f>+E493</f>
        <v>19324700</v>
      </c>
      <c r="F492" s="383"/>
      <c r="G492" s="293" t="s">
        <v>507</v>
      </c>
      <c r="H492" s="293"/>
    </row>
    <row r="493" spans="1:8">
      <c r="A493" s="82"/>
      <c r="B493" s="292" t="s">
        <v>717</v>
      </c>
      <c r="C493" s="292"/>
      <c r="D493" s="292"/>
      <c r="E493" s="383">
        <f>+G495+F505+F539+F580+G592</f>
        <v>19324700</v>
      </c>
      <c r="F493" s="383"/>
      <c r="G493" s="293" t="s">
        <v>507</v>
      </c>
      <c r="H493" s="293"/>
    </row>
    <row r="494" spans="1:8" s="75" customFormat="1">
      <c r="C494" s="75" t="s">
        <v>688</v>
      </c>
      <c r="D494" s="5" t="s">
        <v>1129</v>
      </c>
      <c r="F494" s="220"/>
      <c r="G494" s="220"/>
      <c r="H494" s="221"/>
    </row>
    <row r="495" spans="1:8" s="75" customFormat="1">
      <c r="D495" s="5" t="s">
        <v>1130</v>
      </c>
      <c r="F495" s="220"/>
      <c r="G495" s="289">
        <v>1069600</v>
      </c>
      <c r="H495" s="221" t="s">
        <v>507</v>
      </c>
    </row>
    <row r="496" spans="1:8" s="75" customFormat="1">
      <c r="D496" s="309" t="s">
        <v>1131</v>
      </c>
      <c r="F496" s="220"/>
      <c r="G496" s="220"/>
      <c r="H496" s="220"/>
    </row>
    <row r="497" spans="1:9" s="103" customFormat="1" ht="24.75" customHeight="1">
      <c r="A497" s="82"/>
      <c r="B497" s="82"/>
      <c r="C497" s="75"/>
      <c r="D497" s="75" t="s">
        <v>1242</v>
      </c>
      <c r="E497" s="82"/>
      <c r="F497" s="299"/>
      <c r="G497" s="301"/>
      <c r="H497" s="298"/>
    </row>
    <row r="498" spans="1:9" s="103" customFormat="1" ht="24.75" customHeight="1">
      <c r="A498" s="82"/>
      <c r="B498" s="82"/>
      <c r="C498" s="75"/>
      <c r="D498" s="277" t="s">
        <v>1132</v>
      </c>
      <c r="E498" s="82"/>
      <c r="F498" s="299"/>
      <c r="G498" s="301"/>
      <c r="H498" s="298"/>
    </row>
    <row r="499" spans="1:9" s="103" customFormat="1" ht="24.75" customHeight="1">
      <c r="A499" s="82"/>
      <c r="B499" s="82"/>
      <c r="C499" s="75"/>
      <c r="D499" s="277" t="s">
        <v>1133</v>
      </c>
      <c r="E499" s="82"/>
      <c r="F499" s="299"/>
      <c r="G499" s="301"/>
      <c r="H499" s="298"/>
    </row>
    <row r="500" spans="1:9" s="103" customFormat="1" ht="24.75" customHeight="1">
      <c r="A500" s="82"/>
      <c r="B500" s="82"/>
      <c r="C500" s="75"/>
      <c r="D500" s="309" t="s">
        <v>1134</v>
      </c>
      <c r="E500" s="82"/>
      <c r="F500" s="299"/>
      <c r="G500" s="301"/>
      <c r="H500" s="298"/>
    </row>
    <row r="501" spans="1:9" s="103" customFormat="1" ht="24.75" customHeight="1">
      <c r="A501" s="82"/>
      <c r="B501" s="82"/>
      <c r="C501" s="75"/>
      <c r="D501" s="319" t="s">
        <v>1135</v>
      </c>
      <c r="E501" s="82"/>
      <c r="F501" s="299"/>
      <c r="G501" s="301"/>
      <c r="H501" s="298"/>
    </row>
    <row r="502" spans="1:9" s="103" customFormat="1">
      <c r="A502" s="82"/>
      <c r="B502" s="82"/>
      <c r="C502" s="75"/>
      <c r="D502" s="82" t="s">
        <v>1136</v>
      </c>
      <c r="E502" s="82"/>
      <c r="F502" s="299"/>
      <c r="G502" s="301"/>
      <c r="H502" s="298"/>
    </row>
    <row r="503" spans="1:9" s="103" customFormat="1" ht="14.25" customHeight="1">
      <c r="A503" s="82"/>
      <c r="B503" s="82"/>
      <c r="C503" s="75"/>
      <c r="D503" s="82"/>
      <c r="E503" s="82"/>
      <c r="F503" s="299"/>
      <c r="G503" s="301"/>
      <c r="H503" s="298"/>
    </row>
    <row r="504" spans="1:9" s="75" customFormat="1" ht="21.75" customHeight="1">
      <c r="A504" s="171"/>
      <c r="C504" s="171" t="s">
        <v>1067</v>
      </c>
      <c r="D504" s="317" t="s">
        <v>1162</v>
      </c>
      <c r="E504" s="171"/>
      <c r="F504" s="376"/>
      <c r="G504" s="377"/>
      <c r="H504" s="315"/>
      <c r="I504" s="157"/>
    </row>
    <row r="505" spans="1:9" s="75" customFormat="1" ht="21.75" customHeight="1">
      <c r="A505" s="171"/>
      <c r="C505" s="171"/>
      <c r="D505" s="317" t="s">
        <v>1221</v>
      </c>
      <c r="E505" s="171"/>
      <c r="F505" s="376">
        <v>10812700</v>
      </c>
      <c r="G505" s="377"/>
      <c r="H505" s="315" t="s">
        <v>507</v>
      </c>
      <c r="I505" s="157"/>
    </row>
    <row r="506" spans="1:9" s="75" customFormat="1" ht="21.95" customHeight="1">
      <c r="A506" s="381"/>
      <c r="B506" s="171"/>
      <c r="D506" s="317" t="s">
        <v>1068</v>
      </c>
      <c r="E506" s="171"/>
      <c r="F506" s="327"/>
      <c r="G506" s="171"/>
      <c r="H506" s="315"/>
      <c r="I506" s="157"/>
    </row>
    <row r="507" spans="1:9" s="75" customFormat="1" ht="21.95" customHeight="1">
      <c r="A507" s="381"/>
      <c r="B507" s="171"/>
      <c r="D507" s="317" t="s">
        <v>1137</v>
      </c>
      <c r="E507" s="171"/>
      <c r="F507" s="171"/>
      <c r="G507" s="171"/>
      <c r="H507" s="171"/>
      <c r="I507" s="157"/>
    </row>
    <row r="508" spans="1:9" s="75" customFormat="1" ht="21.95" customHeight="1">
      <c r="A508" s="381"/>
      <c r="B508" s="171"/>
      <c r="D508" s="317" t="s">
        <v>1138</v>
      </c>
      <c r="E508" s="171"/>
      <c r="F508" s="171"/>
      <c r="G508" s="171"/>
      <c r="H508" s="171"/>
      <c r="I508" s="157"/>
    </row>
    <row r="509" spans="1:9" s="75" customFormat="1" ht="21.95" customHeight="1">
      <c r="A509" s="381"/>
      <c r="B509" s="171"/>
      <c r="D509" s="317" t="s">
        <v>1069</v>
      </c>
      <c r="E509" s="171"/>
      <c r="F509" s="171"/>
      <c r="G509" s="171"/>
      <c r="H509" s="171"/>
      <c r="I509" s="157"/>
    </row>
    <row r="510" spans="1:9" s="75" customFormat="1" ht="21.95" customHeight="1">
      <c r="A510" s="381"/>
      <c r="B510" s="171"/>
      <c r="D510" s="317" t="s">
        <v>1070</v>
      </c>
      <c r="E510" s="171"/>
      <c r="F510" s="171"/>
      <c r="G510" s="171"/>
      <c r="H510" s="171"/>
      <c r="I510" s="157"/>
    </row>
    <row r="511" spans="1:9" s="75" customFormat="1" ht="21.95" customHeight="1">
      <c r="A511" s="381"/>
      <c r="B511" s="171"/>
      <c r="D511" s="317" t="s">
        <v>1071</v>
      </c>
      <c r="E511" s="171"/>
      <c r="F511" s="171"/>
      <c r="G511" s="171"/>
      <c r="H511" s="171"/>
      <c r="I511" s="157"/>
    </row>
    <row r="512" spans="1:9" s="75" customFormat="1" ht="21.95" customHeight="1">
      <c r="A512" s="381"/>
      <c r="B512" s="171"/>
      <c r="D512" s="317" t="s">
        <v>1072</v>
      </c>
      <c r="E512" s="171"/>
      <c r="F512" s="171"/>
      <c r="G512" s="171"/>
      <c r="H512" s="171"/>
      <c r="I512" s="157"/>
    </row>
    <row r="513" spans="1:9" s="75" customFormat="1" ht="21.95" customHeight="1">
      <c r="A513" s="381"/>
      <c r="B513" s="171"/>
      <c r="D513" s="317" t="s">
        <v>1073</v>
      </c>
      <c r="E513" s="171"/>
      <c r="F513" s="171"/>
      <c r="G513" s="171"/>
      <c r="H513" s="171"/>
      <c r="I513" s="157"/>
    </row>
    <row r="514" spans="1:9" s="75" customFormat="1" ht="21.95" customHeight="1">
      <c r="A514" s="381"/>
      <c r="B514" s="171"/>
      <c r="D514" s="317" t="s">
        <v>1074</v>
      </c>
      <c r="E514" s="171"/>
      <c r="F514" s="171"/>
      <c r="G514" s="171"/>
      <c r="H514" s="171"/>
      <c r="I514" s="157"/>
    </row>
    <row r="515" spans="1:9" s="75" customFormat="1" ht="21.75" customHeight="1">
      <c r="A515" s="381"/>
      <c r="B515" s="171"/>
      <c r="D515" s="317" t="s">
        <v>1075</v>
      </c>
      <c r="E515" s="171"/>
      <c r="F515" s="171"/>
      <c r="G515" s="171"/>
      <c r="H515" s="171"/>
      <c r="I515" s="157"/>
    </row>
    <row r="516" spans="1:9" s="75" customFormat="1" ht="21.75" customHeight="1">
      <c r="A516" s="381"/>
      <c r="B516" s="171"/>
      <c r="D516" s="317" t="s">
        <v>1076</v>
      </c>
      <c r="E516" s="171"/>
      <c r="F516" s="171"/>
      <c r="G516" s="171"/>
      <c r="H516" s="171"/>
      <c r="I516" s="157"/>
    </row>
    <row r="517" spans="1:9" s="75" customFormat="1" ht="21.75" customHeight="1">
      <c r="A517" s="381"/>
      <c r="B517" s="171"/>
      <c r="D517" s="317" t="s">
        <v>1077</v>
      </c>
      <c r="E517" s="171"/>
      <c r="F517" s="171"/>
      <c r="G517" s="171"/>
      <c r="H517" s="171"/>
      <c r="I517" s="157"/>
    </row>
    <row r="518" spans="1:9" s="75" customFormat="1" ht="21.75" customHeight="1">
      <c r="A518" s="381"/>
      <c r="B518" s="171"/>
      <c r="D518" s="317" t="s">
        <v>1078</v>
      </c>
      <c r="E518" s="171"/>
      <c r="F518" s="171"/>
      <c r="G518" s="171"/>
      <c r="H518" s="171"/>
      <c r="I518" s="157"/>
    </row>
    <row r="519" spans="1:9" s="75" customFormat="1" ht="21.75" customHeight="1">
      <c r="A519" s="381"/>
      <c r="B519" s="171"/>
      <c r="D519" s="171" t="s">
        <v>1079</v>
      </c>
      <c r="E519" s="171"/>
      <c r="F519" s="171"/>
      <c r="G519" s="171"/>
      <c r="H519" s="171"/>
      <c r="I519" s="157"/>
    </row>
    <row r="520" spans="1:9" s="75" customFormat="1" ht="21.75" customHeight="1">
      <c r="A520" s="381"/>
      <c r="B520" s="171"/>
      <c r="D520" s="317" t="s">
        <v>1139</v>
      </c>
      <c r="E520" s="171"/>
      <c r="F520" s="171"/>
      <c r="G520" s="171"/>
      <c r="H520" s="171"/>
      <c r="I520" s="157"/>
    </row>
    <row r="521" spans="1:9" s="75" customFormat="1" ht="21.75" customHeight="1">
      <c r="A521" s="381"/>
      <c r="B521" s="171"/>
      <c r="D521" s="317" t="s">
        <v>1080</v>
      </c>
      <c r="E521" s="171"/>
      <c r="F521" s="171"/>
      <c r="G521" s="171"/>
      <c r="H521" s="171"/>
      <c r="I521" s="157"/>
    </row>
    <row r="522" spans="1:9" s="75" customFormat="1" ht="21.75" customHeight="1">
      <c r="A522" s="381"/>
      <c r="B522" s="171"/>
      <c r="D522" s="171" t="s">
        <v>1079</v>
      </c>
      <c r="E522" s="171"/>
      <c r="F522" s="171"/>
      <c r="G522" s="171"/>
      <c r="H522" s="171"/>
      <c r="I522" s="157"/>
    </row>
    <row r="523" spans="1:9" s="75" customFormat="1" ht="21.75" customHeight="1">
      <c r="A523" s="381"/>
      <c r="B523" s="171"/>
      <c r="D523" s="317" t="s">
        <v>1081</v>
      </c>
      <c r="E523" s="171"/>
      <c r="F523" s="171"/>
      <c r="G523" s="171"/>
      <c r="H523" s="171"/>
      <c r="I523" s="157"/>
    </row>
    <row r="524" spans="1:9" s="75" customFormat="1" ht="21.75" customHeight="1">
      <c r="A524" s="381"/>
      <c r="B524" s="171"/>
      <c r="D524" s="317" t="s">
        <v>1239</v>
      </c>
      <c r="E524" s="171"/>
      <c r="F524" s="171"/>
      <c r="G524" s="171"/>
      <c r="H524" s="171"/>
      <c r="I524" s="157"/>
    </row>
    <row r="525" spans="1:9" s="75" customFormat="1" ht="21.75" customHeight="1">
      <c r="A525" s="381"/>
      <c r="B525" s="171"/>
      <c r="D525" s="317" t="s">
        <v>1082</v>
      </c>
      <c r="E525" s="171"/>
      <c r="F525" s="171"/>
      <c r="G525" s="171"/>
      <c r="H525" s="171"/>
      <c r="I525" s="157"/>
    </row>
    <row r="526" spans="1:9" s="75" customFormat="1" ht="21.75" customHeight="1">
      <c r="A526" s="381"/>
      <c r="B526" s="171"/>
      <c r="D526" s="317" t="s">
        <v>1240</v>
      </c>
      <c r="E526" s="171"/>
      <c r="F526" s="171"/>
      <c r="G526" s="171"/>
      <c r="H526" s="171"/>
      <c r="I526" s="157"/>
    </row>
    <row r="527" spans="1:9" s="75" customFormat="1" ht="21.75" customHeight="1">
      <c r="A527" s="381"/>
      <c r="B527" s="171"/>
      <c r="D527" s="317" t="s">
        <v>1241</v>
      </c>
      <c r="E527" s="171"/>
      <c r="F527" s="171"/>
      <c r="G527" s="171"/>
      <c r="H527" s="171"/>
      <c r="I527" s="157"/>
    </row>
    <row r="528" spans="1:9" s="75" customFormat="1" ht="21.75" customHeight="1">
      <c r="A528" s="381"/>
      <c r="B528" s="171"/>
      <c r="D528" s="171" t="s">
        <v>1083</v>
      </c>
      <c r="E528" s="171"/>
      <c r="F528" s="171"/>
      <c r="G528" s="171"/>
      <c r="H528" s="171"/>
      <c r="I528" s="157"/>
    </row>
    <row r="529" spans="1:9" s="75" customFormat="1" ht="21.75" customHeight="1">
      <c r="A529" s="381"/>
      <c r="B529" s="171"/>
      <c r="D529" s="317" t="s">
        <v>1140</v>
      </c>
      <c r="E529" s="171"/>
      <c r="F529" s="171"/>
      <c r="G529" s="171"/>
      <c r="H529" s="171"/>
      <c r="I529" s="157"/>
    </row>
    <row r="530" spans="1:9" s="75" customFormat="1" ht="21.75" customHeight="1">
      <c r="A530" s="381"/>
      <c r="B530" s="171"/>
      <c r="D530" s="171" t="s">
        <v>1141</v>
      </c>
      <c r="E530" s="171"/>
      <c r="F530" s="171"/>
      <c r="G530" s="171"/>
      <c r="H530" s="171"/>
      <c r="I530" s="157"/>
    </row>
    <row r="531" spans="1:9" s="75" customFormat="1" ht="21.75" customHeight="1">
      <c r="A531" s="381"/>
      <c r="B531" s="171"/>
      <c r="D531" s="317" t="s">
        <v>1084</v>
      </c>
      <c r="E531" s="171"/>
      <c r="F531" s="171"/>
      <c r="G531" s="171"/>
      <c r="H531" s="171"/>
      <c r="I531" s="157"/>
    </row>
    <row r="532" spans="1:9" s="75" customFormat="1" ht="21.75" customHeight="1">
      <c r="A532" s="381"/>
      <c r="B532" s="171"/>
      <c r="D532" s="171" t="s">
        <v>1085</v>
      </c>
      <c r="E532" s="171"/>
      <c r="F532" s="171"/>
      <c r="G532" s="171"/>
      <c r="H532" s="171"/>
      <c r="I532" s="157"/>
    </row>
    <row r="533" spans="1:9" s="75" customFormat="1" ht="21.75" customHeight="1">
      <c r="A533" s="381"/>
      <c r="B533" s="171"/>
      <c r="D533" s="317" t="s">
        <v>1086</v>
      </c>
      <c r="E533" s="171"/>
      <c r="F533" s="171"/>
      <c r="G533" s="171"/>
      <c r="H533" s="171"/>
      <c r="I533" s="157"/>
    </row>
    <row r="534" spans="1:9" s="75" customFormat="1" ht="21.75" customHeight="1">
      <c r="A534" s="381"/>
      <c r="B534" s="171"/>
      <c r="D534" s="171" t="s">
        <v>1087</v>
      </c>
      <c r="E534" s="171"/>
      <c r="F534" s="171"/>
      <c r="G534" s="171"/>
      <c r="H534" s="171"/>
      <c r="I534" s="157"/>
    </row>
    <row r="535" spans="1:9" s="75" customFormat="1" ht="21.75" customHeight="1">
      <c r="A535" s="381"/>
      <c r="B535" s="171"/>
      <c r="D535" s="317" t="s">
        <v>1088</v>
      </c>
      <c r="E535" s="171"/>
      <c r="F535" s="171"/>
      <c r="G535" s="171"/>
      <c r="H535" s="171"/>
      <c r="I535" s="157"/>
    </row>
    <row r="536" spans="1:9" s="75" customFormat="1" ht="21.75" customHeight="1">
      <c r="A536" s="381"/>
      <c r="B536" s="171"/>
      <c r="D536" s="171" t="s">
        <v>1089</v>
      </c>
      <c r="E536" s="171"/>
      <c r="F536" s="171"/>
      <c r="G536" s="171"/>
      <c r="H536" s="171"/>
      <c r="I536" s="157"/>
    </row>
    <row r="537" spans="1:9" s="75" customFormat="1" ht="14.25" customHeight="1">
      <c r="A537" s="171"/>
      <c r="B537" s="171"/>
      <c r="D537" s="171"/>
      <c r="E537" s="171"/>
      <c r="F537" s="171"/>
      <c r="G537" s="171"/>
      <c r="H537" s="315"/>
      <c r="I537" s="157"/>
    </row>
    <row r="538" spans="1:9" s="75" customFormat="1" ht="22.5" customHeight="1">
      <c r="A538" s="171"/>
      <c r="C538" s="171" t="s">
        <v>1090</v>
      </c>
      <c r="D538" s="17" t="s">
        <v>1163</v>
      </c>
      <c r="E538" s="171"/>
      <c r="F538" s="327"/>
      <c r="G538" s="171"/>
      <c r="H538" s="315"/>
      <c r="I538" s="157"/>
    </row>
    <row r="539" spans="1:9" s="75" customFormat="1" ht="24" customHeight="1">
      <c r="A539" s="171"/>
      <c r="B539" s="171"/>
      <c r="D539" s="317" t="s">
        <v>1142</v>
      </c>
      <c r="E539" s="171"/>
      <c r="F539" s="376">
        <v>3951200</v>
      </c>
      <c r="G539" s="377"/>
      <c r="H539" s="315" t="s">
        <v>507</v>
      </c>
      <c r="I539" s="157"/>
    </row>
    <row r="540" spans="1:9" s="75" customFormat="1" ht="21.75" customHeight="1">
      <c r="A540" s="381"/>
      <c r="B540" s="171"/>
      <c r="D540" s="317" t="s">
        <v>1091</v>
      </c>
      <c r="E540" s="171"/>
      <c r="F540" s="171"/>
      <c r="G540" s="171"/>
      <c r="H540" s="374"/>
      <c r="I540" s="157"/>
    </row>
    <row r="541" spans="1:9" s="75" customFormat="1" ht="21.75" customHeight="1">
      <c r="A541" s="381"/>
      <c r="B541" s="171"/>
      <c r="D541" s="317" t="s">
        <v>1143</v>
      </c>
      <c r="E541" s="171"/>
      <c r="F541" s="171"/>
      <c r="G541" s="171"/>
      <c r="H541" s="374"/>
      <c r="I541" s="157"/>
    </row>
    <row r="542" spans="1:9" s="75" customFormat="1" ht="21.75" customHeight="1">
      <c r="A542" s="381"/>
      <c r="B542" s="171"/>
      <c r="D542" s="317" t="s">
        <v>1144</v>
      </c>
      <c r="E542" s="171"/>
      <c r="F542" s="171"/>
      <c r="G542" s="171"/>
      <c r="H542" s="374"/>
      <c r="I542" s="157"/>
    </row>
    <row r="543" spans="1:9" s="75" customFormat="1" ht="21.75" customHeight="1">
      <c r="A543" s="381"/>
      <c r="B543" s="171"/>
      <c r="D543" s="317" t="s">
        <v>1092</v>
      </c>
      <c r="E543" s="171"/>
      <c r="F543" s="171"/>
      <c r="G543" s="171"/>
      <c r="H543" s="374"/>
      <c r="I543" s="157"/>
    </row>
    <row r="544" spans="1:9" s="75" customFormat="1" ht="21.75" customHeight="1">
      <c r="A544" s="381"/>
      <c r="B544" s="171"/>
      <c r="D544" s="317" t="s">
        <v>1093</v>
      </c>
      <c r="E544" s="171"/>
      <c r="F544" s="171"/>
      <c r="G544" s="171"/>
      <c r="H544" s="374"/>
      <c r="I544" s="157"/>
    </row>
    <row r="545" spans="1:9" s="75" customFormat="1" ht="21.75" customHeight="1">
      <c r="A545" s="381"/>
      <c r="B545" s="171"/>
      <c r="D545" s="317" t="s">
        <v>1094</v>
      </c>
      <c r="E545" s="171"/>
      <c r="F545" s="171"/>
      <c r="G545" s="171"/>
      <c r="H545" s="374"/>
      <c r="I545" s="157"/>
    </row>
    <row r="546" spans="1:9" s="75" customFormat="1" ht="21.75" customHeight="1">
      <c r="A546" s="381"/>
      <c r="B546" s="171"/>
      <c r="D546" s="317" t="s">
        <v>1095</v>
      </c>
      <c r="E546" s="171"/>
      <c r="F546" s="171"/>
      <c r="G546" s="171"/>
      <c r="H546" s="374"/>
      <c r="I546" s="157"/>
    </row>
    <row r="547" spans="1:9" s="75" customFormat="1" ht="21.75" customHeight="1">
      <c r="A547" s="381"/>
      <c r="B547" s="171"/>
      <c r="D547" s="317" t="s">
        <v>1096</v>
      </c>
      <c r="E547" s="171"/>
      <c r="F547" s="171"/>
      <c r="G547" s="171"/>
      <c r="H547" s="374"/>
      <c r="I547" s="157"/>
    </row>
    <row r="548" spans="1:9" s="75" customFormat="1" ht="21.75" customHeight="1">
      <c r="A548" s="381"/>
      <c r="B548" s="171"/>
      <c r="D548" s="317" t="s">
        <v>1097</v>
      </c>
      <c r="E548" s="171"/>
      <c r="F548" s="171"/>
      <c r="G548" s="171"/>
      <c r="H548" s="374"/>
      <c r="I548" s="157"/>
    </row>
    <row r="549" spans="1:9" s="75" customFormat="1" ht="21.75" customHeight="1">
      <c r="A549" s="381"/>
      <c r="B549" s="171"/>
      <c r="D549" s="317" t="s">
        <v>1098</v>
      </c>
      <c r="E549" s="171"/>
      <c r="F549" s="171"/>
      <c r="G549" s="171"/>
      <c r="H549" s="374"/>
      <c r="I549" s="157"/>
    </row>
    <row r="550" spans="1:9" s="75" customFormat="1" ht="21.75" customHeight="1">
      <c r="A550" s="381"/>
      <c r="B550" s="171"/>
      <c r="D550" s="317" t="s">
        <v>1099</v>
      </c>
      <c r="E550" s="171"/>
      <c r="F550" s="171"/>
      <c r="G550" s="171"/>
      <c r="H550" s="374"/>
      <c r="I550" s="157"/>
    </row>
    <row r="551" spans="1:9" s="75" customFormat="1" ht="21.75" customHeight="1">
      <c r="A551" s="381"/>
      <c r="B551" s="171"/>
      <c r="D551" s="317" t="s">
        <v>1145</v>
      </c>
      <c r="E551" s="171"/>
      <c r="F551" s="171"/>
      <c r="G551" s="171"/>
      <c r="H551" s="374"/>
      <c r="I551" s="157"/>
    </row>
    <row r="552" spans="1:9" s="75" customFormat="1" ht="21.75" customHeight="1">
      <c r="A552" s="381"/>
      <c r="B552" s="171"/>
      <c r="D552" s="317" t="s">
        <v>1146</v>
      </c>
      <c r="E552" s="171"/>
      <c r="F552" s="171"/>
      <c r="G552" s="171"/>
      <c r="H552" s="374"/>
      <c r="I552" s="157"/>
    </row>
    <row r="553" spans="1:9" s="75" customFormat="1" ht="21.75" customHeight="1">
      <c r="A553" s="381"/>
      <c r="B553" s="171"/>
      <c r="D553" s="317" t="s">
        <v>1147</v>
      </c>
      <c r="E553" s="171"/>
      <c r="F553" s="171"/>
      <c r="G553" s="171"/>
      <c r="H553" s="374"/>
      <c r="I553" s="157"/>
    </row>
    <row r="554" spans="1:9" s="75" customFormat="1" ht="21.75" customHeight="1">
      <c r="A554" s="381"/>
      <c r="B554" s="171"/>
      <c r="D554" s="317" t="s">
        <v>1100</v>
      </c>
      <c r="E554" s="171"/>
      <c r="F554" s="171"/>
      <c r="G554" s="171"/>
      <c r="H554" s="374"/>
      <c r="I554" s="157"/>
    </row>
    <row r="555" spans="1:9" s="75" customFormat="1" ht="21.75" customHeight="1">
      <c r="A555" s="381"/>
      <c r="B555" s="171"/>
      <c r="D555" s="317" t="s">
        <v>1101</v>
      </c>
      <c r="E555" s="171"/>
      <c r="F555" s="171"/>
      <c r="G555" s="171"/>
      <c r="H555" s="374"/>
      <c r="I555" s="157"/>
    </row>
    <row r="556" spans="1:9" s="75" customFormat="1" ht="21.75" customHeight="1">
      <c r="A556" s="381"/>
      <c r="B556" s="171"/>
      <c r="D556" s="317" t="s">
        <v>1102</v>
      </c>
      <c r="E556" s="171"/>
      <c r="F556" s="171"/>
      <c r="G556" s="171"/>
      <c r="H556" s="374"/>
      <c r="I556" s="157"/>
    </row>
    <row r="557" spans="1:9" s="75" customFormat="1" ht="21.75" customHeight="1">
      <c r="A557" s="381"/>
      <c r="B557" s="171"/>
      <c r="D557" s="317" t="s">
        <v>1103</v>
      </c>
      <c r="E557" s="171"/>
      <c r="F557" s="171"/>
      <c r="G557" s="171"/>
      <c r="H557" s="374"/>
      <c r="I557" s="157"/>
    </row>
    <row r="558" spans="1:9" s="75" customFormat="1" ht="21.75" customHeight="1">
      <c r="A558" s="381"/>
      <c r="B558" s="171"/>
      <c r="D558" s="317" t="s">
        <v>1104</v>
      </c>
      <c r="E558" s="171"/>
      <c r="F558" s="171"/>
      <c r="G558" s="171"/>
      <c r="H558" s="374"/>
      <c r="I558" s="157"/>
    </row>
    <row r="559" spans="1:9" s="75" customFormat="1" ht="21.75" customHeight="1">
      <c r="A559" s="381"/>
      <c r="B559" s="171"/>
      <c r="D559" s="317" t="s">
        <v>1105</v>
      </c>
      <c r="E559" s="171"/>
      <c r="F559" s="171"/>
      <c r="G559" s="171"/>
      <c r="H559" s="374"/>
      <c r="I559" s="157"/>
    </row>
    <row r="560" spans="1:9" s="75" customFormat="1" ht="21.75" customHeight="1">
      <c r="A560" s="381"/>
      <c r="B560" s="171"/>
      <c r="D560" s="317" t="s">
        <v>1106</v>
      </c>
      <c r="E560" s="171"/>
      <c r="F560" s="171"/>
      <c r="G560" s="171"/>
      <c r="H560" s="374"/>
      <c r="I560" s="157"/>
    </row>
    <row r="561" spans="1:9" s="75" customFormat="1" ht="21.75" customHeight="1">
      <c r="A561" s="381"/>
      <c r="B561" s="171"/>
      <c r="D561" s="17" t="s">
        <v>1107</v>
      </c>
      <c r="E561" s="171"/>
      <c r="F561" s="171"/>
      <c r="G561" s="171"/>
      <c r="H561" s="374"/>
      <c r="I561" s="157"/>
    </row>
    <row r="562" spans="1:9" s="75" customFormat="1" ht="21.75" customHeight="1">
      <c r="A562" s="381"/>
      <c r="B562" s="171"/>
      <c r="D562" s="317" t="s">
        <v>1108</v>
      </c>
      <c r="E562" s="171"/>
      <c r="F562" s="171"/>
      <c r="G562" s="171"/>
      <c r="H562" s="374"/>
      <c r="I562" s="157"/>
    </row>
    <row r="563" spans="1:9" s="75" customFormat="1" ht="21.75" customHeight="1">
      <c r="A563" s="381"/>
      <c r="B563" s="171"/>
      <c r="D563" s="317" t="s">
        <v>1109</v>
      </c>
      <c r="E563" s="171"/>
      <c r="F563" s="171"/>
      <c r="G563" s="171"/>
      <c r="H563" s="374"/>
      <c r="I563" s="157"/>
    </row>
    <row r="564" spans="1:9" s="75" customFormat="1" ht="21.75" customHeight="1">
      <c r="A564" s="381"/>
      <c r="B564" s="171"/>
      <c r="D564" s="317" t="s">
        <v>1110</v>
      </c>
      <c r="E564" s="171"/>
      <c r="F564" s="171"/>
      <c r="G564" s="171"/>
      <c r="H564" s="374"/>
      <c r="I564" s="157"/>
    </row>
    <row r="565" spans="1:9" s="75" customFormat="1" ht="21.75" customHeight="1">
      <c r="A565" s="381"/>
      <c r="B565" s="171"/>
      <c r="D565" s="317" t="s">
        <v>1111</v>
      </c>
      <c r="E565" s="171"/>
      <c r="F565" s="171"/>
      <c r="G565" s="171"/>
      <c r="H565" s="374"/>
      <c r="I565" s="157"/>
    </row>
    <row r="566" spans="1:9" s="75" customFormat="1" ht="21.75" customHeight="1">
      <c r="A566" s="381"/>
      <c r="B566" s="171"/>
      <c r="D566" s="317" t="s">
        <v>1148</v>
      </c>
      <c r="E566" s="171"/>
      <c r="F566" s="171"/>
      <c r="G566" s="171"/>
      <c r="H566" s="374"/>
      <c r="I566" s="157"/>
    </row>
    <row r="567" spans="1:9" s="75" customFormat="1" ht="21.75" customHeight="1">
      <c r="A567" s="381"/>
      <c r="B567" s="171"/>
      <c r="D567" s="317" t="s">
        <v>1149</v>
      </c>
      <c r="E567" s="171"/>
      <c r="F567" s="171"/>
      <c r="G567" s="171"/>
      <c r="H567" s="374"/>
      <c r="I567" s="157"/>
    </row>
    <row r="568" spans="1:9" s="75" customFormat="1" ht="21.75" customHeight="1">
      <c r="A568" s="381"/>
      <c r="B568" s="171"/>
      <c r="D568" s="317" t="s">
        <v>1150</v>
      </c>
      <c r="E568" s="171"/>
      <c r="F568" s="171"/>
      <c r="G568" s="171"/>
      <c r="H568" s="374"/>
      <c r="I568" s="157"/>
    </row>
    <row r="569" spans="1:9" s="75" customFormat="1" ht="21.75" customHeight="1">
      <c r="A569" s="381"/>
      <c r="B569" s="171"/>
      <c r="D569" s="317" t="s">
        <v>1151</v>
      </c>
      <c r="E569" s="171"/>
      <c r="F569" s="171"/>
      <c r="G569" s="171"/>
      <c r="H569" s="374"/>
      <c r="I569" s="157"/>
    </row>
    <row r="570" spans="1:9" s="75" customFormat="1" ht="21.75" customHeight="1">
      <c r="A570" s="381"/>
      <c r="B570" s="171"/>
      <c r="D570" s="317" t="s">
        <v>1152</v>
      </c>
      <c r="E570" s="171"/>
      <c r="F570" s="171"/>
      <c r="G570" s="171"/>
      <c r="H570" s="374"/>
      <c r="I570" s="157"/>
    </row>
    <row r="571" spans="1:9" s="75" customFormat="1" ht="21.75" customHeight="1">
      <c r="A571" s="381"/>
      <c r="B571" s="171"/>
      <c r="D571" s="317" t="s">
        <v>1112</v>
      </c>
      <c r="E571" s="171"/>
      <c r="F571" s="171"/>
      <c r="G571" s="171"/>
      <c r="H571" s="374"/>
      <c r="I571" s="157"/>
    </row>
    <row r="572" spans="1:9" s="75" customFormat="1" ht="21.75" customHeight="1">
      <c r="A572" s="381"/>
      <c r="B572" s="171"/>
      <c r="D572" s="317" t="s">
        <v>1153</v>
      </c>
      <c r="E572" s="171"/>
      <c r="F572" s="171"/>
      <c r="G572" s="171"/>
      <c r="H572" s="374"/>
      <c r="I572" s="157"/>
    </row>
    <row r="573" spans="1:9" s="75" customFormat="1" ht="21.75" customHeight="1">
      <c r="A573" s="381"/>
      <c r="B573" s="171"/>
      <c r="D573" s="317" t="s">
        <v>1154</v>
      </c>
      <c r="E573" s="171"/>
      <c r="F573" s="171"/>
      <c r="G573" s="171"/>
      <c r="H573" s="374"/>
      <c r="I573" s="157"/>
    </row>
    <row r="574" spans="1:9" s="75" customFormat="1" ht="21.75" customHeight="1">
      <c r="A574" s="381"/>
      <c r="B574" s="171"/>
      <c r="D574" s="317" t="s">
        <v>1155</v>
      </c>
      <c r="E574" s="171"/>
      <c r="F574" s="171"/>
      <c r="G574" s="171"/>
      <c r="H574" s="374"/>
      <c r="I574" s="157"/>
    </row>
    <row r="575" spans="1:9" s="75" customFormat="1" ht="21.75" customHeight="1">
      <c r="A575" s="381"/>
      <c r="B575" s="171"/>
      <c r="D575" s="317" t="s">
        <v>1156</v>
      </c>
      <c r="E575" s="171"/>
      <c r="F575" s="171"/>
      <c r="G575" s="171"/>
      <c r="H575" s="374"/>
      <c r="I575" s="157"/>
    </row>
    <row r="576" spans="1:9" s="75" customFormat="1" ht="21.75" customHeight="1">
      <c r="A576" s="381"/>
      <c r="B576" s="171"/>
      <c r="D576" s="317" t="s">
        <v>1113</v>
      </c>
      <c r="E576" s="171"/>
      <c r="F576" s="171"/>
      <c r="G576" s="171"/>
      <c r="H576" s="374"/>
      <c r="I576" s="157"/>
    </row>
    <row r="577" spans="1:9" s="75" customFormat="1" ht="21.75" customHeight="1">
      <c r="A577" s="381"/>
      <c r="B577" s="171"/>
      <c r="D577" s="317" t="s">
        <v>1114</v>
      </c>
      <c r="E577" s="171"/>
      <c r="F577" s="171"/>
      <c r="G577" s="171"/>
      <c r="H577" s="374"/>
      <c r="I577" s="157"/>
    </row>
    <row r="578" spans="1:9" s="75" customFormat="1" ht="20.25" customHeight="1">
      <c r="A578" s="171"/>
      <c r="B578" s="171"/>
      <c r="C578" s="171"/>
      <c r="D578" s="171"/>
      <c r="E578" s="171"/>
      <c r="F578" s="171"/>
      <c r="G578" s="171"/>
      <c r="H578" s="315"/>
      <c r="I578" s="157"/>
    </row>
    <row r="579" spans="1:9" s="75" customFormat="1" ht="21.75" customHeight="1">
      <c r="A579" s="171"/>
      <c r="C579" s="171" t="s">
        <v>1115</v>
      </c>
      <c r="D579" s="374" t="s">
        <v>1164</v>
      </c>
      <c r="E579" s="374"/>
      <c r="F579" s="374"/>
      <c r="G579" s="374"/>
      <c r="H579" s="374"/>
      <c r="I579" s="330"/>
    </row>
    <row r="580" spans="1:9" s="75" customFormat="1" ht="21.75" customHeight="1">
      <c r="A580" s="171"/>
      <c r="B580" s="171"/>
      <c r="D580" s="171" t="s">
        <v>1157</v>
      </c>
      <c r="E580" s="171"/>
      <c r="F580" s="376">
        <v>2110400</v>
      </c>
      <c r="G580" s="377"/>
      <c r="H580" s="315" t="s">
        <v>507</v>
      </c>
      <c r="I580" s="157"/>
    </row>
    <row r="581" spans="1:9" s="75" customFormat="1" ht="21.75" customHeight="1">
      <c r="A581" s="171"/>
      <c r="B581" s="171"/>
      <c r="D581" s="317" t="s">
        <v>1116</v>
      </c>
      <c r="E581" s="171"/>
      <c r="F581" s="171"/>
      <c r="G581" s="171"/>
      <c r="H581" s="171"/>
      <c r="I581" s="157"/>
    </row>
    <row r="582" spans="1:9" s="75" customFormat="1" ht="21.75" customHeight="1">
      <c r="A582" s="171"/>
      <c r="B582" s="171"/>
      <c r="D582" s="171" t="s">
        <v>1117</v>
      </c>
      <c r="E582" s="171"/>
      <c r="F582" s="171"/>
      <c r="G582" s="171"/>
      <c r="H582" s="171"/>
      <c r="I582" s="157"/>
    </row>
    <row r="583" spans="1:9" s="75" customFormat="1" ht="21.75" customHeight="1">
      <c r="A583" s="171"/>
      <c r="B583" s="171"/>
      <c r="D583" s="317" t="s">
        <v>1118</v>
      </c>
      <c r="E583" s="171"/>
      <c r="F583" s="171"/>
      <c r="G583" s="171"/>
      <c r="H583" s="171"/>
      <c r="I583" s="157"/>
    </row>
    <row r="584" spans="1:9" s="75" customFormat="1" ht="21.75" customHeight="1">
      <c r="A584" s="171"/>
      <c r="B584" s="171"/>
      <c r="D584" s="171" t="s">
        <v>1119</v>
      </c>
      <c r="E584" s="171"/>
      <c r="F584" s="171"/>
      <c r="G584" s="171"/>
      <c r="H584" s="171"/>
      <c r="I584" s="157"/>
    </row>
    <row r="585" spans="1:9" s="75" customFormat="1" ht="21.75" customHeight="1">
      <c r="A585" s="171"/>
      <c r="B585" s="171"/>
      <c r="D585" s="317" t="s">
        <v>1122</v>
      </c>
      <c r="E585" s="171"/>
      <c r="F585" s="171"/>
      <c r="G585" s="171"/>
      <c r="H585" s="171"/>
      <c r="I585" s="157"/>
    </row>
    <row r="586" spans="1:9" s="75" customFormat="1" ht="21.75" customHeight="1">
      <c r="A586" s="171"/>
      <c r="B586" s="171"/>
      <c r="D586" s="317" t="s">
        <v>1120</v>
      </c>
      <c r="E586" s="171"/>
      <c r="F586" s="171"/>
      <c r="G586" s="171"/>
      <c r="H586" s="171"/>
      <c r="I586" s="157"/>
    </row>
    <row r="587" spans="1:9" s="75" customFormat="1" ht="21.75" customHeight="1">
      <c r="A587" s="171"/>
      <c r="B587" s="171"/>
      <c r="D587" s="171" t="s">
        <v>1121</v>
      </c>
      <c r="E587" s="171"/>
      <c r="F587" s="171"/>
      <c r="G587" s="171"/>
      <c r="H587" s="171"/>
      <c r="I587" s="157"/>
    </row>
    <row r="589" spans="1:9" s="75" customFormat="1" ht="21.75" customHeight="1">
      <c r="A589" s="171"/>
      <c r="B589" s="171"/>
      <c r="D589" s="317"/>
      <c r="E589" s="171"/>
      <c r="F589" s="171"/>
      <c r="G589" s="171"/>
      <c r="H589" s="315"/>
      <c r="I589" s="157"/>
    </row>
    <row r="590" spans="1:9" s="75" customFormat="1" ht="21.75" customHeight="1">
      <c r="A590" s="171"/>
      <c r="B590" s="171"/>
      <c r="D590" s="317"/>
      <c r="E590" s="171"/>
      <c r="F590" s="171"/>
      <c r="G590" s="171"/>
      <c r="H590" s="315"/>
      <c r="I590" s="157"/>
    </row>
    <row r="591" spans="1:9" s="75" customFormat="1" ht="21.75" customHeight="1">
      <c r="A591" s="171"/>
      <c r="B591" s="171"/>
      <c r="D591" s="317"/>
      <c r="E591" s="171"/>
      <c r="F591" s="171"/>
      <c r="G591" s="171"/>
      <c r="H591" s="315"/>
      <c r="I591" s="157"/>
    </row>
    <row r="592" spans="1:9" s="75" customFormat="1" ht="21.75" customHeight="1">
      <c r="A592" s="171"/>
      <c r="C592" s="171" t="s">
        <v>1123</v>
      </c>
      <c r="D592" s="317" t="s">
        <v>1165</v>
      </c>
      <c r="E592" s="171"/>
      <c r="G592" s="327">
        <v>1380800</v>
      </c>
      <c r="H592" s="315" t="s">
        <v>507</v>
      </c>
      <c r="I592" s="157"/>
    </row>
    <row r="593" spans="1:9" s="75" customFormat="1" ht="21.75" customHeight="1">
      <c r="A593" s="381"/>
      <c r="B593" s="381"/>
      <c r="D593" s="317" t="s">
        <v>1158</v>
      </c>
      <c r="E593" s="171"/>
      <c r="F593" s="327"/>
      <c r="G593" s="171"/>
      <c r="H593" s="315"/>
      <c r="I593" s="157"/>
    </row>
    <row r="594" spans="1:9" s="75" customFormat="1" ht="21.75" customHeight="1">
      <c r="A594" s="381"/>
      <c r="B594" s="381"/>
      <c r="D594" s="317" t="s">
        <v>1159</v>
      </c>
      <c r="E594" s="171"/>
      <c r="F594" s="171"/>
      <c r="G594" s="171"/>
      <c r="H594" s="171"/>
      <c r="I594" s="157"/>
    </row>
    <row r="595" spans="1:9" s="75" customFormat="1" ht="21.75" customHeight="1">
      <c r="A595" s="381"/>
      <c r="B595" s="381"/>
      <c r="D595" s="317" t="s">
        <v>1124</v>
      </c>
      <c r="E595" s="171"/>
      <c r="F595" s="171"/>
      <c r="G595" s="171"/>
      <c r="H595" s="171"/>
      <c r="I595" s="157"/>
    </row>
    <row r="596" spans="1:9" s="75" customFormat="1" ht="21.75" customHeight="1">
      <c r="A596" s="381"/>
      <c r="B596" s="381"/>
      <c r="D596" s="317" t="s">
        <v>1125</v>
      </c>
      <c r="E596" s="171"/>
      <c r="F596" s="171"/>
      <c r="G596" s="171"/>
      <c r="H596" s="171"/>
      <c r="I596" s="157"/>
    </row>
    <row r="597" spans="1:9" s="75" customFormat="1" ht="21.75" customHeight="1">
      <c r="A597" s="381"/>
      <c r="B597" s="381"/>
      <c r="D597" s="171" t="s">
        <v>1126</v>
      </c>
      <c r="E597" s="171"/>
      <c r="F597" s="171"/>
      <c r="G597" s="171"/>
      <c r="H597" s="171"/>
      <c r="I597" s="157"/>
    </row>
    <row r="598" spans="1:9" s="75" customFormat="1" ht="21.75" customHeight="1">
      <c r="A598" s="381"/>
      <c r="B598" s="381"/>
      <c r="D598" s="317" t="s">
        <v>1160</v>
      </c>
      <c r="E598" s="171"/>
      <c r="F598" s="171"/>
      <c r="G598" s="171"/>
      <c r="H598" s="171"/>
      <c r="I598" s="157"/>
    </row>
    <row r="599" spans="1:9" s="75" customFormat="1" ht="21.75" customHeight="1">
      <c r="A599" s="381"/>
      <c r="B599" s="381"/>
      <c r="D599" s="317" t="s">
        <v>1161</v>
      </c>
      <c r="E599" s="171"/>
      <c r="F599" s="171"/>
      <c r="G599" s="171"/>
      <c r="H599" s="171"/>
      <c r="I599" s="157"/>
    </row>
    <row r="600" spans="1:9" s="75" customFormat="1" ht="21.75" customHeight="1">
      <c r="A600" s="381"/>
      <c r="B600" s="381"/>
      <c r="D600" s="171" t="s">
        <v>1127</v>
      </c>
      <c r="E600" s="171"/>
      <c r="F600" s="171"/>
      <c r="G600" s="171"/>
      <c r="H600" s="171"/>
      <c r="I600" s="157"/>
    </row>
    <row r="601" spans="1:9" s="75" customFormat="1" ht="21.75" customHeight="1">
      <c r="A601" s="381"/>
      <c r="B601" s="381"/>
      <c r="D601" s="171" t="s">
        <v>1128</v>
      </c>
      <c r="E601" s="171"/>
      <c r="F601" s="171"/>
      <c r="G601" s="171"/>
      <c r="H601" s="171"/>
      <c r="I601" s="157"/>
    </row>
    <row r="602" spans="1:9" s="82" customFormat="1">
      <c r="C602" s="75"/>
      <c r="D602" s="75"/>
      <c r="F602" s="299"/>
      <c r="G602" s="301"/>
      <c r="H602" s="298"/>
    </row>
    <row r="628" spans="1:8" s="103" customFormat="1">
      <c r="A628" s="281"/>
      <c r="B628" s="119" t="s">
        <v>547</v>
      </c>
      <c r="F628" s="380">
        <f>SUM(E629)</f>
        <v>1195200</v>
      </c>
      <c r="G628" s="380"/>
      <c r="H628" s="219" t="s">
        <v>507</v>
      </c>
    </row>
    <row r="629" spans="1:8" s="82" customFormat="1">
      <c r="A629" s="103"/>
      <c r="B629" s="103" t="s">
        <v>572</v>
      </c>
      <c r="C629" s="103"/>
      <c r="D629" s="103"/>
      <c r="E629" s="375">
        <f>E630</f>
        <v>1195200</v>
      </c>
      <c r="F629" s="375"/>
      <c r="G629" s="219" t="s">
        <v>507</v>
      </c>
      <c r="H629" s="219"/>
    </row>
    <row r="630" spans="1:8" s="82" customFormat="1">
      <c r="B630" s="292" t="s">
        <v>645</v>
      </c>
      <c r="C630" s="292"/>
      <c r="D630" s="292"/>
      <c r="E630" s="379">
        <f>SUM(E631,E633,E636)</f>
        <v>1195200</v>
      </c>
      <c r="F630" s="379"/>
      <c r="G630" s="293" t="s">
        <v>507</v>
      </c>
      <c r="H630" s="293"/>
    </row>
    <row r="631" spans="1:8" s="82" customFormat="1">
      <c r="B631" s="292" t="s">
        <v>667</v>
      </c>
      <c r="C631" s="292"/>
      <c r="D631" s="292"/>
      <c r="E631" s="379">
        <v>467700</v>
      </c>
      <c r="F631" s="379"/>
      <c r="G631" s="293" t="s">
        <v>507</v>
      </c>
      <c r="H631" s="293"/>
    </row>
    <row r="632" spans="1:8" s="103" customFormat="1">
      <c r="A632" s="82"/>
      <c r="B632" s="82"/>
      <c r="C632" s="75"/>
      <c r="D632" s="277" t="s">
        <v>595</v>
      </c>
      <c r="E632" s="82"/>
      <c r="F632" s="299"/>
      <c r="G632" s="303"/>
      <c r="H632" s="298"/>
    </row>
    <row r="633" spans="1:8" s="82" customFormat="1" ht="18" customHeight="1">
      <c r="B633" s="292" t="s">
        <v>668</v>
      </c>
      <c r="C633" s="292"/>
      <c r="D633" s="292"/>
      <c r="E633" s="379">
        <v>590400</v>
      </c>
      <c r="F633" s="379"/>
      <c r="G633" s="293" t="s">
        <v>507</v>
      </c>
      <c r="H633" s="293"/>
    </row>
    <row r="634" spans="1:8" s="82" customFormat="1">
      <c r="C634" s="75"/>
      <c r="D634" s="277" t="s">
        <v>596</v>
      </c>
      <c r="F634" s="299"/>
      <c r="G634" s="303"/>
      <c r="H634" s="298"/>
    </row>
    <row r="635" spans="1:8" s="82" customFormat="1">
      <c r="C635" s="75"/>
      <c r="D635" s="277" t="s">
        <v>1166</v>
      </c>
      <c r="F635" s="299"/>
      <c r="G635" s="303"/>
      <c r="H635" s="298"/>
    </row>
    <row r="636" spans="1:8" s="82" customFormat="1">
      <c r="B636" s="292" t="s">
        <v>669</v>
      </c>
      <c r="C636" s="292"/>
      <c r="D636" s="292"/>
      <c r="E636" s="379">
        <v>137100</v>
      </c>
      <c r="F636" s="379"/>
      <c r="G636" s="293" t="s">
        <v>507</v>
      </c>
      <c r="H636" s="293"/>
    </row>
    <row r="637" spans="1:8" s="82" customFormat="1">
      <c r="C637" s="75"/>
      <c r="D637" s="75" t="s">
        <v>1167</v>
      </c>
      <c r="F637" s="299"/>
      <c r="G637" s="301"/>
      <c r="H637" s="298"/>
    </row>
    <row r="638" spans="1:8" s="82" customFormat="1">
      <c r="C638" s="75"/>
      <c r="D638" s="75" t="s">
        <v>1168</v>
      </c>
      <c r="F638" s="299"/>
      <c r="G638" s="301"/>
      <c r="H638" s="298"/>
    </row>
    <row r="639" spans="1:8">
      <c r="D639" s="75" t="s">
        <v>1169</v>
      </c>
    </row>
    <row r="663" spans="1:8" s="103" customFormat="1">
      <c r="A663" s="281"/>
      <c r="B663" s="119" t="s">
        <v>548</v>
      </c>
      <c r="F663" s="380">
        <f>E664+E678</f>
        <v>4326310</v>
      </c>
      <c r="G663" s="380"/>
      <c r="H663" s="219" t="s">
        <v>507</v>
      </c>
    </row>
    <row r="664" spans="1:8" s="82" customFormat="1">
      <c r="A664" s="103"/>
      <c r="B664" s="103" t="s">
        <v>594</v>
      </c>
      <c r="C664" s="103"/>
      <c r="D664" s="103"/>
      <c r="E664" s="375">
        <f>E665</f>
        <v>4259000</v>
      </c>
      <c r="F664" s="375"/>
      <c r="G664" s="219" t="s">
        <v>507</v>
      </c>
      <c r="H664" s="219"/>
    </row>
    <row r="665" spans="1:8" s="82" customFormat="1">
      <c r="B665" s="292" t="s">
        <v>641</v>
      </c>
      <c r="C665" s="292"/>
      <c r="D665" s="292"/>
      <c r="E665" s="379">
        <f>SUM(E666,E671,E674)</f>
        <v>4259000</v>
      </c>
      <c r="F665" s="379"/>
      <c r="G665" s="293" t="s">
        <v>507</v>
      </c>
      <c r="H665" s="293"/>
    </row>
    <row r="666" spans="1:8" s="82" customFormat="1">
      <c r="B666" s="292" t="s">
        <v>642</v>
      </c>
      <c r="C666" s="292"/>
      <c r="D666" s="292"/>
      <c r="E666" s="379">
        <v>3660400</v>
      </c>
      <c r="F666" s="379"/>
      <c r="G666" s="293" t="s">
        <v>507</v>
      </c>
      <c r="H666" s="293"/>
    </row>
    <row r="667" spans="1:8" s="103" customFormat="1">
      <c r="A667" s="82"/>
      <c r="B667" s="82"/>
      <c r="C667" s="75"/>
      <c r="D667" s="277" t="s">
        <v>1170</v>
      </c>
      <c r="E667" s="82"/>
      <c r="F667" s="299"/>
      <c r="G667" s="303"/>
      <c r="H667" s="298"/>
    </row>
    <row r="668" spans="1:8" s="103" customFormat="1">
      <c r="A668" s="82"/>
      <c r="B668" s="82"/>
      <c r="C668" s="75"/>
      <c r="D668" s="277" t="s">
        <v>1171</v>
      </c>
      <c r="E668" s="82"/>
      <c r="F668" s="299"/>
      <c r="G668" s="303"/>
      <c r="H668" s="298"/>
    </row>
    <row r="669" spans="1:8" s="103" customFormat="1">
      <c r="A669" s="82"/>
      <c r="B669" s="82"/>
      <c r="C669" s="75"/>
      <c r="D669" s="75" t="s">
        <v>1172</v>
      </c>
      <c r="E669" s="82"/>
      <c r="F669" s="299"/>
      <c r="G669" s="303"/>
      <c r="H669" s="298"/>
    </row>
    <row r="670" spans="1:8" s="103" customFormat="1">
      <c r="A670" s="82"/>
      <c r="B670" s="82"/>
      <c r="C670" s="75"/>
      <c r="D670" s="277" t="s">
        <v>1173</v>
      </c>
      <c r="E670" s="82"/>
      <c r="F670" s="299"/>
      <c r="G670" s="303"/>
      <c r="H670" s="298"/>
    </row>
    <row r="671" spans="1:8" s="82" customFormat="1" ht="18" customHeight="1">
      <c r="B671" s="292" t="s">
        <v>1174</v>
      </c>
      <c r="C671" s="292"/>
      <c r="D671" s="292"/>
      <c r="E671" s="379">
        <v>510700</v>
      </c>
      <c r="F671" s="379"/>
      <c r="G671" s="293" t="s">
        <v>507</v>
      </c>
      <c r="H671" s="293"/>
    </row>
    <row r="672" spans="1:8" s="82" customFormat="1">
      <c r="C672" s="75"/>
      <c r="D672" s="277" t="s">
        <v>984</v>
      </c>
      <c r="F672" s="299"/>
      <c r="G672" s="303"/>
      <c r="H672" s="298"/>
    </row>
    <row r="673" spans="1:8" s="82" customFormat="1">
      <c r="C673" s="75"/>
      <c r="D673" s="75" t="s">
        <v>997</v>
      </c>
      <c r="F673" s="299"/>
      <c r="G673" s="303"/>
      <c r="H673" s="298"/>
    </row>
    <row r="674" spans="1:8" s="82" customFormat="1">
      <c r="B674" s="292" t="s">
        <v>644</v>
      </c>
      <c r="C674" s="292"/>
      <c r="D674" s="292"/>
      <c r="E674" s="379">
        <v>87900</v>
      </c>
      <c r="F674" s="379"/>
      <c r="G674" s="293" t="s">
        <v>507</v>
      </c>
      <c r="H674" s="293"/>
    </row>
    <row r="675" spans="1:8" s="82" customFormat="1">
      <c r="C675" s="75"/>
      <c r="D675" s="75" t="s">
        <v>660</v>
      </c>
      <c r="F675" s="299"/>
      <c r="G675" s="301"/>
      <c r="H675" s="298"/>
    </row>
    <row r="676" spans="1:8" s="82" customFormat="1">
      <c r="C676" s="75"/>
      <c r="D676" s="277" t="s">
        <v>992</v>
      </c>
      <c r="F676" s="299"/>
      <c r="G676" s="301"/>
      <c r="H676" s="298"/>
    </row>
    <row r="678" spans="1:8" s="82" customFormat="1">
      <c r="A678" s="103"/>
      <c r="B678" s="103" t="s">
        <v>603</v>
      </c>
      <c r="C678" s="103"/>
      <c r="D678" s="103"/>
      <c r="E678" s="375">
        <f>+E679</f>
        <v>67310</v>
      </c>
      <c r="F678" s="375"/>
      <c r="G678" s="219" t="s">
        <v>507</v>
      </c>
      <c r="H678" s="219"/>
    </row>
    <row r="679" spans="1:8">
      <c r="A679" s="82"/>
      <c r="B679" s="292" t="s">
        <v>638</v>
      </c>
      <c r="C679" s="292"/>
      <c r="D679" s="292"/>
      <c r="E679" s="379">
        <f>+E680</f>
        <v>67310</v>
      </c>
      <c r="F679" s="379"/>
      <c r="G679" s="293" t="s">
        <v>507</v>
      </c>
      <c r="H679" s="293"/>
    </row>
    <row r="680" spans="1:8">
      <c r="A680" s="82"/>
      <c r="B680" s="292" t="s">
        <v>639</v>
      </c>
      <c r="C680" s="292"/>
      <c r="D680" s="292"/>
      <c r="E680" s="379">
        <f>+G681</f>
        <v>67310</v>
      </c>
      <c r="F680" s="379"/>
      <c r="G680" s="293" t="s">
        <v>507</v>
      </c>
      <c r="H680" s="293"/>
    </row>
    <row r="681" spans="1:8">
      <c r="C681" s="75" t="s">
        <v>1175</v>
      </c>
      <c r="D681" s="81" t="s">
        <v>1176</v>
      </c>
      <c r="G681" s="310">
        <v>67310</v>
      </c>
      <c r="H681" s="298" t="s">
        <v>507</v>
      </c>
    </row>
    <row r="698" spans="1:8" s="103" customFormat="1">
      <c r="A698" s="281"/>
      <c r="B698" s="119" t="s">
        <v>549</v>
      </c>
      <c r="F698" s="380">
        <f>E699</f>
        <v>16055100</v>
      </c>
      <c r="G698" s="380"/>
      <c r="H698" s="219" t="s">
        <v>507</v>
      </c>
    </row>
    <row r="699" spans="1:8" s="82" customFormat="1">
      <c r="A699" s="103"/>
      <c r="B699" s="103" t="s">
        <v>575</v>
      </c>
      <c r="C699" s="103"/>
      <c r="D699" s="103"/>
      <c r="E699" s="375">
        <f>SUM(G700:G714)</f>
        <v>16055100</v>
      </c>
      <c r="F699" s="375"/>
      <c r="G699" s="219" t="s">
        <v>507</v>
      </c>
      <c r="H699" s="219"/>
    </row>
    <row r="700" spans="1:8" s="75" customFormat="1" ht="20.25" customHeight="1">
      <c r="C700" s="75" t="s">
        <v>1177</v>
      </c>
      <c r="D700" s="18" t="s">
        <v>1178</v>
      </c>
      <c r="F700" s="220"/>
      <c r="G700" s="289"/>
      <c r="H700" s="220"/>
    </row>
    <row r="701" spans="1:8" s="75" customFormat="1" ht="22.5" customHeight="1">
      <c r="D701" s="18" t="s">
        <v>1179</v>
      </c>
      <c r="F701" s="220"/>
      <c r="G701" s="289">
        <v>1110000</v>
      </c>
      <c r="H701" s="220" t="s">
        <v>507</v>
      </c>
    </row>
    <row r="702" spans="1:8" s="75" customFormat="1" ht="22.5" customHeight="1">
      <c r="C702" s="171" t="s">
        <v>1059</v>
      </c>
      <c r="D702" s="317" t="s">
        <v>1189</v>
      </c>
      <c r="F702" s="220"/>
      <c r="G702" s="289"/>
      <c r="H702" s="220"/>
    </row>
    <row r="703" spans="1:8" s="75" customFormat="1" ht="22.5" customHeight="1">
      <c r="D703" s="171" t="s">
        <v>1190</v>
      </c>
      <c r="F703" s="220"/>
      <c r="G703" s="289"/>
      <c r="H703" s="220"/>
    </row>
    <row r="704" spans="1:8" s="75" customFormat="1" ht="24" customHeight="1">
      <c r="D704" s="171" t="s">
        <v>1191</v>
      </c>
      <c r="F704" s="220"/>
      <c r="G704" s="289">
        <v>2990000</v>
      </c>
      <c r="H704" s="220" t="s">
        <v>507</v>
      </c>
    </row>
    <row r="705" spans="3:8" s="82" customFormat="1">
      <c r="C705" s="75" t="s">
        <v>617</v>
      </c>
      <c r="D705" s="75" t="s">
        <v>1192</v>
      </c>
      <c r="F705" s="299"/>
    </row>
    <row r="706" spans="3:8" s="82" customFormat="1">
      <c r="C706" s="75"/>
      <c r="D706" s="75" t="s">
        <v>1180</v>
      </c>
      <c r="F706" s="299"/>
      <c r="G706" s="301">
        <v>352100</v>
      </c>
      <c r="H706" s="220" t="s">
        <v>507</v>
      </c>
    </row>
    <row r="707" spans="3:8" s="82" customFormat="1">
      <c r="C707" s="75" t="s">
        <v>1181</v>
      </c>
      <c r="D707" s="75" t="s">
        <v>1193</v>
      </c>
      <c r="F707" s="299"/>
      <c r="G707" s="301">
        <v>8000000</v>
      </c>
      <c r="H707" s="220" t="s">
        <v>507</v>
      </c>
    </row>
    <row r="708" spans="3:8" s="82" customFormat="1">
      <c r="C708" s="75" t="s">
        <v>1182</v>
      </c>
      <c r="D708" s="75" t="s">
        <v>1194</v>
      </c>
      <c r="F708" s="299"/>
      <c r="G708" s="301">
        <v>1000000</v>
      </c>
      <c r="H708" s="220" t="s">
        <v>507</v>
      </c>
    </row>
    <row r="709" spans="3:8" s="82" customFormat="1">
      <c r="C709" s="75" t="s">
        <v>1183</v>
      </c>
      <c r="D709" s="75" t="s">
        <v>1195</v>
      </c>
      <c r="F709" s="299"/>
      <c r="G709" s="299"/>
      <c r="H709" s="299"/>
    </row>
    <row r="710" spans="3:8" s="82" customFormat="1">
      <c r="C710" s="75"/>
      <c r="D710" s="75" t="s">
        <v>1184</v>
      </c>
      <c r="F710" s="299"/>
      <c r="G710" s="301">
        <v>402000</v>
      </c>
      <c r="H710" s="220" t="s">
        <v>507</v>
      </c>
    </row>
    <row r="711" spans="3:8" s="82" customFormat="1">
      <c r="C711" s="75" t="s">
        <v>1185</v>
      </c>
      <c r="D711" s="75" t="s">
        <v>1196</v>
      </c>
      <c r="F711" s="299"/>
      <c r="G711" s="301">
        <v>1500000</v>
      </c>
      <c r="H711" s="220" t="s">
        <v>507</v>
      </c>
    </row>
    <row r="712" spans="3:8" s="82" customFormat="1">
      <c r="C712" s="75" t="s">
        <v>1186</v>
      </c>
      <c r="D712" s="75" t="s">
        <v>1197</v>
      </c>
      <c r="F712" s="299"/>
      <c r="G712" s="301">
        <v>202000</v>
      </c>
      <c r="H712" s="220" t="s">
        <v>507</v>
      </c>
    </row>
    <row r="713" spans="3:8" s="75" customFormat="1">
      <c r="C713" s="75" t="s">
        <v>1187</v>
      </c>
      <c r="D713" s="5" t="s">
        <v>1228</v>
      </c>
      <c r="F713" s="220"/>
      <c r="G713" s="289">
        <v>20000</v>
      </c>
      <c r="H713" s="220" t="s">
        <v>507</v>
      </c>
    </row>
    <row r="714" spans="3:8" s="82" customFormat="1">
      <c r="C714" s="75" t="s">
        <v>1188</v>
      </c>
      <c r="D714" s="75" t="s">
        <v>1229</v>
      </c>
      <c r="F714" s="299"/>
      <c r="G714" s="301">
        <v>479000</v>
      </c>
      <c r="H714" s="220" t="s">
        <v>507</v>
      </c>
    </row>
    <row r="715" spans="3:8" s="82" customFormat="1">
      <c r="C715" s="75"/>
      <c r="D715" s="75"/>
      <c r="F715" s="299"/>
      <c r="G715" s="301"/>
      <c r="H715" s="298"/>
    </row>
    <row r="716" spans="3:8" s="82" customFormat="1">
      <c r="C716" s="75"/>
      <c r="D716" s="75"/>
      <c r="F716" s="299"/>
      <c r="G716" s="301"/>
      <c r="H716" s="298"/>
    </row>
    <row r="717" spans="3:8" s="82" customFormat="1">
      <c r="C717" s="75"/>
      <c r="D717" s="75"/>
      <c r="F717" s="299"/>
      <c r="G717" s="299"/>
      <c r="H717" s="299"/>
    </row>
    <row r="718" spans="3:8" s="82" customFormat="1">
      <c r="C718" s="75"/>
      <c r="D718" s="75"/>
      <c r="F718" s="299"/>
      <c r="G718" s="301"/>
      <c r="H718" s="298"/>
    </row>
    <row r="719" spans="3:8" s="82" customFormat="1">
      <c r="C719" s="75"/>
      <c r="D719" s="75"/>
      <c r="F719" s="299"/>
      <c r="G719" s="299"/>
      <c r="H719" s="299"/>
    </row>
    <row r="720" spans="3:8" s="82" customFormat="1">
      <c r="C720" s="75"/>
      <c r="D720" s="75"/>
      <c r="F720" s="299"/>
      <c r="G720" s="301"/>
      <c r="H720" s="298"/>
    </row>
    <row r="721" spans="1:8" s="82" customFormat="1">
      <c r="C721" s="75"/>
      <c r="D721" s="75"/>
      <c r="F721" s="299"/>
      <c r="G721" s="299"/>
      <c r="H721" s="299"/>
    </row>
    <row r="722" spans="1:8" s="82" customFormat="1">
      <c r="C722" s="75"/>
      <c r="D722" s="75"/>
      <c r="F722" s="299"/>
      <c r="G722" s="301"/>
      <c r="H722" s="298"/>
    </row>
    <row r="723" spans="1:8" s="82" customFormat="1">
      <c r="C723" s="75"/>
      <c r="D723" s="75"/>
      <c r="F723" s="299"/>
      <c r="G723" s="301"/>
      <c r="H723" s="298"/>
    </row>
    <row r="724" spans="1:8" s="82" customFormat="1">
      <c r="C724" s="75"/>
      <c r="D724" s="75"/>
      <c r="F724" s="299"/>
      <c r="G724" s="301"/>
      <c r="H724" s="298"/>
    </row>
    <row r="725" spans="1:8" s="82" customFormat="1">
      <c r="C725" s="75"/>
      <c r="D725" s="75"/>
      <c r="F725" s="299"/>
      <c r="G725" s="301"/>
      <c r="H725" s="298"/>
    </row>
    <row r="733" spans="1:8" s="103" customFormat="1">
      <c r="A733" s="281"/>
      <c r="B733" s="119" t="s">
        <v>550</v>
      </c>
      <c r="F733" s="380">
        <f>SUM(E734,E746)</f>
        <v>257300</v>
      </c>
      <c r="G733" s="380"/>
      <c r="H733" s="219" t="s">
        <v>507</v>
      </c>
    </row>
    <row r="734" spans="1:8" s="82" customFormat="1">
      <c r="A734" s="103"/>
      <c r="B734" s="103" t="s">
        <v>572</v>
      </c>
      <c r="C734" s="103"/>
      <c r="D734" s="103"/>
      <c r="E734" s="375">
        <f>E735</f>
        <v>257300</v>
      </c>
      <c r="F734" s="375"/>
      <c r="G734" s="219" t="s">
        <v>507</v>
      </c>
      <c r="H734" s="219"/>
    </row>
    <row r="735" spans="1:8" s="82" customFormat="1">
      <c r="B735" s="292" t="s">
        <v>645</v>
      </c>
      <c r="C735" s="292"/>
      <c r="D735" s="292"/>
      <c r="E735" s="379">
        <f>SUM(E736,E739,E742)</f>
        <v>257300</v>
      </c>
      <c r="F735" s="379"/>
      <c r="G735" s="293" t="s">
        <v>507</v>
      </c>
      <c r="H735" s="293"/>
    </row>
    <row r="736" spans="1:8" s="82" customFormat="1">
      <c r="B736" s="292" t="s">
        <v>667</v>
      </c>
      <c r="C736" s="292"/>
      <c r="D736" s="292"/>
      <c r="E736" s="379">
        <v>47700</v>
      </c>
      <c r="F736" s="379"/>
      <c r="G736" s="293" t="s">
        <v>507</v>
      </c>
      <c r="H736" s="293"/>
    </row>
    <row r="737" spans="1:8" s="103" customFormat="1">
      <c r="A737" s="82"/>
      <c r="B737" s="82"/>
      <c r="C737" s="75"/>
      <c r="D737" s="277" t="s">
        <v>595</v>
      </c>
      <c r="E737" s="82"/>
      <c r="F737" s="299"/>
      <c r="G737" s="303"/>
      <c r="H737" s="298"/>
    </row>
    <row r="738" spans="1:8" s="103" customFormat="1">
      <c r="A738" s="82"/>
      <c r="B738" s="82"/>
      <c r="C738" s="75"/>
      <c r="D738" s="277" t="s">
        <v>619</v>
      </c>
      <c r="E738" s="82"/>
      <c r="F738" s="299"/>
      <c r="G738" s="303"/>
      <c r="H738" s="298"/>
    </row>
    <row r="739" spans="1:8" s="82" customFormat="1" ht="18" customHeight="1">
      <c r="B739" s="292" t="s">
        <v>668</v>
      </c>
      <c r="C739" s="292"/>
      <c r="D739" s="292"/>
      <c r="E739" s="379">
        <v>84100</v>
      </c>
      <c r="F739" s="379"/>
      <c r="G739" s="293" t="s">
        <v>507</v>
      </c>
      <c r="H739" s="293"/>
    </row>
    <row r="740" spans="1:8" s="82" customFormat="1">
      <c r="C740" s="75"/>
      <c r="D740" s="277" t="s">
        <v>596</v>
      </c>
      <c r="F740" s="299"/>
      <c r="G740" s="301"/>
      <c r="H740" s="298"/>
    </row>
    <row r="741" spans="1:8" s="82" customFormat="1">
      <c r="C741" s="75"/>
      <c r="D741" s="277" t="s">
        <v>597</v>
      </c>
      <c r="F741" s="299"/>
      <c r="G741" s="301"/>
      <c r="H741" s="298"/>
    </row>
    <row r="742" spans="1:8" s="82" customFormat="1">
      <c r="B742" s="292" t="s">
        <v>669</v>
      </c>
      <c r="C742" s="292"/>
      <c r="D742" s="292"/>
      <c r="E742" s="379">
        <v>125500</v>
      </c>
      <c r="F742" s="379"/>
      <c r="G742" s="293" t="s">
        <v>507</v>
      </c>
      <c r="H742" s="293"/>
    </row>
    <row r="743" spans="1:8" s="82" customFormat="1">
      <c r="C743" s="75"/>
      <c r="D743" s="75" t="s">
        <v>1043</v>
      </c>
      <c r="F743" s="299"/>
      <c r="G743" s="303"/>
      <c r="H743" s="298"/>
    </row>
    <row r="744" spans="1:8" s="82" customFormat="1">
      <c r="C744" s="75"/>
      <c r="D744" s="75" t="s">
        <v>978</v>
      </c>
      <c r="F744" s="299"/>
      <c r="G744" s="303"/>
      <c r="H744" s="298"/>
    </row>
    <row r="745" spans="1:8" s="82" customFormat="1">
      <c r="C745" s="75"/>
      <c r="D745" s="277"/>
      <c r="F745" s="299"/>
      <c r="G745" s="303"/>
      <c r="H745" s="298"/>
    </row>
    <row r="746" spans="1:8" s="82" customFormat="1">
      <c r="A746" s="103"/>
      <c r="B746" s="103"/>
      <c r="C746" s="103"/>
      <c r="D746" s="103"/>
      <c r="E746" s="375"/>
      <c r="F746" s="375"/>
      <c r="G746" s="219"/>
      <c r="H746" s="219"/>
    </row>
    <row r="747" spans="1:8" s="82" customFormat="1">
      <c r="B747" s="292"/>
      <c r="C747" s="292"/>
      <c r="D747" s="292"/>
      <c r="E747" s="379"/>
      <c r="F747" s="379"/>
      <c r="G747" s="293"/>
      <c r="H747" s="293"/>
    </row>
    <row r="748" spans="1:8" s="82" customFormat="1">
      <c r="B748" s="292"/>
      <c r="C748" s="292"/>
      <c r="D748" s="292"/>
      <c r="E748" s="379"/>
      <c r="F748" s="379"/>
      <c r="G748" s="293"/>
      <c r="H748" s="293"/>
    </row>
    <row r="749" spans="1:8" s="75" customFormat="1">
      <c r="D749" s="5"/>
      <c r="F749" s="220"/>
      <c r="G749" s="289"/>
      <c r="H749" s="221"/>
    </row>
    <row r="750" spans="1:8" s="75" customFormat="1">
      <c r="D750" s="18"/>
      <c r="F750" s="220"/>
      <c r="G750" s="289"/>
      <c r="H750" s="221"/>
    </row>
    <row r="751" spans="1:8" s="75" customFormat="1">
      <c r="D751" s="18"/>
      <c r="F751" s="220"/>
      <c r="G751" s="289"/>
      <c r="H751" s="221"/>
    </row>
    <row r="752" spans="1:8" s="75" customFormat="1">
      <c r="D752" s="18"/>
      <c r="F752" s="220"/>
      <c r="G752" s="289"/>
      <c r="H752" s="221"/>
    </row>
    <row r="753" spans="1:8" s="75" customFormat="1">
      <c r="D753" s="18"/>
      <c r="F753" s="220"/>
      <c r="G753" s="289"/>
      <c r="H753" s="221"/>
    </row>
    <row r="754" spans="1:8" s="75" customFormat="1">
      <c r="D754" s="18"/>
      <c r="F754" s="220"/>
      <c r="G754" s="289"/>
      <c r="H754" s="221"/>
    </row>
    <row r="755" spans="1:8" s="75" customFormat="1">
      <c r="D755" s="18"/>
      <c r="F755" s="220"/>
      <c r="G755" s="289"/>
      <c r="H755" s="221"/>
    </row>
    <row r="756" spans="1:8" s="75" customFormat="1">
      <c r="D756" s="18"/>
      <c r="F756" s="220"/>
      <c r="G756" s="289"/>
      <c r="H756" s="221"/>
    </row>
    <row r="757" spans="1:8" s="75" customFormat="1">
      <c r="D757" s="18"/>
      <c r="F757" s="220"/>
      <c r="G757" s="289"/>
      <c r="H757" s="221"/>
    </row>
    <row r="758" spans="1:8" s="75" customFormat="1">
      <c r="D758" s="18"/>
      <c r="F758" s="220"/>
      <c r="G758" s="289"/>
      <c r="H758" s="221"/>
    </row>
    <row r="759" spans="1:8" s="75" customFormat="1">
      <c r="D759" s="18"/>
      <c r="F759" s="220"/>
      <c r="G759" s="289"/>
      <c r="H759" s="221"/>
    </row>
    <row r="760" spans="1:8" s="75" customFormat="1">
      <c r="D760" s="18"/>
      <c r="F760" s="220"/>
      <c r="G760" s="289"/>
      <c r="H760" s="221"/>
    </row>
    <row r="761" spans="1:8" s="75" customFormat="1">
      <c r="D761" s="18"/>
      <c r="F761" s="220"/>
      <c r="G761" s="289"/>
      <c r="H761" s="221"/>
    </row>
    <row r="762" spans="1:8" s="75" customFormat="1">
      <c r="D762" s="18"/>
      <c r="F762" s="220"/>
      <c r="G762" s="289"/>
      <c r="H762" s="221"/>
    </row>
    <row r="763" spans="1:8" s="75" customFormat="1">
      <c r="D763" s="18"/>
      <c r="F763" s="220"/>
      <c r="G763" s="289"/>
      <c r="H763" s="221"/>
    </row>
    <row r="764" spans="1:8" s="75" customFormat="1">
      <c r="D764" s="18"/>
      <c r="F764" s="220"/>
      <c r="G764" s="289"/>
      <c r="H764" s="221"/>
    </row>
    <row r="765" spans="1:8" s="75" customFormat="1">
      <c r="D765" s="18"/>
      <c r="F765" s="220"/>
      <c r="G765" s="289"/>
      <c r="H765" s="221"/>
    </row>
    <row r="766" spans="1:8" s="75" customFormat="1">
      <c r="D766" s="18"/>
      <c r="F766" s="220"/>
      <c r="G766" s="289"/>
      <c r="H766" s="221"/>
    </row>
    <row r="767" spans="1:8" s="75" customFormat="1">
      <c r="D767" s="18"/>
      <c r="F767" s="220"/>
      <c r="G767" s="289"/>
      <c r="H767" s="221"/>
    </row>
    <row r="768" spans="1:8" s="103" customFormat="1">
      <c r="A768" s="281"/>
      <c r="B768" s="119" t="s">
        <v>551</v>
      </c>
      <c r="F768" s="380">
        <f>SUM(E769,E774)</f>
        <v>761600</v>
      </c>
      <c r="G768" s="380"/>
      <c r="H768" s="219" t="s">
        <v>507</v>
      </c>
    </row>
    <row r="769" spans="1:8" s="82" customFormat="1">
      <c r="A769" s="103"/>
      <c r="B769" s="103" t="s">
        <v>594</v>
      </c>
      <c r="C769" s="103"/>
      <c r="D769" s="103"/>
      <c r="E769" s="375">
        <f>E770</f>
        <v>612000</v>
      </c>
      <c r="F769" s="375"/>
      <c r="G769" s="219" t="s">
        <v>507</v>
      </c>
      <c r="H769" s="219"/>
    </row>
    <row r="770" spans="1:8" s="82" customFormat="1">
      <c r="B770" s="292" t="s">
        <v>641</v>
      </c>
      <c r="C770" s="292"/>
      <c r="D770" s="292"/>
      <c r="E770" s="379">
        <f>SUM(E771)</f>
        <v>612000</v>
      </c>
      <c r="F770" s="379"/>
      <c r="G770" s="293" t="s">
        <v>507</v>
      </c>
      <c r="H770" s="293"/>
    </row>
    <row r="771" spans="1:8" s="82" customFormat="1">
      <c r="B771" s="292" t="s">
        <v>649</v>
      </c>
      <c r="C771" s="292"/>
      <c r="D771" s="292"/>
      <c r="E771" s="379">
        <f>216000+396000</f>
        <v>612000</v>
      </c>
      <c r="F771" s="379"/>
      <c r="G771" s="293" t="s">
        <v>507</v>
      </c>
      <c r="H771" s="293"/>
    </row>
    <row r="772" spans="1:8" s="103" customFormat="1">
      <c r="A772" s="82"/>
      <c r="B772" s="82"/>
      <c r="C772" s="75" t="s">
        <v>650</v>
      </c>
      <c r="D772" s="277" t="s">
        <v>599</v>
      </c>
      <c r="E772" s="82"/>
      <c r="F772" s="299"/>
      <c r="G772" s="303" t="s">
        <v>650</v>
      </c>
      <c r="H772" s="298" t="s">
        <v>650</v>
      </c>
    </row>
    <row r="773" spans="1:8" s="103" customFormat="1">
      <c r="A773" s="82"/>
      <c r="B773" s="82"/>
      <c r="C773" s="75"/>
      <c r="D773" s="277"/>
      <c r="E773" s="82"/>
      <c r="F773" s="299"/>
      <c r="G773" s="303"/>
      <c r="H773" s="298"/>
    </row>
    <row r="774" spans="1:8" s="82" customFormat="1">
      <c r="A774" s="103"/>
      <c r="B774" s="103" t="s">
        <v>640</v>
      </c>
      <c r="C774" s="103"/>
      <c r="D774" s="103"/>
      <c r="E774" s="375">
        <f>G775</f>
        <v>149600</v>
      </c>
      <c r="F774" s="375"/>
      <c r="G774" s="219" t="s">
        <v>507</v>
      </c>
      <c r="H774" s="219"/>
    </row>
    <row r="775" spans="1:8" s="75" customFormat="1">
      <c r="C775" s="75" t="s">
        <v>617</v>
      </c>
      <c r="D775" s="5" t="s">
        <v>718</v>
      </c>
      <c r="F775" s="220"/>
      <c r="G775" s="289">
        <v>149600</v>
      </c>
      <c r="H775" s="221" t="s">
        <v>507</v>
      </c>
    </row>
    <row r="776" spans="1:8" s="75" customFormat="1">
      <c r="D776" s="18"/>
      <c r="F776" s="220"/>
      <c r="G776" s="220"/>
      <c r="H776" s="220"/>
    </row>
    <row r="777" spans="1:8" s="75" customFormat="1">
      <c r="D777" s="18"/>
      <c r="F777" s="220"/>
      <c r="G777" s="289"/>
      <c r="H777" s="221"/>
    </row>
    <row r="778" spans="1:8" s="82" customFormat="1">
      <c r="B778" s="292"/>
      <c r="C778" s="75"/>
      <c r="D778" s="277"/>
      <c r="F778" s="299"/>
      <c r="G778" s="301"/>
      <c r="H778" s="298"/>
    </row>
    <row r="779" spans="1:8" s="103" customFormat="1">
      <c r="A779" s="281"/>
      <c r="B779" s="119"/>
      <c r="F779" s="380"/>
      <c r="G779" s="380"/>
      <c r="H779" s="219"/>
    </row>
    <row r="780" spans="1:8" s="82" customFormat="1">
      <c r="A780" s="103"/>
      <c r="B780" s="103"/>
      <c r="C780" s="103"/>
      <c r="D780" s="103"/>
      <c r="E780" s="375"/>
      <c r="F780" s="375"/>
      <c r="G780" s="219"/>
      <c r="H780" s="219"/>
    </row>
    <row r="781" spans="1:8" s="75" customFormat="1">
      <c r="D781" s="5"/>
      <c r="F781" s="220"/>
      <c r="G781" s="289"/>
      <c r="H781" s="221"/>
    </row>
    <row r="782" spans="1:8" ht="25.5" customHeight="1"/>
    <row r="783" spans="1:8" s="103" customFormat="1">
      <c r="A783" s="281"/>
      <c r="B783" s="119"/>
      <c r="F783" s="380"/>
      <c r="G783" s="380"/>
      <c r="H783" s="219"/>
    </row>
    <row r="784" spans="1:8" s="82" customFormat="1">
      <c r="A784" s="103"/>
      <c r="B784" s="103"/>
      <c r="C784" s="103"/>
      <c r="D784" s="103"/>
      <c r="E784" s="375"/>
      <c r="F784" s="375"/>
      <c r="G784" s="219"/>
      <c r="H784" s="219"/>
    </row>
    <row r="785" spans="4:8" s="75" customFormat="1">
      <c r="D785" s="5"/>
      <c r="F785" s="220"/>
      <c r="G785" s="289"/>
      <c r="H785" s="221"/>
    </row>
    <row r="786" spans="4:8" s="75" customFormat="1">
      <c r="D786" s="18"/>
      <c r="F786" s="220"/>
      <c r="G786" s="289"/>
      <c r="H786" s="221"/>
    </row>
    <row r="787" spans="4:8" s="75" customFormat="1">
      <c r="D787" s="18"/>
      <c r="F787" s="220"/>
      <c r="G787" s="289"/>
      <c r="H787" s="221"/>
    </row>
    <row r="788" spans="4:8" s="75" customFormat="1">
      <c r="D788" s="18"/>
      <c r="F788" s="220"/>
      <c r="G788" s="289"/>
      <c r="H788" s="221"/>
    </row>
    <row r="789" spans="4:8" s="75" customFormat="1">
      <c r="D789" s="18"/>
      <c r="F789" s="220"/>
      <c r="G789" s="289"/>
      <c r="H789" s="221"/>
    </row>
    <row r="790" spans="4:8" s="75" customFormat="1">
      <c r="D790" s="18"/>
      <c r="F790" s="220"/>
      <c r="G790" s="289"/>
      <c r="H790" s="221"/>
    </row>
    <row r="791" spans="4:8" s="75" customFormat="1">
      <c r="D791" s="18"/>
      <c r="F791" s="220"/>
      <c r="G791" s="289"/>
      <c r="H791" s="221"/>
    </row>
    <row r="792" spans="4:8" s="75" customFormat="1">
      <c r="D792" s="18"/>
      <c r="F792" s="220"/>
      <c r="G792" s="289"/>
      <c r="H792" s="221"/>
    </row>
    <row r="793" spans="4:8" s="75" customFormat="1">
      <c r="D793" s="18"/>
      <c r="F793" s="220"/>
      <c r="G793" s="289"/>
      <c r="H793" s="221"/>
    </row>
    <row r="794" spans="4:8" s="75" customFormat="1">
      <c r="D794" s="18"/>
      <c r="F794" s="220"/>
      <c r="G794" s="289"/>
      <c r="H794" s="221"/>
    </row>
    <row r="795" spans="4:8" s="75" customFormat="1">
      <c r="D795" s="18"/>
      <c r="F795" s="220"/>
      <c r="G795" s="289"/>
      <c r="H795" s="221"/>
    </row>
    <row r="796" spans="4:8" s="75" customFormat="1">
      <c r="D796" s="18"/>
      <c r="F796" s="220"/>
      <c r="G796" s="289"/>
      <c r="H796" s="221"/>
    </row>
    <row r="797" spans="4:8" s="75" customFormat="1">
      <c r="D797" s="18"/>
      <c r="F797" s="220"/>
      <c r="G797" s="289"/>
      <c r="H797" s="221"/>
    </row>
    <row r="798" spans="4:8" s="75" customFormat="1">
      <c r="D798" s="18"/>
      <c r="F798" s="220"/>
      <c r="G798" s="289"/>
      <c r="H798" s="221"/>
    </row>
    <row r="799" spans="4:8" s="75" customFormat="1">
      <c r="D799" s="18"/>
      <c r="F799" s="220"/>
      <c r="G799" s="289"/>
      <c r="H799" s="221"/>
    </row>
    <row r="800" spans="4:8" s="75" customFormat="1">
      <c r="D800" s="18"/>
      <c r="F800" s="220"/>
      <c r="G800" s="289"/>
      <c r="H800" s="221"/>
    </row>
    <row r="801" spans="1:9" s="75" customFormat="1">
      <c r="D801" s="18"/>
      <c r="F801" s="220"/>
      <c r="G801" s="289"/>
      <c r="H801" s="221"/>
    </row>
    <row r="802" spans="1:9" s="75" customFormat="1">
      <c r="D802" s="18"/>
      <c r="F802" s="220"/>
      <c r="G802" s="289"/>
      <c r="H802" s="221"/>
    </row>
    <row r="803" spans="1:9" s="103" customFormat="1">
      <c r="A803" s="281"/>
      <c r="B803" s="119" t="s">
        <v>552</v>
      </c>
      <c r="F803" s="380">
        <f>SUM(E804,E809)</f>
        <v>5714050</v>
      </c>
      <c r="G803" s="380"/>
      <c r="H803" s="219" t="s">
        <v>507</v>
      </c>
    </row>
    <row r="804" spans="1:9" s="82" customFormat="1">
      <c r="A804" s="103"/>
      <c r="B804" s="103" t="s">
        <v>594</v>
      </c>
      <c r="C804" s="103"/>
      <c r="D804" s="103"/>
      <c r="E804" s="375">
        <f>E805</f>
        <v>316800</v>
      </c>
      <c r="F804" s="375"/>
      <c r="G804" s="219" t="s">
        <v>507</v>
      </c>
      <c r="H804" s="219"/>
    </row>
    <row r="805" spans="1:9" s="82" customFormat="1">
      <c r="B805" s="292" t="s">
        <v>641</v>
      </c>
      <c r="C805" s="292"/>
      <c r="D805" s="292"/>
      <c r="E805" s="379">
        <f>SUM(E806)</f>
        <v>316800</v>
      </c>
      <c r="F805" s="379"/>
      <c r="G805" s="293" t="s">
        <v>507</v>
      </c>
      <c r="H805" s="293"/>
    </row>
    <row r="806" spans="1:9" s="82" customFormat="1">
      <c r="B806" s="292" t="s">
        <v>649</v>
      </c>
      <c r="C806" s="292"/>
      <c r="D806" s="292"/>
      <c r="E806" s="379">
        <v>316800</v>
      </c>
      <c r="F806" s="379"/>
      <c r="G806" s="293" t="s">
        <v>507</v>
      </c>
      <c r="H806" s="293"/>
    </row>
    <row r="807" spans="1:9" s="103" customFormat="1">
      <c r="A807" s="82"/>
      <c r="B807" s="82"/>
      <c r="C807" s="75" t="s">
        <v>650</v>
      </c>
      <c r="D807" s="277" t="s">
        <v>599</v>
      </c>
      <c r="E807" s="82"/>
      <c r="F807" s="299"/>
      <c r="G807" s="301"/>
      <c r="H807" s="298"/>
    </row>
    <row r="808" spans="1:9" s="103" customFormat="1">
      <c r="A808" s="82"/>
      <c r="B808" s="82"/>
      <c r="C808" s="75"/>
      <c r="D808" s="277"/>
      <c r="E808" s="82"/>
      <c r="F808" s="299"/>
      <c r="G808" s="301"/>
      <c r="H808" s="298"/>
    </row>
    <row r="809" spans="1:9" s="82" customFormat="1">
      <c r="A809" s="103"/>
      <c r="B809" s="103" t="s">
        <v>640</v>
      </c>
      <c r="C809" s="103"/>
      <c r="D809" s="103"/>
      <c r="E809" s="375">
        <f>SUM(G810+G812+G814)</f>
        <v>5397250</v>
      </c>
      <c r="F809" s="375"/>
      <c r="G809" s="219" t="s">
        <v>507</v>
      </c>
      <c r="H809" s="219"/>
    </row>
    <row r="810" spans="1:9" s="75" customFormat="1">
      <c r="C810" s="75" t="s">
        <v>1181</v>
      </c>
      <c r="D810" s="5" t="s">
        <v>1198</v>
      </c>
      <c r="F810" s="220"/>
      <c r="G810" s="332">
        <v>1691000</v>
      </c>
      <c r="H810" s="317" t="s">
        <v>507</v>
      </c>
      <c r="I810" s="331"/>
    </row>
    <row r="811" spans="1:9" s="75" customFormat="1">
      <c r="C811" s="75" t="s">
        <v>1182</v>
      </c>
      <c r="D811" s="5" t="s">
        <v>1199</v>
      </c>
      <c r="F811" s="220"/>
      <c r="G811" s="376"/>
      <c r="H811" s="377"/>
      <c r="I811" s="331"/>
    </row>
    <row r="812" spans="1:9">
      <c r="D812" s="81" t="s">
        <v>1200</v>
      </c>
      <c r="G812" s="327">
        <v>1686000</v>
      </c>
      <c r="H812" s="317" t="s">
        <v>507</v>
      </c>
      <c r="I812" s="331"/>
    </row>
    <row r="813" spans="1:9">
      <c r="C813" s="81" t="s">
        <v>1183</v>
      </c>
      <c r="D813" s="81" t="s">
        <v>1201</v>
      </c>
      <c r="G813" s="376"/>
      <c r="H813" s="377"/>
      <c r="I813" s="331"/>
    </row>
    <row r="814" spans="1:9">
      <c r="D814" s="81" t="s">
        <v>1202</v>
      </c>
      <c r="G814" s="327">
        <v>2020250</v>
      </c>
      <c r="H814" s="317" t="s">
        <v>507</v>
      </c>
      <c r="I814" s="331"/>
    </row>
    <row r="838" spans="1:8" s="103" customFormat="1">
      <c r="A838" s="281"/>
      <c r="B838" s="119" t="s">
        <v>553</v>
      </c>
      <c r="F838" s="380">
        <f>+E839+E858+E852</f>
        <v>5934260</v>
      </c>
      <c r="G838" s="380"/>
      <c r="H838" s="219" t="s">
        <v>507</v>
      </c>
    </row>
    <row r="839" spans="1:8" s="82" customFormat="1">
      <c r="A839" s="103"/>
      <c r="B839" s="103" t="s">
        <v>594</v>
      </c>
      <c r="C839" s="103"/>
      <c r="D839" s="103"/>
      <c r="E839" s="375">
        <f>E840</f>
        <v>3735760</v>
      </c>
      <c r="F839" s="375"/>
      <c r="G839" s="219" t="s">
        <v>507</v>
      </c>
      <c r="H839" s="219"/>
    </row>
    <row r="840" spans="1:8" s="82" customFormat="1">
      <c r="B840" s="292" t="s">
        <v>641</v>
      </c>
      <c r="C840" s="292"/>
      <c r="D840" s="292"/>
      <c r="E840" s="379">
        <f>SUM(E841,E843,E847)</f>
        <v>3735760</v>
      </c>
      <c r="F840" s="379"/>
      <c r="G840" s="293" t="s">
        <v>507</v>
      </c>
      <c r="H840" s="293"/>
    </row>
    <row r="841" spans="1:8" s="82" customFormat="1">
      <c r="B841" s="292" t="s">
        <v>642</v>
      </c>
      <c r="C841" s="292"/>
      <c r="D841" s="292"/>
      <c r="E841" s="379">
        <f>531000</f>
        <v>531000</v>
      </c>
      <c r="F841" s="379"/>
      <c r="G841" s="293" t="s">
        <v>507</v>
      </c>
      <c r="H841" s="293"/>
    </row>
    <row r="842" spans="1:8" s="103" customFormat="1" ht="26.25" customHeight="1">
      <c r="A842" s="82"/>
      <c r="B842" s="82"/>
      <c r="C842" s="75"/>
      <c r="D842" s="277" t="s">
        <v>1203</v>
      </c>
      <c r="E842" s="82"/>
      <c r="F842" s="299"/>
      <c r="G842" s="303"/>
      <c r="H842" s="298"/>
    </row>
    <row r="843" spans="1:8" s="82" customFormat="1" ht="18" customHeight="1">
      <c r="B843" s="292" t="s">
        <v>643</v>
      </c>
      <c r="C843" s="292"/>
      <c r="D843" s="292"/>
      <c r="E843" s="379">
        <v>2147000</v>
      </c>
      <c r="F843" s="379"/>
      <c r="G843" s="293" t="s">
        <v>507</v>
      </c>
      <c r="H843" s="293"/>
    </row>
    <row r="844" spans="1:8" s="82" customFormat="1">
      <c r="C844" s="75"/>
      <c r="D844" s="75" t="s">
        <v>998</v>
      </c>
      <c r="F844" s="299"/>
      <c r="G844" s="301"/>
      <c r="H844" s="298"/>
    </row>
    <row r="845" spans="1:8" s="82" customFormat="1">
      <c r="C845" s="75"/>
      <c r="D845" s="75" t="s">
        <v>1029</v>
      </c>
      <c r="F845" s="299"/>
      <c r="G845" s="301"/>
      <c r="H845" s="298"/>
    </row>
    <row r="846" spans="1:8" s="82" customFormat="1">
      <c r="C846" s="75"/>
      <c r="D846" s="75" t="s">
        <v>1030</v>
      </c>
      <c r="F846" s="299"/>
      <c r="G846" s="301"/>
      <c r="H846" s="298"/>
    </row>
    <row r="847" spans="1:8" s="82" customFormat="1">
      <c r="B847" s="292" t="s">
        <v>644</v>
      </c>
      <c r="C847" s="292"/>
      <c r="D847" s="292"/>
      <c r="E847" s="379">
        <f>76700+981060</f>
        <v>1057760</v>
      </c>
      <c r="F847" s="379"/>
      <c r="G847" s="293" t="s">
        <v>507</v>
      </c>
      <c r="H847" s="293"/>
    </row>
    <row r="848" spans="1:8" s="82" customFormat="1">
      <c r="C848" s="75"/>
      <c r="D848" s="75" t="s">
        <v>1234</v>
      </c>
      <c r="F848" s="299"/>
      <c r="G848" s="303"/>
      <c r="H848" s="298"/>
    </row>
    <row r="849" spans="1:9" s="82" customFormat="1">
      <c r="C849" s="75"/>
      <c r="D849" s="75" t="s">
        <v>1235</v>
      </c>
      <c r="F849" s="299"/>
      <c r="G849" s="303"/>
      <c r="H849" s="298"/>
    </row>
    <row r="850" spans="1:9" s="82" customFormat="1">
      <c r="C850" s="75"/>
      <c r="D850" s="277" t="s">
        <v>1236</v>
      </c>
      <c r="F850" s="299"/>
      <c r="G850" s="303"/>
      <c r="H850" s="298"/>
    </row>
    <row r="851" spans="1:9" s="82" customFormat="1">
      <c r="C851" s="75"/>
      <c r="D851" s="277"/>
      <c r="F851" s="299"/>
      <c r="G851" s="303"/>
      <c r="H851" s="298"/>
    </row>
    <row r="852" spans="1:9" ht="26.25" customHeight="1">
      <c r="B852" s="334" t="s">
        <v>603</v>
      </c>
      <c r="C852" s="179"/>
      <c r="E852" s="378">
        <v>2142000</v>
      </c>
      <c r="F852" s="378"/>
      <c r="G852" s="179" t="s">
        <v>507</v>
      </c>
      <c r="H852" s="179"/>
      <c r="I852" s="333"/>
    </row>
    <row r="853" spans="1:9" ht="26.25" customHeight="1">
      <c r="B853" s="334" t="s">
        <v>1205</v>
      </c>
      <c r="C853" s="334"/>
      <c r="E853" s="378">
        <v>2142000</v>
      </c>
      <c r="F853" s="378"/>
      <c r="G853" s="179" t="s">
        <v>507</v>
      </c>
      <c r="H853" s="179"/>
      <c r="I853" s="333"/>
    </row>
    <row r="854" spans="1:9" ht="26.25" customHeight="1">
      <c r="A854" s="363" t="s">
        <v>1206</v>
      </c>
      <c r="B854" s="363"/>
      <c r="C854" s="363"/>
      <c r="E854" s="378">
        <v>2142000</v>
      </c>
      <c r="F854" s="378"/>
      <c r="G854" s="179" t="s">
        <v>507</v>
      </c>
      <c r="H854" s="179"/>
      <c r="I854" s="333"/>
    </row>
    <row r="855" spans="1:9" s="75" customFormat="1" ht="26.25" customHeight="1">
      <c r="A855" s="171"/>
      <c r="C855" s="171" t="s">
        <v>1204</v>
      </c>
      <c r="D855" s="317" t="s">
        <v>1207</v>
      </c>
      <c r="E855" s="171"/>
      <c r="F855" s="376"/>
      <c r="G855" s="377"/>
      <c r="H855" s="315"/>
      <c r="I855" s="157"/>
    </row>
    <row r="856" spans="1:9" s="75" customFormat="1" ht="26.25" customHeight="1">
      <c r="A856" s="171"/>
      <c r="B856" s="171"/>
      <c r="C856" s="317"/>
      <c r="D856" s="171" t="s">
        <v>1208</v>
      </c>
      <c r="E856" s="171"/>
      <c r="F856" s="376">
        <v>2142000</v>
      </c>
      <c r="G856" s="377"/>
      <c r="H856" s="315" t="s">
        <v>507</v>
      </c>
      <c r="I856" s="157"/>
    </row>
    <row r="857" spans="1:9" s="75" customFormat="1" ht="26.25" customHeight="1">
      <c r="A857" s="171"/>
      <c r="B857" s="171"/>
      <c r="C857" s="317"/>
      <c r="D857" s="171"/>
      <c r="E857" s="171"/>
      <c r="F857" s="328"/>
      <c r="G857" s="329"/>
      <c r="H857" s="315"/>
      <c r="I857" s="157"/>
    </row>
    <row r="858" spans="1:9" s="82" customFormat="1" ht="24.75" customHeight="1">
      <c r="B858" s="103" t="s">
        <v>1209</v>
      </c>
      <c r="C858" s="103"/>
      <c r="D858" s="103"/>
      <c r="E858" s="375">
        <f>SUM(G859:G868)</f>
        <v>56500</v>
      </c>
      <c r="F858" s="375"/>
      <c r="G858" s="219" t="s">
        <v>507</v>
      </c>
      <c r="H858" s="219"/>
    </row>
    <row r="859" spans="1:9" s="82" customFormat="1" ht="24.75" customHeight="1">
      <c r="B859" s="75"/>
      <c r="C859" s="75" t="s">
        <v>621</v>
      </c>
      <c r="D859" s="5" t="s">
        <v>719</v>
      </c>
      <c r="E859" s="75"/>
      <c r="F859" s="220"/>
      <c r="G859" s="299"/>
      <c r="H859" s="298"/>
    </row>
    <row r="860" spans="1:9" s="82" customFormat="1" ht="24.75" customHeight="1">
      <c r="B860" s="75"/>
      <c r="C860" s="75"/>
      <c r="D860" s="5" t="s">
        <v>720</v>
      </c>
      <c r="E860" s="75"/>
      <c r="F860" s="220"/>
      <c r="G860" s="289">
        <v>56500</v>
      </c>
      <c r="H860" s="221" t="s">
        <v>507</v>
      </c>
    </row>
    <row r="861" spans="1:9" s="82" customFormat="1">
      <c r="B861" s="75"/>
      <c r="C861" s="75"/>
      <c r="D861" s="5"/>
      <c r="E861" s="75"/>
      <c r="F861" s="220"/>
      <c r="G861" s="299"/>
      <c r="H861" s="299"/>
    </row>
    <row r="862" spans="1:9" s="82" customFormat="1">
      <c r="B862" s="75"/>
      <c r="C862" s="75"/>
      <c r="D862" s="5"/>
      <c r="E862" s="75"/>
      <c r="F862" s="220"/>
      <c r="G862" s="289"/>
      <c r="H862" s="221"/>
    </row>
    <row r="863" spans="1:9" s="82" customFormat="1">
      <c r="B863" s="75"/>
      <c r="C863" s="75"/>
      <c r="D863" s="5"/>
      <c r="E863" s="75"/>
      <c r="F863" s="220"/>
      <c r="G863" s="299"/>
      <c r="H863" s="298"/>
    </row>
    <row r="864" spans="1:9" s="82" customFormat="1">
      <c r="B864" s="75"/>
      <c r="C864" s="75"/>
      <c r="D864" s="5"/>
      <c r="E864" s="75"/>
      <c r="F864" s="220"/>
      <c r="G864" s="289"/>
      <c r="H864" s="221"/>
    </row>
    <row r="865" spans="1:8" s="82" customFormat="1">
      <c r="B865" s="75"/>
      <c r="C865" s="75"/>
      <c r="D865" s="5"/>
      <c r="E865" s="75"/>
      <c r="F865" s="220"/>
      <c r="G865" s="299"/>
      <c r="H865" s="298"/>
    </row>
    <row r="866" spans="1:8" s="82" customFormat="1">
      <c r="B866" s="75"/>
      <c r="C866" s="75"/>
      <c r="D866" s="5"/>
      <c r="E866" s="75"/>
      <c r="F866" s="220"/>
      <c r="G866" s="289"/>
      <c r="H866" s="221"/>
    </row>
    <row r="867" spans="1:8" s="82" customFormat="1">
      <c r="B867" s="75"/>
      <c r="C867" s="75"/>
      <c r="D867" s="5"/>
      <c r="E867" s="75"/>
      <c r="F867" s="220"/>
      <c r="G867" s="299"/>
      <c r="H867" s="299"/>
    </row>
    <row r="868" spans="1:8" s="82" customFormat="1">
      <c r="C868" s="75"/>
      <c r="D868" s="277"/>
      <c r="F868" s="299"/>
      <c r="G868" s="289"/>
      <c r="H868" s="221"/>
    </row>
    <row r="869" spans="1:8" s="82" customFormat="1">
      <c r="C869" s="75"/>
      <c r="D869" s="277"/>
      <c r="F869" s="299"/>
      <c r="G869" s="301"/>
      <c r="H869" s="298"/>
    </row>
    <row r="870" spans="1:8" s="82" customFormat="1">
      <c r="C870" s="75"/>
      <c r="D870" s="277"/>
      <c r="F870" s="299"/>
      <c r="G870" s="301"/>
      <c r="H870" s="298"/>
    </row>
    <row r="871" spans="1:8" s="82" customFormat="1">
      <c r="C871" s="75"/>
      <c r="D871" s="277"/>
      <c r="F871" s="299"/>
      <c r="G871" s="301"/>
      <c r="H871" s="298"/>
    </row>
    <row r="872" spans="1:8" s="103" customFormat="1">
      <c r="A872" s="281"/>
      <c r="B872" s="119" t="s">
        <v>554</v>
      </c>
      <c r="F872" s="380">
        <f>+E873+E891+E933+E941</f>
        <v>11536300</v>
      </c>
      <c r="G872" s="380"/>
      <c r="H872" s="219" t="s">
        <v>507</v>
      </c>
    </row>
    <row r="873" spans="1:8" s="82" customFormat="1">
      <c r="A873" s="103"/>
      <c r="B873" s="103" t="s">
        <v>594</v>
      </c>
      <c r="C873" s="103"/>
      <c r="D873" s="103"/>
      <c r="E873" s="375">
        <f>SUM(E874,E886)</f>
        <v>3863200</v>
      </c>
      <c r="F873" s="375"/>
      <c r="G873" s="219" t="s">
        <v>507</v>
      </c>
      <c r="H873" s="219"/>
    </row>
    <row r="874" spans="1:8" s="82" customFormat="1">
      <c r="B874" s="292" t="s">
        <v>633</v>
      </c>
      <c r="C874" s="292"/>
      <c r="D874" s="292"/>
      <c r="E874" s="379">
        <f>+E875+E877+E882</f>
        <v>3156300</v>
      </c>
      <c r="F874" s="379"/>
      <c r="G874" s="293" t="s">
        <v>507</v>
      </c>
      <c r="H874" s="293"/>
    </row>
    <row r="875" spans="1:8" s="82" customFormat="1" ht="18" customHeight="1">
      <c r="B875" s="292" t="s">
        <v>690</v>
      </c>
      <c r="C875" s="292"/>
      <c r="D875" s="292"/>
      <c r="E875" s="379">
        <v>576000</v>
      </c>
      <c r="F875" s="379"/>
      <c r="G875" s="293" t="s">
        <v>507</v>
      </c>
      <c r="H875" s="293"/>
    </row>
    <row r="876" spans="1:8" s="82" customFormat="1" ht="45" customHeight="1">
      <c r="B876" s="292"/>
      <c r="C876" s="292"/>
      <c r="D876" s="311" t="s">
        <v>691</v>
      </c>
      <c r="E876" s="284"/>
      <c r="F876" s="296"/>
      <c r="G876" s="293"/>
      <c r="H876" s="293"/>
    </row>
    <row r="877" spans="1:8" s="82" customFormat="1" ht="18" customHeight="1">
      <c r="B877" s="292" t="s">
        <v>689</v>
      </c>
      <c r="C877" s="292"/>
      <c r="D877" s="292"/>
      <c r="E877" s="379">
        <v>2377500</v>
      </c>
      <c r="F877" s="379"/>
      <c r="G877" s="293" t="s">
        <v>507</v>
      </c>
      <c r="H877" s="293"/>
    </row>
    <row r="878" spans="1:8" s="82" customFormat="1">
      <c r="C878" s="75"/>
      <c r="D878" s="277" t="s">
        <v>999</v>
      </c>
      <c r="F878" s="299"/>
      <c r="G878" s="289"/>
      <c r="H878" s="221"/>
    </row>
    <row r="879" spans="1:8" s="82" customFormat="1">
      <c r="B879" s="82" t="s">
        <v>650</v>
      </c>
      <c r="C879" s="75"/>
      <c r="D879" s="75" t="s">
        <v>632</v>
      </c>
      <c r="F879" s="299"/>
      <c r="G879" s="299"/>
      <c r="H879" s="298"/>
    </row>
    <row r="880" spans="1:8" s="82" customFormat="1">
      <c r="C880" s="75"/>
      <c r="D880" s="75" t="s">
        <v>1000</v>
      </c>
      <c r="F880" s="299"/>
      <c r="G880" s="289"/>
      <c r="H880" s="221"/>
    </row>
    <row r="881" spans="1:8" s="82" customFormat="1">
      <c r="C881" s="75"/>
      <c r="D881" s="75" t="s">
        <v>1031</v>
      </c>
      <c r="F881" s="299"/>
      <c r="G881" s="289"/>
      <c r="H881" s="221"/>
    </row>
    <row r="882" spans="1:8" s="82" customFormat="1">
      <c r="B882" s="292" t="s">
        <v>636</v>
      </c>
      <c r="C882" s="292"/>
      <c r="D882" s="292"/>
      <c r="E882" s="379">
        <v>202800</v>
      </c>
      <c r="F882" s="379"/>
      <c r="G882" s="293" t="s">
        <v>507</v>
      </c>
      <c r="H882" s="293"/>
    </row>
    <row r="883" spans="1:8" s="82" customFormat="1">
      <c r="C883" s="75"/>
      <c r="D883" s="75" t="s">
        <v>1001</v>
      </c>
      <c r="F883" s="299"/>
      <c r="G883" s="303"/>
      <c r="H883" s="298"/>
    </row>
    <row r="884" spans="1:8" s="82" customFormat="1">
      <c r="C884" s="75"/>
      <c r="D884" s="75" t="s">
        <v>1002</v>
      </c>
      <c r="F884" s="299"/>
      <c r="G884" s="303"/>
      <c r="H884" s="298"/>
    </row>
    <row r="885" spans="1:8" s="82" customFormat="1">
      <c r="C885" s="75"/>
      <c r="D885" s="75"/>
      <c r="F885" s="299"/>
      <c r="G885" s="303"/>
      <c r="H885" s="298"/>
    </row>
    <row r="886" spans="1:8" s="82" customFormat="1">
      <c r="B886" s="292" t="s">
        <v>637</v>
      </c>
      <c r="C886" s="292"/>
      <c r="D886" s="292"/>
      <c r="E886" s="379">
        <v>706900</v>
      </c>
      <c r="F886" s="379"/>
      <c r="G886" s="293" t="s">
        <v>507</v>
      </c>
      <c r="H886" s="293"/>
    </row>
    <row r="887" spans="1:8" s="82" customFormat="1">
      <c r="C887" s="75"/>
      <c r="D887" s="277" t="s">
        <v>605</v>
      </c>
      <c r="F887" s="299"/>
      <c r="G887" s="301"/>
      <c r="H887" s="298"/>
    </row>
    <row r="888" spans="1:8" s="82" customFormat="1">
      <c r="C888" s="75"/>
      <c r="D888" s="277" t="s">
        <v>602</v>
      </c>
      <c r="F888" s="299"/>
      <c r="G888" s="301"/>
      <c r="H888" s="298"/>
    </row>
    <row r="889" spans="1:8" s="82" customFormat="1">
      <c r="C889" s="75"/>
      <c r="D889" s="277" t="s">
        <v>630</v>
      </c>
      <c r="F889" s="299"/>
      <c r="G889" s="301"/>
      <c r="H889" s="298"/>
    </row>
    <row r="890" spans="1:8" s="82" customFormat="1">
      <c r="C890" s="75"/>
      <c r="D890" s="277"/>
      <c r="F890" s="299"/>
      <c r="G890" s="301"/>
      <c r="H890" s="298"/>
    </row>
    <row r="891" spans="1:8" s="82" customFormat="1">
      <c r="A891" s="103"/>
      <c r="B891" s="103" t="s">
        <v>603</v>
      </c>
      <c r="C891" s="103"/>
      <c r="D891" s="103"/>
      <c r="E891" s="375">
        <f>+E892</f>
        <v>5256400</v>
      </c>
      <c r="F891" s="375"/>
      <c r="G891" s="219" t="s">
        <v>507</v>
      </c>
      <c r="H891" s="219"/>
    </row>
    <row r="892" spans="1:8" s="82" customFormat="1">
      <c r="B892" s="292" t="s">
        <v>638</v>
      </c>
      <c r="C892" s="292"/>
      <c r="D892" s="292"/>
      <c r="E892" s="379">
        <f>+E893+E906</f>
        <v>5256400</v>
      </c>
      <c r="F892" s="379"/>
      <c r="G892" s="293" t="s">
        <v>507</v>
      </c>
      <c r="H892" s="293"/>
    </row>
    <row r="893" spans="1:8" s="82" customFormat="1">
      <c r="B893" s="292" t="s">
        <v>651</v>
      </c>
      <c r="C893" s="292"/>
      <c r="D893" s="292"/>
      <c r="E893" s="379">
        <f>SUM(G895:G905)</f>
        <v>220300</v>
      </c>
      <c r="F893" s="379"/>
      <c r="G893" s="293" t="s">
        <v>507</v>
      </c>
      <c r="H893" s="293"/>
    </row>
    <row r="894" spans="1:8" s="292" customFormat="1">
      <c r="B894" s="292" t="s">
        <v>1032</v>
      </c>
      <c r="E894" s="284"/>
      <c r="F894" s="284"/>
      <c r="G894" s="293"/>
      <c r="H894" s="293"/>
    </row>
    <row r="895" spans="1:8" s="82" customFormat="1">
      <c r="B895" s="292"/>
      <c r="C895" s="312" t="s">
        <v>693</v>
      </c>
      <c r="D895" s="313" t="s">
        <v>1005</v>
      </c>
      <c r="E895" s="284"/>
      <c r="F895" s="296"/>
      <c r="G895" s="303">
        <v>9000</v>
      </c>
      <c r="H895" s="303" t="s">
        <v>507</v>
      </c>
    </row>
    <row r="896" spans="1:8" s="292" customFormat="1">
      <c r="B896" s="292" t="s">
        <v>1033</v>
      </c>
      <c r="E896" s="284"/>
      <c r="F896" s="284"/>
      <c r="G896" s="293"/>
      <c r="H896" s="293"/>
    </row>
    <row r="897" spans="1:9" s="82" customFormat="1">
      <c r="B897" s="292"/>
      <c r="C897" s="313" t="s">
        <v>620</v>
      </c>
      <c r="D897" s="313" t="s">
        <v>699</v>
      </c>
      <c r="E897" s="284"/>
      <c r="F897" s="296"/>
    </row>
    <row r="898" spans="1:9" s="82" customFormat="1">
      <c r="B898" s="292"/>
      <c r="D898" s="313" t="s">
        <v>1006</v>
      </c>
      <c r="E898" s="284"/>
      <c r="F898" s="296"/>
      <c r="G898" s="303"/>
      <c r="H898" s="303"/>
    </row>
    <row r="899" spans="1:9" s="82" customFormat="1">
      <c r="B899" s="292"/>
      <c r="D899" s="313" t="s">
        <v>1007</v>
      </c>
      <c r="E899" s="284"/>
      <c r="F899" s="296"/>
      <c r="G899" s="303">
        <v>53600</v>
      </c>
      <c r="H899" s="303" t="s">
        <v>507</v>
      </c>
    </row>
    <row r="900" spans="1:9" s="82" customFormat="1">
      <c r="B900" s="292"/>
      <c r="C900" s="313" t="s">
        <v>692</v>
      </c>
      <c r="D900" s="313" t="s">
        <v>1008</v>
      </c>
      <c r="E900" s="284"/>
      <c r="F900" s="296"/>
    </row>
    <row r="901" spans="1:9" s="82" customFormat="1">
      <c r="B901" s="292"/>
      <c r="C901" s="313"/>
      <c r="D901" s="82" t="s">
        <v>698</v>
      </c>
      <c r="E901" s="284"/>
      <c r="F901" s="296"/>
      <c r="G901" s="303"/>
      <c r="H901" s="303"/>
    </row>
    <row r="902" spans="1:9" s="82" customFormat="1">
      <c r="B902" s="292"/>
      <c r="C902" s="313"/>
      <c r="D902" s="82" t="s">
        <v>1004</v>
      </c>
      <c r="E902" s="284"/>
      <c r="F902" s="296"/>
      <c r="G902" s="303">
        <v>47200</v>
      </c>
      <c r="H902" s="303" t="s">
        <v>507</v>
      </c>
    </row>
    <row r="903" spans="1:9" s="82" customFormat="1">
      <c r="B903" s="292"/>
      <c r="C903" s="312" t="s">
        <v>629</v>
      </c>
      <c r="D903" s="313" t="s">
        <v>1009</v>
      </c>
      <c r="E903" s="284"/>
      <c r="F903" s="296"/>
      <c r="G903" s="314">
        <v>18600</v>
      </c>
      <c r="H903" s="303" t="s">
        <v>507</v>
      </c>
    </row>
    <row r="904" spans="1:9" s="75" customFormat="1">
      <c r="C904" s="312" t="s">
        <v>695</v>
      </c>
      <c r="D904" s="313" t="s">
        <v>1010</v>
      </c>
      <c r="F904" s="220"/>
      <c r="G904" s="289">
        <v>55900</v>
      </c>
      <c r="H904" s="303" t="s">
        <v>507</v>
      </c>
    </row>
    <row r="905" spans="1:9" s="82" customFormat="1">
      <c r="B905" s="292"/>
      <c r="C905" s="312" t="s">
        <v>694</v>
      </c>
      <c r="D905" s="313" t="s">
        <v>1003</v>
      </c>
      <c r="E905" s="284"/>
      <c r="F905" s="296"/>
      <c r="G905" s="303">
        <v>36000</v>
      </c>
      <c r="H905" s="303" t="s">
        <v>507</v>
      </c>
    </row>
    <row r="906" spans="1:9" s="82" customFormat="1">
      <c r="B906" s="292" t="s">
        <v>721</v>
      </c>
      <c r="C906" s="292"/>
      <c r="D906" s="292"/>
      <c r="E906" s="379">
        <f>SUM(F907:G931)</f>
        <v>5036100</v>
      </c>
      <c r="F906" s="379"/>
      <c r="G906" s="293" t="s">
        <v>507</v>
      </c>
      <c r="H906" s="293"/>
    </row>
    <row r="907" spans="1:9" s="75" customFormat="1" ht="22.5" customHeight="1">
      <c r="A907" s="171"/>
      <c r="C907" s="171" t="s">
        <v>1210</v>
      </c>
      <c r="D907" s="171" t="s">
        <v>1211</v>
      </c>
      <c r="E907" s="171"/>
      <c r="F907" s="376">
        <v>999400</v>
      </c>
      <c r="G907" s="377"/>
      <c r="H907" s="315" t="s">
        <v>507</v>
      </c>
      <c r="I907" s="157"/>
    </row>
    <row r="908" spans="1:9" s="75" customFormat="1" ht="22.5" customHeight="1">
      <c r="A908" s="171"/>
      <c r="B908" s="171"/>
      <c r="D908" s="171" t="s">
        <v>1212</v>
      </c>
      <c r="E908" s="171"/>
      <c r="F908" s="171"/>
      <c r="G908" s="171"/>
      <c r="H908" s="374"/>
      <c r="I908" s="157"/>
    </row>
    <row r="909" spans="1:9" s="75" customFormat="1" ht="22.5" customHeight="1">
      <c r="A909" s="171"/>
      <c r="B909" s="171"/>
      <c r="D909" s="171" t="s">
        <v>1213</v>
      </c>
      <c r="E909" s="171"/>
      <c r="F909" s="171"/>
      <c r="G909" s="171"/>
      <c r="H909" s="374"/>
      <c r="I909" s="157"/>
    </row>
    <row r="910" spans="1:9" s="75" customFormat="1" ht="22.5" customHeight="1">
      <c r="A910" s="171"/>
      <c r="B910" s="171"/>
      <c r="D910" s="171" t="s">
        <v>1237</v>
      </c>
      <c r="E910" s="171"/>
      <c r="F910" s="171"/>
      <c r="G910" s="171"/>
      <c r="H910" s="374"/>
      <c r="I910" s="157"/>
    </row>
    <row r="911" spans="1:9" s="75" customFormat="1" ht="22.5" customHeight="1">
      <c r="A911" s="171"/>
      <c r="B911" s="171"/>
      <c r="D911" s="171" t="s">
        <v>1238</v>
      </c>
      <c r="E911" s="171"/>
      <c r="F911" s="171"/>
      <c r="G911" s="171"/>
      <c r="H911" s="374"/>
      <c r="I911" s="157"/>
    </row>
    <row r="912" spans="1:9" s="75" customFormat="1" ht="22.5" customHeight="1">
      <c r="A912" s="171"/>
      <c r="B912" s="171"/>
      <c r="D912" s="171" t="s">
        <v>1214</v>
      </c>
      <c r="E912" s="171"/>
      <c r="F912" s="171"/>
      <c r="G912" s="171"/>
      <c r="H912" s="374"/>
      <c r="I912" s="157"/>
    </row>
    <row r="913" spans="1:9" s="75" customFormat="1" ht="22.5" customHeight="1">
      <c r="A913" s="171"/>
      <c r="B913" s="171"/>
      <c r="D913" s="171" t="s">
        <v>1215</v>
      </c>
      <c r="E913" s="171"/>
      <c r="F913" s="171"/>
      <c r="G913" s="171"/>
      <c r="H913" s="374"/>
      <c r="I913" s="157"/>
    </row>
    <row r="914" spans="1:9" s="75" customFormat="1" ht="22.5" customHeight="1">
      <c r="A914" s="171"/>
      <c r="B914" s="171"/>
      <c r="D914" s="171" t="s">
        <v>1216</v>
      </c>
      <c r="E914" s="171"/>
      <c r="F914" s="171"/>
      <c r="G914" s="171"/>
      <c r="H914" s="374"/>
      <c r="I914" s="157"/>
    </row>
    <row r="915" spans="1:9" s="75" customFormat="1" ht="22.5" customHeight="1">
      <c r="A915" s="171"/>
      <c r="B915" s="171"/>
      <c r="D915" s="171" t="s">
        <v>1217</v>
      </c>
      <c r="E915" s="171"/>
      <c r="F915" s="171"/>
      <c r="G915" s="171"/>
      <c r="H915" s="374"/>
      <c r="I915" s="157"/>
    </row>
    <row r="916" spans="1:9" s="75" customFormat="1" ht="16.5" customHeight="1">
      <c r="A916" s="171"/>
      <c r="B916" s="171"/>
      <c r="D916" s="171"/>
      <c r="E916" s="171"/>
      <c r="F916" s="171"/>
      <c r="G916" s="171"/>
      <c r="H916" s="315"/>
      <c r="I916" s="157"/>
    </row>
    <row r="917" spans="1:9" s="75" customFormat="1">
      <c r="C917" s="315" t="s">
        <v>697</v>
      </c>
      <c r="D917" s="171" t="s">
        <v>1230</v>
      </c>
      <c r="E917" s="171"/>
      <c r="F917" s="316"/>
      <c r="G917" s="289">
        <v>2406000</v>
      </c>
      <c r="H917" s="221" t="s">
        <v>507</v>
      </c>
    </row>
    <row r="918" spans="1:9" s="75" customFormat="1">
      <c r="C918" s="381"/>
      <c r="D918" s="171" t="s">
        <v>1016</v>
      </c>
      <c r="E918" s="171"/>
      <c r="F918" s="316"/>
      <c r="G918" s="289"/>
      <c r="H918" s="221"/>
    </row>
    <row r="919" spans="1:9" s="75" customFormat="1" ht="24" customHeight="1">
      <c r="C919" s="381"/>
      <c r="D919" s="171" t="s">
        <v>1017</v>
      </c>
      <c r="E919" s="171"/>
      <c r="F919" s="316"/>
      <c r="G919" s="289"/>
      <c r="H919" s="221"/>
    </row>
    <row r="920" spans="1:9" s="75" customFormat="1" ht="24" customHeight="1">
      <c r="C920" s="381"/>
      <c r="D920" s="171" t="s">
        <v>1018</v>
      </c>
      <c r="E920" s="171"/>
      <c r="F920" s="316"/>
      <c r="G920" s="289"/>
      <c r="H920" s="221"/>
    </row>
    <row r="921" spans="1:9" s="75" customFormat="1" ht="24" customHeight="1">
      <c r="C921" s="381"/>
      <c r="D921" s="171" t="s">
        <v>1019</v>
      </c>
      <c r="E921" s="171"/>
      <c r="F921" s="316"/>
      <c r="G921" s="289"/>
      <c r="H921" s="221"/>
    </row>
    <row r="922" spans="1:9" s="75" customFormat="1">
      <c r="C922" s="381"/>
      <c r="D922" s="171" t="s">
        <v>1020</v>
      </c>
      <c r="E922" s="171"/>
      <c r="F922" s="316"/>
      <c r="G922" s="289"/>
      <c r="H922" s="221"/>
    </row>
    <row r="923" spans="1:9" s="75" customFormat="1">
      <c r="C923" s="171"/>
      <c r="D923" s="171" t="s">
        <v>1021</v>
      </c>
      <c r="E923" s="171"/>
      <c r="F923" s="316"/>
      <c r="G923" s="289"/>
      <c r="H923" s="221"/>
    </row>
    <row r="924" spans="1:9" s="75" customFormat="1">
      <c r="C924" s="171"/>
      <c r="D924" s="171" t="s">
        <v>1022</v>
      </c>
      <c r="E924" s="171"/>
      <c r="F924" s="316"/>
      <c r="G924" s="289"/>
      <c r="H924" s="221"/>
    </row>
    <row r="925" spans="1:9" s="75" customFormat="1" ht="18.75" customHeight="1">
      <c r="C925" s="171"/>
      <c r="D925" s="171"/>
      <c r="E925" s="171"/>
      <c r="F925" s="316"/>
      <c r="G925" s="289"/>
      <c r="H925" s="221"/>
    </row>
    <row r="926" spans="1:9" s="75" customFormat="1">
      <c r="C926" s="315" t="s">
        <v>696</v>
      </c>
      <c r="D926" s="171" t="s">
        <v>1231</v>
      </c>
      <c r="E926" s="171"/>
      <c r="F926" s="316"/>
      <c r="G926" s="289">
        <v>1630700</v>
      </c>
      <c r="H926" s="221" t="s">
        <v>507</v>
      </c>
    </row>
    <row r="927" spans="1:9" s="75" customFormat="1">
      <c r="C927" s="381"/>
      <c r="D927" s="171" t="s">
        <v>1011</v>
      </c>
      <c r="E927" s="171"/>
      <c r="F927" s="316"/>
      <c r="G927" s="289"/>
      <c r="H927" s="221"/>
    </row>
    <row r="928" spans="1:9" s="75" customFormat="1">
      <c r="C928" s="381"/>
      <c r="D928" s="317" t="s">
        <v>1012</v>
      </c>
      <c r="E928" s="171"/>
      <c r="F928" s="316"/>
      <c r="G928" s="289"/>
      <c r="H928" s="221"/>
    </row>
    <row r="929" spans="1:8" s="75" customFormat="1">
      <c r="C929" s="381"/>
      <c r="D929" s="171" t="s">
        <v>1013</v>
      </c>
      <c r="E929" s="171"/>
      <c r="F929" s="316"/>
      <c r="G929" s="289"/>
      <c r="H929" s="221"/>
    </row>
    <row r="930" spans="1:8" s="75" customFormat="1">
      <c r="C930" s="381"/>
      <c r="D930" s="171" t="s">
        <v>1014</v>
      </c>
      <c r="E930" s="171"/>
      <c r="F930" s="316"/>
      <c r="G930" s="289"/>
      <c r="H930" s="221"/>
    </row>
    <row r="931" spans="1:8" s="75" customFormat="1" ht="24" customHeight="1">
      <c r="C931" s="381"/>
      <c r="D931" s="171" t="s">
        <v>1015</v>
      </c>
      <c r="E931" s="171"/>
      <c r="F931" s="316"/>
      <c r="G931" s="289"/>
      <c r="H931" s="221"/>
    </row>
    <row r="932" spans="1:8" s="75" customFormat="1" ht="18.75" customHeight="1">
      <c r="C932" s="171"/>
      <c r="D932" s="171"/>
      <c r="E932" s="171"/>
      <c r="F932" s="316"/>
      <c r="G932" s="289"/>
      <c r="H932" s="221"/>
    </row>
    <row r="933" spans="1:8" s="82" customFormat="1">
      <c r="A933" s="103"/>
      <c r="B933" s="103" t="s">
        <v>622</v>
      </c>
      <c r="C933" s="103"/>
      <c r="D933" s="103"/>
      <c r="E933" s="375">
        <f>SUM(G934:G936)</f>
        <v>1875400</v>
      </c>
      <c r="F933" s="375"/>
      <c r="G933" s="219" t="s">
        <v>507</v>
      </c>
      <c r="H933" s="219"/>
    </row>
    <row r="934" spans="1:8" s="75" customFormat="1">
      <c r="C934" s="171" t="s">
        <v>700</v>
      </c>
      <c r="D934" s="381" t="s">
        <v>701</v>
      </c>
      <c r="E934" s="381"/>
      <c r="F934" s="381"/>
      <c r="G934" s="289">
        <v>255800</v>
      </c>
      <c r="H934" s="221" t="s">
        <v>507</v>
      </c>
    </row>
    <row r="935" spans="1:8" s="75" customFormat="1">
      <c r="C935" s="171" t="s">
        <v>623</v>
      </c>
      <c r="D935" s="381" t="s">
        <v>702</v>
      </c>
      <c r="E935" s="381"/>
      <c r="F935" s="381"/>
      <c r="G935" s="289">
        <v>713600</v>
      </c>
      <c r="H935" s="221" t="s">
        <v>507</v>
      </c>
    </row>
    <row r="936" spans="1:8" ht="42" customHeight="1">
      <c r="C936" s="171" t="s">
        <v>624</v>
      </c>
      <c r="D936" s="381" t="s">
        <v>1023</v>
      </c>
      <c r="E936" s="381"/>
      <c r="F936" s="381"/>
      <c r="G936" s="310">
        <v>906000</v>
      </c>
      <c r="H936" s="165" t="s">
        <v>507</v>
      </c>
    </row>
    <row r="937" spans="1:8">
      <c r="C937" s="171"/>
      <c r="D937" s="171"/>
      <c r="E937" s="171"/>
      <c r="F937" s="171"/>
      <c r="G937" s="310"/>
      <c r="H937" s="221"/>
    </row>
    <row r="938" spans="1:8">
      <c r="C938" s="171"/>
      <c r="D938" s="171"/>
      <c r="E938" s="171"/>
      <c r="F938" s="171"/>
      <c r="G938" s="310"/>
      <c r="H938" s="221"/>
    </row>
    <row r="939" spans="1:8" ht="28.5" customHeight="1">
      <c r="C939" s="171"/>
      <c r="D939" s="171"/>
      <c r="E939" s="171"/>
      <c r="F939" s="171"/>
      <c r="G939" s="310"/>
      <c r="H939" s="221"/>
    </row>
    <row r="940" spans="1:8">
      <c r="C940" s="171"/>
      <c r="D940" s="171"/>
      <c r="E940" s="171"/>
      <c r="F940" s="171"/>
      <c r="G940" s="310"/>
      <c r="H940" s="221"/>
    </row>
    <row r="941" spans="1:8" s="82" customFormat="1">
      <c r="A941" s="103"/>
      <c r="B941" s="103" t="s">
        <v>606</v>
      </c>
      <c r="C941" s="103"/>
      <c r="D941" s="103"/>
      <c r="E941" s="375">
        <f>SUM(G943:G951)</f>
        <v>541300</v>
      </c>
      <c r="F941" s="375"/>
      <c r="G941" s="219" t="s">
        <v>507</v>
      </c>
      <c r="H941" s="219"/>
    </row>
    <row r="942" spans="1:8" s="75" customFormat="1">
      <c r="C942" s="171" t="s">
        <v>625</v>
      </c>
      <c r="D942" s="381" t="s">
        <v>705</v>
      </c>
      <c r="E942" s="381"/>
      <c r="F942" s="381"/>
    </row>
    <row r="943" spans="1:8" s="75" customFormat="1">
      <c r="C943" s="171"/>
      <c r="D943" s="171" t="s">
        <v>631</v>
      </c>
      <c r="E943" s="171"/>
      <c r="F943" s="316"/>
      <c r="G943" s="288">
        <v>181200</v>
      </c>
      <c r="H943" s="221" t="s">
        <v>507</v>
      </c>
    </row>
    <row r="944" spans="1:8" s="75" customFormat="1">
      <c r="C944" s="171" t="s">
        <v>703</v>
      </c>
      <c r="D944" s="381" t="s">
        <v>706</v>
      </c>
      <c r="E944" s="381"/>
      <c r="F944" s="381"/>
      <c r="G944" s="289">
        <v>222400</v>
      </c>
      <c r="H944" s="221" t="s">
        <v>507</v>
      </c>
    </row>
    <row r="945" spans="1:8" s="75" customFormat="1">
      <c r="C945" s="171" t="s">
        <v>704</v>
      </c>
      <c r="D945" s="381" t="s">
        <v>707</v>
      </c>
      <c r="E945" s="381"/>
      <c r="F945" s="381"/>
      <c r="G945" s="288">
        <v>56200</v>
      </c>
      <c r="H945" s="221" t="s">
        <v>507</v>
      </c>
    </row>
    <row r="946" spans="1:8" s="75" customFormat="1">
      <c r="C946" s="171" t="s">
        <v>626</v>
      </c>
      <c r="D946" s="381" t="s">
        <v>1034</v>
      </c>
      <c r="E946" s="381"/>
      <c r="F946" s="381"/>
      <c r="G946" s="289"/>
      <c r="H946" s="221"/>
    </row>
    <row r="947" spans="1:8" s="75" customFormat="1" ht="24.75" customHeight="1">
      <c r="C947" s="171"/>
      <c r="D947" s="317" t="s">
        <v>1035</v>
      </c>
      <c r="E947" s="171"/>
      <c r="F947" s="316"/>
      <c r="G947" s="289">
        <v>41700</v>
      </c>
      <c r="H947" s="221" t="s">
        <v>507</v>
      </c>
    </row>
    <row r="948" spans="1:8" s="75" customFormat="1">
      <c r="C948" s="171" t="s">
        <v>627</v>
      </c>
      <c r="D948" s="381" t="s">
        <v>1036</v>
      </c>
      <c r="E948" s="381"/>
      <c r="F948" s="381"/>
      <c r="G948" s="288"/>
      <c r="H948" s="221"/>
    </row>
    <row r="949" spans="1:8" s="75" customFormat="1" ht="24.75" customHeight="1">
      <c r="C949" s="171"/>
      <c r="D949" s="317" t="s">
        <v>1037</v>
      </c>
      <c r="E949" s="171"/>
      <c r="F949" s="316"/>
      <c r="G949" s="288">
        <v>6500</v>
      </c>
      <c r="H949" s="221" t="s">
        <v>507</v>
      </c>
    </row>
    <row r="950" spans="1:8" s="75" customFormat="1">
      <c r="C950" s="171" t="s">
        <v>628</v>
      </c>
      <c r="D950" s="381" t="s">
        <v>1038</v>
      </c>
      <c r="E950" s="381"/>
      <c r="F950" s="381"/>
      <c r="G950" s="289"/>
      <c r="H950" s="221"/>
    </row>
    <row r="951" spans="1:8" s="75" customFormat="1">
      <c r="D951" s="5" t="s">
        <v>1039</v>
      </c>
      <c r="F951" s="220"/>
      <c r="G951" s="288">
        <v>33300</v>
      </c>
      <c r="H951" s="221" t="s">
        <v>507</v>
      </c>
    </row>
    <row r="952" spans="1:8" s="75" customFormat="1">
      <c r="D952" s="5"/>
      <c r="F952" s="220"/>
      <c r="G952" s="288"/>
      <c r="H952" s="221"/>
    </row>
    <row r="953" spans="1:8" s="75" customFormat="1">
      <c r="B953" s="178" t="s">
        <v>722</v>
      </c>
      <c r="D953" s="5"/>
      <c r="F953" s="220"/>
      <c r="G953" s="289"/>
      <c r="H953" s="221"/>
    </row>
    <row r="954" spans="1:8" s="103" customFormat="1" ht="24" customHeight="1">
      <c r="A954" s="281"/>
      <c r="B954" s="119" t="s">
        <v>958</v>
      </c>
      <c r="C954" s="318"/>
      <c r="D954" s="318"/>
      <c r="E954" s="318"/>
      <c r="F954" s="119"/>
      <c r="G954" s="119"/>
      <c r="H954" s="219"/>
    </row>
    <row r="955" spans="1:8" s="103" customFormat="1">
      <c r="A955" s="281"/>
      <c r="B955" s="119" t="s">
        <v>724</v>
      </c>
      <c r="C955" s="318"/>
      <c r="D955" s="318"/>
      <c r="E955" s="318"/>
      <c r="F955" s="380">
        <f>E956+E744</f>
        <v>134000</v>
      </c>
      <c r="G955" s="380"/>
      <c r="H955" s="219" t="s">
        <v>507</v>
      </c>
    </row>
    <row r="956" spans="1:8" s="82" customFormat="1">
      <c r="A956" s="103"/>
      <c r="B956" s="103" t="s">
        <v>575</v>
      </c>
      <c r="C956" s="103"/>
      <c r="D956" s="103"/>
      <c r="E956" s="375">
        <f>G959</f>
        <v>134000</v>
      </c>
      <c r="F956" s="375"/>
      <c r="G956" s="219" t="s">
        <v>507</v>
      </c>
      <c r="H956" s="219"/>
    </row>
    <row r="957" spans="1:8" s="75" customFormat="1" ht="23.25" customHeight="1">
      <c r="C957" s="75" t="s">
        <v>723</v>
      </c>
      <c r="D957" s="18" t="s">
        <v>1044</v>
      </c>
      <c r="F957" s="220"/>
      <c r="G957" s="220"/>
      <c r="H957" s="221"/>
    </row>
    <row r="958" spans="1:8">
      <c r="D958" s="81" t="s">
        <v>1040</v>
      </c>
    </row>
    <row r="959" spans="1:8">
      <c r="D959" s="81" t="s">
        <v>1041</v>
      </c>
      <c r="G959" s="289">
        <v>134000</v>
      </c>
      <c r="H959" s="221" t="s">
        <v>507</v>
      </c>
    </row>
    <row r="960" spans="1:8">
      <c r="G960" s="289"/>
      <c r="H960" s="221"/>
    </row>
    <row r="961" spans="1:8" s="103" customFormat="1" ht="24" customHeight="1">
      <c r="A961" s="281"/>
      <c r="B961" s="119" t="s">
        <v>725</v>
      </c>
      <c r="C961" s="318"/>
      <c r="D961" s="318"/>
      <c r="E961" s="318"/>
      <c r="F961" s="380">
        <f>+E962</f>
        <v>1134000</v>
      </c>
      <c r="G961" s="380"/>
      <c r="H961" s="219" t="s">
        <v>507</v>
      </c>
    </row>
    <row r="962" spans="1:8">
      <c r="A962" s="103"/>
      <c r="B962" s="103" t="s">
        <v>575</v>
      </c>
      <c r="C962" s="103"/>
      <c r="E962" s="375">
        <f>G963</f>
        <v>1134000</v>
      </c>
      <c r="F962" s="375"/>
      <c r="G962" s="219" t="s">
        <v>507</v>
      </c>
      <c r="H962" s="221"/>
    </row>
    <row r="963" spans="1:8">
      <c r="A963" s="75"/>
      <c r="C963" s="75" t="s">
        <v>726</v>
      </c>
      <c r="D963" s="5" t="s">
        <v>1047</v>
      </c>
      <c r="E963" s="75"/>
      <c r="F963" s="220"/>
      <c r="G963" s="305">
        <v>1134000</v>
      </c>
      <c r="H963" s="165" t="s">
        <v>507</v>
      </c>
    </row>
    <row r="964" spans="1:8">
      <c r="A964" s="75"/>
      <c r="C964" s="75"/>
      <c r="E964" s="5"/>
      <c r="F964" s="289"/>
      <c r="G964" s="221"/>
      <c r="H964" s="221"/>
    </row>
    <row r="965" spans="1:8" s="103" customFormat="1" ht="24" customHeight="1">
      <c r="A965" s="281"/>
      <c r="B965" s="119" t="s">
        <v>727</v>
      </c>
      <c r="C965" s="318"/>
      <c r="D965" s="318"/>
      <c r="E965" s="318"/>
      <c r="F965" s="380"/>
      <c r="G965" s="380"/>
      <c r="H965" s="219"/>
    </row>
    <row r="966" spans="1:8" s="103" customFormat="1" ht="24" customHeight="1">
      <c r="A966" s="281"/>
      <c r="B966" s="119" t="s">
        <v>728</v>
      </c>
      <c r="C966" s="318"/>
      <c r="D966" s="318"/>
      <c r="E966" s="318"/>
      <c r="F966" s="380">
        <f>+E967</f>
        <v>146900</v>
      </c>
      <c r="G966" s="380"/>
      <c r="H966" s="219" t="s">
        <v>507</v>
      </c>
    </row>
    <row r="967" spans="1:8">
      <c r="A967" s="103"/>
      <c r="B967" s="103" t="s">
        <v>575</v>
      </c>
      <c r="C967" s="103"/>
      <c r="E967" s="375">
        <f>G970</f>
        <v>146900</v>
      </c>
      <c r="F967" s="375"/>
      <c r="G967" s="219" t="s">
        <v>507</v>
      </c>
      <c r="H967" s="221"/>
    </row>
    <row r="968" spans="1:8">
      <c r="A968" s="75"/>
      <c r="C968" s="75" t="s">
        <v>618</v>
      </c>
      <c r="D968" s="5" t="s">
        <v>1042</v>
      </c>
      <c r="E968" s="75"/>
      <c r="F968" s="220"/>
      <c r="G968" s="220"/>
      <c r="H968" s="221"/>
    </row>
    <row r="969" spans="1:8">
      <c r="A969" s="75"/>
      <c r="C969" s="75"/>
      <c r="D969" s="5" t="s">
        <v>670</v>
      </c>
      <c r="E969" s="75"/>
      <c r="F969" s="289"/>
      <c r="G969" s="221"/>
      <c r="H969" s="221"/>
    </row>
    <row r="970" spans="1:8">
      <c r="D970" s="81" t="s">
        <v>671</v>
      </c>
      <c r="G970" s="289">
        <v>146900</v>
      </c>
      <c r="H970" s="221" t="s">
        <v>507</v>
      </c>
    </row>
    <row r="971" spans="1:8">
      <c r="G971" s="289"/>
      <c r="H971" s="221"/>
    </row>
    <row r="972" spans="1:8">
      <c r="G972" s="289"/>
      <c r="H972" s="221"/>
    </row>
    <row r="973" spans="1:8">
      <c r="G973" s="289"/>
      <c r="H973" s="221"/>
    </row>
    <row r="974" spans="1:8">
      <c r="G974" s="289"/>
      <c r="H974" s="221"/>
    </row>
    <row r="975" spans="1:8">
      <c r="G975" s="289"/>
      <c r="H975" s="221"/>
    </row>
    <row r="976" spans="1:8">
      <c r="G976" s="289"/>
      <c r="H976" s="221"/>
    </row>
    <row r="977" spans="1:8">
      <c r="G977" s="289"/>
      <c r="H977" s="221"/>
    </row>
    <row r="978" spans="1:8" s="103" customFormat="1">
      <c r="A978" s="281"/>
      <c r="B978" s="119"/>
      <c r="F978" s="380"/>
      <c r="G978" s="380"/>
      <c r="H978" s="219"/>
    </row>
    <row r="979" spans="1:8" s="82" customFormat="1">
      <c r="A979" s="103"/>
      <c r="B979" s="103"/>
      <c r="C979" s="103"/>
      <c r="D979" s="103"/>
      <c r="E979" s="375"/>
      <c r="F979" s="375"/>
      <c r="G979" s="219"/>
      <c r="H979" s="219"/>
    </row>
    <row r="980" spans="1:8" s="103" customFormat="1">
      <c r="A980" s="281"/>
      <c r="B980" s="119"/>
      <c r="C980" s="75"/>
      <c r="D980" s="5"/>
      <c r="F980" s="280"/>
      <c r="G980" s="119"/>
      <c r="H980" s="219"/>
    </row>
    <row r="981" spans="1:8" s="103" customFormat="1">
      <c r="A981" s="281"/>
      <c r="B981" s="119"/>
      <c r="C981" s="75"/>
      <c r="D981" s="5"/>
      <c r="F981" s="280"/>
      <c r="G981" s="289"/>
      <c r="H981" s="221"/>
    </row>
    <row r="982" spans="1:8" s="103" customFormat="1">
      <c r="A982" s="281"/>
      <c r="B982" s="119"/>
      <c r="C982" s="75"/>
      <c r="D982" s="5"/>
      <c r="F982" s="280"/>
      <c r="G982" s="289"/>
      <c r="H982" s="221"/>
    </row>
    <row r="983" spans="1:8" s="103" customFormat="1">
      <c r="A983" s="281"/>
      <c r="B983" s="119"/>
      <c r="C983" s="75"/>
      <c r="D983" s="5"/>
      <c r="F983" s="280"/>
      <c r="G983" s="289"/>
      <c r="H983" s="221"/>
    </row>
    <row r="984" spans="1:8" s="75" customFormat="1">
      <c r="D984" s="5"/>
      <c r="F984" s="220"/>
      <c r="G984" s="220"/>
      <c r="H984" s="221"/>
    </row>
    <row r="985" spans="1:8">
      <c r="G985" s="289"/>
      <c r="H985" s="221"/>
    </row>
    <row r="987" spans="1:8">
      <c r="G987" s="289"/>
      <c r="H987" s="221"/>
    </row>
  </sheetData>
  <mergeCells count="234">
    <mergeCell ref="E699:F699"/>
    <mergeCell ref="G811:H811"/>
    <mergeCell ref="E748:F748"/>
    <mergeCell ref="F768:G768"/>
    <mergeCell ref="E734:F734"/>
    <mergeCell ref="E735:F735"/>
    <mergeCell ref="E736:F736"/>
    <mergeCell ref="E739:F739"/>
    <mergeCell ref="E742:F742"/>
    <mergeCell ref="E746:F746"/>
    <mergeCell ref="F733:G733"/>
    <mergeCell ref="E769:F769"/>
    <mergeCell ref="E770:F770"/>
    <mergeCell ref="E771:F771"/>
    <mergeCell ref="E747:F747"/>
    <mergeCell ref="B1:H1"/>
    <mergeCell ref="F3:G3"/>
    <mergeCell ref="B4:H4"/>
    <mergeCell ref="F6:G6"/>
    <mergeCell ref="E7:F7"/>
    <mergeCell ref="E8:F8"/>
    <mergeCell ref="E37:F37"/>
    <mergeCell ref="E39:F39"/>
    <mergeCell ref="E43:F43"/>
    <mergeCell ref="D9:F9"/>
    <mergeCell ref="D10:F10"/>
    <mergeCell ref="D11:F11"/>
    <mergeCell ref="D12:F12"/>
    <mergeCell ref="D13:F13"/>
    <mergeCell ref="D14:F14"/>
    <mergeCell ref="E47:F47"/>
    <mergeCell ref="E52:F52"/>
    <mergeCell ref="E53:F53"/>
    <mergeCell ref="E15:F15"/>
    <mergeCell ref="E20:F20"/>
    <mergeCell ref="E24:F24"/>
    <mergeCell ref="F34:G34"/>
    <mergeCell ref="E35:F35"/>
    <mergeCell ref="E36:F36"/>
    <mergeCell ref="D16:F16"/>
    <mergeCell ref="D17:F17"/>
    <mergeCell ref="D18:F18"/>
    <mergeCell ref="D19:F19"/>
    <mergeCell ref="E80:F80"/>
    <mergeCell ref="F104:G104"/>
    <mergeCell ref="E54:F54"/>
    <mergeCell ref="F69:G69"/>
    <mergeCell ref="E70:F70"/>
    <mergeCell ref="E71:F71"/>
    <mergeCell ref="E74:F74"/>
    <mergeCell ref="E76:F76"/>
    <mergeCell ref="E72:F72"/>
    <mergeCell ref="E117:F117"/>
    <mergeCell ref="E118:F118"/>
    <mergeCell ref="F137:G137"/>
    <mergeCell ref="E138:F138"/>
    <mergeCell ref="E139:F139"/>
    <mergeCell ref="E140:F140"/>
    <mergeCell ref="E105:F105"/>
    <mergeCell ref="E106:F106"/>
    <mergeCell ref="E107:F107"/>
    <mergeCell ref="E109:F109"/>
    <mergeCell ref="E113:F113"/>
    <mergeCell ref="E116:F116"/>
    <mergeCell ref="F167:G167"/>
    <mergeCell ref="E168:F168"/>
    <mergeCell ref="E169:F169"/>
    <mergeCell ref="E170:F170"/>
    <mergeCell ref="E172:F172"/>
    <mergeCell ref="E175:F175"/>
    <mergeCell ref="E142:F142"/>
    <mergeCell ref="E146:F146"/>
    <mergeCell ref="E149:F149"/>
    <mergeCell ref="E153:F153"/>
    <mergeCell ref="E154:F154"/>
    <mergeCell ref="E155:F155"/>
    <mergeCell ref="E202:F202"/>
    <mergeCell ref="E203:F203"/>
    <mergeCell ref="E204:F204"/>
    <mergeCell ref="E206:F206"/>
    <mergeCell ref="E208:F208"/>
    <mergeCell ref="E215:F215"/>
    <mergeCell ref="E178:F178"/>
    <mergeCell ref="E181:F181"/>
    <mergeCell ref="E182:F182"/>
    <mergeCell ref="E183:F183"/>
    <mergeCell ref="E187:F187"/>
    <mergeCell ref="F201:G201"/>
    <mergeCell ref="E211:F211"/>
    <mergeCell ref="F270:G270"/>
    <mergeCell ref="E271:F271"/>
    <mergeCell ref="E272:F272"/>
    <mergeCell ref="E273:F273"/>
    <mergeCell ref="E277:F277"/>
    <mergeCell ref="E279:F279"/>
    <mergeCell ref="E216:F216"/>
    <mergeCell ref="E217:F217"/>
    <mergeCell ref="F235:G235"/>
    <mergeCell ref="E236:F236"/>
    <mergeCell ref="E237:F237"/>
    <mergeCell ref="E238:F238"/>
    <mergeCell ref="E313:F313"/>
    <mergeCell ref="E317:F317"/>
    <mergeCell ref="E320:F320"/>
    <mergeCell ref="F340:G340"/>
    <mergeCell ref="E341:F341"/>
    <mergeCell ref="E342:F342"/>
    <mergeCell ref="E283:F283"/>
    <mergeCell ref="F305:G305"/>
    <mergeCell ref="E306:F306"/>
    <mergeCell ref="E307:F307"/>
    <mergeCell ref="E308:F308"/>
    <mergeCell ref="E310:F310"/>
    <mergeCell ref="E348:F348"/>
    <mergeCell ref="E352:F352"/>
    <mergeCell ref="E353:F353"/>
    <mergeCell ref="E354:F354"/>
    <mergeCell ref="E385:F385"/>
    <mergeCell ref="E387:F387"/>
    <mergeCell ref="E386:F386"/>
    <mergeCell ref="E376:F376"/>
    <mergeCell ref="E377:F377"/>
    <mergeCell ref="E378:F378"/>
    <mergeCell ref="E381:F381"/>
    <mergeCell ref="F978:G978"/>
    <mergeCell ref="E979:F979"/>
    <mergeCell ref="E882:F882"/>
    <mergeCell ref="E886:F886"/>
    <mergeCell ref="E891:F891"/>
    <mergeCell ref="E892:F892"/>
    <mergeCell ref="E893:F893"/>
    <mergeCell ref="E906:F906"/>
    <mergeCell ref="D934:F934"/>
    <mergeCell ref="D935:F935"/>
    <mergeCell ref="D936:F936"/>
    <mergeCell ref="D942:F942"/>
    <mergeCell ref="D944:F944"/>
    <mergeCell ref="D945:F945"/>
    <mergeCell ref="D946:F946"/>
    <mergeCell ref="D948:F948"/>
    <mergeCell ref="D950:F950"/>
    <mergeCell ref="F907:G907"/>
    <mergeCell ref="E841:F841"/>
    <mergeCell ref="E843:F843"/>
    <mergeCell ref="E847:F847"/>
    <mergeCell ref="E875:F875"/>
    <mergeCell ref="E804:F804"/>
    <mergeCell ref="E805:F805"/>
    <mergeCell ref="E809:F809"/>
    <mergeCell ref="F838:G838"/>
    <mergeCell ref="E839:F839"/>
    <mergeCell ref="E806:F806"/>
    <mergeCell ref="F856:G856"/>
    <mergeCell ref="G813:H813"/>
    <mergeCell ref="E671:F671"/>
    <mergeCell ref="E674:F674"/>
    <mergeCell ref="H540:H577"/>
    <mergeCell ref="F580:G580"/>
    <mergeCell ref="D579:H579"/>
    <mergeCell ref="A540:A577"/>
    <mergeCell ref="E840:F840"/>
    <mergeCell ref="E774:F774"/>
    <mergeCell ref="F779:G779"/>
    <mergeCell ref="E780:F780"/>
    <mergeCell ref="F783:G783"/>
    <mergeCell ref="E784:F784"/>
    <mergeCell ref="F803:G803"/>
    <mergeCell ref="E631:F631"/>
    <mergeCell ref="E633:F633"/>
    <mergeCell ref="E636:F636"/>
    <mergeCell ref="F663:G663"/>
    <mergeCell ref="E664:F664"/>
    <mergeCell ref="E665:F665"/>
    <mergeCell ref="E678:F678"/>
    <mergeCell ref="E679:F679"/>
    <mergeCell ref="E680:F680"/>
    <mergeCell ref="E666:F666"/>
    <mergeCell ref="F698:G698"/>
    <mergeCell ref="E412:F412"/>
    <mergeCell ref="E413:F413"/>
    <mergeCell ref="E415:F415"/>
    <mergeCell ref="E418:F418"/>
    <mergeCell ref="E422:F422"/>
    <mergeCell ref="F505:G505"/>
    <mergeCell ref="F628:G628"/>
    <mergeCell ref="E629:F629"/>
    <mergeCell ref="E630:F630"/>
    <mergeCell ref="F504:G504"/>
    <mergeCell ref="A593:A601"/>
    <mergeCell ref="B593:B601"/>
    <mergeCell ref="A506:A536"/>
    <mergeCell ref="B215:D215"/>
    <mergeCell ref="F480:G480"/>
    <mergeCell ref="E481:F481"/>
    <mergeCell ref="E482:F482"/>
    <mergeCell ref="E483:F483"/>
    <mergeCell ref="E486:F486"/>
    <mergeCell ref="E491:F491"/>
    <mergeCell ref="E492:F492"/>
    <mergeCell ref="E493:F493"/>
    <mergeCell ref="E423:F423"/>
    <mergeCell ref="E424:F424"/>
    <mergeCell ref="F445:G445"/>
    <mergeCell ref="E446:F446"/>
    <mergeCell ref="E447:F447"/>
    <mergeCell ref="E448:F448"/>
    <mergeCell ref="E411:F411"/>
    <mergeCell ref="F375:G375"/>
    <mergeCell ref="F410:G410"/>
    <mergeCell ref="F539:G539"/>
    <mergeCell ref="E343:F343"/>
    <mergeCell ref="E345:F345"/>
    <mergeCell ref="H908:H915"/>
    <mergeCell ref="E962:F962"/>
    <mergeCell ref="E967:F967"/>
    <mergeCell ref="A854:C854"/>
    <mergeCell ref="F855:G855"/>
    <mergeCell ref="E852:F852"/>
    <mergeCell ref="E853:F853"/>
    <mergeCell ref="E854:F854"/>
    <mergeCell ref="E877:F877"/>
    <mergeCell ref="F961:G961"/>
    <mergeCell ref="F965:G965"/>
    <mergeCell ref="F966:G966"/>
    <mergeCell ref="F955:G955"/>
    <mergeCell ref="E956:F956"/>
    <mergeCell ref="C927:C931"/>
    <mergeCell ref="C918:C922"/>
    <mergeCell ref="E933:F933"/>
    <mergeCell ref="E941:F941"/>
    <mergeCell ref="E858:F858"/>
    <mergeCell ref="F872:G872"/>
    <mergeCell ref="E873:F873"/>
    <mergeCell ref="E874:F874"/>
  </mergeCells>
  <phoneticPr fontId="23" type="noConversion"/>
  <pageMargins left="0.98425196850393704" right="0.59055118110236227" top="0.98425196850393704" bottom="0.59055118110236227" header="0.31496062992125984" footer="0.31496062992125984"/>
  <pageSetup paperSize="9" scale="89" firstPageNumber="141" fitToHeight="0" orientation="portrait" useFirstPageNumber="1" r:id="rId1"/>
  <headerFooter>
    <oddHeader>&amp;C&amp;"TH SarabunPSK,ธรรมดา"&amp;16&amp;P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2"/>
  <sheetViews>
    <sheetView view="pageLayout" zoomScale="80" zoomScalePageLayoutView="80" workbookViewId="0">
      <selection activeCell="G30" sqref="G30:G43"/>
    </sheetView>
  </sheetViews>
  <sheetFormatPr defaultColWidth="9.140625" defaultRowHeight="21"/>
  <cols>
    <col min="1" max="1" width="4" style="16" customWidth="1"/>
    <col min="2" max="2" width="10.5703125" style="31" bestFit="1" customWidth="1"/>
    <col min="3" max="3" width="42.140625" style="18" customWidth="1"/>
    <col min="4" max="4" width="9" style="17" customWidth="1"/>
    <col min="5" max="5" width="25.28515625" style="18" customWidth="1"/>
    <col min="6" max="6" width="11.42578125" style="17" customWidth="1"/>
    <col min="7" max="7" width="31.42578125" style="18" customWidth="1"/>
    <col min="8" max="16384" width="9.140625" style="5"/>
  </cols>
  <sheetData>
    <row r="1" spans="1:7" s="3" customFormat="1">
      <c r="A1" s="70" t="s">
        <v>111</v>
      </c>
      <c r="B1" s="71"/>
      <c r="C1" s="72"/>
      <c r="D1" s="1" t="s">
        <v>99</v>
      </c>
      <c r="E1" s="2" t="s">
        <v>100</v>
      </c>
      <c r="F1" s="1" t="s">
        <v>101</v>
      </c>
      <c r="G1" s="2" t="s">
        <v>112</v>
      </c>
    </row>
    <row r="2" spans="1:7">
      <c r="A2" s="45">
        <v>1</v>
      </c>
      <c r="B2" s="67" t="s">
        <v>0</v>
      </c>
      <c r="C2" s="68" t="s">
        <v>113</v>
      </c>
      <c r="D2" s="69"/>
      <c r="E2" s="68"/>
      <c r="F2" s="69"/>
      <c r="G2" s="68"/>
    </row>
    <row r="3" spans="1:7" ht="24" customHeight="1">
      <c r="A3" s="45">
        <v>1</v>
      </c>
      <c r="B3" s="46" t="s">
        <v>0</v>
      </c>
      <c r="C3" s="47" t="s">
        <v>114</v>
      </c>
      <c r="D3" s="48" t="s">
        <v>1</v>
      </c>
      <c r="E3" s="47" t="s">
        <v>2</v>
      </c>
      <c r="F3" s="49" t="s">
        <v>115</v>
      </c>
      <c r="G3" s="50" t="s">
        <v>116</v>
      </c>
    </row>
    <row r="4" spans="1:7" ht="24" customHeight="1">
      <c r="A4" s="45">
        <v>1</v>
      </c>
      <c r="B4" s="46" t="s">
        <v>0</v>
      </c>
      <c r="C4" s="47" t="s">
        <v>117</v>
      </c>
      <c r="D4" s="48" t="s">
        <v>1</v>
      </c>
      <c r="E4" s="47" t="s">
        <v>2</v>
      </c>
      <c r="F4" s="49" t="s">
        <v>115</v>
      </c>
      <c r="G4" s="50" t="s">
        <v>116</v>
      </c>
    </row>
    <row r="5" spans="1:7" ht="24" customHeight="1">
      <c r="A5" s="45">
        <v>1</v>
      </c>
      <c r="B5" s="46" t="s">
        <v>0</v>
      </c>
      <c r="C5" s="47" t="s">
        <v>118</v>
      </c>
      <c r="D5" s="48" t="s">
        <v>1</v>
      </c>
      <c r="E5" s="47" t="s">
        <v>2</v>
      </c>
      <c r="F5" s="49" t="s">
        <v>115</v>
      </c>
      <c r="G5" s="50" t="s">
        <v>116</v>
      </c>
    </row>
    <row r="6" spans="1:7" ht="24" customHeight="1">
      <c r="A6" s="45">
        <v>1</v>
      </c>
      <c r="B6" s="46" t="s">
        <v>0</v>
      </c>
      <c r="C6" s="47" t="s">
        <v>119</v>
      </c>
      <c r="D6" s="48" t="s">
        <v>1</v>
      </c>
      <c r="E6" s="47" t="s">
        <v>2</v>
      </c>
      <c r="F6" s="49" t="s">
        <v>115</v>
      </c>
      <c r="G6" s="50" t="s">
        <v>116</v>
      </c>
    </row>
    <row r="7" spans="1:7" ht="24" customHeight="1">
      <c r="A7" s="45">
        <v>1</v>
      </c>
      <c r="B7" s="46" t="s">
        <v>0</v>
      </c>
      <c r="C7" s="47" t="s">
        <v>120</v>
      </c>
      <c r="D7" s="48" t="s">
        <v>1</v>
      </c>
      <c r="E7" s="47" t="s">
        <v>2</v>
      </c>
      <c r="F7" s="49" t="s">
        <v>115</v>
      </c>
      <c r="G7" s="50" t="s">
        <v>116</v>
      </c>
    </row>
    <row r="8" spans="1:7">
      <c r="A8" s="51">
        <v>2</v>
      </c>
      <c r="B8" s="67" t="s">
        <v>3</v>
      </c>
      <c r="C8" s="68" t="s">
        <v>121</v>
      </c>
      <c r="D8" s="69"/>
      <c r="E8" s="68"/>
      <c r="F8" s="69"/>
      <c r="G8" s="68"/>
    </row>
    <row r="9" spans="1:7">
      <c r="A9" s="51">
        <v>2</v>
      </c>
      <c r="B9" s="52" t="s">
        <v>3</v>
      </c>
      <c r="C9" s="53" t="s">
        <v>117</v>
      </c>
      <c r="D9" s="54" t="s">
        <v>1</v>
      </c>
      <c r="E9" s="53" t="s">
        <v>2</v>
      </c>
      <c r="F9" s="49" t="s">
        <v>122</v>
      </c>
      <c r="G9" s="55" t="s">
        <v>123</v>
      </c>
    </row>
    <row r="10" spans="1:7">
      <c r="A10" s="51">
        <v>2</v>
      </c>
      <c r="B10" s="52" t="s">
        <v>3</v>
      </c>
      <c r="C10" s="53" t="s">
        <v>124</v>
      </c>
      <c r="D10" s="54" t="s">
        <v>1</v>
      </c>
      <c r="E10" s="53" t="s">
        <v>2</v>
      </c>
      <c r="F10" s="49" t="s">
        <v>122</v>
      </c>
      <c r="G10" s="55" t="s">
        <v>123</v>
      </c>
    </row>
    <row r="11" spans="1:7">
      <c r="A11" s="51">
        <v>2</v>
      </c>
      <c r="B11" s="52" t="s">
        <v>3</v>
      </c>
      <c r="C11" s="53" t="s">
        <v>125</v>
      </c>
      <c r="D11" s="54" t="s">
        <v>1</v>
      </c>
      <c r="E11" s="53" t="s">
        <v>2</v>
      </c>
      <c r="F11" s="49" t="s">
        <v>122</v>
      </c>
      <c r="G11" s="55" t="s">
        <v>123</v>
      </c>
    </row>
    <row r="12" spans="1:7" ht="24" customHeight="1">
      <c r="A12" s="51">
        <v>2</v>
      </c>
      <c r="B12" s="52" t="s">
        <v>3</v>
      </c>
      <c r="C12" s="56" t="s">
        <v>126</v>
      </c>
      <c r="D12" s="57" t="s">
        <v>1</v>
      </c>
      <c r="E12" s="56" t="s">
        <v>2</v>
      </c>
      <c r="F12" s="58" t="s">
        <v>122</v>
      </c>
      <c r="G12" s="59" t="s">
        <v>123</v>
      </c>
    </row>
    <row r="13" spans="1:7" ht="63">
      <c r="A13" s="51">
        <v>2</v>
      </c>
      <c r="B13" s="52" t="s">
        <v>3</v>
      </c>
      <c r="C13" s="53" t="s">
        <v>127</v>
      </c>
      <c r="D13" s="54" t="s">
        <v>1</v>
      </c>
      <c r="E13" s="53" t="s">
        <v>2</v>
      </c>
      <c r="F13" s="49" t="s">
        <v>122</v>
      </c>
      <c r="G13" s="55" t="s">
        <v>123</v>
      </c>
    </row>
    <row r="14" spans="1:7" ht="24" customHeight="1">
      <c r="A14" s="4">
        <v>3</v>
      </c>
      <c r="B14" s="67" t="s">
        <v>4</v>
      </c>
      <c r="C14" s="68" t="s">
        <v>128</v>
      </c>
      <c r="D14" s="69"/>
      <c r="E14" s="68"/>
      <c r="F14" s="69" t="s">
        <v>400</v>
      </c>
      <c r="G14" s="68" t="s">
        <v>401</v>
      </c>
    </row>
    <row r="15" spans="1:7" ht="24" customHeight="1">
      <c r="A15" s="4">
        <v>3</v>
      </c>
      <c r="B15" s="23" t="s">
        <v>4</v>
      </c>
      <c r="C15" s="24" t="s">
        <v>129</v>
      </c>
      <c r="D15" s="25" t="s">
        <v>5</v>
      </c>
      <c r="E15" s="24" t="s">
        <v>6</v>
      </c>
      <c r="F15" s="60" t="s">
        <v>81</v>
      </c>
      <c r="G15" s="61" t="s">
        <v>130</v>
      </c>
    </row>
    <row r="16" spans="1:7">
      <c r="A16" s="4">
        <v>3</v>
      </c>
      <c r="B16" s="23" t="s">
        <v>4</v>
      </c>
      <c r="C16" s="26"/>
      <c r="D16" s="27"/>
      <c r="E16" s="26"/>
      <c r="F16" s="60" t="s">
        <v>131</v>
      </c>
      <c r="G16" s="62" t="s">
        <v>132</v>
      </c>
    </row>
    <row r="17" spans="1:7">
      <c r="A17" s="4">
        <v>4</v>
      </c>
      <c r="B17" s="67" t="s">
        <v>7</v>
      </c>
      <c r="C17" s="68" t="s">
        <v>133</v>
      </c>
      <c r="D17" s="69"/>
      <c r="E17" s="68"/>
      <c r="F17" s="69" t="s">
        <v>402</v>
      </c>
      <c r="G17" s="68" t="s">
        <v>403</v>
      </c>
    </row>
    <row r="18" spans="1:7" ht="42">
      <c r="A18" s="4">
        <v>4</v>
      </c>
      <c r="B18" s="23" t="s">
        <v>7</v>
      </c>
      <c r="C18" s="11" t="s">
        <v>134</v>
      </c>
      <c r="D18" s="10" t="s">
        <v>14</v>
      </c>
      <c r="E18" s="11" t="s">
        <v>15</v>
      </c>
      <c r="F18" s="63" t="s">
        <v>91</v>
      </c>
      <c r="G18" s="64" t="s">
        <v>135</v>
      </c>
    </row>
    <row r="19" spans="1:7">
      <c r="A19" s="4">
        <v>4</v>
      </c>
      <c r="B19" s="23" t="s">
        <v>7</v>
      </c>
      <c r="C19" s="11" t="s">
        <v>136</v>
      </c>
      <c r="D19" s="10" t="s">
        <v>1</v>
      </c>
      <c r="E19" s="11" t="s">
        <v>2</v>
      </c>
      <c r="F19" s="63" t="s">
        <v>137</v>
      </c>
      <c r="G19" s="61" t="s">
        <v>138</v>
      </c>
    </row>
    <row r="20" spans="1:7">
      <c r="A20" s="4">
        <v>4</v>
      </c>
      <c r="B20" s="23" t="s">
        <v>7</v>
      </c>
      <c r="C20" s="24" t="s">
        <v>139</v>
      </c>
      <c r="D20" s="25" t="s">
        <v>12</v>
      </c>
      <c r="E20" s="24" t="s">
        <v>13</v>
      </c>
      <c r="F20" s="60" t="s">
        <v>131</v>
      </c>
      <c r="G20" s="61" t="s">
        <v>132</v>
      </c>
    </row>
    <row r="21" spans="1:7">
      <c r="A21" s="4">
        <v>4</v>
      </c>
      <c r="B21" s="23" t="s">
        <v>7</v>
      </c>
      <c r="C21" s="26"/>
      <c r="D21" s="27"/>
      <c r="E21" s="26"/>
      <c r="F21" s="60" t="s">
        <v>8</v>
      </c>
      <c r="G21" s="61" t="s">
        <v>140</v>
      </c>
    </row>
    <row r="22" spans="1:7">
      <c r="A22" s="4">
        <v>4</v>
      </c>
      <c r="B22" s="23" t="s">
        <v>7</v>
      </c>
      <c r="C22" s="11" t="s">
        <v>141</v>
      </c>
      <c r="D22" s="10" t="s">
        <v>16</v>
      </c>
      <c r="E22" s="11" t="s">
        <v>17</v>
      </c>
      <c r="F22" s="60" t="s">
        <v>142</v>
      </c>
      <c r="G22" s="61" t="s">
        <v>143</v>
      </c>
    </row>
    <row r="23" spans="1:7">
      <c r="A23" s="4">
        <v>4</v>
      </c>
      <c r="B23" s="23" t="s">
        <v>7</v>
      </c>
      <c r="C23" s="24" t="s">
        <v>144</v>
      </c>
      <c r="D23" s="25" t="s">
        <v>8</v>
      </c>
      <c r="E23" s="24" t="s">
        <v>9</v>
      </c>
      <c r="F23" s="65" t="s">
        <v>145</v>
      </c>
      <c r="G23" s="62" t="s">
        <v>146</v>
      </c>
    </row>
    <row r="24" spans="1:7" ht="24" customHeight="1">
      <c r="A24" s="4">
        <v>4</v>
      </c>
      <c r="B24" s="23" t="s">
        <v>7</v>
      </c>
      <c r="C24" s="26"/>
      <c r="D24" s="27"/>
      <c r="E24" s="26"/>
      <c r="F24" s="60" t="s">
        <v>147</v>
      </c>
      <c r="G24" s="61" t="s">
        <v>148</v>
      </c>
    </row>
    <row r="25" spans="1:7">
      <c r="A25" s="4">
        <v>4</v>
      </c>
      <c r="B25" s="23" t="s">
        <v>7</v>
      </c>
      <c r="C25" s="11" t="s">
        <v>149</v>
      </c>
      <c r="D25" s="10" t="s">
        <v>10</v>
      </c>
      <c r="E25" s="11" t="s">
        <v>11</v>
      </c>
      <c r="F25" s="60" t="s">
        <v>93</v>
      </c>
      <c r="G25" s="61" t="s">
        <v>150</v>
      </c>
    </row>
    <row r="26" spans="1:7">
      <c r="A26" s="4">
        <v>4</v>
      </c>
      <c r="B26" s="23" t="s">
        <v>7</v>
      </c>
      <c r="C26" s="11" t="s">
        <v>151</v>
      </c>
      <c r="D26" s="10" t="s">
        <v>18</v>
      </c>
      <c r="E26" s="11" t="s">
        <v>19</v>
      </c>
      <c r="F26" s="60" t="s">
        <v>88</v>
      </c>
      <c r="G26" s="66" t="s">
        <v>152</v>
      </c>
    </row>
    <row r="27" spans="1:7" ht="24" customHeight="1">
      <c r="A27" s="4">
        <v>4</v>
      </c>
      <c r="B27" s="23" t="s">
        <v>7</v>
      </c>
      <c r="C27" s="11" t="s">
        <v>153</v>
      </c>
      <c r="D27" s="10" t="s">
        <v>20</v>
      </c>
      <c r="E27" s="11" t="s">
        <v>21</v>
      </c>
      <c r="F27" s="60" t="s">
        <v>94</v>
      </c>
      <c r="G27" s="66" t="s">
        <v>154</v>
      </c>
    </row>
    <row r="28" spans="1:7">
      <c r="A28" s="4">
        <v>4</v>
      </c>
      <c r="B28" s="23" t="s">
        <v>7</v>
      </c>
      <c r="C28" s="11" t="s">
        <v>155</v>
      </c>
      <c r="D28" s="10" t="s">
        <v>22</v>
      </c>
      <c r="E28" s="11" t="s">
        <v>23</v>
      </c>
      <c r="F28" s="60" t="s">
        <v>156</v>
      </c>
      <c r="G28" s="61" t="s">
        <v>157</v>
      </c>
    </row>
    <row r="29" spans="1:7">
      <c r="A29" s="4">
        <v>5</v>
      </c>
      <c r="B29" s="67" t="s">
        <v>24</v>
      </c>
      <c r="C29" s="68" t="s">
        <v>158</v>
      </c>
      <c r="D29" s="69"/>
      <c r="E29" s="68"/>
      <c r="F29" s="69" t="s">
        <v>458</v>
      </c>
      <c r="G29" s="68" t="s">
        <v>459</v>
      </c>
    </row>
    <row r="30" spans="1:7" ht="42">
      <c r="A30" s="4">
        <v>5</v>
      </c>
      <c r="B30" s="23" t="s">
        <v>24</v>
      </c>
      <c r="C30" s="11" t="s">
        <v>159</v>
      </c>
      <c r="D30" s="10" t="s">
        <v>25</v>
      </c>
      <c r="E30" s="11" t="s">
        <v>26</v>
      </c>
      <c r="F30" s="9" t="s">
        <v>81</v>
      </c>
      <c r="G30" s="21" t="s">
        <v>130</v>
      </c>
    </row>
    <row r="31" spans="1:7">
      <c r="A31" s="4">
        <v>5</v>
      </c>
      <c r="B31" s="23" t="s">
        <v>24</v>
      </c>
      <c r="C31" s="26"/>
      <c r="D31" s="27"/>
      <c r="E31" s="8"/>
      <c r="F31" s="9" t="s">
        <v>91</v>
      </c>
      <c r="G31" s="20" t="s">
        <v>135</v>
      </c>
    </row>
    <row r="32" spans="1:7" ht="42">
      <c r="A32" s="4">
        <v>5</v>
      </c>
      <c r="B32" s="23" t="s">
        <v>24</v>
      </c>
      <c r="C32" s="11" t="s">
        <v>160</v>
      </c>
      <c r="D32" s="10" t="s">
        <v>27</v>
      </c>
      <c r="E32" s="11" t="s">
        <v>28</v>
      </c>
      <c r="F32" s="9" t="s">
        <v>161</v>
      </c>
      <c r="G32" s="20" t="s">
        <v>160</v>
      </c>
    </row>
    <row r="33" spans="1:7" ht="42">
      <c r="A33" s="4">
        <v>5</v>
      </c>
      <c r="B33" s="23" t="s">
        <v>24</v>
      </c>
      <c r="C33" s="11" t="s">
        <v>162</v>
      </c>
      <c r="D33" s="10" t="s">
        <v>29</v>
      </c>
      <c r="E33" s="11" t="s">
        <v>30</v>
      </c>
      <c r="F33" s="9" t="s">
        <v>163</v>
      </c>
      <c r="G33" s="20" t="s">
        <v>162</v>
      </c>
    </row>
    <row r="34" spans="1:7" ht="63">
      <c r="A34" s="4">
        <v>5</v>
      </c>
      <c r="B34" s="23" t="s">
        <v>24</v>
      </c>
      <c r="C34" s="11" t="s">
        <v>164</v>
      </c>
      <c r="D34" s="10" t="s">
        <v>31</v>
      </c>
      <c r="E34" s="11" t="s">
        <v>32</v>
      </c>
      <c r="F34" s="9" t="s">
        <v>165</v>
      </c>
      <c r="G34" s="20" t="s">
        <v>164</v>
      </c>
    </row>
    <row r="35" spans="1:7" ht="63">
      <c r="A35" s="4">
        <v>5</v>
      </c>
      <c r="B35" s="23" t="s">
        <v>24</v>
      </c>
      <c r="C35" s="11" t="s">
        <v>166</v>
      </c>
      <c r="D35" s="10" t="s">
        <v>33</v>
      </c>
      <c r="E35" s="11" t="s">
        <v>167</v>
      </c>
      <c r="F35" s="9" t="s">
        <v>168</v>
      </c>
      <c r="G35" s="20" t="s">
        <v>166</v>
      </c>
    </row>
    <row r="36" spans="1:7" ht="63">
      <c r="A36" s="4">
        <v>5</v>
      </c>
      <c r="B36" s="23" t="s">
        <v>24</v>
      </c>
      <c r="C36" s="8" t="s">
        <v>169</v>
      </c>
      <c r="D36" s="7" t="s">
        <v>34</v>
      </c>
      <c r="E36" s="8" t="s">
        <v>35</v>
      </c>
      <c r="F36" s="14" t="s">
        <v>170</v>
      </c>
      <c r="G36" s="28" t="s">
        <v>169</v>
      </c>
    </row>
    <row r="37" spans="1:7" ht="42">
      <c r="A37" s="4">
        <v>5</v>
      </c>
      <c r="B37" s="23" t="s">
        <v>24</v>
      </c>
      <c r="C37" s="11" t="s">
        <v>171</v>
      </c>
      <c r="D37" s="10" t="s">
        <v>36</v>
      </c>
      <c r="E37" s="11" t="s">
        <v>37</v>
      </c>
      <c r="F37" s="9" t="s">
        <v>172</v>
      </c>
      <c r="G37" s="20" t="s">
        <v>171</v>
      </c>
    </row>
    <row r="38" spans="1:7" ht="42">
      <c r="A38" s="4">
        <v>5</v>
      </c>
      <c r="B38" s="23" t="s">
        <v>24</v>
      </c>
      <c r="C38" s="8" t="s">
        <v>173</v>
      </c>
      <c r="D38" s="7" t="s">
        <v>38</v>
      </c>
      <c r="E38" s="8" t="s">
        <v>39</v>
      </c>
      <c r="F38" s="12" t="s">
        <v>174</v>
      </c>
      <c r="G38" s="13" t="s">
        <v>173</v>
      </c>
    </row>
    <row r="39" spans="1:7" ht="42">
      <c r="A39" s="4">
        <v>5</v>
      </c>
      <c r="B39" s="23" t="s">
        <v>24</v>
      </c>
      <c r="C39" s="11" t="s">
        <v>175</v>
      </c>
      <c r="D39" s="10" t="s">
        <v>40</v>
      </c>
      <c r="E39" s="11" t="s">
        <v>41</v>
      </c>
      <c r="F39" s="9" t="s">
        <v>176</v>
      </c>
      <c r="G39" s="20" t="s">
        <v>177</v>
      </c>
    </row>
    <row r="40" spans="1:7" ht="24" customHeight="1">
      <c r="A40" s="4">
        <v>5</v>
      </c>
      <c r="B40" s="23" t="s">
        <v>24</v>
      </c>
      <c r="C40" s="11" t="s">
        <v>178</v>
      </c>
      <c r="D40" s="10" t="s">
        <v>42</v>
      </c>
      <c r="E40" s="11" t="s">
        <v>179</v>
      </c>
      <c r="F40" s="9" t="s">
        <v>180</v>
      </c>
      <c r="G40" s="20" t="s">
        <v>181</v>
      </c>
    </row>
    <row r="41" spans="1:7" ht="63">
      <c r="A41" s="4">
        <v>5</v>
      </c>
      <c r="B41" s="23" t="s">
        <v>24</v>
      </c>
      <c r="C41" s="11" t="s">
        <v>182</v>
      </c>
      <c r="D41" s="10" t="s">
        <v>43</v>
      </c>
      <c r="E41" s="11" t="s">
        <v>44</v>
      </c>
      <c r="F41" s="9" t="s">
        <v>183</v>
      </c>
      <c r="G41" s="20" t="s">
        <v>182</v>
      </c>
    </row>
    <row r="42" spans="1:7" ht="42">
      <c r="A42" s="4">
        <v>5</v>
      </c>
      <c r="B42" s="23" t="s">
        <v>24</v>
      </c>
      <c r="C42" s="11" t="s">
        <v>184</v>
      </c>
      <c r="D42" s="10" t="s">
        <v>45</v>
      </c>
      <c r="E42" s="11" t="s">
        <v>46</v>
      </c>
      <c r="F42" s="9" t="s">
        <v>185</v>
      </c>
      <c r="G42" s="20" t="s">
        <v>184</v>
      </c>
    </row>
    <row r="43" spans="1:7" ht="24" customHeight="1">
      <c r="A43" s="4">
        <v>5</v>
      </c>
      <c r="B43" s="23" t="s">
        <v>24</v>
      </c>
      <c r="C43" s="11" t="s">
        <v>186</v>
      </c>
      <c r="D43" s="10" t="s">
        <v>47</v>
      </c>
      <c r="E43" s="11" t="s">
        <v>187</v>
      </c>
      <c r="F43" s="9" t="s">
        <v>188</v>
      </c>
      <c r="G43" s="20" t="s">
        <v>186</v>
      </c>
    </row>
    <row r="44" spans="1:7">
      <c r="A44" s="6">
        <v>6</v>
      </c>
      <c r="B44" s="67" t="s">
        <v>48</v>
      </c>
      <c r="C44" s="68" t="s">
        <v>189</v>
      </c>
      <c r="D44" s="69"/>
      <c r="E44" s="68"/>
      <c r="F44" s="69" t="s">
        <v>404</v>
      </c>
      <c r="G44" s="68" t="s">
        <v>405</v>
      </c>
    </row>
    <row r="45" spans="1:7" ht="24" customHeight="1">
      <c r="A45" s="6">
        <v>6</v>
      </c>
      <c r="B45" s="19" t="s">
        <v>48</v>
      </c>
      <c r="C45" s="24" t="s">
        <v>159</v>
      </c>
      <c r="D45" s="25" t="s">
        <v>25</v>
      </c>
      <c r="E45" s="390" t="s">
        <v>26</v>
      </c>
      <c r="F45" s="9" t="s">
        <v>81</v>
      </c>
      <c r="G45" s="21" t="s">
        <v>130</v>
      </c>
    </row>
    <row r="46" spans="1:7">
      <c r="A46" s="6">
        <v>6</v>
      </c>
      <c r="B46" s="19" t="s">
        <v>48</v>
      </c>
      <c r="C46" s="26"/>
      <c r="D46" s="27"/>
      <c r="E46" s="391"/>
      <c r="F46" s="9" t="s">
        <v>190</v>
      </c>
      <c r="G46" s="20" t="s">
        <v>191</v>
      </c>
    </row>
    <row r="47" spans="1:7" ht="24" customHeight="1">
      <c r="A47" s="6">
        <v>6</v>
      </c>
      <c r="B47" s="19" t="s">
        <v>48</v>
      </c>
      <c r="C47" s="26"/>
      <c r="D47" s="27"/>
      <c r="E47" s="8"/>
      <c r="F47" s="14" t="s">
        <v>192</v>
      </c>
      <c r="G47" s="28" t="s">
        <v>193</v>
      </c>
    </row>
    <row r="48" spans="1:7" ht="24" customHeight="1">
      <c r="A48" s="6"/>
      <c r="B48" s="19"/>
      <c r="C48" s="26"/>
      <c r="D48" s="27"/>
      <c r="E48" s="8"/>
      <c r="F48" s="73" t="s">
        <v>406</v>
      </c>
      <c r="G48" s="74" t="s">
        <v>407</v>
      </c>
    </row>
    <row r="49" spans="1:7" ht="24" customHeight="1">
      <c r="A49" s="6">
        <v>6</v>
      </c>
      <c r="B49" s="19" t="s">
        <v>48</v>
      </c>
      <c r="C49" s="24" t="s">
        <v>194</v>
      </c>
      <c r="D49" s="25" t="s">
        <v>63</v>
      </c>
      <c r="E49" s="24" t="s">
        <v>64</v>
      </c>
      <c r="F49" s="9" t="s">
        <v>81</v>
      </c>
      <c r="G49" s="21" t="s">
        <v>130</v>
      </c>
    </row>
    <row r="50" spans="1:7" ht="24" customHeight="1">
      <c r="A50" s="6">
        <v>6</v>
      </c>
      <c r="B50" s="19" t="s">
        <v>48</v>
      </c>
      <c r="C50" s="26"/>
      <c r="D50" s="27"/>
      <c r="E50" s="26"/>
      <c r="F50" s="9" t="s">
        <v>195</v>
      </c>
      <c r="G50" s="20" t="s">
        <v>196</v>
      </c>
    </row>
    <row r="51" spans="1:7">
      <c r="A51" s="6">
        <v>6</v>
      </c>
      <c r="B51" s="19" t="s">
        <v>48</v>
      </c>
      <c r="C51" s="26"/>
      <c r="D51" s="27"/>
      <c r="E51" s="8"/>
      <c r="F51" s="14" t="s">
        <v>197</v>
      </c>
      <c r="G51" s="28" t="s">
        <v>198</v>
      </c>
    </row>
    <row r="52" spans="1:7">
      <c r="A52" s="6"/>
      <c r="B52" s="19"/>
      <c r="C52" s="26"/>
      <c r="D52" s="27"/>
      <c r="E52" s="8"/>
      <c r="F52" s="73" t="s">
        <v>408</v>
      </c>
      <c r="G52" s="74" t="s">
        <v>409</v>
      </c>
    </row>
    <row r="53" spans="1:7">
      <c r="A53" s="6">
        <v>6</v>
      </c>
      <c r="B53" s="19" t="s">
        <v>48</v>
      </c>
      <c r="C53" s="26" t="s">
        <v>199</v>
      </c>
      <c r="D53" s="27" t="s">
        <v>65</v>
      </c>
      <c r="E53" s="26" t="s">
        <v>66</v>
      </c>
      <c r="F53" s="14" t="s">
        <v>8</v>
      </c>
      <c r="G53" s="28" t="s">
        <v>140</v>
      </c>
    </row>
    <row r="54" spans="1:7">
      <c r="A54" s="6">
        <v>6</v>
      </c>
      <c r="B54" s="19" t="s">
        <v>48</v>
      </c>
      <c r="C54" s="26"/>
      <c r="D54" s="27"/>
      <c r="E54" s="26"/>
      <c r="F54" s="9" t="s">
        <v>81</v>
      </c>
      <c r="G54" s="21" t="s">
        <v>130</v>
      </c>
    </row>
    <row r="55" spans="1:7">
      <c r="A55" s="6">
        <v>6</v>
      </c>
      <c r="B55" s="19" t="s">
        <v>48</v>
      </c>
      <c r="C55" s="26"/>
      <c r="D55" s="27"/>
      <c r="E55" s="26"/>
      <c r="F55" s="9" t="s">
        <v>25</v>
      </c>
      <c r="G55" s="20" t="s">
        <v>200</v>
      </c>
    </row>
    <row r="56" spans="1:7" ht="42">
      <c r="A56" s="6">
        <v>6</v>
      </c>
      <c r="B56" s="19" t="s">
        <v>48</v>
      </c>
      <c r="C56" s="26"/>
      <c r="D56" s="27"/>
      <c r="E56" s="26"/>
      <c r="F56" s="9" t="s">
        <v>201</v>
      </c>
      <c r="G56" s="20" t="s">
        <v>202</v>
      </c>
    </row>
    <row r="57" spans="1:7">
      <c r="A57" s="6">
        <v>6</v>
      </c>
      <c r="B57" s="19" t="s">
        <v>48</v>
      </c>
      <c r="C57" s="26"/>
      <c r="D57" s="27"/>
      <c r="E57" s="26"/>
      <c r="F57" s="9" t="s">
        <v>203</v>
      </c>
      <c r="G57" s="20" t="s">
        <v>204</v>
      </c>
    </row>
    <row r="58" spans="1:7">
      <c r="A58" s="6">
        <v>6</v>
      </c>
      <c r="B58" s="19" t="s">
        <v>48</v>
      </c>
      <c r="C58" s="26"/>
      <c r="D58" s="27"/>
      <c r="E58" s="26"/>
      <c r="F58" s="9" t="s">
        <v>205</v>
      </c>
      <c r="G58" s="21" t="s">
        <v>206</v>
      </c>
    </row>
    <row r="59" spans="1:7">
      <c r="A59" s="6">
        <v>6</v>
      </c>
      <c r="B59" s="19" t="s">
        <v>48</v>
      </c>
      <c r="C59" s="26"/>
      <c r="D59" s="27"/>
      <c r="E59" s="26"/>
      <c r="F59" s="9" t="s">
        <v>197</v>
      </c>
      <c r="G59" s="20" t="s">
        <v>198</v>
      </c>
    </row>
    <row r="60" spans="1:7" ht="24" customHeight="1">
      <c r="A60" s="6">
        <v>6</v>
      </c>
      <c r="B60" s="19" t="s">
        <v>48</v>
      </c>
      <c r="C60" s="26"/>
      <c r="D60" s="27"/>
      <c r="E60" s="26"/>
      <c r="F60" s="14" t="s">
        <v>192</v>
      </c>
      <c r="G60" s="28" t="s">
        <v>193</v>
      </c>
    </row>
    <row r="61" spans="1:7" ht="24" customHeight="1">
      <c r="A61" s="6"/>
      <c r="B61" s="19"/>
      <c r="C61" s="26"/>
      <c r="D61" s="27"/>
      <c r="E61" s="26"/>
      <c r="F61" s="73" t="s">
        <v>410</v>
      </c>
      <c r="G61" s="74" t="s">
        <v>411</v>
      </c>
    </row>
    <row r="62" spans="1:7">
      <c r="A62" s="6">
        <v>6</v>
      </c>
      <c r="B62" s="19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2" t="s">
        <v>130</v>
      </c>
    </row>
    <row r="63" spans="1:7">
      <c r="A63" s="6">
        <v>6</v>
      </c>
      <c r="B63" s="19" t="s">
        <v>48</v>
      </c>
      <c r="C63" s="8"/>
      <c r="D63" s="7"/>
      <c r="E63" s="8"/>
      <c r="F63" s="9" t="s">
        <v>208</v>
      </c>
      <c r="G63" s="20" t="s">
        <v>209</v>
      </c>
    </row>
    <row r="64" spans="1:7" ht="42">
      <c r="A64" s="6">
        <v>6</v>
      </c>
      <c r="B64" s="19" t="s">
        <v>48</v>
      </c>
      <c r="C64" s="8"/>
      <c r="D64" s="7"/>
      <c r="E64" s="8"/>
      <c r="F64" s="14" t="s">
        <v>210</v>
      </c>
      <c r="G64" s="28" t="s">
        <v>211</v>
      </c>
    </row>
    <row r="65" spans="1:7">
      <c r="A65" s="6">
        <v>6</v>
      </c>
      <c r="B65" s="19" t="s">
        <v>48</v>
      </c>
      <c r="C65" s="8"/>
      <c r="D65" s="7"/>
      <c r="E65" s="8"/>
      <c r="F65" s="9" t="s">
        <v>212</v>
      </c>
      <c r="G65" s="21" t="s">
        <v>213</v>
      </c>
    </row>
    <row r="66" spans="1:7">
      <c r="A66" s="6">
        <v>6</v>
      </c>
      <c r="B66" s="19" t="s">
        <v>48</v>
      </c>
      <c r="C66" s="8"/>
      <c r="D66" s="7"/>
      <c r="E66" s="8"/>
      <c r="F66" s="14" t="s">
        <v>214</v>
      </c>
      <c r="G66" s="28" t="s">
        <v>215</v>
      </c>
    </row>
    <row r="67" spans="1:7">
      <c r="A67" s="6"/>
      <c r="B67" s="19"/>
      <c r="C67" s="8"/>
      <c r="D67" s="7"/>
      <c r="E67" s="8"/>
      <c r="F67" s="73" t="s">
        <v>412</v>
      </c>
      <c r="G67" s="74" t="s">
        <v>413</v>
      </c>
    </row>
    <row r="68" spans="1:7">
      <c r="A68" s="6">
        <v>6</v>
      </c>
      <c r="B68" s="19" t="s">
        <v>48</v>
      </c>
      <c r="C68" s="391" t="s">
        <v>216</v>
      </c>
      <c r="D68" s="27" t="s">
        <v>71</v>
      </c>
      <c r="E68" s="391" t="s">
        <v>217</v>
      </c>
      <c r="F68" s="14" t="s">
        <v>81</v>
      </c>
      <c r="G68" s="22" t="s">
        <v>130</v>
      </c>
    </row>
    <row r="69" spans="1:7">
      <c r="A69" s="6">
        <v>6</v>
      </c>
      <c r="B69" s="19" t="s">
        <v>48</v>
      </c>
      <c r="C69" s="391"/>
      <c r="D69" s="27"/>
      <c r="E69" s="391"/>
      <c r="F69" s="15" t="s">
        <v>8</v>
      </c>
      <c r="G69" s="20" t="s">
        <v>140</v>
      </c>
    </row>
    <row r="70" spans="1:7" ht="48" customHeight="1">
      <c r="A70" s="6">
        <v>6</v>
      </c>
      <c r="B70" s="19" t="s">
        <v>48</v>
      </c>
      <c r="C70" s="8"/>
      <c r="D70" s="27"/>
      <c r="E70" s="8"/>
      <c r="F70" s="14" t="s">
        <v>218</v>
      </c>
      <c r="G70" s="20" t="s">
        <v>219</v>
      </c>
    </row>
    <row r="71" spans="1:7">
      <c r="A71" s="6">
        <v>6</v>
      </c>
      <c r="B71" s="19" t="s">
        <v>48</v>
      </c>
      <c r="C71" s="8"/>
      <c r="D71" s="27"/>
      <c r="E71" s="8"/>
      <c r="F71" s="9" t="s">
        <v>220</v>
      </c>
      <c r="G71" s="20" t="s">
        <v>221</v>
      </c>
    </row>
    <row r="72" spans="1:7">
      <c r="A72" s="6"/>
      <c r="B72" s="19"/>
      <c r="C72" s="8"/>
      <c r="D72" s="27"/>
      <c r="E72" s="8"/>
      <c r="F72" s="73" t="s">
        <v>414</v>
      </c>
      <c r="G72" s="74" t="s">
        <v>415</v>
      </c>
    </row>
    <row r="73" spans="1:7" ht="24" customHeight="1">
      <c r="A73" s="6">
        <v>6</v>
      </c>
      <c r="B73" s="19" t="s">
        <v>48</v>
      </c>
      <c r="C73" s="11" t="s">
        <v>222</v>
      </c>
      <c r="D73" s="25" t="s">
        <v>58</v>
      </c>
      <c r="E73" s="390" t="s">
        <v>223</v>
      </c>
      <c r="F73" s="9" t="s">
        <v>81</v>
      </c>
      <c r="G73" s="21" t="s">
        <v>130</v>
      </c>
    </row>
    <row r="74" spans="1:7" ht="24" customHeight="1">
      <c r="A74" s="6">
        <v>6</v>
      </c>
      <c r="B74" s="19" t="s">
        <v>48</v>
      </c>
      <c r="C74" s="8"/>
      <c r="D74" s="27"/>
      <c r="E74" s="391"/>
      <c r="F74" s="9" t="s">
        <v>224</v>
      </c>
      <c r="G74" s="20" t="s">
        <v>225</v>
      </c>
    </row>
    <row r="75" spans="1:7" ht="24" customHeight="1">
      <c r="A75" s="6">
        <v>6</v>
      </c>
      <c r="B75" s="19" t="s">
        <v>48</v>
      </c>
      <c r="C75" s="8"/>
      <c r="D75" s="27"/>
      <c r="E75" s="8"/>
      <c r="F75" s="14" t="s">
        <v>226</v>
      </c>
      <c r="G75" s="28" t="s">
        <v>227</v>
      </c>
    </row>
    <row r="76" spans="1:7" ht="24" customHeight="1">
      <c r="A76" s="6">
        <v>6</v>
      </c>
      <c r="B76" s="19" t="s">
        <v>48</v>
      </c>
      <c r="C76" s="8"/>
      <c r="D76" s="27"/>
      <c r="E76" s="8"/>
      <c r="F76" s="14" t="s">
        <v>228</v>
      </c>
      <c r="G76" s="28" t="s">
        <v>229</v>
      </c>
    </row>
    <row r="77" spans="1:7" ht="24" customHeight="1">
      <c r="A77" s="6"/>
      <c r="B77" s="19"/>
      <c r="C77" s="8"/>
      <c r="D77" s="27"/>
      <c r="E77" s="8"/>
      <c r="F77" s="73" t="s">
        <v>416</v>
      </c>
      <c r="G77" s="74" t="s">
        <v>417</v>
      </c>
    </row>
    <row r="78" spans="1:7">
      <c r="A78" s="6">
        <v>6</v>
      </c>
      <c r="B78" s="19" t="s">
        <v>48</v>
      </c>
      <c r="C78" s="26" t="s">
        <v>230</v>
      </c>
      <c r="D78" s="27" t="s">
        <v>52</v>
      </c>
      <c r="E78" s="26" t="s">
        <v>53</v>
      </c>
      <c r="F78" s="14" t="s">
        <v>81</v>
      </c>
      <c r="G78" s="22" t="s">
        <v>130</v>
      </c>
    </row>
    <row r="79" spans="1:7">
      <c r="A79" s="6">
        <v>6</v>
      </c>
      <c r="B79" s="19" t="s">
        <v>48</v>
      </c>
      <c r="C79" s="26"/>
      <c r="D79" s="27"/>
      <c r="E79" s="26"/>
      <c r="F79" s="9" t="s">
        <v>231</v>
      </c>
      <c r="G79" s="20" t="s">
        <v>232</v>
      </c>
    </row>
    <row r="80" spans="1:7">
      <c r="A80" s="6"/>
      <c r="B80" s="19"/>
      <c r="C80" s="26"/>
      <c r="D80" s="27"/>
      <c r="E80" s="26"/>
      <c r="F80" s="73" t="s">
        <v>418</v>
      </c>
      <c r="G80" s="74" t="s">
        <v>419</v>
      </c>
    </row>
    <row r="81" spans="1:7">
      <c r="A81" s="6">
        <v>6</v>
      </c>
      <c r="B81" s="19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2" t="s">
        <v>130</v>
      </c>
    </row>
    <row r="82" spans="1:7">
      <c r="A82" s="6">
        <v>6</v>
      </c>
      <c r="B82" s="19" t="s">
        <v>48</v>
      </c>
      <c r="C82" s="8"/>
      <c r="D82" s="7"/>
      <c r="E82" s="8"/>
      <c r="F82" s="9" t="s">
        <v>231</v>
      </c>
      <c r="G82" s="20" t="s">
        <v>232</v>
      </c>
    </row>
    <row r="83" spans="1:7">
      <c r="A83" s="6">
        <v>6</v>
      </c>
      <c r="B83" s="19" t="s">
        <v>48</v>
      </c>
      <c r="C83" s="8"/>
      <c r="D83" s="7"/>
      <c r="E83" s="8"/>
      <c r="F83" s="9" t="s">
        <v>234</v>
      </c>
      <c r="G83" s="20" t="s">
        <v>235</v>
      </c>
    </row>
    <row r="84" spans="1:7" ht="24" customHeight="1">
      <c r="A84" s="6">
        <v>6</v>
      </c>
      <c r="B84" s="19" t="s">
        <v>48</v>
      </c>
      <c r="C84" s="8"/>
      <c r="D84" s="7"/>
      <c r="E84" s="8"/>
      <c r="F84" s="14" t="s">
        <v>236</v>
      </c>
      <c r="G84" s="28" t="s">
        <v>237</v>
      </c>
    </row>
    <row r="85" spans="1:7">
      <c r="A85" s="6">
        <v>6</v>
      </c>
      <c r="B85" s="19" t="s">
        <v>48</v>
      </c>
      <c r="C85" s="8"/>
      <c r="D85" s="7"/>
      <c r="E85" s="8"/>
      <c r="F85" s="14" t="s">
        <v>214</v>
      </c>
      <c r="G85" s="28" t="s">
        <v>215</v>
      </c>
    </row>
    <row r="86" spans="1:7">
      <c r="A86" s="6">
        <v>6</v>
      </c>
      <c r="B86" s="19" t="s">
        <v>48</v>
      </c>
      <c r="F86" s="73" t="s">
        <v>420</v>
      </c>
      <c r="G86" s="74" t="s">
        <v>421</v>
      </c>
    </row>
    <row r="87" spans="1:7">
      <c r="A87" s="6">
        <v>6</v>
      </c>
      <c r="B87" s="19" t="s">
        <v>48</v>
      </c>
      <c r="C87" s="26" t="s">
        <v>238</v>
      </c>
      <c r="D87" s="27" t="s">
        <v>56</v>
      </c>
      <c r="E87" s="26" t="s">
        <v>57</v>
      </c>
      <c r="F87" s="14" t="s">
        <v>81</v>
      </c>
      <c r="G87" s="22" t="s">
        <v>130</v>
      </c>
    </row>
    <row r="88" spans="1:7">
      <c r="A88" s="6">
        <v>6</v>
      </c>
      <c r="B88" s="19" t="s">
        <v>48</v>
      </c>
      <c r="C88" s="26"/>
      <c r="D88" s="27"/>
      <c r="E88" s="26"/>
      <c r="F88" s="9" t="s">
        <v>8</v>
      </c>
      <c r="G88" s="20" t="s">
        <v>140</v>
      </c>
    </row>
    <row r="89" spans="1:7" ht="42">
      <c r="A89" s="6">
        <v>6</v>
      </c>
      <c r="B89" s="19" t="s">
        <v>48</v>
      </c>
      <c r="C89" s="26"/>
      <c r="D89" s="27"/>
      <c r="E89" s="26"/>
      <c r="F89" s="9" t="s">
        <v>239</v>
      </c>
      <c r="G89" s="20" t="s">
        <v>240</v>
      </c>
    </row>
    <row r="90" spans="1:7" ht="24" customHeight="1">
      <c r="A90" s="6">
        <v>6</v>
      </c>
      <c r="B90" s="19" t="s">
        <v>48</v>
      </c>
      <c r="C90" s="26"/>
      <c r="D90" s="27"/>
      <c r="E90" s="26"/>
      <c r="F90" s="9" t="s">
        <v>241</v>
      </c>
      <c r="G90" s="20" t="s">
        <v>242</v>
      </c>
    </row>
    <row r="91" spans="1:7" ht="24" customHeight="1">
      <c r="A91" s="6"/>
      <c r="B91" s="19"/>
      <c r="C91" s="26"/>
      <c r="D91" s="27"/>
      <c r="E91" s="26"/>
      <c r="F91" s="73" t="s">
        <v>422</v>
      </c>
      <c r="G91" s="74" t="s">
        <v>423</v>
      </c>
    </row>
    <row r="92" spans="1:7" ht="24" customHeight="1">
      <c r="A92" s="6">
        <v>6</v>
      </c>
      <c r="B92" s="19" t="s">
        <v>48</v>
      </c>
      <c r="C92" s="24" t="s">
        <v>243</v>
      </c>
      <c r="D92" s="25" t="s">
        <v>69</v>
      </c>
      <c r="E92" s="24" t="s">
        <v>70</v>
      </c>
      <c r="F92" s="9" t="s">
        <v>81</v>
      </c>
      <c r="G92" s="21" t="s">
        <v>130</v>
      </c>
    </row>
    <row r="93" spans="1:7" ht="24" customHeight="1">
      <c r="A93" s="6">
        <v>6</v>
      </c>
      <c r="B93" s="19" t="s">
        <v>48</v>
      </c>
      <c r="C93" s="26"/>
      <c r="D93" s="27"/>
      <c r="E93" s="26"/>
      <c r="F93" s="9" t="s">
        <v>244</v>
      </c>
      <c r="G93" s="20" t="s">
        <v>245</v>
      </c>
    </row>
    <row r="94" spans="1:7">
      <c r="A94" s="6">
        <v>6</v>
      </c>
      <c r="B94" s="19" t="s">
        <v>48</v>
      </c>
      <c r="C94" s="26"/>
      <c r="D94" s="27"/>
      <c r="E94" s="8"/>
      <c r="F94" s="9" t="s">
        <v>214</v>
      </c>
      <c r="G94" s="20" t="s">
        <v>215</v>
      </c>
    </row>
    <row r="95" spans="1:7">
      <c r="A95" s="6">
        <v>6</v>
      </c>
      <c r="B95" s="19" t="s">
        <v>48</v>
      </c>
      <c r="C95" s="26"/>
      <c r="D95" s="27"/>
      <c r="E95" s="8"/>
      <c r="F95" s="14" t="s">
        <v>246</v>
      </c>
      <c r="G95" s="28" t="s">
        <v>247</v>
      </c>
    </row>
    <row r="96" spans="1:7">
      <c r="A96" s="6">
        <v>6</v>
      </c>
      <c r="B96" s="19" t="s">
        <v>48</v>
      </c>
      <c r="C96" s="26"/>
      <c r="D96" s="27"/>
      <c r="E96" s="8"/>
      <c r="F96" s="14" t="s">
        <v>248</v>
      </c>
      <c r="G96" s="22" t="s">
        <v>249</v>
      </c>
    </row>
    <row r="97" spans="1:7">
      <c r="A97" s="6"/>
      <c r="B97" s="19"/>
      <c r="C97" s="26"/>
      <c r="D97" s="27"/>
      <c r="E97" s="8"/>
      <c r="F97" s="73" t="s">
        <v>424</v>
      </c>
      <c r="G97" s="74" t="s">
        <v>425</v>
      </c>
    </row>
    <row r="98" spans="1:7">
      <c r="A98" s="6">
        <v>6</v>
      </c>
      <c r="B98" s="19" t="s">
        <v>48</v>
      </c>
      <c r="C98" s="26" t="s">
        <v>250</v>
      </c>
      <c r="D98" s="27" t="s">
        <v>49</v>
      </c>
      <c r="E98" s="26" t="s">
        <v>251</v>
      </c>
      <c r="F98" s="14" t="s">
        <v>81</v>
      </c>
      <c r="G98" s="22" t="s">
        <v>130</v>
      </c>
    </row>
    <row r="99" spans="1:7">
      <c r="A99" s="6">
        <v>6</v>
      </c>
      <c r="B99" s="19" t="s">
        <v>48</v>
      </c>
      <c r="C99" s="26"/>
      <c r="D99" s="27"/>
      <c r="E99" s="26"/>
      <c r="F99" s="32" t="s">
        <v>252</v>
      </c>
      <c r="G99" s="28" t="s">
        <v>253</v>
      </c>
    </row>
    <row r="100" spans="1:7">
      <c r="A100" s="6">
        <v>6</v>
      </c>
      <c r="B100" s="19" t="s">
        <v>48</v>
      </c>
      <c r="C100" s="26"/>
      <c r="D100" s="27"/>
      <c r="E100" s="26"/>
      <c r="F100" s="33" t="s">
        <v>190</v>
      </c>
      <c r="G100" s="20" t="s">
        <v>191</v>
      </c>
    </row>
    <row r="101" spans="1:7" ht="42">
      <c r="A101" s="6">
        <v>6</v>
      </c>
      <c r="B101" s="19" t="s">
        <v>48</v>
      </c>
      <c r="C101" s="26"/>
      <c r="D101" s="27"/>
      <c r="E101" s="26"/>
      <c r="F101" s="32" t="s">
        <v>254</v>
      </c>
      <c r="G101" s="28" t="s">
        <v>255</v>
      </c>
    </row>
    <row r="102" spans="1:7">
      <c r="A102" s="6"/>
      <c r="B102" s="19"/>
      <c r="C102" s="26"/>
      <c r="D102" s="27"/>
      <c r="E102" s="26"/>
      <c r="F102" s="73" t="s">
        <v>426</v>
      </c>
      <c r="G102" s="74" t="s">
        <v>427</v>
      </c>
    </row>
    <row r="103" spans="1:7">
      <c r="A103" s="6">
        <v>6</v>
      </c>
      <c r="B103" s="19" t="s">
        <v>48</v>
      </c>
      <c r="C103" s="8" t="s">
        <v>256</v>
      </c>
      <c r="D103" s="7" t="s">
        <v>54</v>
      </c>
      <c r="E103" s="8" t="s">
        <v>55</v>
      </c>
      <c r="F103" s="32" t="s">
        <v>8</v>
      </c>
      <c r="G103" s="28" t="s">
        <v>140</v>
      </c>
    </row>
    <row r="104" spans="1:7">
      <c r="A104" s="6">
        <v>6</v>
      </c>
      <c r="B104" s="19" t="s">
        <v>48</v>
      </c>
      <c r="C104" s="8"/>
      <c r="D104" s="7"/>
      <c r="E104" s="8"/>
      <c r="F104" s="14" t="s">
        <v>81</v>
      </c>
      <c r="G104" s="22" t="s">
        <v>130</v>
      </c>
    </row>
    <row r="105" spans="1:7">
      <c r="A105" s="6">
        <v>6</v>
      </c>
      <c r="B105" s="19" t="s">
        <v>48</v>
      </c>
      <c r="C105" s="8"/>
      <c r="D105" s="7"/>
      <c r="E105" s="8"/>
      <c r="F105" s="33" t="s">
        <v>257</v>
      </c>
      <c r="G105" s="20" t="s">
        <v>258</v>
      </c>
    </row>
    <row r="106" spans="1:7">
      <c r="A106" s="6"/>
      <c r="B106" s="19"/>
      <c r="C106" s="8"/>
      <c r="D106" s="7"/>
      <c r="E106" s="8"/>
      <c r="F106" s="73" t="s">
        <v>428</v>
      </c>
      <c r="G106" s="74" t="s">
        <v>429</v>
      </c>
    </row>
    <row r="107" spans="1:7">
      <c r="A107" s="6">
        <v>6</v>
      </c>
      <c r="B107" s="19" t="s">
        <v>48</v>
      </c>
      <c r="C107" s="24" t="s">
        <v>259</v>
      </c>
      <c r="D107" s="25" t="s">
        <v>61</v>
      </c>
      <c r="E107" s="24" t="s">
        <v>62</v>
      </c>
      <c r="F107" s="9" t="s">
        <v>81</v>
      </c>
      <c r="G107" s="21" t="s">
        <v>130</v>
      </c>
    </row>
    <row r="108" spans="1:7" ht="24" customHeight="1">
      <c r="A108" s="6">
        <v>6</v>
      </c>
      <c r="B108" s="19" t="s">
        <v>48</v>
      </c>
      <c r="C108" s="26"/>
      <c r="D108" s="27"/>
      <c r="E108" s="26"/>
      <c r="F108" s="9" t="s">
        <v>260</v>
      </c>
      <c r="G108" s="20" t="s">
        <v>261</v>
      </c>
    </row>
    <row r="109" spans="1:7" ht="24" customHeight="1">
      <c r="A109" s="6"/>
      <c r="B109" s="19"/>
      <c r="C109" s="26"/>
      <c r="D109" s="27"/>
      <c r="E109" s="26"/>
      <c r="F109" s="73" t="s">
        <v>430</v>
      </c>
      <c r="G109" s="74" t="s">
        <v>431</v>
      </c>
    </row>
    <row r="110" spans="1:7">
      <c r="A110" s="6">
        <v>6</v>
      </c>
      <c r="B110" s="19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1" t="s">
        <v>130</v>
      </c>
    </row>
    <row r="111" spans="1:7" ht="24" customHeight="1">
      <c r="A111" s="6">
        <v>6</v>
      </c>
      <c r="B111" s="19" t="s">
        <v>48</v>
      </c>
      <c r="C111" s="8"/>
      <c r="D111" s="7"/>
      <c r="E111" s="8"/>
      <c r="F111" s="9" t="s">
        <v>25</v>
      </c>
      <c r="G111" s="20" t="s">
        <v>200</v>
      </c>
    </row>
    <row r="112" spans="1:7" ht="42">
      <c r="A112" s="6">
        <v>6</v>
      </c>
      <c r="B112" s="19" t="s">
        <v>48</v>
      </c>
      <c r="C112" s="8"/>
      <c r="D112" s="7"/>
      <c r="E112" s="8"/>
      <c r="F112" s="9" t="s">
        <v>201</v>
      </c>
      <c r="G112" s="20" t="s">
        <v>202</v>
      </c>
    </row>
    <row r="113" spans="1:7">
      <c r="A113" s="6">
        <v>6</v>
      </c>
      <c r="B113" s="19" t="s">
        <v>48</v>
      </c>
      <c r="C113" s="8"/>
      <c r="D113" s="7"/>
      <c r="E113" s="8"/>
      <c r="F113" s="14" t="s">
        <v>203</v>
      </c>
      <c r="G113" s="28" t="s">
        <v>204</v>
      </c>
    </row>
    <row r="114" spans="1:7">
      <c r="A114" s="6">
        <v>6</v>
      </c>
      <c r="B114" s="19" t="s">
        <v>48</v>
      </c>
      <c r="C114" s="8"/>
      <c r="D114" s="7"/>
      <c r="E114" s="8"/>
      <c r="F114" s="9" t="s">
        <v>208</v>
      </c>
      <c r="G114" s="20" t="s">
        <v>209</v>
      </c>
    </row>
    <row r="115" spans="1:7">
      <c r="A115" s="6">
        <v>6</v>
      </c>
      <c r="B115" s="19" t="s">
        <v>48</v>
      </c>
      <c r="C115" s="8"/>
      <c r="D115" s="7"/>
      <c r="E115" s="8"/>
      <c r="F115" s="9" t="s">
        <v>212</v>
      </c>
      <c r="G115" s="21" t="s">
        <v>213</v>
      </c>
    </row>
    <row r="116" spans="1:7" ht="48" customHeight="1">
      <c r="A116" s="6">
        <v>6</v>
      </c>
      <c r="B116" s="19" t="s">
        <v>48</v>
      </c>
      <c r="C116" s="8"/>
      <c r="D116" s="7"/>
      <c r="E116" s="8"/>
      <c r="F116" s="14" t="s">
        <v>218</v>
      </c>
      <c r="G116" s="28" t="s">
        <v>219</v>
      </c>
    </row>
    <row r="117" spans="1:7" ht="24" customHeight="1">
      <c r="A117" s="6">
        <v>6</v>
      </c>
      <c r="B117" s="19" t="s">
        <v>48</v>
      </c>
      <c r="C117" s="8"/>
      <c r="D117" s="7"/>
      <c r="E117" s="8"/>
      <c r="F117" s="14" t="s">
        <v>195</v>
      </c>
      <c r="G117" s="28" t="s">
        <v>196</v>
      </c>
    </row>
    <row r="118" spans="1:7">
      <c r="A118" s="6">
        <v>6</v>
      </c>
      <c r="B118" s="19" t="s">
        <v>48</v>
      </c>
      <c r="C118" s="8"/>
      <c r="D118" s="7"/>
      <c r="E118" s="8"/>
      <c r="F118" s="9" t="s">
        <v>252</v>
      </c>
      <c r="G118" s="20" t="s">
        <v>253</v>
      </c>
    </row>
    <row r="119" spans="1:7" ht="24" customHeight="1">
      <c r="A119" s="6">
        <v>6</v>
      </c>
      <c r="B119" s="19" t="s">
        <v>48</v>
      </c>
      <c r="C119" s="8"/>
      <c r="D119" s="7"/>
      <c r="E119" s="8"/>
      <c r="F119" s="9" t="s">
        <v>226</v>
      </c>
      <c r="G119" s="20" t="s">
        <v>227</v>
      </c>
    </row>
    <row r="120" spans="1:7">
      <c r="A120" s="6">
        <v>6</v>
      </c>
      <c r="B120" s="19" t="s">
        <v>48</v>
      </c>
      <c r="C120" s="8"/>
      <c r="D120" s="7"/>
      <c r="E120" s="8"/>
      <c r="F120" s="9" t="s">
        <v>190</v>
      </c>
      <c r="G120" s="20" t="s">
        <v>191</v>
      </c>
    </row>
    <row r="121" spans="1:7">
      <c r="A121" s="6">
        <v>6</v>
      </c>
      <c r="B121" s="19" t="s">
        <v>48</v>
      </c>
      <c r="C121" s="8"/>
      <c r="D121" s="7"/>
      <c r="E121" s="8"/>
      <c r="F121" s="14" t="s">
        <v>205</v>
      </c>
      <c r="G121" s="22" t="s">
        <v>206</v>
      </c>
    </row>
    <row r="122" spans="1:7" ht="42">
      <c r="A122" s="6">
        <v>6</v>
      </c>
      <c r="B122" s="19" t="s">
        <v>48</v>
      </c>
      <c r="C122" s="8"/>
      <c r="D122" s="7"/>
      <c r="E122" s="8"/>
      <c r="F122" s="14" t="s">
        <v>254</v>
      </c>
      <c r="G122" s="28" t="s">
        <v>255</v>
      </c>
    </row>
    <row r="123" spans="1:7">
      <c r="A123" s="6">
        <v>6</v>
      </c>
      <c r="B123" s="19" t="s">
        <v>48</v>
      </c>
      <c r="C123" s="8"/>
      <c r="D123" s="7"/>
      <c r="E123" s="8"/>
      <c r="F123" s="9" t="s">
        <v>197</v>
      </c>
      <c r="G123" s="20" t="s">
        <v>198</v>
      </c>
    </row>
    <row r="124" spans="1:7" ht="24" customHeight="1">
      <c r="A124" s="6">
        <v>6</v>
      </c>
      <c r="B124" s="19" t="s">
        <v>48</v>
      </c>
      <c r="C124" s="8"/>
      <c r="D124" s="7"/>
      <c r="E124" s="8"/>
      <c r="F124" s="9" t="s">
        <v>192</v>
      </c>
      <c r="G124" s="20" t="s">
        <v>193</v>
      </c>
    </row>
    <row r="125" spans="1:7">
      <c r="A125" s="6">
        <v>7</v>
      </c>
      <c r="B125" s="67" t="s">
        <v>72</v>
      </c>
      <c r="C125" s="68" t="s">
        <v>263</v>
      </c>
      <c r="D125" s="69"/>
      <c r="E125" s="68"/>
      <c r="F125" s="69" t="s">
        <v>432</v>
      </c>
      <c r="G125" s="68" t="s">
        <v>433</v>
      </c>
    </row>
    <row r="126" spans="1:7" ht="42">
      <c r="A126" s="6">
        <v>7</v>
      </c>
      <c r="B126" s="19" t="s">
        <v>72</v>
      </c>
      <c r="C126" s="11" t="s">
        <v>159</v>
      </c>
      <c r="D126" s="10" t="s">
        <v>73</v>
      </c>
      <c r="E126" s="24" t="s">
        <v>74</v>
      </c>
      <c r="F126" s="9" t="s">
        <v>81</v>
      </c>
      <c r="G126" s="21" t="s">
        <v>130</v>
      </c>
    </row>
    <row r="127" spans="1:7" ht="42">
      <c r="A127" s="6">
        <v>7</v>
      </c>
      <c r="B127" s="19" t="s">
        <v>72</v>
      </c>
      <c r="C127" s="8"/>
      <c r="D127" s="7"/>
      <c r="E127" s="26"/>
      <c r="F127" s="9" t="s">
        <v>264</v>
      </c>
      <c r="G127" s="20" t="s">
        <v>265</v>
      </c>
    </row>
    <row r="128" spans="1:7" ht="24" customHeight="1">
      <c r="A128" s="6">
        <v>7</v>
      </c>
      <c r="B128" s="19" t="s">
        <v>72</v>
      </c>
      <c r="C128" s="26"/>
      <c r="D128" s="7"/>
      <c r="E128" s="26"/>
      <c r="F128" s="9" t="s">
        <v>266</v>
      </c>
      <c r="G128" s="21" t="s">
        <v>267</v>
      </c>
    </row>
    <row r="129" spans="1:7">
      <c r="A129" s="6">
        <v>7</v>
      </c>
      <c r="B129" s="19" t="s">
        <v>72</v>
      </c>
      <c r="C129" s="8"/>
      <c r="D129" s="7"/>
      <c r="E129" s="8"/>
      <c r="F129" s="9" t="s">
        <v>268</v>
      </c>
      <c r="G129" s="20" t="s">
        <v>269</v>
      </c>
    </row>
    <row r="130" spans="1:7">
      <c r="A130" s="6">
        <v>7</v>
      </c>
      <c r="B130" s="19" t="s">
        <v>72</v>
      </c>
      <c r="C130" s="8"/>
      <c r="D130" s="7"/>
      <c r="E130" s="8"/>
      <c r="F130" s="9" t="s">
        <v>270</v>
      </c>
      <c r="G130" s="21" t="s">
        <v>271</v>
      </c>
    </row>
    <row r="131" spans="1:7">
      <c r="A131" s="4">
        <v>8</v>
      </c>
      <c r="B131" s="67">
        <v>10000000</v>
      </c>
      <c r="C131" s="68" t="s">
        <v>272</v>
      </c>
      <c r="D131" s="69"/>
      <c r="E131" s="68"/>
      <c r="F131" s="69" t="s">
        <v>434</v>
      </c>
      <c r="G131" s="68" t="s">
        <v>435</v>
      </c>
    </row>
    <row r="132" spans="1:7" ht="42">
      <c r="A132" s="4">
        <v>8</v>
      </c>
      <c r="B132" s="4">
        <v>10000000</v>
      </c>
      <c r="C132" s="11" t="s">
        <v>159</v>
      </c>
      <c r="D132" s="10" t="s">
        <v>77</v>
      </c>
      <c r="E132" s="11" t="s">
        <v>78</v>
      </c>
      <c r="F132" s="9" t="s">
        <v>81</v>
      </c>
      <c r="G132" s="21" t="s">
        <v>130</v>
      </c>
    </row>
    <row r="133" spans="1:7">
      <c r="A133" s="4">
        <v>8</v>
      </c>
      <c r="B133" s="4">
        <v>10000000</v>
      </c>
      <c r="C133" s="8"/>
      <c r="D133" s="7"/>
      <c r="E133" s="8"/>
      <c r="F133" s="9" t="s">
        <v>273</v>
      </c>
      <c r="G133" s="21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8" t="s">
        <v>276</v>
      </c>
    </row>
    <row r="135" spans="1:7">
      <c r="A135" s="4">
        <v>8</v>
      </c>
      <c r="B135" s="4">
        <v>10000000</v>
      </c>
      <c r="C135" s="26"/>
      <c r="D135" s="27"/>
      <c r="E135" s="26"/>
      <c r="F135" s="9" t="s">
        <v>277</v>
      </c>
      <c r="G135" s="20" t="s">
        <v>278</v>
      </c>
    </row>
    <row r="136" spans="1:7" ht="24" customHeight="1">
      <c r="A136" s="4">
        <v>8</v>
      </c>
      <c r="B136" s="4">
        <v>10000000</v>
      </c>
      <c r="C136" s="26"/>
      <c r="D136" s="27"/>
      <c r="E136" s="26"/>
      <c r="F136" s="9" t="s">
        <v>279</v>
      </c>
      <c r="G136" s="20" t="s">
        <v>280</v>
      </c>
    </row>
    <row r="137" spans="1:7">
      <c r="A137" s="4">
        <v>8</v>
      </c>
      <c r="B137" s="4">
        <v>10000000</v>
      </c>
      <c r="C137" s="26"/>
      <c r="D137" s="27"/>
      <c r="E137" s="26"/>
      <c r="F137" s="9" t="s">
        <v>281</v>
      </c>
      <c r="G137" s="20" t="s">
        <v>282</v>
      </c>
    </row>
    <row r="138" spans="1:7">
      <c r="A138" s="4">
        <v>9</v>
      </c>
      <c r="B138" s="67">
        <v>11000000</v>
      </c>
      <c r="C138" s="68" t="s">
        <v>283</v>
      </c>
      <c r="D138" s="69"/>
      <c r="E138" s="68"/>
      <c r="F138" s="69" t="s">
        <v>436</v>
      </c>
      <c r="G138" s="68" t="s">
        <v>437</v>
      </c>
    </row>
    <row r="139" spans="1:7" ht="42">
      <c r="A139" s="4">
        <v>9</v>
      </c>
      <c r="B139" s="4">
        <v>11000000</v>
      </c>
      <c r="C139" s="11" t="s">
        <v>159</v>
      </c>
      <c r="D139" s="10" t="s">
        <v>79</v>
      </c>
      <c r="E139" s="11" t="s">
        <v>80</v>
      </c>
      <c r="F139" s="9" t="s">
        <v>81</v>
      </c>
      <c r="G139" s="21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6"/>
      <c r="F140" s="9" t="s">
        <v>284</v>
      </c>
      <c r="G140" s="20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8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2" t="s">
        <v>289</v>
      </c>
    </row>
    <row r="143" spans="1:7">
      <c r="A143" s="4">
        <v>9</v>
      </c>
      <c r="B143" s="4">
        <v>11000000</v>
      </c>
      <c r="C143" s="35"/>
      <c r="D143" s="27"/>
      <c r="E143" s="26"/>
      <c r="F143" s="9" t="s">
        <v>290</v>
      </c>
      <c r="G143" s="36" t="s">
        <v>291</v>
      </c>
    </row>
    <row r="144" spans="1:7">
      <c r="A144" s="4">
        <v>9</v>
      </c>
      <c r="B144" s="4">
        <v>11000000</v>
      </c>
      <c r="C144" s="35"/>
      <c r="D144" s="27"/>
      <c r="E144" s="26"/>
      <c r="F144" s="9" t="s">
        <v>292</v>
      </c>
      <c r="G144" s="37" t="s">
        <v>293</v>
      </c>
    </row>
    <row r="145" spans="1:7">
      <c r="A145" s="4">
        <v>9</v>
      </c>
      <c r="B145" s="4">
        <v>11000000</v>
      </c>
      <c r="C145" s="35"/>
      <c r="D145" s="27"/>
      <c r="E145" s="26"/>
      <c r="F145" s="38" t="s">
        <v>294</v>
      </c>
      <c r="G145" s="39" t="s">
        <v>295</v>
      </c>
    </row>
    <row r="146" spans="1:7">
      <c r="A146" s="4">
        <v>9</v>
      </c>
      <c r="B146" s="4">
        <v>11000000</v>
      </c>
      <c r="C146" s="26"/>
      <c r="D146" s="27"/>
      <c r="E146" s="26"/>
      <c r="F146" s="14" t="s">
        <v>296</v>
      </c>
      <c r="G146" s="28" t="s">
        <v>297</v>
      </c>
    </row>
    <row r="147" spans="1:7">
      <c r="A147" s="4">
        <v>9</v>
      </c>
      <c r="B147" s="4">
        <v>11000000</v>
      </c>
      <c r="C147" s="26"/>
      <c r="D147" s="27"/>
      <c r="E147" s="26"/>
      <c r="F147" s="14" t="s">
        <v>298</v>
      </c>
      <c r="G147" s="28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8" t="s">
        <v>301</v>
      </c>
    </row>
    <row r="149" spans="1:7">
      <c r="A149" s="6">
        <v>10</v>
      </c>
      <c r="B149" s="67">
        <v>14000000</v>
      </c>
      <c r="C149" s="68" t="s">
        <v>302</v>
      </c>
      <c r="D149" s="69"/>
      <c r="E149" s="68"/>
      <c r="F149" s="69" t="s">
        <v>438</v>
      </c>
      <c r="G149" s="68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1" t="s">
        <v>130</v>
      </c>
    </row>
    <row r="151" spans="1:7">
      <c r="A151" s="6">
        <v>10</v>
      </c>
      <c r="B151" s="6">
        <v>14000000</v>
      </c>
      <c r="C151" s="26"/>
      <c r="D151" s="27"/>
      <c r="E151" s="26"/>
      <c r="F151" s="29" t="s">
        <v>89</v>
      </c>
      <c r="G151" s="30" t="s">
        <v>303</v>
      </c>
    </row>
    <row r="152" spans="1:7" ht="72.2" customHeight="1">
      <c r="A152" s="6">
        <v>10</v>
      </c>
      <c r="B152" s="6">
        <v>14000000</v>
      </c>
      <c r="C152" s="26"/>
      <c r="D152" s="27"/>
      <c r="E152" s="26"/>
      <c r="F152" s="9" t="s">
        <v>304</v>
      </c>
      <c r="G152" s="20" t="s">
        <v>305</v>
      </c>
    </row>
    <row r="153" spans="1:7">
      <c r="A153" s="6">
        <v>10</v>
      </c>
      <c r="B153" s="6">
        <v>14000000</v>
      </c>
      <c r="C153" s="26"/>
      <c r="D153" s="27"/>
      <c r="E153" s="26"/>
      <c r="F153" s="9" t="s">
        <v>306</v>
      </c>
      <c r="G153" s="20" t="s">
        <v>307</v>
      </c>
    </row>
    <row r="154" spans="1:7">
      <c r="A154" s="6">
        <v>10</v>
      </c>
      <c r="B154" s="6">
        <v>14000000</v>
      </c>
      <c r="C154" s="26"/>
      <c r="D154" s="27"/>
      <c r="E154" s="26"/>
      <c r="F154" s="14" t="s">
        <v>308</v>
      </c>
      <c r="G154" s="28" t="s">
        <v>309</v>
      </c>
    </row>
    <row r="155" spans="1:7">
      <c r="A155" s="6">
        <v>10</v>
      </c>
      <c r="B155" s="6">
        <v>14000000</v>
      </c>
      <c r="C155" s="26"/>
      <c r="D155" s="27"/>
      <c r="E155" s="26"/>
      <c r="F155" s="9" t="s">
        <v>1</v>
      </c>
      <c r="G155" s="20" t="s">
        <v>310</v>
      </c>
    </row>
    <row r="156" spans="1:7" ht="24" customHeight="1">
      <c r="A156" s="6">
        <v>10</v>
      </c>
      <c r="B156" s="6">
        <v>14000000</v>
      </c>
      <c r="C156" s="26"/>
      <c r="D156" s="27"/>
      <c r="E156" s="26"/>
      <c r="F156" s="14" t="s">
        <v>311</v>
      </c>
      <c r="G156" s="28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8"/>
      <c r="F157" s="14" t="s">
        <v>10</v>
      </c>
      <c r="G157" s="28" t="s">
        <v>313</v>
      </c>
    </row>
    <row r="158" spans="1:7">
      <c r="A158" s="6">
        <v>10</v>
      </c>
      <c r="B158" s="6">
        <v>14000000</v>
      </c>
      <c r="C158" s="26"/>
      <c r="D158" s="27"/>
      <c r="E158" s="26"/>
      <c r="F158" s="9" t="s">
        <v>314</v>
      </c>
      <c r="G158" s="20" t="s">
        <v>315</v>
      </c>
    </row>
    <row r="159" spans="1:7">
      <c r="A159" s="6">
        <v>10</v>
      </c>
      <c r="B159" s="6">
        <v>14000000</v>
      </c>
      <c r="C159" s="26"/>
      <c r="D159" s="27"/>
      <c r="E159" s="26"/>
      <c r="F159" s="9" t="s">
        <v>92</v>
      </c>
      <c r="G159" s="20" t="s">
        <v>316</v>
      </c>
    </row>
    <row r="160" spans="1:7">
      <c r="A160" s="4">
        <v>11</v>
      </c>
      <c r="B160" s="67">
        <v>15000000</v>
      </c>
      <c r="C160" s="68" t="s">
        <v>317</v>
      </c>
      <c r="D160" s="69"/>
      <c r="E160" s="68"/>
      <c r="F160" s="69" t="s">
        <v>440</v>
      </c>
      <c r="G160" s="68" t="s">
        <v>441</v>
      </c>
    </row>
    <row r="161" spans="1:7" ht="24" customHeight="1">
      <c r="A161" s="4">
        <v>11</v>
      </c>
      <c r="B161" s="4">
        <v>15000000</v>
      </c>
      <c r="C161" s="24" t="s">
        <v>159</v>
      </c>
      <c r="D161" s="25" t="s">
        <v>82</v>
      </c>
      <c r="E161" s="390" t="s">
        <v>83</v>
      </c>
      <c r="F161" s="9" t="s">
        <v>81</v>
      </c>
      <c r="G161" s="21" t="s">
        <v>130</v>
      </c>
    </row>
    <row r="162" spans="1:7" ht="42">
      <c r="A162" s="4">
        <v>11</v>
      </c>
      <c r="B162" s="4">
        <v>15000000</v>
      </c>
      <c r="C162" s="26"/>
      <c r="D162" s="27"/>
      <c r="E162" s="391"/>
      <c r="F162" s="14" t="s">
        <v>318</v>
      </c>
      <c r="G162" s="28" t="s">
        <v>319</v>
      </c>
    </row>
    <row r="163" spans="1:7">
      <c r="A163" s="4">
        <v>11</v>
      </c>
      <c r="B163" s="4">
        <v>15000000</v>
      </c>
      <c r="C163" s="26"/>
      <c r="D163" s="27"/>
      <c r="E163" s="26"/>
      <c r="F163" s="9" t="s">
        <v>320</v>
      </c>
      <c r="G163" s="20" t="s">
        <v>106</v>
      </c>
    </row>
    <row r="164" spans="1:7">
      <c r="A164" s="4">
        <v>11</v>
      </c>
      <c r="B164" s="4">
        <v>15000000</v>
      </c>
      <c r="C164" s="26"/>
      <c r="D164" s="27"/>
      <c r="E164" s="26"/>
      <c r="F164" s="9" t="s">
        <v>321</v>
      </c>
      <c r="G164" s="20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0" t="s">
        <v>324</v>
      </c>
    </row>
    <row r="166" spans="1:7">
      <c r="A166" s="4">
        <v>12</v>
      </c>
      <c r="B166" s="67">
        <v>17000000</v>
      </c>
      <c r="C166" s="68" t="s">
        <v>325</v>
      </c>
      <c r="D166" s="69"/>
      <c r="E166" s="68"/>
      <c r="F166" s="69" t="s">
        <v>442</v>
      </c>
      <c r="G166" s="68" t="s">
        <v>443</v>
      </c>
    </row>
    <row r="167" spans="1:7" ht="42">
      <c r="A167" s="4">
        <v>12</v>
      </c>
      <c r="B167" s="4">
        <v>17000000</v>
      </c>
      <c r="C167" s="11" t="s">
        <v>159</v>
      </c>
      <c r="D167" s="10" t="s">
        <v>77</v>
      </c>
      <c r="E167" s="30" t="s">
        <v>326</v>
      </c>
      <c r="F167" s="9" t="s">
        <v>81</v>
      </c>
      <c r="G167" s="21" t="s">
        <v>130</v>
      </c>
    </row>
    <row r="168" spans="1:7" ht="24" customHeight="1">
      <c r="A168" s="4">
        <v>12</v>
      </c>
      <c r="B168" s="4">
        <v>17000000</v>
      </c>
      <c r="C168" s="13"/>
      <c r="D168" s="40" t="s">
        <v>84</v>
      </c>
      <c r="E168" s="41" t="s">
        <v>85</v>
      </c>
      <c r="F168" s="34" t="s">
        <v>327</v>
      </c>
      <c r="G168" s="42" t="s">
        <v>328</v>
      </c>
    </row>
    <row r="169" spans="1:7" ht="72.2" customHeight="1">
      <c r="A169" s="4">
        <v>12</v>
      </c>
      <c r="B169" s="4">
        <v>17000000</v>
      </c>
      <c r="C169" s="26"/>
      <c r="D169" s="27"/>
      <c r="E169" s="26"/>
      <c r="F169" s="9" t="s">
        <v>304</v>
      </c>
      <c r="G169" s="20" t="s">
        <v>305</v>
      </c>
    </row>
    <row r="170" spans="1:7">
      <c r="A170" s="4">
        <v>12</v>
      </c>
      <c r="B170" s="4">
        <v>17000000</v>
      </c>
      <c r="C170" s="26"/>
      <c r="D170" s="27"/>
      <c r="E170" s="26"/>
      <c r="F170" s="9" t="s">
        <v>329</v>
      </c>
      <c r="G170" s="20" t="s">
        <v>330</v>
      </c>
    </row>
    <row r="171" spans="1:7">
      <c r="A171" s="4">
        <v>13</v>
      </c>
      <c r="B171" s="67">
        <v>19000000</v>
      </c>
      <c r="C171" s="68" t="s">
        <v>331</v>
      </c>
      <c r="D171" s="69"/>
      <c r="E171" s="68"/>
      <c r="F171" s="69" t="s">
        <v>444</v>
      </c>
      <c r="G171" s="68" t="s">
        <v>445</v>
      </c>
    </row>
    <row r="172" spans="1:7" ht="42">
      <c r="A172" s="4">
        <v>13</v>
      </c>
      <c r="B172" s="4">
        <v>19000000</v>
      </c>
      <c r="C172" s="11" t="s">
        <v>159</v>
      </c>
      <c r="D172" s="10" t="s">
        <v>86</v>
      </c>
      <c r="E172" s="11" t="s">
        <v>87</v>
      </c>
      <c r="F172" s="9" t="s">
        <v>81</v>
      </c>
      <c r="G172" s="21" t="s">
        <v>130</v>
      </c>
    </row>
    <row r="173" spans="1:7">
      <c r="A173" s="4">
        <v>13</v>
      </c>
      <c r="B173" s="4">
        <v>19000000</v>
      </c>
      <c r="C173" s="26"/>
      <c r="D173" s="27"/>
      <c r="E173" s="8"/>
      <c r="F173" s="9" t="s">
        <v>82</v>
      </c>
      <c r="G173" s="20" t="s">
        <v>332</v>
      </c>
    </row>
    <row r="174" spans="1:7">
      <c r="A174" s="4">
        <v>13</v>
      </c>
      <c r="B174" s="4">
        <v>19000000</v>
      </c>
      <c r="C174" s="26"/>
      <c r="D174" s="27"/>
      <c r="E174" s="26"/>
      <c r="F174" s="9" t="s">
        <v>333</v>
      </c>
      <c r="G174" s="20" t="s">
        <v>334</v>
      </c>
    </row>
    <row r="175" spans="1:7">
      <c r="A175" s="4">
        <v>13</v>
      </c>
      <c r="B175" s="4">
        <v>19000000</v>
      </c>
      <c r="C175" s="26"/>
      <c r="D175" s="27"/>
      <c r="E175" s="26"/>
      <c r="F175" s="9" t="s">
        <v>335</v>
      </c>
      <c r="G175" s="20" t="s">
        <v>336</v>
      </c>
    </row>
    <row r="176" spans="1:7">
      <c r="A176" s="4">
        <v>14</v>
      </c>
      <c r="B176" s="67">
        <v>20000000</v>
      </c>
      <c r="C176" s="68" t="s">
        <v>337</v>
      </c>
      <c r="D176" s="69"/>
      <c r="E176" s="68"/>
      <c r="F176" s="69" t="s">
        <v>446</v>
      </c>
      <c r="G176" s="68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1" t="s">
        <v>130</v>
      </c>
    </row>
    <row r="178" spans="1:7">
      <c r="A178" s="4">
        <v>14</v>
      </c>
      <c r="B178" s="4">
        <v>20000000</v>
      </c>
      <c r="C178" s="26"/>
      <c r="D178" s="27"/>
      <c r="E178" s="26"/>
      <c r="F178" s="9" t="s">
        <v>338</v>
      </c>
      <c r="G178" s="20" t="s">
        <v>339</v>
      </c>
    </row>
    <row r="179" spans="1:7">
      <c r="A179" s="6">
        <v>15</v>
      </c>
      <c r="B179" s="67">
        <v>21000000</v>
      </c>
      <c r="C179" s="68" t="s">
        <v>340</v>
      </c>
      <c r="D179" s="69"/>
      <c r="E179" s="68"/>
      <c r="F179" s="69" t="s">
        <v>448</v>
      </c>
      <c r="G179" s="68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1" t="s">
        <v>130</v>
      </c>
    </row>
    <row r="181" spans="1:7">
      <c r="A181" s="6">
        <v>15</v>
      </c>
      <c r="B181" s="6">
        <v>21000000</v>
      </c>
      <c r="C181" s="26"/>
      <c r="D181" s="27"/>
      <c r="E181" s="26"/>
      <c r="F181" s="9" t="s">
        <v>341</v>
      </c>
      <c r="G181" s="21" t="s">
        <v>342</v>
      </c>
    </row>
    <row r="182" spans="1:7" ht="42">
      <c r="A182" s="6">
        <v>15</v>
      </c>
      <c r="B182" s="6">
        <v>21000000</v>
      </c>
      <c r="C182" s="26"/>
      <c r="D182" s="27"/>
      <c r="E182" s="26"/>
      <c r="F182" s="9" t="s">
        <v>318</v>
      </c>
      <c r="G182" s="20" t="s">
        <v>319</v>
      </c>
    </row>
    <row r="183" spans="1:7">
      <c r="A183" s="4">
        <v>16</v>
      </c>
      <c r="B183" s="67">
        <v>22000000</v>
      </c>
      <c r="C183" s="68" t="s">
        <v>343</v>
      </c>
      <c r="D183" s="69"/>
      <c r="E183" s="68"/>
      <c r="F183" s="69" t="s">
        <v>450</v>
      </c>
      <c r="G183" s="68" t="s">
        <v>451</v>
      </c>
    </row>
    <row r="184" spans="1:7" ht="42">
      <c r="A184" s="4">
        <v>16</v>
      </c>
      <c r="B184" s="4">
        <v>22000000</v>
      </c>
      <c r="C184" s="11" t="s">
        <v>159</v>
      </c>
      <c r="D184" s="10" t="s">
        <v>82</v>
      </c>
      <c r="E184" s="11" t="s">
        <v>83</v>
      </c>
      <c r="F184" s="9" t="s">
        <v>81</v>
      </c>
      <c r="G184" s="21" t="s">
        <v>130</v>
      </c>
    </row>
    <row r="185" spans="1:7">
      <c r="A185" s="4">
        <v>16</v>
      </c>
      <c r="B185" s="4">
        <v>22000000</v>
      </c>
      <c r="C185" s="26"/>
      <c r="D185" s="27"/>
      <c r="E185" s="26"/>
      <c r="F185" s="9" t="s">
        <v>344</v>
      </c>
      <c r="G185" s="20" t="s">
        <v>345</v>
      </c>
    </row>
    <row r="186" spans="1:7">
      <c r="A186" s="4">
        <v>16</v>
      </c>
      <c r="B186" s="4">
        <v>22000000</v>
      </c>
      <c r="C186" s="26"/>
      <c r="D186" s="27"/>
      <c r="E186" s="8"/>
      <c r="F186" s="9" t="s">
        <v>86</v>
      </c>
      <c r="G186" s="20" t="s">
        <v>346</v>
      </c>
    </row>
    <row r="187" spans="1:7">
      <c r="A187" s="4">
        <v>16</v>
      </c>
      <c r="B187" s="4">
        <v>22000000</v>
      </c>
      <c r="C187" s="26"/>
      <c r="D187" s="27"/>
      <c r="E187" s="8"/>
      <c r="F187" s="9" t="s">
        <v>347</v>
      </c>
      <c r="G187" s="20" t="s">
        <v>348</v>
      </c>
    </row>
    <row r="188" spans="1:7" ht="48.2" customHeight="1">
      <c r="A188" s="4">
        <v>16</v>
      </c>
      <c r="B188" s="4">
        <v>22000000</v>
      </c>
      <c r="C188" s="26"/>
      <c r="D188" s="27"/>
      <c r="E188" s="8"/>
      <c r="F188" s="9" t="s">
        <v>349</v>
      </c>
      <c r="G188" s="20" t="s">
        <v>350</v>
      </c>
    </row>
    <row r="189" spans="1:7" ht="42">
      <c r="A189" s="4">
        <v>16</v>
      </c>
      <c r="B189" s="4">
        <v>22000000</v>
      </c>
      <c r="C189" s="26"/>
      <c r="D189" s="27"/>
      <c r="E189" s="26"/>
      <c r="F189" s="9" t="s">
        <v>351</v>
      </c>
      <c r="G189" s="43" t="s">
        <v>352</v>
      </c>
    </row>
    <row r="190" spans="1:7" ht="42">
      <c r="A190" s="4">
        <v>16</v>
      </c>
      <c r="B190" s="4">
        <v>22000000</v>
      </c>
      <c r="C190" s="26"/>
      <c r="D190" s="27"/>
      <c r="E190" s="26"/>
      <c r="F190" s="9" t="s">
        <v>353</v>
      </c>
      <c r="G190" s="20" t="s">
        <v>354</v>
      </c>
    </row>
    <row r="191" spans="1:7">
      <c r="A191" s="4">
        <v>16</v>
      </c>
      <c r="B191" s="4">
        <v>22000000</v>
      </c>
      <c r="C191" s="26"/>
      <c r="D191" s="27"/>
      <c r="E191" s="8"/>
      <c r="F191" s="9" t="s">
        <v>355</v>
      </c>
      <c r="G191" s="20" t="s">
        <v>356</v>
      </c>
    </row>
    <row r="192" spans="1:7">
      <c r="A192" s="4">
        <v>16</v>
      </c>
      <c r="B192" s="4">
        <v>22000000</v>
      </c>
      <c r="C192" s="26"/>
      <c r="D192" s="27"/>
      <c r="E192" s="8"/>
      <c r="F192" s="14" t="s">
        <v>357</v>
      </c>
      <c r="G192" s="28" t="s">
        <v>358</v>
      </c>
    </row>
    <row r="193" spans="1:7" ht="42">
      <c r="A193" s="4">
        <v>16</v>
      </c>
      <c r="B193" s="4">
        <v>22000000</v>
      </c>
      <c r="C193" s="26"/>
      <c r="D193" s="27"/>
      <c r="E193" s="26"/>
      <c r="F193" s="9" t="s">
        <v>359</v>
      </c>
      <c r="G193" s="20" t="s">
        <v>360</v>
      </c>
    </row>
    <row r="194" spans="1:7">
      <c r="A194" s="4">
        <v>16</v>
      </c>
      <c r="B194" s="4">
        <v>22000000</v>
      </c>
      <c r="C194" s="26"/>
      <c r="D194" s="27"/>
      <c r="E194" s="26"/>
      <c r="F194" s="9" t="s">
        <v>288</v>
      </c>
      <c r="G194" s="21" t="s">
        <v>289</v>
      </c>
    </row>
    <row r="195" spans="1:7">
      <c r="A195" s="4">
        <v>17</v>
      </c>
      <c r="B195" s="67">
        <v>23000000</v>
      </c>
      <c r="C195" s="68" t="s">
        <v>361</v>
      </c>
      <c r="D195" s="69"/>
      <c r="E195" s="68"/>
      <c r="F195" s="69" t="s">
        <v>452</v>
      </c>
      <c r="G195" s="68" t="s">
        <v>453</v>
      </c>
    </row>
    <row r="196" spans="1:7" ht="42">
      <c r="A196" s="4">
        <v>17</v>
      </c>
      <c r="B196" s="4">
        <v>23000000</v>
      </c>
      <c r="C196" s="11" t="s">
        <v>159</v>
      </c>
      <c r="D196" s="10" t="s">
        <v>86</v>
      </c>
      <c r="E196" s="11" t="s">
        <v>87</v>
      </c>
      <c r="F196" s="9" t="s">
        <v>81</v>
      </c>
      <c r="G196" s="21" t="s">
        <v>130</v>
      </c>
    </row>
    <row r="197" spans="1:7" ht="24" customHeight="1">
      <c r="A197" s="4">
        <v>17</v>
      </c>
      <c r="B197" s="4">
        <v>23000000</v>
      </c>
      <c r="C197" s="26"/>
      <c r="D197" s="27"/>
      <c r="E197" s="8"/>
      <c r="F197" s="9" t="s">
        <v>362</v>
      </c>
      <c r="G197" s="20" t="s">
        <v>363</v>
      </c>
    </row>
    <row r="198" spans="1:7" ht="24" customHeight="1">
      <c r="A198" s="4">
        <v>17</v>
      </c>
      <c r="B198" s="4">
        <v>23000000</v>
      </c>
      <c r="C198" s="26"/>
      <c r="D198" s="27"/>
      <c r="E198" s="8"/>
      <c r="F198" s="9" t="s">
        <v>364</v>
      </c>
      <c r="G198" s="20" t="s">
        <v>365</v>
      </c>
    </row>
    <row r="199" spans="1:7" ht="42">
      <c r="A199" s="4">
        <v>17</v>
      </c>
      <c r="B199" s="4">
        <v>23000000</v>
      </c>
      <c r="C199" s="26"/>
      <c r="D199" s="27"/>
      <c r="E199" s="8"/>
      <c r="F199" s="14" t="s">
        <v>366</v>
      </c>
      <c r="G199" s="28" t="s">
        <v>367</v>
      </c>
    </row>
    <row r="200" spans="1:7">
      <c r="A200" s="4">
        <v>17</v>
      </c>
      <c r="B200" s="4">
        <v>23000000</v>
      </c>
      <c r="C200" s="26"/>
      <c r="D200" s="27"/>
      <c r="E200" s="26"/>
      <c r="F200" s="9" t="s">
        <v>368</v>
      </c>
      <c r="G200" s="20" t="s">
        <v>369</v>
      </c>
    </row>
    <row r="201" spans="1:7">
      <c r="A201" s="4">
        <v>17</v>
      </c>
      <c r="B201" s="4">
        <v>23000000</v>
      </c>
      <c r="C201" s="26"/>
      <c r="D201" s="27"/>
      <c r="E201" s="26"/>
      <c r="F201" s="14" t="s">
        <v>370</v>
      </c>
      <c r="G201" s="22" t="s">
        <v>371</v>
      </c>
    </row>
    <row r="202" spans="1:7">
      <c r="A202" s="4">
        <v>17</v>
      </c>
      <c r="B202" s="4">
        <v>23000000</v>
      </c>
      <c r="C202" s="26"/>
      <c r="D202" s="27"/>
      <c r="E202" s="26"/>
      <c r="F202" s="9" t="s">
        <v>372</v>
      </c>
      <c r="G202" s="20" t="s">
        <v>373</v>
      </c>
    </row>
    <row r="203" spans="1:7">
      <c r="A203" s="4">
        <v>17</v>
      </c>
      <c r="B203" s="4">
        <v>23000000</v>
      </c>
      <c r="C203" s="26"/>
      <c r="D203" s="27"/>
      <c r="E203" s="26"/>
      <c r="F203" s="9" t="s">
        <v>76</v>
      </c>
      <c r="G203" s="20" t="s">
        <v>374</v>
      </c>
    </row>
    <row r="204" spans="1:7">
      <c r="A204" s="4">
        <v>17</v>
      </c>
      <c r="B204" s="4">
        <v>23000000</v>
      </c>
      <c r="C204" s="8"/>
      <c r="D204" s="7"/>
      <c r="E204" s="8"/>
      <c r="F204" s="9" t="s">
        <v>77</v>
      </c>
      <c r="G204" s="20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8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8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0" t="s">
        <v>379</v>
      </c>
    </row>
    <row r="208" spans="1:7">
      <c r="A208" s="6">
        <v>18</v>
      </c>
      <c r="B208" s="67">
        <v>24000000</v>
      </c>
      <c r="C208" s="68" t="s">
        <v>380</v>
      </c>
      <c r="D208" s="69"/>
      <c r="E208" s="68"/>
      <c r="F208" s="69" t="s">
        <v>454</v>
      </c>
      <c r="G208" s="68" t="s">
        <v>455</v>
      </c>
    </row>
    <row r="209" spans="1:7" ht="42">
      <c r="A209" s="6">
        <v>18</v>
      </c>
      <c r="B209" s="6">
        <v>24000000</v>
      </c>
      <c r="C209" s="11" t="s">
        <v>159</v>
      </c>
      <c r="D209" s="10" t="s">
        <v>86</v>
      </c>
      <c r="E209" s="11" t="s">
        <v>87</v>
      </c>
      <c r="F209" s="9" t="s">
        <v>81</v>
      </c>
      <c r="G209" s="20" t="s">
        <v>130</v>
      </c>
    </row>
    <row r="210" spans="1:7">
      <c r="A210" s="6">
        <v>18</v>
      </c>
      <c r="B210" s="6">
        <v>24000000</v>
      </c>
      <c r="C210" s="26"/>
      <c r="D210" s="27"/>
      <c r="E210" s="26"/>
      <c r="F210" s="9" t="s">
        <v>381</v>
      </c>
      <c r="G210" s="20" t="s">
        <v>382</v>
      </c>
    </row>
    <row r="211" spans="1:7">
      <c r="A211" s="6">
        <v>18</v>
      </c>
      <c r="B211" s="6">
        <v>24000000</v>
      </c>
      <c r="C211" s="26"/>
      <c r="D211" s="27"/>
      <c r="E211" s="26"/>
      <c r="F211" s="9" t="s">
        <v>383</v>
      </c>
      <c r="G211" s="20" t="s">
        <v>384</v>
      </c>
    </row>
    <row r="212" spans="1:7">
      <c r="A212" s="6">
        <v>18</v>
      </c>
      <c r="B212" s="6">
        <v>24000000</v>
      </c>
      <c r="C212" s="26"/>
      <c r="D212" s="27"/>
      <c r="E212" s="26"/>
      <c r="F212" s="9" t="s">
        <v>385</v>
      </c>
      <c r="G212" s="20" t="s">
        <v>386</v>
      </c>
    </row>
    <row r="213" spans="1:7">
      <c r="A213" s="6">
        <v>18</v>
      </c>
      <c r="B213" s="6">
        <v>24000000</v>
      </c>
      <c r="C213" s="26"/>
      <c r="D213" s="27"/>
      <c r="E213" s="26"/>
      <c r="F213" s="14" t="s">
        <v>387</v>
      </c>
      <c r="G213" s="22" t="s">
        <v>388</v>
      </c>
    </row>
    <row r="214" spans="1:7">
      <c r="A214" s="6">
        <v>18</v>
      </c>
      <c r="B214" s="6">
        <v>24000000</v>
      </c>
      <c r="C214" s="26"/>
      <c r="D214" s="27"/>
      <c r="E214" s="26"/>
      <c r="F214" s="9" t="s">
        <v>389</v>
      </c>
      <c r="G214" s="21" t="s">
        <v>390</v>
      </c>
    </row>
    <row r="215" spans="1:7">
      <c r="A215" s="6">
        <v>18</v>
      </c>
      <c r="B215" s="6">
        <v>24000000</v>
      </c>
      <c r="C215" s="26"/>
      <c r="D215" s="27"/>
      <c r="E215" s="26"/>
      <c r="F215" s="9" t="s">
        <v>391</v>
      </c>
      <c r="G215" s="20" t="s">
        <v>392</v>
      </c>
    </row>
    <row r="216" spans="1:7">
      <c r="A216" s="6">
        <v>19</v>
      </c>
      <c r="B216" s="67">
        <v>25000000</v>
      </c>
      <c r="C216" s="68" t="s">
        <v>393</v>
      </c>
      <c r="D216" s="69"/>
      <c r="E216" s="68"/>
      <c r="F216" s="69" t="s">
        <v>456</v>
      </c>
      <c r="G216" s="68" t="s">
        <v>457</v>
      </c>
    </row>
    <row r="217" spans="1:7" ht="42">
      <c r="A217" s="6">
        <v>19</v>
      </c>
      <c r="B217" s="6">
        <v>25000000</v>
      </c>
      <c r="C217" s="11" t="s">
        <v>159</v>
      </c>
      <c r="D217" s="10" t="s">
        <v>77</v>
      </c>
      <c r="E217" s="11" t="s">
        <v>78</v>
      </c>
      <c r="F217" s="9" t="s">
        <v>81</v>
      </c>
      <c r="G217" s="20" t="s">
        <v>130</v>
      </c>
    </row>
    <row r="218" spans="1:7">
      <c r="A218" s="6">
        <v>19</v>
      </c>
      <c r="B218" s="6">
        <v>25000000</v>
      </c>
      <c r="C218" s="26"/>
      <c r="D218" s="27"/>
      <c r="E218" s="26"/>
      <c r="F218" s="9" t="s">
        <v>79</v>
      </c>
      <c r="G218" s="20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0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0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8" t="s">
        <v>282</v>
      </c>
    </row>
    <row r="222" spans="1:7">
      <c r="A222" s="44"/>
      <c r="B222" s="67">
        <v>81000000</v>
      </c>
      <c r="C222" s="68" t="s">
        <v>399</v>
      </c>
      <c r="D222" s="69">
        <v>101002</v>
      </c>
      <c r="E222" s="68" t="s">
        <v>90</v>
      </c>
      <c r="F222" s="69"/>
      <c r="G222" s="68"/>
    </row>
  </sheetData>
  <autoFilter ref="A1:G222" xr:uid="{00000000-0009-0000-0000-000007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65</vt:i4>
      </vt:variant>
    </vt:vector>
  </HeadingPairs>
  <TitlesOfParts>
    <vt:vector size="73" baseType="lpstr">
      <vt:lpstr>คำนำ </vt:lpstr>
      <vt:lpstr>โครงสร้าง</vt:lpstr>
      <vt:lpstr>สังเขป</vt:lpstr>
      <vt:lpstr>สังเขป ฉ</vt:lpstr>
      <vt:lpstr>งบประมาณรายจ่ายประจำปี </vt:lpstr>
      <vt:lpstr>รายละเอียดตามงบรายจ่าย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'งบประมาณรายจ่ายประจำปี '!Print_Area</vt:lpstr>
      <vt:lpstr>รายละเอียดตามงบรายจ่าย!Print_Area</vt:lpstr>
      <vt:lpstr>สังเขป!Print_Area</vt:lpstr>
      <vt:lpstr>'สังเขป ฉ'!Print_Area</vt:lpstr>
      <vt:lpstr>สำนัก!Print_Titles</vt:lpstr>
      <vt:lpstr>proj01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bma02981</cp:lastModifiedBy>
  <cp:lastPrinted>2023-09-18T02:28:27Z</cp:lastPrinted>
  <dcterms:created xsi:type="dcterms:W3CDTF">2022-03-06T17:48:55Z</dcterms:created>
  <dcterms:modified xsi:type="dcterms:W3CDTF">2024-04-20T10:30:12Z</dcterms:modified>
</cp:coreProperties>
</file>