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งาน\งานงบประมาณ\ตั้งงบ68\สงม 1-2\"/>
    </mc:Choice>
  </mc:AlternateContent>
  <xr:revisionPtr revIDLastSave="0" documentId="13_ncr:1_{B63CF480-AB78-4840-8A7E-8FCD1AA2B85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บุคลากร" sheetId="23" r:id="rId1"/>
    <sheet name="ปกครอง " sheetId="24" r:id="rId2"/>
    <sheet name="ทะเบียน" sheetId="25" r:id="rId3"/>
    <sheet name="คลัง" sheetId="14" r:id="rId4"/>
    <sheet name="รายได้" sheetId="15" r:id="rId5"/>
    <sheet name="รักษา" sheetId="16" r:id="rId6"/>
    <sheet name="เทศกิจ" sheetId="17" r:id="rId7"/>
    <sheet name="โยธา" sheetId="18" r:id="rId8"/>
    <sheet name="พัฒนา" sheetId="19" r:id="rId9"/>
    <sheet name="สิ่งแวดล้อม" sheetId="20" r:id="rId10"/>
    <sheet name="ศึกษา" sheetId="21" r:id="rId11"/>
    <sheet name="Sheet1" sheetId="22" r:id="rId12"/>
    <sheet name="แบบแนบท้าย" sheetId="9" r:id="rId13"/>
    <sheet name="ปก" sheetId="12" r:id="rId14"/>
  </sheets>
  <definedNames>
    <definedName name="_xlnm.Print_Titles" localSheetId="3">คลัง!$2:$7</definedName>
    <definedName name="_xlnm.Print_Titles" localSheetId="2">ทะเบียน!$1:$5</definedName>
    <definedName name="_xlnm.Print_Titles" localSheetId="6">เทศกิจ!$1:$6</definedName>
    <definedName name="_xlnm.Print_Titles" localSheetId="1">'ปกครอง '!$1:$5</definedName>
    <definedName name="_xlnm.Print_Titles" localSheetId="8">พัฒนา!$1:$5</definedName>
    <definedName name="_xlnm.Print_Titles" localSheetId="7">โยธา!$1:$6</definedName>
    <definedName name="_xlnm.Print_Titles" localSheetId="5">รักษา!$1:$6</definedName>
    <definedName name="_xlnm.Print_Titles" localSheetId="4">รายได้!$1:$6</definedName>
    <definedName name="_xlnm.Print_Titles" localSheetId="10">ศึกษา!$76:$81</definedName>
    <definedName name="_xlnm.Print_Titles" localSheetId="9">สิ่งแวดล้อม!$1:$6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8" i="21" l="1"/>
  <c r="F88" i="21"/>
  <c r="D88" i="21"/>
  <c r="C88" i="21" s="1"/>
  <c r="E13" i="21"/>
  <c r="F13" i="21"/>
  <c r="F11" i="21" s="1"/>
  <c r="E11" i="21"/>
  <c r="D13" i="21"/>
  <c r="D11" i="21" s="1"/>
  <c r="C156" i="21"/>
  <c r="C154" i="21"/>
  <c r="C150" i="21"/>
  <c r="C148" i="21"/>
  <c r="C146" i="21"/>
  <c r="C143" i="21"/>
  <c r="C140" i="21"/>
  <c r="C138" i="21"/>
  <c r="C134" i="21"/>
  <c r="C132" i="21"/>
  <c r="C129" i="21"/>
  <c r="C127" i="21"/>
  <c r="C125" i="21"/>
  <c r="C123" i="21"/>
  <c r="C121" i="21"/>
  <c r="C119" i="21"/>
  <c r="C117" i="21"/>
  <c r="C115" i="21"/>
  <c r="C111" i="21"/>
  <c r="C109" i="21"/>
  <c r="C107" i="21"/>
  <c r="C103" i="21"/>
  <c r="C101" i="21"/>
  <c r="C99" i="21"/>
  <c r="C96" i="21"/>
  <c r="C94" i="21"/>
  <c r="C92" i="21"/>
  <c r="C33" i="21"/>
  <c r="C31" i="21"/>
  <c r="C29" i="21"/>
  <c r="C27" i="21"/>
  <c r="C22" i="21"/>
  <c r="C20" i="21"/>
  <c r="C17" i="21"/>
  <c r="D56" i="20"/>
  <c r="C67" i="20"/>
  <c r="H67" i="20" s="1"/>
  <c r="C65" i="20"/>
  <c r="D65" i="20"/>
  <c r="E65" i="20"/>
  <c r="F65" i="20"/>
  <c r="G67" i="20"/>
  <c r="C68" i="20"/>
  <c r="E58" i="20"/>
  <c r="E56" i="20" s="1"/>
  <c r="F58" i="20"/>
  <c r="F56" i="20" s="1"/>
  <c r="E60" i="20"/>
  <c r="F60" i="20"/>
  <c r="D60" i="20"/>
  <c r="D58" i="20" s="1"/>
  <c r="C62" i="20"/>
  <c r="C54" i="20"/>
  <c r="D40" i="20"/>
  <c r="D38" i="20" s="1"/>
  <c r="E40" i="20"/>
  <c r="F40" i="20"/>
  <c r="C34" i="20"/>
  <c r="C32" i="20"/>
  <c r="C30" i="20"/>
  <c r="C28" i="20"/>
  <c r="C23" i="20"/>
  <c r="C21" i="20"/>
  <c r="C17" i="20"/>
  <c r="C86" i="19"/>
  <c r="C84" i="19"/>
  <c r="C82" i="19"/>
  <c r="C80" i="19"/>
  <c r="C79" i="19"/>
  <c r="C77" i="19"/>
  <c r="C75" i="19"/>
  <c r="C72" i="19"/>
  <c r="D40" i="19"/>
  <c r="C58" i="19"/>
  <c r="C56" i="19"/>
  <c r="C54" i="19"/>
  <c r="C52" i="19"/>
  <c r="C50" i="19"/>
  <c r="C47" i="19"/>
  <c r="C44" i="19"/>
  <c r="E10" i="19"/>
  <c r="E8" i="19" s="1"/>
  <c r="F10" i="19"/>
  <c r="F8" i="19" s="1"/>
  <c r="D10" i="19"/>
  <c r="C35" i="19"/>
  <c r="C33" i="19"/>
  <c r="C31" i="19"/>
  <c r="C29" i="19"/>
  <c r="C27" i="19"/>
  <c r="C22" i="19"/>
  <c r="C20" i="19"/>
  <c r="C18" i="19"/>
  <c r="C14" i="19"/>
  <c r="D13" i="18"/>
  <c r="D11" i="18" s="1"/>
  <c r="D9" i="18" s="1"/>
  <c r="D30" i="18"/>
  <c r="F32" i="18"/>
  <c r="F30" i="18" s="1"/>
  <c r="D32" i="18"/>
  <c r="E34" i="18"/>
  <c r="E32" i="18" s="1"/>
  <c r="E30" i="18" s="1"/>
  <c r="F34" i="18"/>
  <c r="D34" i="18"/>
  <c r="E41" i="18"/>
  <c r="E43" i="18"/>
  <c r="F43" i="18"/>
  <c r="F41" i="18" s="1"/>
  <c r="D43" i="18"/>
  <c r="C43" i="18" s="1"/>
  <c r="C41" i="18" s="1"/>
  <c r="C39" i="18" s="1"/>
  <c r="E61" i="18"/>
  <c r="E59" i="18" s="1"/>
  <c r="F61" i="18"/>
  <c r="F59" i="18" s="1"/>
  <c r="D61" i="18"/>
  <c r="C82" i="18"/>
  <c r="C80" i="18"/>
  <c r="C78" i="18"/>
  <c r="C76" i="18"/>
  <c r="C72" i="18"/>
  <c r="C70" i="18"/>
  <c r="C68" i="18"/>
  <c r="C65" i="18"/>
  <c r="C55" i="18"/>
  <c r="C53" i="18"/>
  <c r="C51" i="18"/>
  <c r="C48" i="18"/>
  <c r="C46" i="18"/>
  <c r="C16" i="18"/>
  <c r="E42" i="17"/>
  <c r="E11" i="17"/>
  <c r="D11" i="17"/>
  <c r="C113" i="16"/>
  <c r="C111" i="16"/>
  <c r="C109" i="16"/>
  <c r="C107" i="16"/>
  <c r="C105" i="16"/>
  <c r="C101" i="16"/>
  <c r="C97" i="16"/>
  <c r="C95" i="16"/>
  <c r="C91" i="16"/>
  <c r="C74" i="16"/>
  <c r="C76" i="16"/>
  <c r="C72" i="16"/>
  <c r="C70" i="16"/>
  <c r="C68" i="16"/>
  <c r="C66" i="16"/>
  <c r="C61" i="16"/>
  <c r="C57" i="16"/>
  <c r="C55" i="16"/>
  <c r="C53" i="16"/>
  <c r="C45" i="16"/>
  <c r="C43" i="16"/>
  <c r="C41" i="16"/>
  <c r="C28" i="16"/>
  <c r="C30" i="16"/>
  <c r="C26" i="16"/>
  <c r="C24" i="16"/>
  <c r="C21" i="16"/>
  <c r="C19" i="16"/>
  <c r="C16" i="16"/>
  <c r="C36" i="15"/>
  <c r="C34" i="15"/>
  <c r="C32" i="15"/>
  <c r="C30" i="15"/>
  <c r="C26" i="15"/>
  <c r="C23" i="15"/>
  <c r="C21" i="15"/>
  <c r="C19" i="15"/>
  <c r="C16" i="15"/>
  <c r="D14" i="14"/>
  <c r="C32" i="14"/>
  <c r="C30" i="14"/>
  <c r="C28" i="14"/>
  <c r="C26" i="14"/>
  <c r="C22" i="14"/>
  <c r="C20" i="14"/>
  <c r="C17" i="14"/>
  <c r="E12" i="25"/>
  <c r="F12" i="25"/>
  <c r="D12" i="25"/>
  <c r="C15" i="25"/>
  <c r="C152" i="21"/>
  <c r="C105" i="21"/>
  <c r="D12" i="23"/>
  <c r="D10" i="23" s="1"/>
  <c r="D8" i="23" s="1"/>
  <c r="D6" i="23" s="1"/>
  <c r="C16" i="23"/>
  <c r="C18" i="23"/>
  <c r="C20" i="23"/>
  <c r="C14" i="23"/>
  <c r="D70" i="19"/>
  <c r="C68" i="19"/>
  <c r="C63" i="19"/>
  <c r="C26" i="18"/>
  <c r="C24" i="18"/>
  <c r="C21" i="18"/>
  <c r="C19" i="18"/>
  <c r="C34" i="18" l="1"/>
  <c r="C32" i="18" s="1"/>
  <c r="C30" i="18" s="1"/>
  <c r="D41" i="18"/>
  <c r="D39" i="18" s="1"/>
  <c r="C61" i="18"/>
  <c r="C40" i="20"/>
  <c r="C38" i="20" s="1"/>
  <c r="C86" i="21"/>
  <c r="D38" i="19"/>
  <c r="C10" i="19"/>
  <c r="D8" i="19"/>
  <c r="D6" i="19" s="1"/>
  <c r="D86" i="21"/>
  <c r="C60" i="20"/>
  <c r="C58" i="20" s="1"/>
  <c r="D59" i="18"/>
  <c r="C131" i="21"/>
  <c r="D89" i="19" l="1"/>
  <c r="C59" i="18"/>
  <c r="D57" i="18"/>
  <c r="D7" i="18" s="1"/>
  <c r="C99" i="16"/>
  <c r="D56" i="24"/>
  <c r="E56" i="24"/>
  <c r="F56" i="24"/>
  <c r="D88" i="18" l="1"/>
  <c r="C56" i="24"/>
  <c r="E79" i="24"/>
  <c r="D57" i="24" l="1"/>
  <c r="E12" i="24"/>
  <c r="F12" i="24"/>
  <c r="D12" i="24"/>
  <c r="C12" i="24" s="1"/>
  <c r="D11" i="15" l="1"/>
  <c r="E10" i="25"/>
  <c r="E8" i="25" s="1"/>
  <c r="F10" i="25"/>
  <c r="F8" i="25" s="1"/>
  <c r="E51" i="16"/>
  <c r="F51" i="16"/>
  <c r="F49" i="16" s="1"/>
  <c r="F47" i="16" s="1"/>
  <c r="D51" i="16"/>
  <c r="D49" i="16" s="1"/>
  <c r="D47" i="16" s="1"/>
  <c r="C39" i="25"/>
  <c r="C35" i="25"/>
  <c r="C34" i="25"/>
  <c r="C33" i="25"/>
  <c r="C32" i="25"/>
  <c r="C31" i="25"/>
  <c r="C30" i="25"/>
  <c r="C29" i="25"/>
  <c r="C28" i="25"/>
  <c r="C23" i="25"/>
  <c r="C22" i="25"/>
  <c r="C21" i="25"/>
  <c r="C20" i="25"/>
  <c r="C19" i="25"/>
  <c r="C18" i="25"/>
  <c r="C16" i="25"/>
  <c r="F11" i="25"/>
  <c r="F9" i="25" s="1"/>
  <c r="F7" i="25" s="1"/>
  <c r="F37" i="25" s="1"/>
  <c r="E11" i="25"/>
  <c r="E9" i="25" s="1"/>
  <c r="E7" i="25" s="1"/>
  <c r="E37" i="25" s="1"/>
  <c r="D10" i="25"/>
  <c r="D8" i="25" s="1"/>
  <c r="F13" i="23"/>
  <c r="E13" i="23"/>
  <c r="D13" i="23"/>
  <c r="F12" i="23"/>
  <c r="E12" i="23"/>
  <c r="F79" i="24"/>
  <c r="D79" i="24"/>
  <c r="C82" i="24"/>
  <c r="C81" i="24"/>
  <c r="F6" i="25" l="1"/>
  <c r="F36" i="25" s="1"/>
  <c r="F38" i="25"/>
  <c r="E6" i="25"/>
  <c r="E38" i="25"/>
  <c r="D6" i="25"/>
  <c r="D36" i="25" s="1"/>
  <c r="D38" i="25"/>
  <c r="C51" i="16"/>
  <c r="E49" i="16"/>
  <c r="E47" i="16" s="1"/>
  <c r="C12" i="25"/>
  <c r="C13" i="23"/>
  <c r="D11" i="25"/>
  <c r="C10" i="25"/>
  <c r="E36" i="25"/>
  <c r="C8" i="25"/>
  <c r="C36" i="25" l="1"/>
  <c r="C6" i="25"/>
  <c r="C38" i="25"/>
  <c r="C11" i="25"/>
  <c r="D9" i="25"/>
  <c r="D7" i="25" l="1"/>
  <c r="C9" i="25"/>
  <c r="C7" i="25" l="1"/>
  <c r="D37" i="25"/>
  <c r="C37" i="25" s="1"/>
  <c r="C11" i="21" l="1"/>
  <c r="C9" i="21" s="1"/>
  <c r="E136" i="21"/>
  <c r="C136" i="21"/>
  <c r="D136" i="21"/>
  <c r="F136" i="21"/>
  <c r="D87" i="16"/>
  <c r="E11" i="15"/>
  <c r="E54" i="24"/>
  <c r="E52" i="24" s="1"/>
  <c r="F54" i="24"/>
  <c r="F52" i="24" s="1"/>
  <c r="E10" i="24"/>
  <c r="E8" i="24" s="1"/>
  <c r="F10" i="24"/>
  <c r="F8" i="24" s="1"/>
  <c r="D10" i="24"/>
  <c r="D8" i="24" s="1"/>
  <c r="C65" i="24"/>
  <c r="C64" i="24"/>
  <c r="F89" i="24" l="1"/>
  <c r="E89" i="24"/>
  <c r="D12" i="14"/>
  <c r="E131" i="21"/>
  <c r="F131" i="21"/>
  <c r="D131" i="21"/>
  <c r="F83" i="21"/>
  <c r="E83" i="21"/>
  <c r="D83" i="21"/>
  <c r="C36" i="21"/>
  <c r="F8" i="21"/>
  <c r="E8" i="21"/>
  <c r="D8" i="21"/>
  <c r="F8" i="20"/>
  <c r="E8" i="20"/>
  <c r="D8" i="20"/>
  <c r="F7" i="19"/>
  <c r="E7" i="19"/>
  <c r="D7" i="19"/>
  <c r="F8" i="18"/>
  <c r="E8" i="18"/>
  <c r="D8" i="18"/>
  <c r="F8" i="17"/>
  <c r="E8" i="17"/>
  <c r="D8" i="17"/>
  <c r="F8" i="16"/>
  <c r="E8" i="16"/>
  <c r="D8" i="16"/>
  <c r="I93" i="21"/>
  <c r="I94" i="21"/>
  <c r="I95" i="21"/>
  <c r="I96" i="21"/>
  <c r="I97" i="21"/>
  <c r="I98" i="21"/>
  <c r="I99" i="21"/>
  <c r="I100" i="21"/>
  <c r="I101" i="21"/>
  <c r="I102" i="21"/>
  <c r="I104" i="21"/>
  <c r="I106" i="21"/>
  <c r="I107" i="21"/>
  <c r="I108" i="21"/>
  <c r="I110" i="21"/>
  <c r="I112" i="21"/>
  <c r="I114" i="21"/>
  <c r="I115" i="21"/>
  <c r="I116" i="21"/>
  <c r="I117" i="21"/>
  <c r="I118" i="21"/>
  <c r="I119" i="21"/>
  <c r="I120" i="21"/>
  <c r="I121" i="21"/>
  <c r="I122" i="21"/>
  <c r="I123" i="21"/>
  <c r="I124" i="21"/>
  <c r="I125" i="21"/>
  <c r="I126" i="21"/>
  <c r="I127" i="21"/>
  <c r="I128" i="21"/>
  <c r="I129" i="21"/>
  <c r="J93" i="21"/>
  <c r="J94" i="21"/>
  <c r="J95" i="21"/>
  <c r="J96" i="21"/>
  <c r="J97" i="21"/>
  <c r="J98" i="21"/>
  <c r="J99" i="21"/>
  <c r="J100" i="21"/>
  <c r="J101" i="21"/>
  <c r="J102" i="21"/>
  <c r="J104" i="21"/>
  <c r="J106" i="21"/>
  <c r="J107" i="21"/>
  <c r="J108" i="21"/>
  <c r="J110" i="21"/>
  <c r="J112" i="21"/>
  <c r="J114" i="21"/>
  <c r="J115" i="21"/>
  <c r="J116" i="21"/>
  <c r="J117" i="21"/>
  <c r="J118" i="21"/>
  <c r="J119" i="21"/>
  <c r="J120" i="21"/>
  <c r="J121" i="21"/>
  <c r="J122" i="21"/>
  <c r="J123" i="21"/>
  <c r="J124" i="21"/>
  <c r="J125" i="21"/>
  <c r="J126" i="21"/>
  <c r="J127" i="21"/>
  <c r="J128" i="21"/>
  <c r="J129" i="21"/>
  <c r="J92" i="21"/>
  <c r="G127" i="21"/>
  <c r="H127" i="21" s="1"/>
  <c r="G128" i="21"/>
  <c r="H128" i="21" s="1"/>
  <c r="D13" i="20"/>
  <c r="I62" i="20"/>
  <c r="C49" i="20"/>
  <c r="C46" i="20"/>
  <c r="C42" i="20"/>
  <c r="J32" i="20"/>
  <c r="C70" i="19"/>
  <c r="J73" i="18"/>
  <c r="J74" i="18"/>
  <c r="J75" i="18"/>
  <c r="J76" i="18"/>
  <c r="J77" i="18"/>
  <c r="J78" i="18"/>
  <c r="J79" i="18"/>
  <c r="J80" i="18"/>
  <c r="J81" i="18"/>
  <c r="J82" i="18"/>
  <c r="J83" i="18"/>
  <c r="J84" i="18"/>
  <c r="J85" i="18"/>
  <c r="J69" i="18"/>
  <c r="J70" i="18"/>
  <c r="J71" i="18"/>
  <c r="J72" i="18"/>
  <c r="J65" i="18"/>
  <c r="J66" i="18"/>
  <c r="J67" i="18"/>
  <c r="E39" i="18"/>
  <c r="F39" i="18"/>
  <c r="C33" i="17"/>
  <c r="C31" i="17"/>
  <c r="C29" i="17"/>
  <c r="C22" i="17"/>
  <c r="C8" i="20" l="1"/>
  <c r="D10" i="14"/>
  <c r="D36" i="14" s="1"/>
  <c r="D84" i="21"/>
  <c r="D11" i="20"/>
  <c r="D9" i="20"/>
  <c r="C7" i="19"/>
  <c r="C8" i="17"/>
  <c r="C83" i="21"/>
  <c r="C8" i="18"/>
  <c r="C8" i="16"/>
  <c r="C8" i="21"/>
  <c r="J130" i="21"/>
  <c r="E87" i="16"/>
  <c r="E85" i="16" s="1"/>
  <c r="F87" i="16"/>
  <c r="F85" i="16" s="1"/>
  <c r="D85" i="16"/>
  <c r="D83" i="16" s="1"/>
  <c r="C87" i="16"/>
  <c r="C85" i="16" s="1"/>
  <c r="J96" i="16"/>
  <c r="J97" i="16"/>
  <c r="J98" i="16"/>
  <c r="J99" i="16"/>
  <c r="J100" i="16"/>
  <c r="J101" i="16"/>
  <c r="J95" i="16"/>
  <c r="J53" i="16"/>
  <c r="J54" i="16"/>
  <c r="C49" i="16"/>
  <c r="J55" i="16"/>
  <c r="I55" i="16"/>
  <c r="J42" i="16"/>
  <c r="J43" i="16"/>
  <c r="J41" i="16"/>
  <c r="I41" i="16"/>
  <c r="C37" i="16"/>
  <c r="F37" i="16"/>
  <c r="E37" i="16"/>
  <c r="D37" i="16"/>
  <c r="D35" i="16" s="1"/>
  <c r="J19" i="16"/>
  <c r="I19" i="16"/>
  <c r="I17" i="16"/>
  <c r="C19" i="24"/>
  <c r="C21" i="24"/>
  <c r="C23" i="24"/>
  <c r="C25" i="24"/>
  <c r="C30" i="24"/>
  <c r="C33" i="24"/>
  <c r="C12" i="23"/>
  <c r="C59" i="24"/>
  <c r="I30" i="15"/>
  <c r="C90" i="24"/>
  <c r="C86" i="24"/>
  <c r="C85" i="24"/>
  <c r="C83" i="24"/>
  <c r="C75" i="24"/>
  <c r="C74" i="24"/>
  <c r="C73" i="24"/>
  <c r="C72" i="24"/>
  <c r="C71" i="24"/>
  <c r="C70" i="24"/>
  <c r="C69" i="24"/>
  <c r="C68" i="24"/>
  <c r="C67" i="24"/>
  <c r="C27" i="24"/>
  <c r="C26" i="24"/>
  <c r="C63" i="24"/>
  <c r="C62" i="24"/>
  <c r="F57" i="24"/>
  <c r="F55" i="24" s="1"/>
  <c r="E57" i="24"/>
  <c r="E55" i="24" s="1"/>
  <c r="D55" i="24"/>
  <c r="C50" i="24"/>
  <c r="C49" i="24"/>
  <c r="C48" i="24"/>
  <c r="C47" i="24"/>
  <c r="C46" i="24"/>
  <c r="C45" i="24"/>
  <c r="C44" i="24"/>
  <c r="C43" i="24"/>
  <c r="C42" i="24"/>
  <c r="C41" i="24"/>
  <c r="C40" i="24"/>
  <c r="C39" i="24"/>
  <c r="C38" i="24"/>
  <c r="C36" i="24"/>
  <c r="C34" i="24"/>
  <c r="C31" i="24"/>
  <c r="C29" i="24"/>
  <c r="C24" i="24"/>
  <c r="C22" i="24"/>
  <c r="C20" i="24"/>
  <c r="C18" i="24"/>
  <c r="C16" i="24"/>
  <c r="C15" i="24"/>
  <c r="F11" i="24"/>
  <c r="F9" i="24" s="1"/>
  <c r="F7" i="24" s="1"/>
  <c r="E11" i="24"/>
  <c r="E9" i="24" s="1"/>
  <c r="E7" i="24" s="1"/>
  <c r="D11" i="24"/>
  <c r="D9" i="24" s="1"/>
  <c r="D7" i="24" s="1"/>
  <c r="D35" i="21" l="1"/>
  <c r="F83" i="16"/>
  <c r="E83" i="16"/>
  <c r="E53" i="24"/>
  <c r="F53" i="24"/>
  <c r="D33" i="16"/>
  <c r="E6" i="24"/>
  <c r="C79" i="24"/>
  <c r="F6" i="24"/>
  <c r="C7" i="24"/>
  <c r="D54" i="24"/>
  <c r="D52" i="24" s="1"/>
  <c r="D89" i="24" s="1"/>
  <c r="C89" i="24" s="1"/>
  <c r="C57" i="24"/>
  <c r="C9" i="24"/>
  <c r="C11" i="24"/>
  <c r="C55" i="24"/>
  <c r="D53" i="24"/>
  <c r="C52" i="24" l="1"/>
  <c r="D6" i="24"/>
  <c r="C6" i="24"/>
  <c r="C83" i="16"/>
  <c r="C47" i="16"/>
  <c r="C53" i="24"/>
  <c r="D87" i="24"/>
  <c r="F87" i="24"/>
  <c r="E87" i="24"/>
  <c r="C54" i="24"/>
  <c r="C87" i="24" l="1"/>
  <c r="C10" i="24"/>
  <c r="C8" i="24" l="1"/>
  <c r="I26" i="14"/>
  <c r="I20" i="14"/>
  <c r="I30" i="14"/>
  <c r="I28" i="14"/>
  <c r="I22" i="14"/>
  <c r="C25" i="23" l="1"/>
  <c r="C24" i="23"/>
  <c r="F11" i="23"/>
  <c r="F9" i="23" s="1"/>
  <c r="F7" i="23" s="1"/>
  <c r="F23" i="23" s="1"/>
  <c r="E11" i="23"/>
  <c r="E9" i="23" s="1"/>
  <c r="E7" i="23" s="1"/>
  <c r="E23" i="23" s="1"/>
  <c r="D11" i="23"/>
  <c r="F10" i="23"/>
  <c r="E10" i="23"/>
  <c r="F70" i="19"/>
  <c r="C11" i="23" l="1"/>
  <c r="D9" i="23"/>
  <c r="E8" i="23"/>
  <c r="E6" i="23" s="1"/>
  <c r="F8" i="23"/>
  <c r="F6" i="23" s="1"/>
  <c r="C10" i="23"/>
  <c r="F22" i="23" l="1"/>
  <c r="E22" i="23"/>
  <c r="C9" i="23"/>
  <c r="D7" i="23"/>
  <c r="C8" i="23"/>
  <c r="C6" i="23" l="1"/>
  <c r="C7" i="23"/>
  <c r="D23" i="23"/>
  <c r="C23" i="23" s="1"/>
  <c r="D22" i="23"/>
  <c r="C22" i="23" s="1"/>
  <c r="G84" i="22"/>
  <c r="C84" i="22"/>
  <c r="G83" i="22"/>
  <c r="C83" i="22"/>
  <c r="G80" i="22"/>
  <c r="H80" i="22" s="1"/>
  <c r="G79" i="22"/>
  <c r="H79" i="22" s="1"/>
  <c r="G78" i="22"/>
  <c r="C78" i="22"/>
  <c r="G77" i="22"/>
  <c r="H77" i="22" s="1"/>
  <c r="G76" i="22"/>
  <c r="C76" i="22"/>
  <c r="G75" i="22"/>
  <c r="H75" i="22" s="1"/>
  <c r="G74" i="22"/>
  <c r="C74" i="22"/>
  <c r="G73" i="22"/>
  <c r="H73" i="22" s="1"/>
  <c r="G72" i="22"/>
  <c r="C72" i="22"/>
  <c r="G71" i="22"/>
  <c r="H71" i="22" s="1"/>
  <c r="G70" i="22"/>
  <c r="C70" i="22"/>
  <c r="G69" i="22"/>
  <c r="H69" i="22" s="1"/>
  <c r="G68" i="22"/>
  <c r="C68" i="22"/>
  <c r="G67" i="22"/>
  <c r="H67" i="22" s="1"/>
  <c r="G66" i="22"/>
  <c r="C66" i="22"/>
  <c r="G65" i="22"/>
  <c r="H65" i="22" s="1"/>
  <c r="G64" i="22"/>
  <c r="C64" i="22"/>
  <c r="G63" i="22"/>
  <c r="H63" i="22" s="1"/>
  <c r="G62" i="22"/>
  <c r="C62" i="22"/>
  <c r="G61" i="22"/>
  <c r="H61" i="22" s="1"/>
  <c r="G60" i="22"/>
  <c r="C60" i="22"/>
  <c r="G59" i="22"/>
  <c r="H59" i="22" s="1"/>
  <c r="G58" i="22"/>
  <c r="C58" i="22"/>
  <c r="G57" i="22"/>
  <c r="H57" i="22" s="1"/>
  <c r="G56" i="22"/>
  <c r="C56" i="22"/>
  <c r="G55" i="22"/>
  <c r="H55" i="22" s="1"/>
  <c r="G54" i="22"/>
  <c r="C54" i="22"/>
  <c r="G53" i="22"/>
  <c r="H53" i="22" s="1"/>
  <c r="G52" i="22"/>
  <c r="C52" i="22"/>
  <c r="C51" i="22" s="1"/>
  <c r="F51" i="22"/>
  <c r="E51" i="22"/>
  <c r="D51" i="22"/>
  <c r="G51" i="22" s="1"/>
  <c r="G50" i="22"/>
  <c r="H50" i="22" s="1"/>
  <c r="G49" i="22"/>
  <c r="C49" i="22"/>
  <c r="G48" i="22"/>
  <c r="H48" i="22" s="1"/>
  <c r="G47" i="22"/>
  <c r="C47" i="22"/>
  <c r="C46" i="22" s="1"/>
  <c r="F46" i="22"/>
  <c r="E46" i="22"/>
  <c r="D46" i="22"/>
  <c r="G45" i="22"/>
  <c r="H45" i="22" s="1"/>
  <c r="J44" i="22"/>
  <c r="I44" i="22"/>
  <c r="G44" i="22"/>
  <c r="H44" i="22" s="1"/>
  <c r="J43" i="22"/>
  <c r="I43" i="22"/>
  <c r="G43" i="22"/>
  <c r="H43" i="22" s="1"/>
  <c r="I42" i="22"/>
  <c r="G42" i="22"/>
  <c r="C42" i="22"/>
  <c r="J42" i="22" s="1"/>
  <c r="J41" i="22"/>
  <c r="I41" i="22"/>
  <c r="G41" i="22"/>
  <c r="H41" i="22" s="1"/>
  <c r="I40" i="22"/>
  <c r="G40" i="22"/>
  <c r="C40" i="22"/>
  <c r="J40" i="22" s="1"/>
  <c r="J39" i="22"/>
  <c r="I39" i="22"/>
  <c r="G39" i="22"/>
  <c r="H39" i="22" s="1"/>
  <c r="I38" i="22"/>
  <c r="G38" i="22"/>
  <c r="C38" i="22"/>
  <c r="J38" i="22" s="1"/>
  <c r="J37" i="22"/>
  <c r="I37" i="22"/>
  <c r="G37" i="22"/>
  <c r="H37" i="22" s="1"/>
  <c r="I36" i="22"/>
  <c r="G36" i="22"/>
  <c r="C36" i="22"/>
  <c r="J36" i="22" s="1"/>
  <c r="J35" i="22"/>
  <c r="I35" i="22"/>
  <c r="G35" i="22"/>
  <c r="H35" i="22" s="1"/>
  <c r="I34" i="22"/>
  <c r="G34" i="22"/>
  <c r="C34" i="22"/>
  <c r="J34" i="22" s="1"/>
  <c r="J33" i="22"/>
  <c r="I33" i="22"/>
  <c r="G33" i="22"/>
  <c r="H33" i="22" s="1"/>
  <c r="I32" i="22"/>
  <c r="G32" i="22"/>
  <c r="C32" i="22"/>
  <c r="J32" i="22" s="1"/>
  <c r="G31" i="22"/>
  <c r="H31" i="22" s="1"/>
  <c r="J30" i="22"/>
  <c r="I30" i="22"/>
  <c r="G30" i="22"/>
  <c r="H30" i="22" s="1"/>
  <c r="J29" i="22"/>
  <c r="I29" i="22"/>
  <c r="G29" i="22"/>
  <c r="H29" i="22" s="1"/>
  <c r="J28" i="22"/>
  <c r="I28" i="22"/>
  <c r="G28" i="22"/>
  <c r="H28" i="22" s="1"/>
  <c r="G27" i="22"/>
  <c r="C27" i="22"/>
  <c r="J26" i="22"/>
  <c r="I26" i="22"/>
  <c r="G26" i="22"/>
  <c r="H26" i="22" s="1"/>
  <c r="G25" i="22"/>
  <c r="C25" i="22"/>
  <c r="J24" i="22"/>
  <c r="I24" i="22"/>
  <c r="G24" i="22"/>
  <c r="H24" i="22" s="1"/>
  <c r="I23" i="22"/>
  <c r="G23" i="22"/>
  <c r="C23" i="22"/>
  <c r="J23" i="22" s="1"/>
  <c r="J22" i="22"/>
  <c r="I22" i="22"/>
  <c r="G22" i="22"/>
  <c r="H22" i="22" s="1"/>
  <c r="I21" i="22"/>
  <c r="G21" i="22"/>
  <c r="C21" i="22"/>
  <c r="J21" i="22" s="1"/>
  <c r="G20" i="22"/>
  <c r="H20" i="22" s="1"/>
  <c r="J19" i="22"/>
  <c r="I19" i="22"/>
  <c r="G19" i="22"/>
  <c r="H19" i="22" s="1"/>
  <c r="I18" i="22"/>
  <c r="G18" i="22"/>
  <c r="C18" i="22"/>
  <c r="J18" i="22" s="1"/>
  <c r="J17" i="22"/>
  <c r="I17" i="22"/>
  <c r="G17" i="22"/>
  <c r="H17" i="22" s="1"/>
  <c r="I16" i="22"/>
  <c r="G16" i="22"/>
  <c r="C16" i="22"/>
  <c r="J16" i="22" s="1"/>
  <c r="G15" i="22"/>
  <c r="H15" i="22" s="1"/>
  <c r="G14" i="22"/>
  <c r="H14" i="22" s="1"/>
  <c r="G13" i="22"/>
  <c r="H13" i="22" s="1"/>
  <c r="F12" i="22"/>
  <c r="E12" i="22"/>
  <c r="D12" i="22"/>
  <c r="G12" i="22" s="1"/>
  <c r="G11" i="22"/>
  <c r="H11" i="22" s="1"/>
  <c r="F10" i="22"/>
  <c r="F8" i="22" s="1"/>
  <c r="F81" i="22" s="1"/>
  <c r="E10" i="22"/>
  <c r="E8" i="22" s="1"/>
  <c r="E81" i="22" s="1"/>
  <c r="D10" i="22"/>
  <c r="G10" i="22" s="1"/>
  <c r="G9" i="22"/>
  <c r="H9" i="22" s="1"/>
  <c r="F7" i="22"/>
  <c r="F82" i="22" s="1"/>
  <c r="E7" i="22"/>
  <c r="E82" i="22" s="1"/>
  <c r="D7" i="22"/>
  <c r="G6" i="22"/>
  <c r="H6" i="22" s="1"/>
  <c r="G5" i="22"/>
  <c r="H5" i="22" s="1"/>
  <c r="G4" i="22"/>
  <c r="H4" i="22" s="1"/>
  <c r="G3" i="22"/>
  <c r="H3" i="22" s="1"/>
  <c r="G2" i="22"/>
  <c r="H2" i="22" s="1"/>
  <c r="G1" i="22"/>
  <c r="H1" i="22" s="1"/>
  <c r="D8" i="22" l="1"/>
  <c r="D81" i="22" s="1"/>
  <c r="G81" i="22" s="1"/>
  <c r="H81" i="22" s="1"/>
  <c r="J45" i="22"/>
  <c r="C12" i="22"/>
  <c r="C10" i="22" s="1"/>
  <c r="C8" i="22" s="1"/>
  <c r="C81" i="22" s="1"/>
  <c r="I45" i="22"/>
  <c r="G46" i="22"/>
  <c r="H46" i="22" s="1"/>
  <c r="C7" i="22"/>
  <c r="D82" i="22"/>
  <c r="G7" i="22"/>
  <c r="H10" i="22"/>
  <c r="H12" i="22"/>
  <c r="H16" i="22"/>
  <c r="H18" i="22"/>
  <c r="H21" i="22"/>
  <c r="H23" i="22"/>
  <c r="H25" i="22"/>
  <c r="H27" i="22"/>
  <c r="H32" i="22"/>
  <c r="H34" i="22"/>
  <c r="H36" i="22"/>
  <c r="H38" i="22"/>
  <c r="H40" i="22"/>
  <c r="H42" i="22"/>
  <c r="H47" i="22"/>
  <c r="H49" i="22"/>
  <c r="H51" i="22"/>
  <c r="H52" i="22"/>
  <c r="H54" i="22"/>
  <c r="H56" i="22"/>
  <c r="H58" i="22"/>
  <c r="H60" i="22"/>
  <c r="H62" i="22"/>
  <c r="H64" i="22"/>
  <c r="H66" i="22"/>
  <c r="H68" i="22"/>
  <c r="H70" i="22"/>
  <c r="H72" i="22"/>
  <c r="H74" i="22"/>
  <c r="H76" i="22"/>
  <c r="H78" i="22"/>
  <c r="H83" i="22"/>
  <c r="H84" i="22"/>
  <c r="G8" i="22" l="1"/>
  <c r="H8" i="22" s="1"/>
  <c r="H7" i="22"/>
  <c r="G82" i="22"/>
  <c r="C82" i="22"/>
  <c r="C40" i="19"/>
  <c r="C38" i="19" s="1"/>
  <c r="D52" i="20"/>
  <c r="E52" i="20"/>
  <c r="F52" i="20"/>
  <c r="D36" i="20" l="1"/>
  <c r="D72" i="20" s="1"/>
  <c r="H82" i="22"/>
  <c r="I92" i="21"/>
  <c r="I130" i="21" s="1"/>
  <c r="J18" i="21"/>
  <c r="J19" i="21"/>
  <c r="J21" i="21"/>
  <c r="J23" i="21"/>
  <c r="J26" i="21"/>
  <c r="J28" i="21"/>
  <c r="J30" i="21"/>
  <c r="J32" i="21"/>
  <c r="I18" i="21"/>
  <c r="I19" i="21"/>
  <c r="I20" i="21"/>
  <c r="I21" i="21"/>
  <c r="I22" i="21"/>
  <c r="I23" i="21"/>
  <c r="I26" i="21"/>
  <c r="I27" i="21"/>
  <c r="I28" i="21"/>
  <c r="I29" i="21"/>
  <c r="I30" i="21"/>
  <c r="I31" i="21"/>
  <c r="I32" i="21"/>
  <c r="I17" i="21"/>
  <c r="J18" i="20"/>
  <c r="J19" i="20"/>
  <c r="J20" i="20"/>
  <c r="J22" i="20"/>
  <c r="J24" i="20"/>
  <c r="J26" i="20"/>
  <c r="J27" i="20"/>
  <c r="J29" i="20"/>
  <c r="J31" i="20"/>
  <c r="J33" i="20"/>
  <c r="J34" i="20"/>
  <c r="I17" i="20"/>
  <c r="I18" i="20"/>
  <c r="I19" i="20"/>
  <c r="I20" i="20"/>
  <c r="I21" i="20"/>
  <c r="I22" i="20"/>
  <c r="I23" i="20"/>
  <c r="I24" i="20"/>
  <c r="I26" i="20"/>
  <c r="I27" i="20"/>
  <c r="I28" i="20"/>
  <c r="I29" i="20"/>
  <c r="I30" i="20"/>
  <c r="I31" i="20"/>
  <c r="I32" i="20"/>
  <c r="I33" i="20"/>
  <c r="I34" i="20"/>
  <c r="J16" i="20"/>
  <c r="I16" i="20"/>
  <c r="J15" i="20"/>
  <c r="I15" i="20"/>
  <c r="J16" i="19"/>
  <c r="J17" i="19"/>
  <c r="J18" i="19"/>
  <c r="J19" i="19"/>
  <c r="J20" i="19"/>
  <c r="J21" i="19"/>
  <c r="J26" i="19"/>
  <c r="J27" i="19"/>
  <c r="J28" i="19"/>
  <c r="J29" i="19"/>
  <c r="J30" i="19"/>
  <c r="I16" i="19"/>
  <c r="I17" i="19"/>
  <c r="I18" i="19"/>
  <c r="I19" i="19"/>
  <c r="I20" i="19"/>
  <c r="I21" i="19"/>
  <c r="I26" i="19"/>
  <c r="I27" i="19"/>
  <c r="I28" i="19"/>
  <c r="I29" i="19"/>
  <c r="I30" i="19"/>
  <c r="J15" i="19"/>
  <c r="I15" i="19"/>
  <c r="J68" i="18"/>
  <c r="I66" i="18"/>
  <c r="I67" i="18"/>
  <c r="I68" i="18"/>
  <c r="I69" i="18"/>
  <c r="I71" i="18"/>
  <c r="I73" i="18"/>
  <c r="I74" i="18"/>
  <c r="I75" i="18"/>
  <c r="I78" i="18"/>
  <c r="I79" i="18"/>
  <c r="I80" i="18"/>
  <c r="I81" i="18"/>
  <c r="I83" i="18"/>
  <c r="J64" i="18"/>
  <c r="I64" i="18"/>
  <c r="J47" i="18"/>
  <c r="J48" i="18"/>
  <c r="J49" i="18"/>
  <c r="J50" i="18"/>
  <c r="J51" i="18"/>
  <c r="J52" i="18"/>
  <c r="J53" i="18"/>
  <c r="J54" i="18"/>
  <c r="J55" i="18"/>
  <c r="I49" i="18"/>
  <c r="I50" i="18"/>
  <c r="I51" i="18"/>
  <c r="I52" i="18"/>
  <c r="I53" i="18"/>
  <c r="I54" i="18"/>
  <c r="I55" i="18"/>
  <c r="I47" i="18"/>
  <c r="I48" i="18"/>
  <c r="J46" i="18"/>
  <c r="I46" i="18"/>
  <c r="J17" i="18"/>
  <c r="J18" i="18"/>
  <c r="J19" i="18"/>
  <c r="J20" i="18"/>
  <c r="J21" i="18"/>
  <c r="J22" i="18"/>
  <c r="J23" i="18"/>
  <c r="J24" i="18"/>
  <c r="J25" i="18"/>
  <c r="J26" i="18"/>
  <c r="I17" i="18"/>
  <c r="I18" i="18"/>
  <c r="I19" i="18"/>
  <c r="I20" i="18"/>
  <c r="I21" i="18"/>
  <c r="I22" i="18"/>
  <c r="I23" i="18"/>
  <c r="I24" i="18"/>
  <c r="I25" i="18"/>
  <c r="I26" i="18"/>
  <c r="J46" i="17"/>
  <c r="J47" i="17"/>
  <c r="J48" i="17"/>
  <c r="J49" i="17"/>
  <c r="J50" i="17"/>
  <c r="J51" i="17"/>
  <c r="J53" i="17"/>
  <c r="J55" i="17"/>
  <c r="J56" i="17"/>
  <c r="I46" i="17"/>
  <c r="I47" i="17"/>
  <c r="I48" i="17"/>
  <c r="I49" i="17"/>
  <c r="I50" i="17"/>
  <c r="I51" i="17"/>
  <c r="I53" i="17"/>
  <c r="I55" i="17"/>
  <c r="I56" i="17"/>
  <c r="I43" i="17"/>
  <c r="J33" i="17"/>
  <c r="J35" i="17"/>
  <c r="J26" i="17"/>
  <c r="J27" i="17"/>
  <c r="J28" i="17"/>
  <c r="J29" i="17"/>
  <c r="J30" i="17"/>
  <c r="J31" i="17"/>
  <c r="J32" i="17"/>
  <c r="J17" i="17"/>
  <c r="J18" i="17"/>
  <c r="J20" i="17"/>
  <c r="J21" i="17"/>
  <c r="J22" i="17"/>
  <c r="J23" i="17"/>
  <c r="J24" i="17"/>
  <c r="J25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5" i="17"/>
  <c r="I16" i="17"/>
  <c r="J92" i="16"/>
  <c r="J93" i="16"/>
  <c r="J103" i="16"/>
  <c r="J104" i="16"/>
  <c r="J105" i="16"/>
  <c r="J106" i="16"/>
  <c r="J107" i="16"/>
  <c r="J108" i="16"/>
  <c r="J110" i="16"/>
  <c r="J111" i="16"/>
  <c r="J112" i="16"/>
  <c r="J113" i="16"/>
  <c r="I92" i="16"/>
  <c r="I93" i="16"/>
  <c r="I95" i="16"/>
  <c r="I96" i="16"/>
  <c r="I97" i="16"/>
  <c r="I98" i="16"/>
  <c r="I100" i="16"/>
  <c r="I103" i="16"/>
  <c r="I104" i="16"/>
  <c r="I105" i="16"/>
  <c r="I106" i="16"/>
  <c r="I107" i="16"/>
  <c r="I108" i="16"/>
  <c r="I110" i="16"/>
  <c r="I111" i="16"/>
  <c r="I112" i="16"/>
  <c r="I113" i="16"/>
  <c r="J62" i="16"/>
  <c r="J64" i="16"/>
  <c r="J65" i="16"/>
  <c r="J66" i="16"/>
  <c r="J67" i="16"/>
  <c r="J68" i="16"/>
  <c r="J69" i="16"/>
  <c r="J70" i="16"/>
  <c r="J71" i="16"/>
  <c r="J72" i="16"/>
  <c r="J73" i="16"/>
  <c r="J74" i="16"/>
  <c r="I62" i="16"/>
  <c r="I64" i="16"/>
  <c r="I65" i="16"/>
  <c r="I66" i="16"/>
  <c r="I67" i="16"/>
  <c r="I68" i="16"/>
  <c r="I69" i="16"/>
  <c r="I70" i="16"/>
  <c r="I71" i="16"/>
  <c r="I72" i="16"/>
  <c r="I73" i="16"/>
  <c r="I74" i="16"/>
  <c r="J61" i="16"/>
  <c r="I61" i="16"/>
  <c r="J56" i="16"/>
  <c r="J57" i="16"/>
  <c r="J58" i="16"/>
  <c r="I56" i="16"/>
  <c r="I57" i="16"/>
  <c r="I58" i="16"/>
  <c r="J39" i="16"/>
  <c r="J40" i="16"/>
  <c r="J44" i="16"/>
  <c r="J45" i="16"/>
  <c r="I39" i="16"/>
  <c r="I40" i="16"/>
  <c r="I42" i="16"/>
  <c r="I44" i="16"/>
  <c r="I45" i="16"/>
  <c r="J17" i="16"/>
  <c r="J18" i="16"/>
  <c r="J20" i="16"/>
  <c r="J21" i="16"/>
  <c r="J22" i="16"/>
  <c r="J23" i="16"/>
  <c r="J24" i="16"/>
  <c r="J25" i="16"/>
  <c r="J26" i="16"/>
  <c r="J27" i="16"/>
  <c r="J28" i="16"/>
  <c r="J29" i="16"/>
  <c r="J31" i="16"/>
  <c r="I18" i="16"/>
  <c r="I20" i="16"/>
  <c r="I21" i="16"/>
  <c r="I22" i="16"/>
  <c r="I23" i="16"/>
  <c r="I24" i="16"/>
  <c r="I25" i="16"/>
  <c r="I26" i="16"/>
  <c r="I27" i="16"/>
  <c r="I28" i="16"/>
  <c r="I29" i="16"/>
  <c r="I31" i="16"/>
  <c r="J19" i="15"/>
  <c r="J20" i="15"/>
  <c r="J21" i="15"/>
  <c r="J22" i="15"/>
  <c r="J23" i="15"/>
  <c r="J17" i="15"/>
  <c r="J18" i="15"/>
  <c r="J24" i="15"/>
  <c r="J30" i="15"/>
  <c r="J31" i="15"/>
  <c r="J32" i="15"/>
  <c r="J33" i="15"/>
  <c r="J34" i="15"/>
  <c r="J35" i="15"/>
  <c r="J36" i="15"/>
  <c r="I17" i="15"/>
  <c r="I18" i="15"/>
  <c r="I19" i="15"/>
  <c r="I20" i="15"/>
  <c r="I21" i="15"/>
  <c r="I22" i="15"/>
  <c r="I24" i="15"/>
  <c r="I29" i="15"/>
  <c r="I31" i="15"/>
  <c r="I32" i="15"/>
  <c r="I33" i="15"/>
  <c r="I34" i="15"/>
  <c r="I35" i="15"/>
  <c r="I36" i="15"/>
  <c r="J21" i="14"/>
  <c r="J22" i="14"/>
  <c r="J23" i="14"/>
  <c r="J25" i="14"/>
  <c r="J26" i="14"/>
  <c r="J27" i="14"/>
  <c r="J28" i="14"/>
  <c r="J29" i="14"/>
  <c r="J30" i="14"/>
  <c r="J31" i="14"/>
  <c r="J20" i="14"/>
  <c r="I21" i="14"/>
  <c r="I23" i="14"/>
  <c r="I25" i="14"/>
  <c r="I27" i="14"/>
  <c r="I29" i="14"/>
  <c r="I31" i="14"/>
  <c r="G10" i="21"/>
  <c r="H10" i="21" s="1"/>
  <c r="G12" i="21"/>
  <c r="H12" i="21" s="1"/>
  <c r="G13" i="21"/>
  <c r="H13" i="21" s="1"/>
  <c r="G14" i="21"/>
  <c r="H14" i="21" s="1"/>
  <c r="G15" i="21"/>
  <c r="H15" i="21" s="1"/>
  <c r="G16" i="21"/>
  <c r="H16" i="21" s="1"/>
  <c r="G17" i="21"/>
  <c r="G18" i="21"/>
  <c r="H18" i="21" s="1"/>
  <c r="G19" i="21"/>
  <c r="H19" i="21" s="1"/>
  <c r="G20" i="21"/>
  <c r="G21" i="21"/>
  <c r="H21" i="21" s="1"/>
  <c r="G22" i="21"/>
  <c r="G23" i="21"/>
  <c r="H23" i="21" s="1"/>
  <c r="G26" i="21"/>
  <c r="H26" i="21" s="1"/>
  <c r="G27" i="21"/>
  <c r="G28" i="21"/>
  <c r="H28" i="21" s="1"/>
  <c r="G29" i="21"/>
  <c r="G30" i="21"/>
  <c r="H30" i="21" s="1"/>
  <c r="G31" i="21"/>
  <c r="G32" i="21"/>
  <c r="H32" i="21" s="1"/>
  <c r="G33" i="21"/>
  <c r="H33" i="21" s="1"/>
  <c r="G34" i="21"/>
  <c r="H34" i="21" s="1"/>
  <c r="G37" i="21"/>
  <c r="G38" i="21"/>
  <c r="G39" i="21"/>
  <c r="H39" i="21" s="1"/>
  <c r="G40" i="21"/>
  <c r="H40" i="21" s="1"/>
  <c r="G41" i="21"/>
  <c r="H41" i="21" s="1"/>
  <c r="G76" i="21"/>
  <c r="H76" i="21" s="1"/>
  <c r="G77" i="21"/>
  <c r="H77" i="21" s="1"/>
  <c r="G78" i="21"/>
  <c r="H78" i="21" s="1"/>
  <c r="G79" i="21"/>
  <c r="H79" i="21" s="1"/>
  <c r="G80" i="21"/>
  <c r="H80" i="21" s="1"/>
  <c r="G81" i="21"/>
  <c r="H81" i="21" s="1"/>
  <c r="G85" i="21"/>
  <c r="H85" i="21" s="1"/>
  <c r="G87" i="21"/>
  <c r="H87" i="21" s="1"/>
  <c r="G89" i="21"/>
  <c r="H89" i="21" s="1"/>
  <c r="G91" i="21"/>
  <c r="H91" i="21" s="1"/>
  <c r="G92" i="21"/>
  <c r="G93" i="21"/>
  <c r="H93" i="21" s="1"/>
  <c r="G99" i="21"/>
  <c r="G100" i="21"/>
  <c r="H100" i="21" s="1"/>
  <c r="G101" i="21"/>
  <c r="G102" i="21"/>
  <c r="H102" i="21" s="1"/>
  <c r="G103" i="21"/>
  <c r="G104" i="21"/>
  <c r="H104" i="21" s="1"/>
  <c r="G105" i="21"/>
  <c r="G106" i="21"/>
  <c r="H106" i="21" s="1"/>
  <c r="G107" i="21"/>
  <c r="H107" i="21" s="1"/>
  <c r="G108" i="21"/>
  <c r="H108" i="21" s="1"/>
  <c r="G115" i="21"/>
  <c r="G116" i="21"/>
  <c r="H116" i="21" s="1"/>
  <c r="G121" i="21"/>
  <c r="G122" i="21"/>
  <c r="H122" i="21" s="1"/>
  <c r="G123" i="21"/>
  <c r="G124" i="21"/>
  <c r="H124" i="21" s="1"/>
  <c r="G125" i="21"/>
  <c r="G126" i="21"/>
  <c r="H126" i="21" s="1"/>
  <c r="G129" i="21"/>
  <c r="H129" i="21" s="1"/>
  <c r="G130" i="21"/>
  <c r="H130" i="21" s="1"/>
  <c r="G134" i="21"/>
  <c r="G135" i="21"/>
  <c r="H135" i="21" s="1"/>
  <c r="G138" i="21"/>
  <c r="G139" i="21"/>
  <c r="H139" i="21" s="1"/>
  <c r="G140" i="21"/>
  <c r="G141" i="21"/>
  <c r="H141" i="21" s="1"/>
  <c r="G143" i="21"/>
  <c r="G144" i="21"/>
  <c r="H144" i="21" s="1"/>
  <c r="G146" i="21"/>
  <c r="G147" i="21"/>
  <c r="H147" i="21" s="1"/>
  <c r="G150" i="21"/>
  <c r="G151" i="21"/>
  <c r="H151" i="21" s="1"/>
  <c r="G152" i="21"/>
  <c r="G153" i="21"/>
  <c r="H153" i="21" s="1"/>
  <c r="G154" i="21"/>
  <c r="G155" i="21"/>
  <c r="H155" i="21" s="1"/>
  <c r="G156" i="21"/>
  <c r="G157" i="21"/>
  <c r="H157" i="21" s="1"/>
  <c r="G161" i="21"/>
  <c r="G14" i="19"/>
  <c r="H14" i="19" s="1"/>
  <c r="G9" i="19"/>
  <c r="H9" i="19" s="1"/>
  <c r="G11" i="19"/>
  <c r="H11" i="19" s="1"/>
  <c r="G12" i="19"/>
  <c r="H12" i="19" s="1"/>
  <c r="G13" i="19"/>
  <c r="H13" i="19" s="1"/>
  <c r="G15" i="19"/>
  <c r="H15" i="19" s="1"/>
  <c r="G16" i="19"/>
  <c r="H16" i="19" s="1"/>
  <c r="G17" i="19"/>
  <c r="H17" i="19" s="1"/>
  <c r="G18" i="19"/>
  <c r="H18" i="19" s="1"/>
  <c r="G19" i="19"/>
  <c r="H19" i="19" s="1"/>
  <c r="G20" i="19"/>
  <c r="H20" i="19" s="1"/>
  <c r="G21" i="19"/>
  <c r="H21" i="19" s="1"/>
  <c r="G26" i="19"/>
  <c r="H26" i="19" s="1"/>
  <c r="G27" i="19"/>
  <c r="H27" i="19" s="1"/>
  <c r="G28" i="19"/>
  <c r="H28" i="19" s="1"/>
  <c r="G29" i="19"/>
  <c r="H29" i="19" s="1"/>
  <c r="G30" i="19"/>
  <c r="H30" i="19" s="1"/>
  <c r="G33" i="19"/>
  <c r="H33" i="19" s="1"/>
  <c r="G34" i="19"/>
  <c r="H34" i="19" s="1"/>
  <c r="G35" i="19"/>
  <c r="H35" i="19" s="1"/>
  <c r="G36" i="19"/>
  <c r="H36" i="19" s="1"/>
  <c r="G39" i="19"/>
  <c r="H39" i="19" s="1"/>
  <c r="G41" i="19"/>
  <c r="H41" i="19" s="1"/>
  <c r="G42" i="19"/>
  <c r="H42" i="19" s="1"/>
  <c r="G43" i="19"/>
  <c r="H43" i="19" s="1"/>
  <c r="G44" i="19"/>
  <c r="H44" i="19" s="1"/>
  <c r="G45" i="19"/>
  <c r="H45" i="19" s="1"/>
  <c r="G61" i="19"/>
  <c r="H61" i="19" s="1"/>
  <c r="G62" i="19"/>
  <c r="H62" i="19" s="1"/>
  <c r="G63" i="19"/>
  <c r="H63" i="19" s="1"/>
  <c r="G64" i="19"/>
  <c r="H64" i="19" s="1"/>
  <c r="G66" i="19"/>
  <c r="H66" i="19" s="1"/>
  <c r="G67" i="19"/>
  <c r="H67" i="19" s="1"/>
  <c r="G68" i="19"/>
  <c r="H68" i="19" s="1"/>
  <c r="G69" i="19"/>
  <c r="H69" i="19" s="1"/>
  <c r="G71" i="19"/>
  <c r="H71" i="19" s="1"/>
  <c r="G72" i="19"/>
  <c r="H72" i="19" s="1"/>
  <c r="G73" i="19"/>
  <c r="H73" i="19" s="1"/>
  <c r="G75" i="19"/>
  <c r="H75" i="19" s="1"/>
  <c r="G76" i="19"/>
  <c r="H76" i="19" s="1"/>
  <c r="G77" i="19"/>
  <c r="H77" i="19" s="1"/>
  <c r="G78" i="19"/>
  <c r="H78" i="19" s="1"/>
  <c r="G79" i="19"/>
  <c r="H79" i="19" s="1"/>
  <c r="G80" i="19"/>
  <c r="H80" i="19" s="1"/>
  <c r="G81" i="19"/>
  <c r="H81" i="19" s="1"/>
  <c r="G90" i="19"/>
  <c r="H90" i="19" s="1"/>
  <c r="G92" i="19"/>
  <c r="G15" i="18"/>
  <c r="H15" i="18" s="1"/>
  <c r="G16" i="18"/>
  <c r="H16" i="18" s="1"/>
  <c r="G17" i="18"/>
  <c r="H17" i="18" s="1"/>
  <c r="G18" i="18"/>
  <c r="H18" i="18" s="1"/>
  <c r="G19" i="18"/>
  <c r="H19" i="18" s="1"/>
  <c r="G20" i="18"/>
  <c r="H20" i="18" s="1"/>
  <c r="G21" i="18"/>
  <c r="H21" i="18" s="1"/>
  <c r="G22" i="18"/>
  <c r="H22" i="18" s="1"/>
  <c r="G23" i="18"/>
  <c r="H23" i="18" s="1"/>
  <c r="G24" i="18"/>
  <c r="H24" i="18" s="1"/>
  <c r="G25" i="18"/>
  <c r="H25" i="18" s="1"/>
  <c r="G26" i="18"/>
  <c r="H26" i="18" s="1"/>
  <c r="G27" i="18"/>
  <c r="H27" i="18" s="1"/>
  <c r="G28" i="18"/>
  <c r="H28" i="18" s="1"/>
  <c r="G29" i="18"/>
  <c r="H29" i="18" s="1"/>
  <c r="G31" i="18"/>
  <c r="H31" i="18" s="1"/>
  <c r="G33" i="18"/>
  <c r="H33" i="18" s="1"/>
  <c r="G34" i="18"/>
  <c r="H34" i="18" s="1"/>
  <c r="G36" i="18"/>
  <c r="H36" i="18" s="1"/>
  <c r="G37" i="18"/>
  <c r="H37" i="18" s="1"/>
  <c r="G38" i="18"/>
  <c r="H38" i="18" s="1"/>
  <c r="G40" i="18"/>
  <c r="H40" i="18" s="1"/>
  <c r="G42" i="18"/>
  <c r="H42" i="18" s="1"/>
  <c r="G43" i="18"/>
  <c r="H43" i="18" s="1"/>
  <c r="G45" i="18"/>
  <c r="H45" i="18" s="1"/>
  <c r="G46" i="18"/>
  <c r="H46" i="18" s="1"/>
  <c r="G47" i="18"/>
  <c r="H47" i="18" s="1"/>
  <c r="G48" i="18"/>
  <c r="H48" i="18" s="1"/>
  <c r="G49" i="18"/>
  <c r="H49" i="18" s="1"/>
  <c r="G50" i="18"/>
  <c r="H50" i="18" s="1"/>
  <c r="G51" i="18"/>
  <c r="H51" i="18" s="1"/>
  <c r="G52" i="18"/>
  <c r="H52" i="18" s="1"/>
  <c r="G53" i="18"/>
  <c r="H53" i="18" s="1"/>
  <c r="G54" i="18"/>
  <c r="H54" i="18" s="1"/>
  <c r="G55" i="18"/>
  <c r="H55" i="18" s="1"/>
  <c r="G56" i="18"/>
  <c r="H56" i="18" s="1"/>
  <c r="G58" i="18"/>
  <c r="H58" i="18" s="1"/>
  <c r="G60" i="18"/>
  <c r="H60" i="18" s="1"/>
  <c r="G61" i="18"/>
  <c r="H61" i="18" s="1"/>
  <c r="G64" i="18"/>
  <c r="H64" i="18" s="1"/>
  <c r="G65" i="18"/>
  <c r="H65" i="18" s="1"/>
  <c r="G66" i="18"/>
  <c r="H66" i="18" s="1"/>
  <c r="G67" i="18"/>
  <c r="H67" i="18" s="1"/>
  <c r="G68" i="18"/>
  <c r="H68" i="18" s="1"/>
  <c r="G70" i="18"/>
  <c r="H70" i="18" s="1"/>
  <c r="G72" i="18"/>
  <c r="H72" i="18" s="1"/>
  <c r="G73" i="18"/>
  <c r="H73" i="18" s="1"/>
  <c r="G74" i="18"/>
  <c r="H74" i="18" s="1"/>
  <c r="G78" i="18"/>
  <c r="H78" i="18" s="1"/>
  <c r="G80" i="18"/>
  <c r="H80" i="18" s="1"/>
  <c r="G82" i="18"/>
  <c r="H82" i="18" s="1"/>
  <c r="G84" i="18"/>
  <c r="H84" i="18" s="1"/>
  <c r="G85" i="18"/>
  <c r="H85" i="18" s="1"/>
  <c r="G87" i="18"/>
  <c r="H87" i="18" s="1"/>
  <c r="G89" i="18"/>
  <c r="G37" i="17"/>
  <c r="H37" i="17" s="1"/>
  <c r="G39" i="17"/>
  <c r="H39" i="17" s="1"/>
  <c r="G41" i="17"/>
  <c r="G43" i="17"/>
  <c r="G46" i="17"/>
  <c r="H46" i="17" s="1"/>
  <c r="H47" i="17"/>
  <c r="G48" i="17"/>
  <c r="H48" i="17" s="1"/>
  <c r="G49" i="17"/>
  <c r="H49" i="17" s="1"/>
  <c r="H50" i="17"/>
  <c r="G51" i="17"/>
  <c r="H51" i="17" s="1"/>
  <c r="G52" i="17"/>
  <c r="H52" i="17" s="1"/>
  <c r="G53" i="17"/>
  <c r="H53" i="17" s="1"/>
  <c r="G54" i="17"/>
  <c r="H54" i="17" s="1"/>
  <c r="G55" i="17"/>
  <c r="H55" i="17" s="1"/>
  <c r="G56" i="17"/>
  <c r="H56" i="17" s="1"/>
  <c r="G58" i="17"/>
  <c r="H58" i="17" s="1"/>
  <c r="G60" i="17"/>
  <c r="H60" i="17" s="1"/>
  <c r="G36" i="17"/>
  <c r="H36" i="17" s="1"/>
  <c r="G32" i="16"/>
  <c r="H32" i="16" s="1"/>
  <c r="G34" i="16"/>
  <c r="H34" i="16" s="1"/>
  <c r="G36" i="16"/>
  <c r="H36" i="16" s="1"/>
  <c r="G38" i="16"/>
  <c r="H38" i="16" s="1"/>
  <c r="G39" i="16"/>
  <c r="H39" i="16" s="1"/>
  <c r="G40" i="16"/>
  <c r="H40" i="16" s="1"/>
  <c r="G41" i="16"/>
  <c r="H41" i="16" s="1"/>
  <c r="G42" i="16"/>
  <c r="H42" i="16" s="1"/>
  <c r="G43" i="16"/>
  <c r="H43" i="16" s="1"/>
  <c r="G44" i="16"/>
  <c r="H44" i="16" s="1"/>
  <c r="G45" i="16"/>
  <c r="H45" i="16" s="1"/>
  <c r="G46" i="16"/>
  <c r="H46" i="16" s="1"/>
  <c r="G48" i="16"/>
  <c r="H48" i="16" s="1"/>
  <c r="G50" i="16"/>
  <c r="H50" i="16" s="1"/>
  <c r="G51" i="16"/>
  <c r="H51" i="16" s="1"/>
  <c r="G52" i="16"/>
  <c r="H52" i="16" s="1"/>
  <c r="G55" i="16"/>
  <c r="H55" i="16" s="1"/>
  <c r="G56" i="16"/>
  <c r="H56" i="16" s="1"/>
  <c r="G57" i="16"/>
  <c r="H57" i="16" s="1"/>
  <c r="G58" i="16"/>
  <c r="H58" i="16" s="1"/>
  <c r="G59" i="16"/>
  <c r="H59" i="16" s="1"/>
  <c r="G60" i="16"/>
  <c r="H60" i="16" s="1"/>
  <c r="G61" i="16"/>
  <c r="H61" i="16" s="1"/>
  <c r="G62" i="16"/>
  <c r="H62" i="16" s="1"/>
  <c r="G64" i="16"/>
  <c r="H64" i="16" s="1"/>
  <c r="G65" i="16"/>
  <c r="H65" i="16" s="1"/>
  <c r="G66" i="16"/>
  <c r="H66" i="16" s="1"/>
  <c r="G67" i="16"/>
  <c r="H67" i="16" s="1"/>
  <c r="G68" i="16"/>
  <c r="H68" i="16" s="1"/>
  <c r="G69" i="16"/>
  <c r="H69" i="16" s="1"/>
  <c r="G70" i="16"/>
  <c r="H70" i="16" s="1"/>
  <c r="G71" i="16"/>
  <c r="H71" i="16" s="1"/>
  <c r="G72" i="16"/>
  <c r="H72" i="16" s="1"/>
  <c r="G73" i="16"/>
  <c r="H73" i="16" s="1"/>
  <c r="G74" i="16"/>
  <c r="H74" i="16" s="1"/>
  <c r="G84" i="16"/>
  <c r="H84" i="16" s="1"/>
  <c r="G86" i="16"/>
  <c r="H86" i="16" s="1"/>
  <c r="G88" i="16"/>
  <c r="H88" i="16" s="1"/>
  <c r="G89" i="16"/>
  <c r="H89" i="16" s="1"/>
  <c r="G90" i="16"/>
  <c r="H90" i="16" s="1"/>
  <c r="G91" i="16"/>
  <c r="H91" i="16" s="1"/>
  <c r="G92" i="16"/>
  <c r="H92" i="16" s="1"/>
  <c r="G93" i="16"/>
  <c r="H93" i="16" s="1"/>
  <c r="G94" i="16"/>
  <c r="H94" i="16" s="1"/>
  <c r="G95" i="16"/>
  <c r="H95" i="16" s="1"/>
  <c r="G96" i="16"/>
  <c r="H96" i="16" s="1"/>
  <c r="G97" i="16"/>
  <c r="H97" i="16" s="1"/>
  <c r="G98" i="16"/>
  <c r="H98" i="16" s="1"/>
  <c r="G99" i="16"/>
  <c r="H99" i="16" s="1"/>
  <c r="G100" i="16"/>
  <c r="H100" i="16" s="1"/>
  <c r="G103" i="16"/>
  <c r="H103" i="16" s="1"/>
  <c r="G104" i="16"/>
  <c r="H104" i="16" s="1"/>
  <c r="G105" i="16"/>
  <c r="H105" i="16" s="1"/>
  <c r="G106" i="16"/>
  <c r="H106" i="16" s="1"/>
  <c r="G107" i="16"/>
  <c r="H107" i="16" s="1"/>
  <c r="G108" i="16"/>
  <c r="H108" i="16" s="1"/>
  <c r="G109" i="16"/>
  <c r="H109" i="16" s="1"/>
  <c r="G110" i="16"/>
  <c r="H110" i="16" s="1"/>
  <c r="G111" i="16"/>
  <c r="H111" i="16" s="1"/>
  <c r="G112" i="16"/>
  <c r="H112" i="16" s="1"/>
  <c r="G113" i="16"/>
  <c r="H113" i="16" s="1"/>
  <c r="G114" i="16"/>
  <c r="H114" i="16" s="1"/>
  <c r="G116" i="16"/>
  <c r="H116" i="16" s="1"/>
  <c r="G118" i="16"/>
  <c r="H21" i="14"/>
  <c r="G23" i="14"/>
  <c r="H23" i="14" s="1"/>
  <c r="G25" i="14"/>
  <c r="H25" i="14" s="1"/>
  <c r="G26" i="14"/>
  <c r="H26" i="14" s="1"/>
  <c r="G27" i="14"/>
  <c r="H27" i="14" s="1"/>
  <c r="G28" i="14"/>
  <c r="H28" i="14" s="1"/>
  <c r="G29" i="14"/>
  <c r="H29" i="14" s="1"/>
  <c r="G30" i="14"/>
  <c r="H30" i="14" s="1"/>
  <c r="G31" i="14"/>
  <c r="H31" i="14" s="1"/>
  <c r="G32" i="14"/>
  <c r="H32" i="14" s="1"/>
  <c r="G33" i="14"/>
  <c r="H33" i="14" s="1"/>
  <c r="G22" i="14"/>
  <c r="H22" i="14" s="1"/>
  <c r="D7" i="20" l="1"/>
  <c r="D70" i="20"/>
  <c r="I33" i="14"/>
  <c r="I34" i="21"/>
  <c r="I35" i="20"/>
  <c r="I85" i="18"/>
  <c r="J56" i="18"/>
  <c r="I56" i="18"/>
  <c r="I27" i="18"/>
  <c r="J27" i="18"/>
  <c r="I57" i="17"/>
  <c r="I37" i="17"/>
  <c r="I46" i="16"/>
  <c r="J46" i="16"/>
  <c r="I37" i="15"/>
  <c r="J33" i="14"/>
  <c r="I30" i="16"/>
  <c r="J30" i="16"/>
  <c r="I114" i="16"/>
  <c r="J114" i="16"/>
  <c r="I36" i="19"/>
  <c r="J36" i="19"/>
  <c r="E70" i="19" l="1"/>
  <c r="E40" i="19"/>
  <c r="F40" i="19"/>
  <c r="F38" i="19" s="1"/>
  <c r="F6" i="19" s="1"/>
  <c r="C92" i="19"/>
  <c r="H92" i="19" s="1"/>
  <c r="C161" i="21"/>
  <c r="H161" i="21" s="1"/>
  <c r="H156" i="21"/>
  <c r="H154" i="21"/>
  <c r="H152" i="21"/>
  <c r="H150" i="21"/>
  <c r="H146" i="21"/>
  <c r="H143" i="21"/>
  <c r="H140" i="21"/>
  <c r="H134" i="21"/>
  <c r="G114" i="21"/>
  <c r="H105" i="21"/>
  <c r="H103" i="21"/>
  <c r="G98" i="21"/>
  <c r="G90" i="21"/>
  <c r="F86" i="21"/>
  <c r="E86" i="21"/>
  <c r="D9" i="21"/>
  <c r="C38" i="21"/>
  <c r="H38" i="21" s="1"/>
  <c r="C37" i="21"/>
  <c r="H37" i="21" s="1"/>
  <c r="J17" i="21"/>
  <c r="C57" i="18"/>
  <c r="C89" i="18"/>
  <c r="H89" i="18" s="1"/>
  <c r="F13" i="18"/>
  <c r="F11" i="18" s="1"/>
  <c r="E13" i="18"/>
  <c r="E11" i="18" s="1"/>
  <c r="C13" i="18"/>
  <c r="C11" i="18" s="1"/>
  <c r="C9" i="18" s="1"/>
  <c r="G71" i="20"/>
  <c r="C73" i="20"/>
  <c r="G73" i="20"/>
  <c r="E38" i="20"/>
  <c r="F38" i="20"/>
  <c r="F13" i="20"/>
  <c r="E13" i="20"/>
  <c r="C52" i="20"/>
  <c r="C36" i="20" s="1"/>
  <c r="J30" i="20"/>
  <c r="J28" i="20"/>
  <c r="J23" i="20"/>
  <c r="J21" i="20"/>
  <c r="D42" i="17"/>
  <c r="D40" i="17" s="1"/>
  <c r="E40" i="17"/>
  <c r="F42" i="17"/>
  <c r="F40" i="17" s="1"/>
  <c r="C42" i="17"/>
  <c r="C43" i="17"/>
  <c r="C41" i="17"/>
  <c r="H41" i="17" s="1"/>
  <c r="G28" i="17"/>
  <c r="H28" i="17" s="1"/>
  <c r="G10" i="17"/>
  <c r="H10" i="17" s="1"/>
  <c r="G12" i="17"/>
  <c r="H12" i="17" s="1"/>
  <c r="G13" i="17"/>
  <c r="H13" i="17" s="1"/>
  <c r="G15" i="17"/>
  <c r="H15" i="17" s="1"/>
  <c r="G17" i="17"/>
  <c r="H17" i="17" s="1"/>
  <c r="G18" i="17"/>
  <c r="H18" i="17" s="1"/>
  <c r="G19" i="17"/>
  <c r="G20" i="17"/>
  <c r="H20" i="17" s="1"/>
  <c r="G21" i="17"/>
  <c r="H21" i="17" s="1"/>
  <c r="G22" i="17"/>
  <c r="H22" i="17" s="1"/>
  <c r="G23" i="17"/>
  <c r="H23" i="17" s="1"/>
  <c r="G24" i="17"/>
  <c r="H24" i="17" s="1"/>
  <c r="G25" i="17"/>
  <c r="H25" i="17" s="1"/>
  <c r="G26" i="17"/>
  <c r="H26" i="17" s="1"/>
  <c r="G27" i="17"/>
  <c r="H27" i="17" s="1"/>
  <c r="G29" i="17"/>
  <c r="H29" i="17" s="1"/>
  <c r="G30" i="17"/>
  <c r="H30" i="17" s="1"/>
  <c r="G31" i="17"/>
  <c r="H31" i="17" s="1"/>
  <c r="G32" i="17"/>
  <c r="H32" i="17" s="1"/>
  <c r="G33" i="17"/>
  <c r="H33" i="17" s="1"/>
  <c r="G34" i="17"/>
  <c r="H34" i="17" s="1"/>
  <c r="G35" i="17"/>
  <c r="H35" i="17" s="1"/>
  <c r="C19" i="17"/>
  <c r="J19" i="17" s="1"/>
  <c r="J37" i="17" s="1"/>
  <c r="C35" i="16"/>
  <c r="E35" i="16"/>
  <c r="F35" i="16"/>
  <c r="G9" i="15"/>
  <c r="D13" i="16"/>
  <c r="E13" i="16"/>
  <c r="E11" i="16" s="1"/>
  <c r="F13" i="16"/>
  <c r="F11" i="16" s="1"/>
  <c r="C118" i="16"/>
  <c r="H118" i="16" s="1"/>
  <c r="C10" i="16"/>
  <c r="E14" i="14"/>
  <c r="E12" i="14" s="1"/>
  <c r="F14" i="14"/>
  <c r="C37" i="14"/>
  <c r="F12" i="14" l="1"/>
  <c r="C14" i="14"/>
  <c r="C12" i="14" s="1"/>
  <c r="C10" i="14" s="1"/>
  <c r="D7" i="21"/>
  <c r="D160" i="21"/>
  <c r="D158" i="21"/>
  <c r="D82" i="21"/>
  <c r="E38" i="19"/>
  <c r="E6" i="19" s="1"/>
  <c r="F89" i="19"/>
  <c r="E11" i="20"/>
  <c r="C13" i="20"/>
  <c r="C11" i="20" s="1"/>
  <c r="C9" i="20" s="1"/>
  <c r="E9" i="16"/>
  <c r="F9" i="16"/>
  <c r="D11" i="16"/>
  <c r="C13" i="16"/>
  <c r="F9" i="21"/>
  <c r="E9" i="21"/>
  <c r="F91" i="19"/>
  <c r="D91" i="19"/>
  <c r="F84" i="21"/>
  <c r="E84" i="21"/>
  <c r="E9" i="17"/>
  <c r="D9" i="17"/>
  <c r="E36" i="20"/>
  <c r="F36" i="20"/>
  <c r="F11" i="20"/>
  <c r="J29" i="15"/>
  <c r="J37" i="15" s="1"/>
  <c r="F13" i="15"/>
  <c r="F11" i="15" s="1"/>
  <c r="C11" i="15" s="1"/>
  <c r="G36" i="21"/>
  <c r="H36" i="21" s="1"/>
  <c r="H73" i="20"/>
  <c r="F57" i="18"/>
  <c r="E9" i="18"/>
  <c r="F9" i="18"/>
  <c r="G13" i="18"/>
  <c r="H13" i="18" s="1"/>
  <c r="C40" i="17"/>
  <c r="E38" i="17"/>
  <c r="J43" i="17"/>
  <c r="H43" i="17"/>
  <c r="G40" i="17"/>
  <c r="F38" i="17"/>
  <c r="G42" i="17"/>
  <c r="H42" i="17" s="1"/>
  <c r="D38" i="17"/>
  <c r="D9" i="15"/>
  <c r="E9" i="15"/>
  <c r="E10" i="14"/>
  <c r="E36" i="14" s="1"/>
  <c r="F10" i="14"/>
  <c r="F36" i="14" s="1"/>
  <c r="F33" i="16"/>
  <c r="E33" i="16"/>
  <c r="G35" i="16"/>
  <c r="H35" i="16" s="1"/>
  <c r="G37" i="16"/>
  <c r="H37" i="16" s="1"/>
  <c r="G49" i="16"/>
  <c r="H49" i="16" s="1"/>
  <c r="G87" i="16"/>
  <c r="H87" i="16" s="1"/>
  <c r="H20" i="21"/>
  <c r="J20" i="21"/>
  <c r="H22" i="21"/>
  <c r="J22" i="21"/>
  <c r="H27" i="21"/>
  <c r="J27" i="21"/>
  <c r="H29" i="21"/>
  <c r="J29" i="21"/>
  <c r="H31" i="21"/>
  <c r="J31" i="21"/>
  <c r="H92" i="21"/>
  <c r="H99" i="21"/>
  <c r="H101" i="21"/>
  <c r="H115" i="21"/>
  <c r="H121" i="21"/>
  <c r="H123" i="21"/>
  <c r="H125" i="21"/>
  <c r="J17" i="20"/>
  <c r="J35" i="20" s="1"/>
  <c r="E9" i="20"/>
  <c r="C8" i="19"/>
  <c r="G70" i="19"/>
  <c r="H70" i="19" s="1"/>
  <c r="G32" i="18"/>
  <c r="H32" i="18" s="1"/>
  <c r="G41" i="18"/>
  <c r="H41" i="18" s="1"/>
  <c r="G40" i="19"/>
  <c r="H40" i="19" s="1"/>
  <c r="E57" i="18"/>
  <c r="G59" i="18"/>
  <c r="H59" i="18" s="1"/>
  <c r="G159" i="21"/>
  <c r="H98" i="21"/>
  <c r="H138" i="21"/>
  <c r="G131" i="21"/>
  <c r="G136" i="21"/>
  <c r="H114" i="21"/>
  <c r="G88" i="21"/>
  <c r="H90" i="21"/>
  <c r="G11" i="21"/>
  <c r="H11" i="21" s="1"/>
  <c r="H17" i="21"/>
  <c r="G10" i="19"/>
  <c r="H10" i="19" s="1"/>
  <c r="H71" i="20"/>
  <c r="H19" i="17"/>
  <c r="D59" i="17" l="1"/>
  <c r="E117" i="16"/>
  <c r="C36" i="14"/>
  <c r="F88" i="18"/>
  <c r="F158" i="21"/>
  <c r="F35" i="21"/>
  <c r="E7" i="17"/>
  <c r="E59" i="17"/>
  <c r="E160" i="21"/>
  <c r="E72" i="20"/>
  <c r="E88" i="18"/>
  <c r="F160" i="21"/>
  <c r="E158" i="21"/>
  <c r="E35" i="21"/>
  <c r="E89" i="19"/>
  <c r="C89" i="19" s="1"/>
  <c r="F117" i="16"/>
  <c r="D7" i="17"/>
  <c r="C11" i="16"/>
  <c r="D9" i="16"/>
  <c r="F7" i="21"/>
  <c r="F82" i="21"/>
  <c r="E82" i="21"/>
  <c r="E7" i="21"/>
  <c r="F9" i="20"/>
  <c r="G9" i="20" s="1"/>
  <c r="G38" i="17"/>
  <c r="C33" i="16"/>
  <c r="F7" i="16"/>
  <c r="F115" i="16"/>
  <c r="D7" i="16"/>
  <c r="D115" i="16"/>
  <c r="E7" i="16"/>
  <c r="E115" i="16"/>
  <c r="C84" i="21"/>
  <c r="C158" i="21" s="1"/>
  <c r="C56" i="20"/>
  <c r="E7" i="20"/>
  <c r="E70" i="20"/>
  <c r="F7" i="18"/>
  <c r="F86" i="18"/>
  <c r="E7" i="18"/>
  <c r="E57" i="17"/>
  <c r="D57" i="17"/>
  <c r="D86" i="18"/>
  <c r="E86" i="18"/>
  <c r="D38" i="15"/>
  <c r="D40" i="15" s="1"/>
  <c r="D7" i="15"/>
  <c r="E38" i="15"/>
  <c r="E40" i="15" s="1"/>
  <c r="E7" i="15"/>
  <c r="C9" i="15"/>
  <c r="C38" i="15" s="1"/>
  <c r="C40" i="15" s="1"/>
  <c r="D34" i="14"/>
  <c r="D8" i="14"/>
  <c r="F34" i="14"/>
  <c r="F8" i="14"/>
  <c r="E34" i="14"/>
  <c r="E8" i="14"/>
  <c r="H136" i="21"/>
  <c r="C159" i="21"/>
  <c r="H159" i="21" s="1"/>
  <c r="H88" i="21"/>
  <c r="H131" i="21"/>
  <c r="G30" i="18"/>
  <c r="H30" i="18" s="1"/>
  <c r="G57" i="18"/>
  <c r="H57" i="18" s="1"/>
  <c r="J57" i="17"/>
  <c r="H40" i="17"/>
  <c r="C38" i="17"/>
  <c r="G33" i="16"/>
  <c r="G85" i="16"/>
  <c r="H85" i="16" s="1"/>
  <c r="G47" i="16"/>
  <c r="H47" i="16" s="1"/>
  <c r="J34" i="21"/>
  <c r="G39" i="18"/>
  <c r="H39" i="18" s="1"/>
  <c r="G38" i="19"/>
  <c r="H38" i="19" s="1"/>
  <c r="G86" i="21"/>
  <c r="H86" i="21" s="1"/>
  <c r="G9" i="21"/>
  <c r="H9" i="21" s="1"/>
  <c r="G8" i="19"/>
  <c r="H8" i="19" s="1"/>
  <c r="G88" i="18" l="1"/>
  <c r="C88" i="18"/>
  <c r="F7" i="20"/>
  <c r="C7" i="20" s="1"/>
  <c r="F72" i="20"/>
  <c r="C72" i="20" s="1"/>
  <c r="E91" i="19"/>
  <c r="C91" i="19" s="1"/>
  <c r="C160" i="21"/>
  <c r="G160" i="21"/>
  <c r="C9" i="16"/>
  <c r="D117" i="16"/>
  <c r="C6" i="19"/>
  <c r="H38" i="17"/>
  <c r="C8" i="14"/>
  <c r="F70" i="20"/>
  <c r="G70" i="20" s="1"/>
  <c r="H33" i="16"/>
  <c r="C34" i="14"/>
  <c r="G34" i="14"/>
  <c r="C115" i="16"/>
  <c r="C86" i="18"/>
  <c r="C7" i="18"/>
  <c r="F9" i="15"/>
  <c r="C7" i="16"/>
  <c r="G158" i="21"/>
  <c r="H158" i="21" s="1"/>
  <c r="C82" i="21"/>
  <c r="C35" i="21"/>
  <c r="G35" i="21"/>
  <c r="C7" i="21"/>
  <c r="G86" i="18"/>
  <c r="G115" i="16"/>
  <c r="G89" i="19"/>
  <c r="G84" i="21"/>
  <c r="H84" i="21" s="1"/>
  <c r="G72" i="20" l="1"/>
  <c r="H72" i="20" s="1"/>
  <c r="G91" i="19"/>
  <c r="H91" i="19" s="1"/>
  <c r="H88" i="18"/>
  <c r="H160" i="21"/>
  <c r="G117" i="16"/>
  <c r="C117" i="16"/>
  <c r="C70" i="20"/>
  <c r="H70" i="20" s="1"/>
  <c r="H89" i="19"/>
  <c r="H34" i="14"/>
  <c r="H35" i="21"/>
  <c r="H86" i="18"/>
  <c r="F38" i="15"/>
  <c r="F40" i="15" s="1"/>
  <c r="G40" i="15" s="1"/>
  <c r="F7" i="15"/>
  <c r="C7" i="15" s="1"/>
  <c r="H115" i="16"/>
  <c r="G86" i="20"/>
  <c r="H86" i="20" s="1"/>
  <c r="G85" i="20"/>
  <c r="H85" i="20" s="1"/>
  <c r="G84" i="20"/>
  <c r="H84" i="20" s="1"/>
  <c r="G83" i="20"/>
  <c r="H83" i="20" s="1"/>
  <c r="G82" i="20"/>
  <c r="H82" i="20" s="1"/>
  <c r="G81" i="20"/>
  <c r="H81" i="20" s="1"/>
  <c r="G80" i="20"/>
  <c r="H80" i="20" s="1"/>
  <c r="G79" i="20"/>
  <c r="H79" i="20" s="1"/>
  <c r="G78" i="20"/>
  <c r="H78" i="20" s="1"/>
  <c r="G77" i="20"/>
  <c r="H77" i="20" s="1"/>
  <c r="G76" i="20"/>
  <c r="H76" i="20" s="1"/>
  <c r="G63" i="20"/>
  <c r="H63" i="20" s="1"/>
  <c r="G62" i="20"/>
  <c r="H62" i="20" s="1"/>
  <c r="G61" i="20"/>
  <c r="H61" i="20" s="1"/>
  <c r="G60" i="20"/>
  <c r="H60" i="20" s="1"/>
  <c r="G55" i="20"/>
  <c r="H55" i="20" s="1"/>
  <c r="G54" i="20"/>
  <c r="H54" i="20" s="1"/>
  <c r="G53" i="20"/>
  <c r="H53" i="20" s="1"/>
  <c r="G50" i="20"/>
  <c r="H50" i="20" s="1"/>
  <c r="G48" i="20"/>
  <c r="H48" i="20" s="1"/>
  <c r="G47" i="20"/>
  <c r="H47" i="20" s="1"/>
  <c r="G46" i="20"/>
  <c r="H46" i="20" s="1"/>
  <c r="G44" i="20"/>
  <c r="H44" i="20" s="1"/>
  <c r="G43" i="20"/>
  <c r="H43" i="20" s="1"/>
  <c r="G42" i="20"/>
  <c r="H42" i="20" s="1"/>
  <c r="G41" i="20"/>
  <c r="H41" i="20" s="1"/>
  <c r="G40" i="20"/>
  <c r="H40" i="20" s="1"/>
  <c r="G39" i="20"/>
  <c r="H39" i="20" s="1"/>
  <c r="G38" i="20"/>
  <c r="H38" i="20" s="1"/>
  <c r="G37" i="20"/>
  <c r="H37" i="20" s="1"/>
  <c r="G36" i="20"/>
  <c r="H36" i="20" s="1"/>
  <c r="G35" i="20"/>
  <c r="H35" i="20" s="1"/>
  <c r="G34" i="20"/>
  <c r="H34" i="20" s="1"/>
  <c r="G33" i="20"/>
  <c r="H33" i="20" s="1"/>
  <c r="G32" i="20"/>
  <c r="H32" i="20" s="1"/>
  <c r="G31" i="20"/>
  <c r="H31" i="20" s="1"/>
  <c r="G30" i="20"/>
  <c r="H30" i="20" s="1"/>
  <c r="G29" i="20"/>
  <c r="H29" i="20" s="1"/>
  <c r="G28" i="20"/>
  <c r="H28" i="20" s="1"/>
  <c r="G27" i="20"/>
  <c r="H27" i="20" s="1"/>
  <c r="G26" i="20"/>
  <c r="H26" i="20" s="1"/>
  <c r="G24" i="20"/>
  <c r="H24" i="20" s="1"/>
  <c r="G23" i="20"/>
  <c r="H23" i="20" s="1"/>
  <c r="G22" i="20"/>
  <c r="H22" i="20" s="1"/>
  <c r="G20" i="20"/>
  <c r="H20" i="20" s="1"/>
  <c r="G18" i="20"/>
  <c r="H18" i="20" s="1"/>
  <c r="G17" i="20"/>
  <c r="H17" i="20" s="1"/>
  <c r="G16" i="20"/>
  <c r="H16" i="20" s="1"/>
  <c r="G15" i="20"/>
  <c r="H15" i="20" s="1"/>
  <c r="G14" i="20"/>
  <c r="H14" i="20" s="1"/>
  <c r="G13" i="20"/>
  <c r="H13" i="20" s="1"/>
  <c r="G12" i="20"/>
  <c r="H12" i="20" s="1"/>
  <c r="G11" i="20"/>
  <c r="H11" i="20" s="1"/>
  <c r="G10" i="20"/>
  <c r="H10" i="20" s="1"/>
  <c r="G133" i="17"/>
  <c r="H133" i="17" s="1"/>
  <c r="G132" i="17"/>
  <c r="H132" i="17" s="1"/>
  <c r="G131" i="17"/>
  <c r="H131" i="17" s="1"/>
  <c r="G130" i="17"/>
  <c r="H130" i="17" s="1"/>
  <c r="G129" i="17"/>
  <c r="H129" i="17" s="1"/>
  <c r="G128" i="17"/>
  <c r="H128" i="17" s="1"/>
  <c r="G127" i="17"/>
  <c r="H127" i="17" s="1"/>
  <c r="G126" i="17"/>
  <c r="H126" i="17" s="1"/>
  <c r="G125" i="17"/>
  <c r="H125" i="17" s="1"/>
  <c r="G124" i="17"/>
  <c r="H124" i="17" s="1"/>
  <c r="G123" i="17"/>
  <c r="H123" i="17" s="1"/>
  <c r="G122" i="17"/>
  <c r="H122" i="17" s="1"/>
  <c r="G121" i="17"/>
  <c r="H121" i="17" s="1"/>
  <c r="G120" i="17"/>
  <c r="H120" i="17" s="1"/>
  <c r="G119" i="17"/>
  <c r="H119" i="17" s="1"/>
  <c r="G118" i="17"/>
  <c r="H118" i="17" s="1"/>
  <c r="G117" i="17"/>
  <c r="H117" i="17" s="1"/>
  <c r="G116" i="17"/>
  <c r="H116" i="17" s="1"/>
  <c r="G115" i="17"/>
  <c r="H115" i="17" s="1"/>
  <c r="G114" i="17"/>
  <c r="H114" i="17" s="1"/>
  <c r="G113" i="17"/>
  <c r="H113" i="17" s="1"/>
  <c r="G112" i="17"/>
  <c r="H112" i="17" s="1"/>
  <c r="G111" i="17"/>
  <c r="H111" i="17" s="1"/>
  <c r="G110" i="17"/>
  <c r="H110" i="17" s="1"/>
  <c r="G109" i="17"/>
  <c r="H109" i="17" s="1"/>
  <c r="G108" i="17"/>
  <c r="H108" i="17" s="1"/>
  <c r="G107" i="17"/>
  <c r="H107" i="17" s="1"/>
  <c r="G106" i="17"/>
  <c r="H106" i="17" s="1"/>
  <c r="G105" i="17"/>
  <c r="H105" i="17" s="1"/>
  <c r="G104" i="17"/>
  <c r="H104" i="17" s="1"/>
  <c r="G103" i="17"/>
  <c r="H103" i="17" s="1"/>
  <c r="G102" i="17"/>
  <c r="H102" i="17" s="1"/>
  <c r="G101" i="17"/>
  <c r="H101" i="17" s="1"/>
  <c r="G100" i="17"/>
  <c r="H100" i="17" s="1"/>
  <c r="G99" i="17"/>
  <c r="H99" i="17" s="1"/>
  <c r="G98" i="17"/>
  <c r="H98" i="17" s="1"/>
  <c r="G97" i="17"/>
  <c r="H97" i="17" s="1"/>
  <c r="G96" i="17"/>
  <c r="H96" i="17" s="1"/>
  <c r="G95" i="17"/>
  <c r="H95" i="17" s="1"/>
  <c r="G94" i="17"/>
  <c r="H94" i="17" s="1"/>
  <c r="G93" i="17"/>
  <c r="H93" i="17" s="1"/>
  <c r="G92" i="17"/>
  <c r="H92" i="17" s="1"/>
  <c r="G91" i="17"/>
  <c r="H91" i="17" s="1"/>
  <c r="G90" i="17"/>
  <c r="H90" i="17" s="1"/>
  <c r="G89" i="17"/>
  <c r="H89" i="17" s="1"/>
  <c r="G88" i="17"/>
  <c r="H88" i="17" s="1"/>
  <c r="G87" i="17"/>
  <c r="H87" i="17" s="1"/>
  <c r="G86" i="17"/>
  <c r="H86" i="17" s="1"/>
  <c r="G85" i="17"/>
  <c r="H85" i="17" s="1"/>
  <c r="G84" i="17"/>
  <c r="H84" i="17" s="1"/>
  <c r="G83" i="17"/>
  <c r="H83" i="17" s="1"/>
  <c r="G82" i="17"/>
  <c r="H82" i="17" s="1"/>
  <c r="G81" i="17"/>
  <c r="H81" i="17" s="1"/>
  <c r="G80" i="17"/>
  <c r="H80" i="17" s="1"/>
  <c r="G79" i="17"/>
  <c r="H79" i="17" s="1"/>
  <c r="G78" i="17"/>
  <c r="H78" i="17" s="1"/>
  <c r="G77" i="17"/>
  <c r="H77" i="17" s="1"/>
  <c r="G76" i="17"/>
  <c r="H76" i="17" s="1"/>
  <c r="G75" i="17"/>
  <c r="H75" i="17" s="1"/>
  <c r="G74" i="17"/>
  <c r="H74" i="17" s="1"/>
  <c r="G73" i="17"/>
  <c r="H73" i="17" s="1"/>
  <c r="G72" i="17"/>
  <c r="H72" i="17" s="1"/>
  <c r="G71" i="17"/>
  <c r="H71" i="17" s="1"/>
  <c r="G70" i="17"/>
  <c r="H70" i="17" s="1"/>
  <c r="G69" i="17"/>
  <c r="H69" i="17" s="1"/>
  <c r="G68" i="17"/>
  <c r="H68" i="17" s="1"/>
  <c r="G67" i="17"/>
  <c r="H67" i="17" s="1"/>
  <c r="G66" i="17"/>
  <c r="H66" i="17" s="1"/>
  <c r="G65" i="17"/>
  <c r="H65" i="17" s="1"/>
  <c r="G64" i="17"/>
  <c r="H64" i="17" s="1"/>
  <c r="G63" i="17"/>
  <c r="H63" i="17" s="1"/>
  <c r="G62" i="17"/>
  <c r="H62" i="17" s="1"/>
  <c r="G61" i="17"/>
  <c r="H61" i="17" s="1"/>
  <c r="G6" i="18"/>
  <c r="H6" i="18" s="1"/>
  <c r="G9" i="18"/>
  <c r="H9" i="18" s="1"/>
  <c r="G10" i="18"/>
  <c r="H10" i="18" s="1"/>
  <c r="G11" i="18"/>
  <c r="H11" i="18" s="1"/>
  <c r="G12" i="18"/>
  <c r="H12" i="18" s="1"/>
  <c r="G5" i="18"/>
  <c r="G9" i="16"/>
  <c r="G10" i="16"/>
  <c r="H10" i="16" s="1"/>
  <c r="G11" i="16"/>
  <c r="G12" i="16"/>
  <c r="H12" i="16" s="1"/>
  <c r="G15" i="16"/>
  <c r="H15" i="16" s="1"/>
  <c r="G16" i="16"/>
  <c r="H16" i="16" s="1"/>
  <c r="G18" i="16"/>
  <c r="G19" i="16"/>
  <c r="H19" i="16" s="1"/>
  <c r="G21" i="16"/>
  <c r="H21" i="16" s="1"/>
  <c r="G23" i="16"/>
  <c r="H23" i="16" s="1"/>
  <c r="G24" i="16"/>
  <c r="H24" i="16" s="1"/>
  <c r="G26" i="16"/>
  <c r="H26" i="16" s="1"/>
  <c r="G28" i="16"/>
  <c r="H28" i="16" s="1"/>
  <c r="G30" i="16"/>
  <c r="H30" i="16" s="1"/>
  <c r="G10" i="15"/>
  <c r="H10" i="15" s="1"/>
  <c r="G11" i="15"/>
  <c r="G12" i="15"/>
  <c r="H12" i="15" s="1"/>
  <c r="G13" i="15"/>
  <c r="H13" i="15" s="1"/>
  <c r="G15" i="15"/>
  <c r="H15" i="15" s="1"/>
  <c r="G16" i="15"/>
  <c r="H16" i="15" s="1"/>
  <c r="G18" i="15"/>
  <c r="H18" i="15" s="1"/>
  <c r="G19" i="15"/>
  <c r="H19" i="15" s="1"/>
  <c r="G21" i="15"/>
  <c r="H21" i="15" s="1"/>
  <c r="G23" i="15"/>
  <c r="H23" i="15" s="1"/>
  <c r="G24" i="15"/>
  <c r="H24" i="15" s="1"/>
  <c r="G29" i="15"/>
  <c r="H29" i="15" s="1"/>
  <c r="G30" i="15"/>
  <c r="H30" i="15" s="1"/>
  <c r="G32" i="15"/>
  <c r="H32" i="15" s="1"/>
  <c r="G34" i="15"/>
  <c r="H34" i="15" s="1"/>
  <c r="G38" i="15"/>
  <c r="G39" i="15"/>
  <c r="H39" i="15"/>
  <c r="G41" i="15"/>
  <c r="H41" i="15" s="1"/>
  <c r="G11" i="14"/>
  <c r="H11" i="14" s="1"/>
  <c r="G12" i="14"/>
  <c r="G13" i="14"/>
  <c r="H13" i="14" s="1"/>
  <c r="G14" i="14"/>
  <c r="H14" i="14" s="1"/>
  <c r="G15" i="14"/>
  <c r="H15" i="14" s="1"/>
  <c r="G17" i="14"/>
  <c r="H17" i="14" s="1"/>
  <c r="G19" i="14"/>
  <c r="H19" i="14" s="1"/>
  <c r="G20" i="14"/>
  <c r="H20" i="14" s="1"/>
  <c r="H117" i="16" l="1"/>
  <c r="G59" i="20"/>
  <c r="H59" i="20" s="1"/>
  <c r="G52" i="20"/>
  <c r="G21" i="20"/>
  <c r="G49" i="20" l="1"/>
  <c r="G19" i="20"/>
  <c r="G16" i="14"/>
  <c r="H52" i="20"/>
  <c r="H21" i="20"/>
  <c r="H18" i="16"/>
  <c r="H11" i="16"/>
  <c r="H11" i="15"/>
  <c r="H12" i="14"/>
  <c r="H16" i="14" l="1"/>
  <c r="G10" i="14"/>
  <c r="H10" i="14" s="1"/>
  <c r="H9" i="15"/>
  <c r="H49" i="20"/>
  <c r="H9" i="20"/>
  <c r="D38" i="12"/>
  <c r="C38" i="12"/>
  <c r="C41" i="12"/>
  <c r="C40" i="12"/>
  <c r="C39" i="12"/>
  <c r="D28" i="12"/>
  <c r="D15" i="12"/>
  <c r="C15" i="12"/>
  <c r="D13" i="12"/>
  <c r="D12" i="12" s="1"/>
  <c r="D5" i="12"/>
  <c r="C5" i="12"/>
  <c r="C13" i="12"/>
  <c r="C29" i="12"/>
  <c r="C30" i="12"/>
  <c r="C31" i="12"/>
  <c r="C32" i="12"/>
  <c r="C33" i="12"/>
  <c r="C35" i="12"/>
  <c r="C36" i="12"/>
  <c r="C28" i="12" l="1"/>
  <c r="C12" i="12" s="1"/>
  <c r="H19" i="20"/>
  <c r="H9" i="16"/>
  <c r="C4" i="12"/>
  <c r="D4" i="12"/>
  <c r="H5" i="18" l="1"/>
  <c r="H38" i="15"/>
  <c r="H40" i="15"/>
  <c r="J16" i="17" l="1"/>
  <c r="C11" i="17"/>
  <c r="F16" i="17"/>
  <c r="G16" i="17" s="1"/>
  <c r="H16" i="17" s="1"/>
  <c r="F11" i="17" l="1"/>
  <c r="G11" i="17" s="1"/>
  <c r="H11" i="17" s="1"/>
  <c r="C9" i="17"/>
  <c r="F9" i="17" l="1"/>
  <c r="F7" i="17" l="1"/>
  <c r="C7" i="17" s="1"/>
  <c r="F59" i="17"/>
  <c r="G9" i="17"/>
  <c r="H9" i="17" s="1"/>
  <c r="F57" i="17"/>
  <c r="G59" i="17" l="1"/>
  <c r="C59" i="17"/>
  <c r="C57" i="17"/>
  <c r="G57" i="17"/>
  <c r="H59" i="17" l="1"/>
  <c r="H57" i="17"/>
</calcChain>
</file>

<file path=xl/sharedStrings.xml><?xml version="1.0" encoding="utf-8"?>
<sst xmlns="http://schemas.openxmlformats.org/spreadsheetml/2006/main" count="1460" uniqueCount="390">
  <si>
    <t>รวมทั้งสิ้น</t>
  </si>
  <si>
    <t>แผน</t>
  </si>
  <si>
    <t xml:space="preserve">ตำแหน่ง : </t>
  </si>
  <si>
    <t>หน่วย : บาท</t>
  </si>
  <si>
    <t>ผู้รายงาน : ………...………………………………...…..</t>
  </si>
  <si>
    <t xml:space="preserve">            (                                     )</t>
  </si>
  <si>
    <t>หัวหน้าหน่วยงาน  : ..........................................................</t>
  </si>
  <si>
    <t xml:space="preserve">       (                                    )</t>
  </si>
  <si>
    <t>ผู้พิจารณา : ........................................................</t>
  </si>
  <si>
    <t xml:space="preserve">             (                                  )</t>
  </si>
  <si>
    <t xml:space="preserve">     (                                     )</t>
  </si>
  <si>
    <t xml:space="preserve">ผู้ให้ความเห็นชอบ  : ........................................................... </t>
  </si>
  <si>
    <t>วัน/เดือน/ปี   :                                  โทร:</t>
  </si>
  <si>
    <t>วัน/เดือน/ปี   :                            โทร:</t>
  </si>
  <si>
    <t>ฝ่ายปกครอง</t>
  </si>
  <si>
    <t>รวมงบประมาณตามโครงสร้างงาน</t>
  </si>
  <si>
    <t>หน่วยงาน : สำนักงานเขตบางกอกใหญ่</t>
  </si>
  <si>
    <t>แผน/</t>
  </si>
  <si>
    <t>ผล</t>
  </si>
  <si>
    <t>รวม</t>
  </si>
  <si>
    <t>ค่าตอบแทน</t>
  </si>
  <si>
    <t>งบบุคลากร</t>
  </si>
  <si>
    <t>เงินสมทบกองทุนประกันสังคม</t>
  </si>
  <si>
    <t>ค่าเครื่องแต่งกาย</t>
  </si>
  <si>
    <t>เงินตอบแทนพิเศษของข้าราชการ</t>
  </si>
  <si>
    <t>เงินตอบแทนพิเศษของลูกจ้างประจำ</t>
  </si>
  <si>
    <t>งบดำเนินงาน</t>
  </si>
  <si>
    <t>ค่าอาหารทำการนอกเวลาราชการ</t>
  </si>
  <si>
    <t>ค่าบำรุงรักษาซ่อมแซมเครื่องปรับอากาศ</t>
  </si>
  <si>
    <t>ค่าบำรุงรักษาซ่อมแซมลิฟท์</t>
  </si>
  <si>
    <t>ค่าซ่อมแซมยานพาหนะ</t>
  </si>
  <si>
    <t>ค่าทำความสะอาดเครื่องนอนเวรฯ</t>
  </si>
  <si>
    <t>ค่าซ่อมแซมครุภัณฑ์</t>
  </si>
  <si>
    <t>ค่าจ้างทำความสะอาดอาคาร</t>
  </si>
  <si>
    <t>ค่าจ้างเหมาบริการเป็นรายบุคคล เพื่อปฏิบัติ</t>
  </si>
  <si>
    <t>งานโครงการจ้างเหมาบริการรายลุคคล</t>
  </si>
  <si>
    <t>เพื่อเพิ่มประสิทธิภาพการดำเนินการ</t>
  </si>
  <si>
    <t>ตามนโยบายของผู้บริหารในการแก้ไขปัญหา</t>
  </si>
  <si>
    <t>ให้ประชาชน</t>
  </si>
  <si>
    <t>ค่าใช้สอย</t>
  </si>
  <si>
    <t>ค่าเช่าที่ดิน/อาคาร/สถานที่</t>
  </si>
  <si>
    <t>อำนวยการ</t>
  </si>
  <si>
    <t>ปกครอง</t>
  </si>
  <si>
    <t>ค่าวัสดุ</t>
  </si>
  <si>
    <t>ค่าวัสดุน้ำมันเชื้อเพลิงและหล่อลื่น</t>
  </si>
  <si>
    <t>ค่าวัสดุสำนักงานประเภทเครื่องเขียน แบบพิมพ์</t>
  </si>
  <si>
    <t>ค่าวัสดุอุปกรณ์คอมพิวเตอร์</t>
  </si>
  <si>
    <t>ค่าวัสดุยานพาหนะ</t>
  </si>
  <si>
    <t>ค่าวัสดุไฟฟ้า ประปา งานบ้าน งานครัว</t>
  </si>
  <si>
    <t>และงานสวน</t>
  </si>
  <si>
    <t>ค่าซื้อหนังสือ วารสารฯ</t>
  </si>
  <si>
    <t>ค่าวัสดุประชาสัมพันธ์</t>
  </si>
  <si>
    <t>ค่าตอบแทน ใช้สอยและวัสดุ</t>
  </si>
  <si>
    <t>ค่าสาธารณูปโภค</t>
  </si>
  <si>
    <t>ค่าไฟฟ้าสำนักงาน</t>
  </si>
  <si>
    <t>ค่าน้ำประปา</t>
  </si>
  <si>
    <t>ค่าโทรศัพท์เคลื่อนที่</t>
  </si>
  <si>
    <t xml:space="preserve">  2) งบดำเนินงาน</t>
  </si>
  <si>
    <t xml:space="preserve">  ค่าตอบแทน</t>
  </si>
  <si>
    <t xml:space="preserve">  ค่าใช้สอย</t>
  </si>
  <si>
    <t xml:space="preserve">  ค่าวัสดุ</t>
  </si>
  <si>
    <t>งาน/โครงการตามแผนยุทธศาสตร์/</t>
  </si>
  <si>
    <t>งบรายจ่าย/รายการ</t>
  </si>
  <si>
    <t>ฝ่าย : ทะเบียน</t>
  </si>
  <si>
    <t>เพื่อปฏิบัติงานฝ่ายรายได้</t>
  </si>
  <si>
    <t>ฝ่าย : รักษาความสะอาด</t>
  </si>
  <si>
    <t>ฝ่าย : โยธา</t>
  </si>
  <si>
    <t xml:space="preserve">              และผังเมือง</t>
  </si>
  <si>
    <t>ฝ่าย : การศึกษา</t>
  </si>
  <si>
    <t>แบบ สงม. 2</t>
  </si>
  <si>
    <t>ผู้รายงาน.......................................................................................</t>
  </si>
  <si>
    <t>แผน/ผลการปฏิบัติงานและการใช้จ่ายงบประมาณรายจ่ายประจำปีงบประมาณ พ.ศ. 2566</t>
  </si>
  <si>
    <t xml:space="preserve"> 03101-1  ค่าอาหารทำการนอกเวลา</t>
  </si>
  <si>
    <t xml:space="preserve"> 03202-1  ค่าบำรุงรักษาซ่อมแซมเครื่องปรับอากาศ</t>
  </si>
  <si>
    <t xml:space="preserve"> 03203-1  ค่าบำรุงรักษาซ่อมแซมลิฟท์</t>
  </si>
  <si>
    <t xml:space="preserve"> 03208-1  ค่าซ่อมแซมยานพาหนะ</t>
  </si>
  <si>
    <t xml:space="preserve"> 03222-1  ค่าทำความสะอาดเครื่องนอนเวรฯ</t>
  </si>
  <si>
    <t>03245-1   ค่าซ่อมแซมครุภัณฑ์</t>
  </si>
  <si>
    <t>03274-1   ค่าจ้างทำความสะอาดอาคาร</t>
  </si>
  <si>
    <t xml:space="preserve"> 03601-1  ค่าวัสดุอุปกรณ์คอมพิวเตอร์</t>
  </si>
  <si>
    <t xml:space="preserve"> 03602-1  ค่าวัสดุยานพาหนะ</t>
  </si>
  <si>
    <t xml:space="preserve"> 03611-1  ค่าเครื่องแต่งกาย</t>
  </si>
  <si>
    <t xml:space="preserve"> 03613-1 ค่าวัสดุไฟฟ้า ประปา งานบ้าน งานครัว และงานสวน</t>
  </si>
  <si>
    <t xml:space="preserve"> 03614-1 ค่าซื้อหนังสือ วารสารฯ</t>
  </si>
  <si>
    <t xml:space="preserve"> 03617-1 ค่าวัสดุประชาสัมพันธ์</t>
  </si>
  <si>
    <t>1300002 งานปกครอง</t>
  </si>
  <si>
    <t>ค่าตอบแทนใช้สอยและว้สดุ</t>
  </si>
  <si>
    <t>งบรายจ่ายอื่น</t>
  </si>
  <si>
    <t>รวมงบประมาณภารกิจประจำพื้นฐาน</t>
  </si>
  <si>
    <t>รวมภารกิจตามแผนยุทธศาสตร์</t>
  </si>
  <si>
    <t xml:space="preserve">       ค่าตอบแทน</t>
  </si>
  <si>
    <t xml:space="preserve">       ค่าใช้สอย</t>
  </si>
  <si>
    <t xml:space="preserve"> 03208-1 ค่าซ่อมแซมยานพาหนะ</t>
  </si>
  <si>
    <t xml:space="preserve"> 03245-1 ค่าซ่อมแซมครุภัณฑ์</t>
  </si>
  <si>
    <t xml:space="preserve">         วัสดุ</t>
  </si>
  <si>
    <t xml:space="preserve"> 03502-1 ค่าวัสดุสำนักงานประเภทเครื่องเขียน แบบพิมพ์</t>
  </si>
  <si>
    <t xml:space="preserve"> 03601-1 ค่าวัสดุอุปกรณ์คอมพิวเตอร์</t>
  </si>
  <si>
    <t xml:space="preserve"> 03602-1 ค่าวัสดุยานพาหนะ</t>
  </si>
  <si>
    <t xml:space="preserve"> 03611-1 ค่าเครื่องแต่งกาย</t>
  </si>
  <si>
    <t>1.1 ค่าตอบแทน</t>
  </si>
  <si>
    <t>03101-1  ค่าอาหารทำการนอกเวลา</t>
  </si>
  <si>
    <t xml:space="preserve">   </t>
  </si>
  <si>
    <t>1.2 ค่าใช้สอย</t>
  </si>
  <si>
    <t>03208-1  ค่าซ่อมแซมยานพาหนะ</t>
  </si>
  <si>
    <t>03245-1  ค่าซ่อมแซมครุภัณฑ์</t>
  </si>
  <si>
    <t>1.3 ค่าวัสดุ</t>
  </si>
  <si>
    <t>03601-1  ค่าวัสดุอุปกรณ์คอมพิวเตอร์</t>
  </si>
  <si>
    <t>03602-1  ค่าวัสดุยานพาหนะ</t>
  </si>
  <si>
    <t>03611-1  ค่าเครื่องแต่งกาย</t>
  </si>
  <si>
    <t>1.2 ค่าวัสดุ</t>
  </si>
  <si>
    <t>03689-1  ค่าเครื่องแบบชุดปฏิบัติงาน</t>
  </si>
  <si>
    <t xml:space="preserve"> ค่าใช้สอย</t>
  </si>
  <si>
    <t xml:space="preserve"> ค่าวัสดุ</t>
  </si>
  <si>
    <t>03608-1  ค่าวัสดุอุปกรณ์ในการปลูกและบำรุงรักษาต้นไม้</t>
  </si>
  <si>
    <t>03612-1  ค่าวัสดุป้องกันอุบัติภัย</t>
  </si>
  <si>
    <t xml:space="preserve"> ค่าตอบแทน</t>
  </si>
  <si>
    <t xml:space="preserve">03209-1  ค่าซ่อมแซมเครื่องจักรกลและเครื่องทุ่นแรง </t>
  </si>
  <si>
    <t xml:space="preserve">03603-1  ค่าวัสดุเครื่องจักรกลและเครื่องทุ่นแรง </t>
  </si>
  <si>
    <t xml:space="preserve"> 03101-1    ค่าอาหารทำการนอกเวลา</t>
  </si>
  <si>
    <t xml:space="preserve"> 03102-1    ค่าเบี้ยประชุม</t>
  </si>
  <si>
    <t>03208-1   ค่าซ่อมแซมยานพาหนะ</t>
  </si>
  <si>
    <t>03237-1   ค่ารับรอง</t>
  </si>
  <si>
    <t>03601-1   ค่าวัสดุอุปกรณ์คอมพิวเตอร์</t>
  </si>
  <si>
    <t>03602-1   ค่าวัสดุยานพาหนะ</t>
  </si>
  <si>
    <t>03611-1   ค่าเครื่องแต่งกาย</t>
  </si>
  <si>
    <t xml:space="preserve">    ค่าใช้สอย</t>
  </si>
  <si>
    <t xml:space="preserve">   วัสดุ</t>
  </si>
  <si>
    <t xml:space="preserve"> ค่าตอบแทนใช้สอยและวัสดุ</t>
  </si>
  <si>
    <t>งาน/โครงการตามแผนยุทธศาสตร์/งบรายจ่าย/รายการ</t>
  </si>
  <si>
    <t>แผน/ผล</t>
  </si>
  <si>
    <t>งวดที่ 1</t>
  </si>
  <si>
    <t>งวดที่ 2</t>
  </si>
  <si>
    <t>งวดที่ 3</t>
  </si>
  <si>
    <t>(ตุลาคม 2565 - มกราคม 2566)</t>
  </si>
  <si>
    <t>(กุมภาพันธ์ - พฤษภาคม 2566)</t>
  </si>
  <si>
    <t>(มิถุนายน  - กันยายน 2566)</t>
  </si>
  <si>
    <t xml:space="preserve"> 03101-1 ค่าอาหารทำการนอกเวลา</t>
  </si>
  <si>
    <t>1300019 งานสุขาภิบาลอาหารและอนามัยสิ่งแวดล้อม</t>
  </si>
  <si>
    <t>1300020 งานป้องกันและควบคุมโรค</t>
  </si>
  <si>
    <t xml:space="preserve">  1) งบดำเนินงาน</t>
  </si>
  <si>
    <t>03101-1 ค่าอาหารทำการนอกเวลา</t>
  </si>
  <si>
    <t>03502-1 ค่าวัสดุสำนักงานประเภทเครื่องเขียน แบบพิมพ์</t>
  </si>
  <si>
    <t>03601-1 ค่าวัสดุอุปกรณ์คอมพิวเตอร์</t>
  </si>
  <si>
    <t>03611-1 ค่าเครื่องแต่งกาย</t>
  </si>
  <si>
    <r>
      <t xml:space="preserve">  </t>
    </r>
    <r>
      <rPr>
        <b/>
        <sz val="16"/>
        <color indexed="8"/>
        <rFont val="TH SarabunPSK"/>
        <family val="2"/>
      </rPr>
      <t>ค่าตอบแทน ใช้สอยและวัสดุ</t>
    </r>
  </si>
  <si>
    <t>03606-1  ค่าวัสดุทำความสะอาดท่อระบายน้ำ</t>
  </si>
  <si>
    <t>1300021 งานบริหารทั่วไปฝ่ายการศึกษา</t>
  </si>
  <si>
    <t>03208-1 ค่าซ่อมแซมยานพาหนะ</t>
  </si>
  <si>
    <t>03245-1 ค่าซ่อมแซมครุภัณฑ์</t>
  </si>
  <si>
    <t>03602-1 ค่าวัสดุยานพาหนะ</t>
  </si>
  <si>
    <t>ผู้รายงาน..........................................................................</t>
  </si>
  <si>
    <t xml:space="preserve">       ค่าตอบแทน </t>
  </si>
  <si>
    <t xml:space="preserve">      ค่าวัสดุ</t>
  </si>
  <si>
    <t>1300022 งานงบประมาณโรงเรียน</t>
  </si>
  <si>
    <t>03101-2 ค่าอาหารทำการนอกเวลา</t>
  </si>
  <si>
    <t>03118-2 ค่านิตยภัต</t>
  </si>
  <si>
    <t>03207-2 ค่าซ่อมแซมเครื่องดนตรีและอุปกรณ์</t>
  </si>
  <si>
    <t>03235-2 ค่าซ่อมแซมโรงเรียน</t>
  </si>
  <si>
    <t>03274-2 ค่าจ้างทำความสะอาดอาคาร</t>
  </si>
  <si>
    <t>03275-2 ค่าจ้างเหมายามดูแลทรัพย์สินและรักษาความปลอดภัย</t>
  </si>
  <si>
    <t>03291-2 ค่าซ่อมแซมเครื่องคอมพิวเตอร์โรงเรียน</t>
  </si>
  <si>
    <t>03630-2 ค่าวัสดุการสอนวิทยาศาสตร์</t>
  </si>
  <si>
    <t>03638-2 ค่าวัสดุ อุปกรณ์  เครื่องใช้ส่วนตัว ของเด็กอนุบาล</t>
  </si>
  <si>
    <t>03640-2 ค่าวัสดุสื่อการเรียนการสอน</t>
  </si>
  <si>
    <t>03671-2 ค่าสารกรองเครื่องกรองน้ำ</t>
  </si>
  <si>
    <t>03674-2 ค่าเครื่องหมายวิชาพิเศษลูกเสือ เนตรนารี ยุวกาชาด</t>
  </si>
  <si>
    <t>03688-2 ค่าเครื่องหมายสัญลักษณ์ของสถานศึกษาสังกัดกรุงเทพมหานคร</t>
  </si>
  <si>
    <t>03699-2 ค่าแบบพิมพ์ของโรงเรียน</t>
  </si>
  <si>
    <t>งบอุดหนุน</t>
  </si>
  <si>
    <t>06104-1 ทุนอาหารกลางวันนักเรียน</t>
  </si>
  <si>
    <t>06199-1 ค่าอาหารเช้าของนักเรียนในโรงเรียนสังกัดกรุงเทพมหานคร</t>
  </si>
  <si>
    <t>07109-1 ค่าใช้จ่ายในการพัฒนาคุณภาพการดำเนินงานศูนย์วิชาการเขต</t>
  </si>
  <si>
    <t>07124-1 ค่าใช้จ่ายในการจัดประชุมสัมมนาคณะกรรมการสถานศึกษาขั้นพื้นฐานโรงเรียนสังกัดกรุงเทพมหานคร</t>
  </si>
  <si>
    <t>07125-1 ค่าใช้จ่ายในการสัมมนาประธานกรรมการเครือข่ายผู้ปกครองเพื่อพัฒนาโรงเรียนสังกัดกรุงเทพมหานคร</t>
  </si>
  <si>
    <t>07126-1 ค่าใช้จ่ายในการส่งเสริมสนับสนุนให้นักเรียนสร้างสรรค์ผลงานเพื่อการเรียนรู้</t>
  </si>
  <si>
    <t>07199-1 ค่าใช้จ่ายในการประชุมครู</t>
  </si>
  <si>
    <t>07199-10 ค่าใช้จ่ายในการส่งเสริมกีฬานักเรียนสังกัดกรุงเทพมหานคร</t>
  </si>
  <si>
    <t>07199-2 ค่าใช้จ่ายในการฝึกอบรมนายหมู่ลูกเสือสามัญ สามัญรุ่นใหญ่ และหัวหน้าหน่วยยุวกาชาด</t>
  </si>
  <si>
    <t>07199-3 ค่าใช้จ่ายตามโครงการเรียนฟรี เรียนดี อย่างมีคุณภาพ โรงเรียนสังกัดกรุงเทพมหานคร</t>
  </si>
  <si>
    <t>07199-4 ค่าใช้จ่ายในพิธีทบทวนคำปฏิญาณและสวนสนามลูกเสือกรุงเทพมหานคร</t>
  </si>
  <si>
    <t>07199-5 ค่าใช้จ่ายในพิธีปฏิญาณตน และสวนสนามยุวกาชาดกรุงเทพมหานคร</t>
  </si>
  <si>
    <t>07199-6 ค่าใช้จ่ายในการพัฒนาคุณภาพเครือข่ายโรงเรียน</t>
  </si>
  <si>
    <t>07199-7 ค่าใช้จ่ายในการสอนภาษาจีน</t>
  </si>
  <si>
    <t>07199-8 ค่าใช้จ่ายโครงการภาษาอังกฤษเพื่อทักษะชีวิต</t>
  </si>
  <si>
    <t>07199-9 ค่าใช้จ่ายโครงการว่ายน้ำเป็น เล่นน้ำได้ปลอดภัย</t>
  </si>
  <si>
    <t xml:space="preserve">      ค่าใช้สอย</t>
  </si>
  <si>
    <t xml:space="preserve">       ค่าวัสดุ</t>
  </si>
  <si>
    <t xml:space="preserve"> 1300016 งานบริหารทั่วไปฝ่ายพัฒนาชุมชน</t>
  </si>
  <si>
    <t xml:space="preserve"> ค่าตอบแทน </t>
  </si>
  <si>
    <t>03101-1   ค่าอาหารทำการนอกเวลา</t>
  </si>
  <si>
    <t>03131-1   ค่าตอบแทนอาสาสมัครห้องสมุด/บ้านหนังสือ</t>
  </si>
  <si>
    <t xml:space="preserve">     วัสดุ</t>
  </si>
  <si>
    <t>03614-1   ค่าซื้อหนังสือ วารสารฯ</t>
  </si>
  <si>
    <t>1300017 งานพัฒนาชุมชนและบริการสังคม</t>
  </si>
  <si>
    <t xml:space="preserve">  ค่าตอบแทน </t>
  </si>
  <si>
    <t xml:space="preserve">       วัสดุ</t>
  </si>
  <si>
    <t>03629-1  วัสดุอุปกรณ์กีฬา</t>
  </si>
  <si>
    <t xml:space="preserve">        งบรายจ่ายอื่น</t>
  </si>
  <si>
    <t>ห้ามเกิน</t>
  </si>
  <si>
    <t>ที่ขอ</t>
  </si>
  <si>
    <t>1)งบดำเนินงาน</t>
  </si>
  <si>
    <t>1) งบดำเนินงาน</t>
  </si>
  <si>
    <t xml:space="preserve">     1) งบดำเนินงาน</t>
  </si>
  <si>
    <t>งบประมาณภารกิจประจำพื้นฐาน</t>
  </si>
  <si>
    <t>ฝ่าย : บริหารการคลัง</t>
  </si>
  <si>
    <t xml:space="preserve">      </t>
  </si>
  <si>
    <t>1300001 งานอำนวยการและบริหารสำนักงานเขต</t>
  </si>
  <si>
    <t>07199-1 ค่าใช้จ่ายในการจัดงานวันสำคัญ อนุรักษ์สืบสาน</t>
  </si>
  <si>
    <t>วัฒนธรรมประเพณี</t>
  </si>
  <si>
    <t>ด้านการป้องกันและแก้ไขปัญหายาเสพติด</t>
  </si>
  <si>
    <t>03292-1 ค่าจ้างเหมาบริการเป็นรายบุคคลจ้างเจ้าหน้าที่</t>
  </si>
  <si>
    <t>03292-2 ค่าจ้างเหมาบริการเป็นรายบุคคลเพื่อ</t>
  </si>
  <si>
    <t>ปรับปรุงบัญชีรายการที่ดินและสิ่งปลูกสร้าง</t>
  </si>
  <si>
    <t xml:space="preserve">03502-1 ค่าวัสดุสำนักงานประเภทเครื่องเขียน </t>
  </si>
  <si>
    <t>แบบพิมพ์</t>
  </si>
  <si>
    <t xml:space="preserve"> 03292-1  ค่าจ้างเหมาบริการรายบุคคล เพื่อปฏิบัติงาน</t>
  </si>
  <si>
    <t>โครงการจ้างเหมารายบุคคลเพื่อเพิ่มประสิทธิภาพการดำเนิน</t>
  </si>
  <si>
    <t>การตามนโยบายของคณะผู้บริหารในการแก้ไขปัญหาให้ประชาชน</t>
  </si>
  <si>
    <t xml:space="preserve"> 03292-2 ค่าจ้างเหมาบริการรายบุคคลเพื่อปฏิบัติหน้าที่รักษา</t>
  </si>
  <si>
    <t>ความปลอดภัยอาคารสถานที่และทรัพย์สินของราชการ</t>
  </si>
  <si>
    <t xml:space="preserve">        ค่าวัสดุ</t>
  </si>
  <si>
    <t xml:space="preserve">      ค่าตอบแทน</t>
  </si>
  <si>
    <t>03134-1  ค่าตอบแทนอาสาสมัครชักลากมูลอฝย</t>
  </si>
  <si>
    <t>03275-1  ค่าจ้างเหมาดูแลทรัพย์สินและรักษาความ</t>
  </si>
  <si>
    <t>ปลอดภัย</t>
  </si>
  <si>
    <t>03282-1  ค่าเช่าที่ดิน/อาคาร/สถานที่</t>
  </si>
  <si>
    <t>และสิ่งสาธารณประโยชน์</t>
  </si>
  <si>
    <t>กรุงเทพมหานคร (BEST)</t>
  </si>
  <si>
    <t>03213-1  ค่าจ้างเหมาล้างทำความสะอาดท่อ</t>
  </si>
  <si>
    <t>ระบายน้ำ</t>
  </si>
  <si>
    <r>
      <rPr>
        <sz val="16"/>
        <color indexed="8"/>
        <rFont val="TH SarabunPSK"/>
        <family val="2"/>
      </rPr>
      <t xml:space="preserve">03244-1  </t>
    </r>
    <r>
      <rPr>
        <sz val="15"/>
        <color indexed="8"/>
        <rFont val="TH SarabunPSK"/>
        <family val="2"/>
      </rPr>
      <t>ค่าซ่อมแซมอาคารสูบน้ำเครื่องสูบน้ำและ</t>
    </r>
  </si>
  <si>
    <t>ตู้ควบคุม</t>
  </si>
  <si>
    <t>03607-1  ค่าวัสดุอุปกรณ์บำรุงรักษาระบบ</t>
  </si>
  <si>
    <t>ระบายน้ำฯ</t>
  </si>
  <si>
    <t>03292-1   ค่าจ้างเหมาบริการเป็นรายบุคคลเพื่อปฏิบัติ</t>
  </si>
  <si>
    <t>งานตามโครงการจ้างเจ้าหน้าที่ปฏิบัติงานตามนโยบาย</t>
  </si>
  <si>
    <t>การดำเนินงานศูนย์ส่งเสริมการบริหารเงินออมครอบครัว</t>
  </si>
  <si>
    <t>03502-1   ค่าวัสดุสำนักงานประเภทเครื่องเขียน</t>
  </si>
  <si>
    <t xml:space="preserve"> แบบพิมพ์</t>
  </si>
  <si>
    <t>03641-1   ค่าวัสดุสำหรับห้องสมุด/บ้านหนังสือ</t>
  </si>
  <si>
    <t>และศูนย์เยาวชน</t>
  </si>
  <si>
    <t>กิจกรรมออกกำลังกาย</t>
  </si>
  <si>
    <t>เลขานุการชุมชนในการประชุมคณะกรรมการชุมชน</t>
  </si>
  <si>
    <t>03116-1   ค่าตอบแทนอาสาสมัครปฏิบัติงานด้านเด็ก</t>
  </si>
  <si>
    <t xml:space="preserve"> สตรี ผู้สูงอายุ คนพิการ และผู้ด้อยโอกาส</t>
  </si>
  <si>
    <t>03116-2   ค่าตอบแทนอาสาสมัครปฏิบัติงานด้านพัฒนา</t>
  </si>
  <si>
    <t>สังคม</t>
  </si>
  <si>
    <t>03199-1   ค่าตอบแทนผู้นำกิจกรรมที่มีความเชี่ยวชาญ</t>
  </si>
  <si>
    <t>ด้านการกีฬาและนันทนาการ (แอโรบิค)</t>
  </si>
  <si>
    <t>07102-1   ค่าใช้จ่ายในการสนับสนุนการดำเนินงาน</t>
  </si>
  <si>
    <t>ของคณะกรรมการชุมชน</t>
  </si>
  <si>
    <t>เยาวชนกรุงเทพมหานคร</t>
  </si>
  <si>
    <t>และลานกีฬา</t>
  </si>
  <si>
    <t>ชีวิตมั่นคง</t>
  </si>
  <si>
    <t>รักการอ่าน</t>
  </si>
  <si>
    <t>ช่วยเหลือเด็ก สตรี ครอบครัวผู้ด้อยโอกาส ผู้สูงอายุ</t>
  </si>
  <si>
    <t>และคนพิการ</t>
  </si>
  <si>
    <t>ปฏิบัติงาน</t>
  </si>
  <si>
    <t>03237-2   ค่ารับรองผู้เข้าร่วมการประชุมคณะกรรมการ</t>
  </si>
  <si>
    <t>ชุมชนและหน่วยงานที่เกี่ยวข้อง</t>
  </si>
  <si>
    <t xml:space="preserve"> 03502-1 ค่าวัสดุสำนักงานประเภทเครื่องเขียน </t>
  </si>
  <si>
    <t>07199-1 ค่าใช้จ่ายโครงการกรุงเทพฯ เมือง</t>
  </si>
  <si>
    <t>อาหารปลอดภัย</t>
  </si>
  <si>
    <t>กรุงเทพมหานคร</t>
  </si>
  <si>
    <t>การพัฒนาประสิทธิภาพการแก้ไขปัญหาโรคไข้เลือดออก</t>
  </si>
  <si>
    <t>ในพื้นที่กรุงเทพมหานคร</t>
  </si>
  <si>
    <t>03292-1 ค่าจ้างเหมาบริการเป็นรายบุคคลเพื่อ</t>
  </si>
  <si>
    <t>ปฏิบัติงานโครงการจ้างงานเพื่อพัฒนาคุณภาพงาน</t>
  </si>
  <si>
    <t>สุขาภิบาลอาหารในกรุงเทพมหานคร</t>
  </si>
  <si>
    <t>โครงการกรุงเทพฯ เมืองอาหารปลอดภัย</t>
  </si>
  <si>
    <t>ปฏิบัติงานตามโครงการจ้างเจ้าหน้าที่เพื่อปฏิบัติงานใน</t>
  </si>
  <si>
    <t>03292-3 ค่าจ้างเหมาบริการเป็นรายบุคคลเพื่อ</t>
  </si>
  <si>
    <t>ปฏิบัติงานโครงการตรวจสอบหาสารเคมีกำจัดศัตรูพืชที่</t>
  </si>
  <si>
    <t>ตกค้างในผักสด</t>
  </si>
  <si>
    <t>ของเด็กอนุบาล</t>
  </si>
  <si>
    <t>ยุวกาชาด</t>
  </si>
  <si>
    <t>สังกัดกรุงเทพมหานคร</t>
  </si>
  <si>
    <t>07109-1 ค่าใช้จ่ายในการพัฒนาคุณภาพการดำเนินงาน</t>
  </si>
  <si>
    <t>ศูนย์วิชาการเขต</t>
  </si>
  <si>
    <t>07124-1 ค่าใช้จ่ายในการจัดประชุมสัมมนาคณะ</t>
  </si>
  <si>
    <t>กรรมการสถานศึกษาขั้นพื้นฐานโรงเรียนสังกัด</t>
  </si>
  <si>
    <t>07125-1 ค่าใช้จ่ายในการสัมมนาประธานกรรมการ</t>
  </si>
  <si>
    <t>เครือข่ายผู้ปกครองเพื่อพัฒนาโรงเรียนสังกัด</t>
  </si>
  <si>
    <t>07126-1 ค่าใช้จ่ายในการส่งเสริมสนับสนุนให้นักเรียน</t>
  </si>
  <si>
    <t>สร้างสรรค์ผลงานเพื่อการเรียนรู้</t>
  </si>
  <si>
    <t>สามัญรุ่นใหญ่ และหัวหน้าหน่วยยุวกาชาด</t>
  </si>
  <si>
    <t>07199-6 ค่าใช้จ่ายในการพัฒนาคุณภาพเครือ</t>
  </si>
  <si>
    <t>03153-1 ค่าตอบแทนบุคคลภายนอกที่ช่วยปฏิบัติราชการ</t>
  </si>
  <si>
    <t>ด้านการสอนภาษาจีน</t>
  </si>
  <si>
    <t>03153-2 ค่าตอบแทนบุคคลภายนอกที่ช่วยปฏิบัติราชการ</t>
  </si>
  <si>
    <t>ด้านการสอนภาษาอังกฤษเพื่อทักษะชีวิต</t>
  </si>
  <si>
    <t>รักษาความปลอดภัย</t>
  </si>
  <si>
    <t>06199-1 ค่าอาหารเช้าของนักเรียนในโรงเรียนสังกัด</t>
  </si>
  <si>
    <t xml:space="preserve"> 03292-1 ค่าจ้างเหมาบริการเป็นรายบุคคล เพื่อปฏิบัติงานตามโครงการ
              </t>
  </si>
  <si>
    <t>จ้างเจ้าหน้าที่ช่วยปฏิบัติงานฝ่ายทะเบียน</t>
  </si>
  <si>
    <t xml:space="preserve">             </t>
  </si>
  <si>
    <t>ฝ่าย : ปกครอง</t>
  </si>
  <si>
    <t>ฝ่าย : บริหารการจัดเก็บรายได้</t>
  </si>
  <si>
    <t>03255-1 ค่าซ่อมแซมเครื่องคอมพิวเตอร์และ</t>
  </si>
  <si>
    <t>อุปกรณ์</t>
  </si>
  <si>
    <t xml:space="preserve">03502-1   ค่าวัสดุสำนักงานประเภทเครื่องเขียน </t>
  </si>
  <si>
    <t>ฝ่าย : บริหารและบังคับการเทศกิจ</t>
  </si>
  <si>
    <t>ฝ่าย : พัฒนาชุมชน</t>
  </si>
  <si>
    <t>1300004 งานบริหารทั่วไปและบริหารการคลัง</t>
  </si>
  <si>
    <t xml:space="preserve"> 1300005 งานบริหารทั่วไปและจัดเก็บรายได้</t>
  </si>
  <si>
    <t>1300006 งานบริหารทั่วไปฝ่ายรักษาความสะอาด</t>
  </si>
  <si>
    <t>1300007 งานกวาดทำความสะอาดที่และทางสาธารณะ</t>
  </si>
  <si>
    <t>1300008 งานเก็บขยะมูลฝอยและขนถ่ายสิ่งปฏิกูล</t>
  </si>
  <si>
    <t>1300009 งานดูแลสวนและพื้นที่สีเขียว</t>
  </si>
  <si>
    <t>1300010 งานบริหารทั่วไปและสอบสวนดำเนินคดี</t>
  </si>
  <si>
    <t>1300011 งานตรวจและบังคับใช้กฎหมาย</t>
  </si>
  <si>
    <t>1300012 บริหารทั่วไปฝ่ายโยธา</t>
  </si>
  <si>
    <t>1300013 อนุญาตก่อสร้าง ควบคุมอาคาร</t>
  </si>
  <si>
    <t>1300014 บำรุงรักษาซ่อมแซม</t>
  </si>
  <si>
    <t>1300015 ระบายน้ำและแก้ไขปัญหาน้ำท่วม</t>
  </si>
  <si>
    <t>1300018 งานบริหารทั่วไปฝ่ายสิ่งแวดล้อมและสุขาภิบาล</t>
  </si>
  <si>
    <t xml:space="preserve"> </t>
  </si>
  <si>
    <t>03128-1 เงินตอบแทนพิเศษของลูกจ้างประจำ</t>
  </si>
  <si>
    <t>03125-1ค่าตอบแทนบุคลากรทางการแพทย์และสาธารณสุข</t>
  </si>
  <si>
    <t>03217-1เงินสมทบกองทุนประกันสังคม</t>
  </si>
  <si>
    <t>03293-1เงินสมทบเข้ากองทุนเงินทดแทน</t>
  </si>
  <si>
    <t>งานบริหารทั่วไปและบริการทะเบียน</t>
  </si>
  <si>
    <t>ฝ่าย : สิ่งแวดล้อม</t>
  </si>
  <si>
    <t>1300023 งบบุคลากร</t>
  </si>
  <si>
    <t xml:space="preserve">  </t>
  </si>
  <si>
    <t xml:space="preserve">           </t>
  </si>
  <si>
    <t>แผน/ผลการปฏิบัติงานและการใช้จ่ายงบประมาณรายจ่ายประจำปีงบประมาณ พ.ศ. 2568</t>
  </si>
  <si>
    <t>(ตุลาคม 2567 - มกราคม 2568)</t>
  </si>
  <si>
    <t>(กุมภาพันธ์ - พฤษภาคม 2568)</t>
  </si>
  <si>
    <t>(มิถุนายน  - กันยายน 2568)</t>
  </si>
  <si>
    <t>03659-1 เครื่องดับเพลิงยกหิ้ว ชนิดผงเคมีแห้ง ขนาดไม่ต่ำกว่า</t>
  </si>
  <si>
    <t>งบแปร</t>
  </si>
  <si>
    <t>6.8 กิโลกรัม 1,730 ถัง</t>
  </si>
  <si>
    <t>ฝ่ายพลเรือน (หลักสูตรทบทวน)</t>
  </si>
  <si>
    <t xml:space="preserve"> 07199-2  ค่าใช้จ่ายในการฝึกอบรมอาสาสมัครป้องกันภัย</t>
  </si>
  <si>
    <t>งวดที่ 1 (เดือนตุลาคม 2567 - เดือนมกราคม 2568)</t>
  </si>
  <si>
    <t>งวดที่ 2 (เดือนกุมภาพันธ์ - เดือนพฤษภาคม 2568)</t>
  </si>
  <si>
    <t>งวดที่ 3 (เดือนมิถุนายน - เดือนกันยายน 2568)</t>
  </si>
  <si>
    <t>03699-1  ค่าวัสดุสำนักงาน</t>
  </si>
  <si>
    <t>03142-1  ค่าตอบแทนเจ้าหน้าที่เก็บขนสิ่งปฏิกูลและไขมัน</t>
  </si>
  <si>
    <t>03149-1   ค่าตอบแทนสำหรับประธานชุมชนและ</t>
  </si>
  <si>
    <t>03101-1   ค่าอาหารทำการนอกเวลาตามโครงการจัด</t>
  </si>
  <si>
    <t>03158-1  ค่าตอบแทนการประชุมของคณะกรรมการชุมชน</t>
  </si>
  <si>
    <t>07199-1   ค่าใช้จ่ายในการส่งเสริมกิจกรรมสโมสรกีฬา</t>
  </si>
  <si>
    <t xml:space="preserve">07199-2  ค่าใช้จ่ายโครงการรู้ใช้ รู้เก็บ คนกรุงเทพฯ </t>
  </si>
  <si>
    <t>07199-3  ค่าใช้จ่ายในการฝึกอบรมวิชาชีพเสริมรายได้</t>
  </si>
  <si>
    <t>07199-4   ค่าใช้จ่ายในการส่งเสริมกิจการสภาเด็กและ</t>
  </si>
  <si>
    <t>07199-6  ค่าใช้จ่ายในการจ้างงานคนพิการเพื่อ</t>
  </si>
  <si>
    <t>07199-7   ค่าใช้จ่ายในการจัดกิจกรรมครอบครัว</t>
  </si>
  <si>
    <t>03118-1 ค่านิตยภัต</t>
  </si>
  <si>
    <t>03235-1 ค่าซ่อมแซมโรงเรียน</t>
  </si>
  <si>
    <t>03207-1 ค่าซ่อมแซมเครื่องดนตรีและอุปกรณ์</t>
  </si>
  <si>
    <t>03274-1 ค่าจ้างทำความสะอาดอาคาร</t>
  </si>
  <si>
    <t>03299-1 ค่าจ้างเหมาป้องกันและกำจัดปลวก</t>
  </si>
  <si>
    <t>03255-1 ค่าซ่อมแซมเครื่องคอมพิวเตอร์โรงเรียน</t>
  </si>
  <si>
    <t>03630-1 ค่าวัสดุการสอนวิทยาศาสตร์</t>
  </si>
  <si>
    <t xml:space="preserve">03637-1 ค่าวัสดุ อุปกรณ์  เครื่องใช้ส่วนตัว </t>
  </si>
  <si>
    <t>03640-1 ค่าวัสดุสื่อการเรียนการสอน</t>
  </si>
  <si>
    <t xml:space="preserve">03674-1 ค่าเครื่องหมายวิชาพิเศษลูกเสือ เนตรนารี </t>
  </si>
  <si>
    <t>03671-1 ค่าสารกรองเครื่องกรองน้ำ</t>
  </si>
  <si>
    <t>03688-1 ค่าเครื่องหมายสัญลักษณ์ของสถานศึกษา</t>
  </si>
  <si>
    <t>03699-1 ค่าแบบพิมพ์ของโรงเรียน</t>
  </si>
  <si>
    <t>03699-2 ค่าชุดลูกเสือ เนตรนารี ยุวกาชาด ชุดพละ</t>
  </si>
  <si>
    <t>07199-1 ค่าใช้จ่ายโครงการเล่นน้ำได้ ว่ายน้ำเป็น</t>
  </si>
  <si>
    <t>07199-3 ค่าใช้จ่ายเปิดโลกกว้างสร้างเส้นทางสู่อาชีพ</t>
  </si>
  <si>
    <t xml:space="preserve">07199-5 ค่าใช้จ่ายในการฝึกอบรมนายหมู่ลูกเสือสามัญ </t>
  </si>
  <si>
    <t xml:space="preserve"> 03699-1  ค่าวัสดสำนักงานประเภทเครื่องเขียน แบบพิมพ์</t>
  </si>
  <si>
    <t xml:space="preserve">        03116-1 ค่าตอบแทนอาสาสมัครป้องกันฝ่ายพลเรือน</t>
  </si>
  <si>
    <t xml:space="preserve"> 03699-1 ค่าวัสดุสำนักงานประเภทเครื่องเขียน แบบพิมพ์</t>
  </si>
  <si>
    <t xml:space="preserve">        03647-1 ค่าวัสดุอุปกรณ์ สำหรับใช้ในศูนย์ อปพร.</t>
  </si>
  <si>
    <t xml:space="preserve"> 07199-3  ค่าใช้จ่ายโครงการอาสาสมัครกรุงเทพมหานคร</t>
  </si>
  <si>
    <t>03604-1  ค่าวัสดุในการรักษาความสะอาด</t>
  </si>
  <si>
    <t>03141-1  ค่าตอบแทนเจ้าหน้าที่เก็บขนมูลฝอย</t>
  </si>
  <si>
    <t xml:space="preserve">03602-1  ค่าวัสดุยานพาหนะ   </t>
  </si>
  <si>
    <t>03622-1  ค่าวัสดุอุปกรณ์ในการขนถ่ายสิ่งปฎิกูล</t>
  </si>
  <si>
    <t>03611-2   ค่าเครื่องแบบชุดปฏิบัติงาน</t>
  </si>
  <si>
    <t>03211-1 ค่าซ่อมแซมถนน ตรอก ซอย สะพาน</t>
  </si>
  <si>
    <t>03212-1 ค่าซ่อมแซมไฟฟ้าสาธารณะ</t>
  </si>
  <si>
    <t>03605-1 ค่าวัสดุก่อสร้าง</t>
  </si>
  <si>
    <t>03642-1 ค่าวัสดุสำหรับหน่วยบริการเร่งด่วน</t>
  </si>
  <si>
    <t>07199-8  ค่าใช้จ่ายในการจัดสวัสดิการ การสงเคราะห์</t>
  </si>
  <si>
    <t>07199-1 ค่าใช้จ่ายในการบูรณาการความร่วมมือใน</t>
  </si>
  <si>
    <t>03275-1 ค่าจ้างเหมายามดูแลทรัพย์สินและ</t>
  </si>
  <si>
    <t>03292-1 ค่าจ้างเหมาบริการเป็นรายบุคคลตำแหน่ง</t>
  </si>
  <si>
    <t>เจ้าหน้าที่ธุรการ เพื่อเพิ่มประสิทธิภาพการปฏิบัติงานใน</t>
  </si>
  <si>
    <t>โรงเรียน สังกัด กทม.</t>
  </si>
  <si>
    <t>ข่ายโรงเรียนสังกัด กทม.</t>
  </si>
  <si>
    <t>แผนการปฏิบัติงานและการใช้จ่ายงบประมาณประจำปีงบประมาณ พ.ศ. 2568</t>
  </si>
  <si>
    <t>วัน/เดือน/ปี   :                                   โทร : 02-457-0069 หรือ 5731</t>
  </si>
  <si>
    <t>วัน/เดือน/ปี   :                            โทร:  02-457-0069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</si>
</sst>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87" formatCode="_-* #,##0_-;\-* #,##0_-;_-* &quot;-&quot;??_-;_-@_-"/>
  </numFmts>
  <fonts count="20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14"/>
      <color theme="1"/>
      <name val="TH SarabunPSK"/>
      <family val="2"/>
    </font>
    <font>
      <sz val="11"/>
      <color theme="1"/>
      <name val="TH SarabunPSK"/>
      <family val="2"/>
    </font>
    <font>
      <sz val="15"/>
      <color theme="1"/>
      <name val="TH SarabunPSK"/>
      <family val="2"/>
    </font>
    <font>
      <sz val="14"/>
      <color theme="1"/>
      <name val="TH SarabunPSK"/>
      <family val="2"/>
    </font>
    <font>
      <sz val="14"/>
      <name val="TH SarabunPSK"/>
      <family val="2"/>
    </font>
    <font>
      <b/>
      <sz val="14"/>
      <name val="TH SarabunPSK"/>
      <family val="2"/>
    </font>
    <font>
      <b/>
      <sz val="14"/>
      <color rgb="FFFF0000"/>
      <name val="TH SarabunPSK"/>
      <family val="2"/>
    </font>
    <font>
      <sz val="14"/>
      <color rgb="FFFF0000"/>
      <name val="TH SarabunPSK"/>
      <family val="2"/>
    </font>
    <font>
      <sz val="11"/>
      <name val="TH SarabunPSK"/>
      <family val="2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sz val="15"/>
      <color indexed="8"/>
      <name val="TH SarabunPSK"/>
      <family val="2"/>
    </font>
    <font>
      <sz val="11"/>
      <color theme="1"/>
      <name val="Tahoma"/>
      <family val="2"/>
      <scheme val="minor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5" fillId="0" borderId="0" applyFont="0" applyFill="0" applyBorder="0" applyAlignment="0" applyProtection="0"/>
    <xf numFmtId="0" fontId="18" fillId="0" borderId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</cellStyleXfs>
  <cellXfs count="305">
    <xf numFmtId="0" fontId="0" fillId="0" borderId="0" xfId="0"/>
    <xf numFmtId="0" fontId="4" fillId="0" borderId="0" xfId="0" applyFont="1"/>
    <xf numFmtId="0" fontId="4" fillId="0" borderId="0" xfId="0" applyFont="1" applyAlignment="1">
      <alignment vertical="top" wrapText="1"/>
    </xf>
    <xf numFmtId="49" fontId="4" fillId="0" borderId="6" xfId="0" applyNumberFormat="1" applyFont="1" applyBorder="1" applyAlignment="1">
      <alignment vertical="top"/>
    </xf>
    <xf numFmtId="0" fontId="4" fillId="0" borderId="6" xfId="0" applyFont="1" applyBorder="1"/>
    <xf numFmtId="0" fontId="4" fillId="0" borderId="4" xfId="0" applyFont="1" applyBorder="1"/>
    <xf numFmtId="0" fontId="4" fillId="0" borderId="8" xfId="0" applyFont="1" applyBorder="1"/>
    <xf numFmtId="49" fontId="4" fillId="0" borderId="0" xfId="0" applyNumberFormat="1" applyFont="1" applyAlignment="1">
      <alignment vertical="top"/>
    </xf>
    <xf numFmtId="0" fontId="4" fillId="0" borderId="9" xfId="0" applyFont="1" applyBorder="1"/>
    <xf numFmtId="0" fontId="3" fillId="0" borderId="7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43" fontId="1" fillId="0" borderId="0" xfId="0" applyNumberFormat="1" applyFont="1"/>
    <xf numFmtId="43" fontId="2" fillId="0" borderId="0" xfId="0" applyNumberFormat="1" applyFont="1"/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vertical="center"/>
    </xf>
    <xf numFmtId="187" fontId="2" fillId="0" borderId="0" xfId="0" applyNumberFormat="1" applyFont="1" applyAlignment="1">
      <alignment vertical="center"/>
    </xf>
    <xf numFmtId="187" fontId="2" fillId="0" borderId="0" xfId="0" applyNumberFormat="1" applyFont="1" applyAlignment="1">
      <alignment horizontal="left" vertical="center"/>
    </xf>
    <xf numFmtId="187" fontId="1" fillId="0" borderId="0" xfId="0" applyNumberFormat="1" applyFont="1" applyAlignment="1">
      <alignment horizontal="right" vertical="center"/>
    </xf>
    <xf numFmtId="187" fontId="1" fillId="0" borderId="1" xfId="0" applyNumberFormat="1" applyFont="1" applyBorder="1" applyAlignment="1">
      <alignment horizontal="center" vertical="center"/>
    </xf>
    <xf numFmtId="187" fontId="2" fillId="0" borderId="1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187" fontId="7" fillId="0" borderId="0" xfId="0" applyNumberFormat="1" applyFont="1"/>
    <xf numFmtId="0" fontId="7" fillId="0" borderId="0" xfId="0" applyFont="1"/>
    <xf numFmtId="49" fontId="7" fillId="0" borderId="0" xfId="0" applyNumberFormat="1" applyFont="1"/>
    <xf numFmtId="49" fontId="1" fillId="0" borderId="0" xfId="0" applyNumberFormat="1" applyFont="1"/>
    <xf numFmtId="187" fontId="1" fillId="0" borderId="0" xfId="0" applyNumberFormat="1" applyFont="1"/>
    <xf numFmtId="41" fontId="1" fillId="0" borderId="0" xfId="0" applyNumberFormat="1" applyFont="1"/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41" fontId="2" fillId="4" borderId="1" xfId="0" applyNumberFormat="1" applyFont="1" applyFill="1" applyBorder="1"/>
    <xf numFmtId="187" fontId="2" fillId="4" borderId="1" xfId="0" applyNumberFormat="1" applyFont="1" applyFill="1" applyBorder="1"/>
    <xf numFmtId="41" fontId="2" fillId="3" borderId="1" xfId="0" applyNumberFormat="1" applyFont="1" applyFill="1" applyBorder="1"/>
    <xf numFmtId="187" fontId="2" fillId="3" borderId="1" xfId="0" applyNumberFormat="1" applyFont="1" applyFill="1" applyBorder="1"/>
    <xf numFmtId="187" fontId="1" fillId="5" borderId="0" xfId="0" applyNumberFormat="1" applyFont="1" applyFill="1"/>
    <xf numFmtId="187" fontId="2" fillId="0" borderId="0" xfId="0" applyNumberFormat="1" applyFont="1" applyAlignment="1">
      <alignment horizontal="right" vertical="center"/>
    </xf>
    <xf numFmtId="0" fontId="1" fillId="6" borderId="1" xfId="0" applyFont="1" applyFill="1" applyBorder="1" applyAlignment="1">
      <alignment horizontal="center" vertical="center"/>
    </xf>
    <xf numFmtId="187" fontId="1" fillId="6" borderId="1" xfId="0" applyNumberFormat="1" applyFont="1" applyFill="1" applyBorder="1" applyAlignment="1">
      <alignment horizontal="center" vertical="center"/>
    </xf>
    <xf numFmtId="187" fontId="1" fillId="6" borderId="0" xfId="0" applyNumberFormat="1" applyFont="1" applyFill="1"/>
    <xf numFmtId="0" fontId="7" fillId="6" borderId="0" xfId="0" applyFont="1" applyFill="1"/>
    <xf numFmtId="0" fontId="1" fillId="6" borderId="0" xfId="0" applyFont="1" applyFill="1"/>
    <xf numFmtId="49" fontId="2" fillId="0" borderId="1" xfId="0" applyNumberFormat="1" applyFont="1" applyBorder="1" applyAlignment="1">
      <alignment vertical="center"/>
    </xf>
    <xf numFmtId="187" fontId="6" fillId="0" borderId="11" xfId="0" applyNumberFormat="1" applyFont="1" applyBorder="1" applyAlignment="1">
      <alignment horizontal="center" vertical="center"/>
    </xf>
    <xf numFmtId="187" fontId="6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indent="2"/>
    </xf>
    <xf numFmtId="0" fontId="9" fillId="0" borderId="1" xfId="0" applyFont="1" applyBorder="1" applyAlignment="1">
      <alignment horizontal="center" vertical="center"/>
    </xf>
    <xf numFmtId="187" fontId="10" fillId="0" borderId="1" xfId="1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horizontal="center" vertical="center"/>
    </xf>
    <xf numFmtId="187" fontId="10" fillId="3" borderId="1" xfId="1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indent="1"/>
    </xf>
    <xf numFmtId="0" fontId="9" fillId="4" borderId="1" xfId="0" applyFont="1" applyFill="1" applyBorder="1" applyAlignment="1">
      <alignment horizontal="center" vertical="center"/>
    </xf>
    <xf numFmtId="187" fontId="10" fillId="4" borderId="1" xfId="1" applyNumberFormat="1" applyFont="1" applyFill="1" applyBorder="1" applyAlignment="1">
      <alignment horizontal="center" vertical="center"/>
    </xf>
    <xf numFmtId="187" fontId="6" fillId="4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187" fontId="10" fillId="2" borderId="1" xfId="1" applyNumberFormat="1" applyFont="1" applyFill="1" applyBorder="1" applyAlignment="1">
      <alignment horizontal="center" vertical="center"/>
    </xf>
    <xf numFmtId="187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indent="1"/>
    </xf>
    <xf numFmtId="0" fontId="9" fillId="0" borderId="1" xfId="0" applyFont="1" applyBorder="1" applyAlignment="1">
      <alignment horizontal="left" vertical="center" indent="3"/>
    </xf>
    <xf numFmtId="0" fontId="6" fillId="7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horizontal="center" vertical="center"/>
    </xf>
    <xf numFmtId="187" fontId="10" fillId="7" borderId="1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/>
    </xf>
    <xf numFmtId="187" fontId="11" fillId="2" borderId="11" xfId="1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87" fontId="11" fillId="2" borderId="1" xfId="1" applyNumberFormat="1" applyFont="1" applyFill="1" applyBorder="1" applyAlignment="1">
      <alignment horizontal="center" vertical="center"/>
    </xf>
    <xf numFmtId="187" fontId="11" fillId="7" borderId="1" xfId="1" applyNumberFormat="1" applyFont="1" applyFill="1" applyBorder="1" applyAlignment="1">
      <alignment horizontal="center" vertical="center"/>
    </xf>
    <xf numFmtId="187" fontId="11" fillId="3" borderId="1" xfId="1" applyNumberFormat="1" applyFont="1" applyFill="1" applyBorder="1" applyAlignment="1">
      <alignment horizontal="center" vertical="center"/>
    </xf>
    <xf numFmtId="187" fontId="11" fillId="4" borderId="1" xfId="1" applyNumberFormat="1" applyFont="1" applyFill="1" applyBorder="1" applyAlignment="1">
      <alignment horizontal="center" vertical="center"/>
    </xf>
    <xf numFmtId="187" fontId="9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187" fontId="10" fillId="6" borderId="1" xfId="1" applyNumberFormat="1" applyFont="1" applyFill="1" applyBorder="1" applyAlignment="1">
      <alignment horizontal="center" vertical="center"/>
    </xf>
    <xf numFmtId="187" fontId="11" fillId="6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87" fontId="11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 indent="2"/>
    </xf>
    <xf numFmtId="49" fontId="9" fillId="0" borderId="1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vertical="center"/>
    </xf>
    <xf numFmtId="49" fontId="9" fillId="0" borderId="1" xfId="0" applyNumberFormat="1" applyFont="1" applyBorder="1" applyAlignment="1">
      <alignment horizontal="left" vertical="center" indent="2"/>
    </xf>
    <xf numFmtId="49" fontId="10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187" fontId="11" fillId="0" borderId="1" xfId="0" applyNumberFormat="1" applyFont="1" applyBorder="1" applyAlignment="1">
      <alignment horizontal="center" vertical="center"/>
    </xf>
    <xf numFmtId="187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indent="2"/>
    </xf>
    <xf numFmtId="187" fontId="10" fillId="6" borderId="1" xfId="0" applyNumberFormat="1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left" vertical="center" indent="2"/>
    </xf>
    <xf numFmtId="0" fontId="9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left" vertical="center"/>
    </xf>
    <xf numFmtId="187" fontId="6" fillId="6" borderId="1" xfId="0" applyNumberFormat="1" applyFont="1" applyFill="1" applyBorder="1" applyAlignment="1">
      <alignment horizontal="center" vertical="center"/>
    </xf>
    <xf numFmtId="187" fontId="14" fillId="0" borderId="0" xfId="0" applyNumberFormat="1" applyFont="1"/>
    <xf numFmtId="187" fontId="3" fillId="0" borderId="0" xfId="0" applyNumberFormat="1" applyFont="1" applyAlignment="1">
      <alignment vertical="center"/>
    </xf>
    <xf numFmtId="187" fontId="4" fillId="0" borderId="0" xfId="0" applyNumberFormat="1" applyFont="1" applyAlignment="1">
      <alignment horizontal="right" vertical="center"/>
    </xf>
    <xf numFmtId="187" fontId="11" fillId="2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vertical="center"/>
    </xf>
    <xf numFmtId="187" fontId="4" fillId="0" borderId="0" xfId="0" applyNumberFormat="1" applyFont="1"/>
    <xf numFmtId="0" fontId="6" fillId="3" borderId="1" xfId="0" applyFont="1" applyFill="1" applyBorder="1" applyAlignment="1">
      <alignment horizontal="center" vertical="center"/>
    </xf>
    <xf numFmtId="187" fontId="6" fillId="3" borderId="1" xfId="0" applyNumberFormat="1" applyFont="1" applyFill="1" applyBorder="1" applyAlignment="1">
      <alignment vertical="center"/>
    </xf>
    <xf numFmtId="187" fontId="6" fillId="3" borderId="1" xfId="1" applyNumberFormat="1" applyFont="1" applyFill="1" applyBorder="1" applyAlignment="1">
      <alignment vertical="center"/>
    </xf>
    <xf numFmtId="187" fontId="11" fillId="3" borderId="1" xfId="1" applyNumberFormat="1" applyFont="1" applyFill="1" applyBorder="1" applyAlignment="1">
      <alignment vertical="center"/>
    </xf>
    <xf numFmtId="187" fontId="9" fillId="6" borderId="1" xfId="0" applyNumberFormat="1" applyFont="1" applyFill="1" applyBorder="1" applyAlignment="1">
      <alignment horizontal="center" vertical="center"/>
    </xf>
    <xf numFmtId="0" fontId="9" fillId="6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vertical="center"/>
    </xf>
    <xf numFmtId="187" fontId="11" fillId="0" borderId="10" xfId="0" applyNumberFormat="1" applyFont="1" applyBorder="1" applyAlignment="1">
      <alignment horizontal="center" vertical="center"/>
    </xf>
    <xf numFmtId="187" fontId="9" fillId="4" borderId="1" xfId="0" applyNumberFormat="1" applyFont="1" applyFill="1" applyBorder="1" applyAlignment="1">
      <alignment horizontal="center" vertical="center"/>
    </xf>
    <xf numFmtId="187" fontId="9" fillId="4" borderId="1" xfId="0" applyNumberFormat="1" applyFont="1" applyFill="1" applyBorder="1" applyAlignment="1">
      <alignment horizontal="left" vertical="center" indent="1"/>
    </xf>
    <xf numFmtId="187" fontId="9" fillId="0" borderId="0" xfId="0" applyNumberFormat="1" applyFont="1"/>
    <xf numFmtId="0" fontId="13" fillId="0" borderId="0" xfId="0" applyFont="1"/>
    <xf numFmtId="0" fontId="9" fillId="0" borderId="0" xfId="0" applyFont="1"/>
    <xf numFmtId="0" fontId="6" fillId="6" borderId="0" xfId="0" applyFont="1" applyFill="1" applyAlignment="1">
      <alignment horizontal="center" vertical="center"/>
    </xf>
    <xf numFmtId="187" fontId="11" fillId="6" borderId="0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187" fontId="10" fillId="0" borderId="0" xfId="1" applyNumberFormat="1" applyFont="1" applyAlignment="1">
      <alignment vertical="center"/>
    </xf>
    <xf numFmtId="187" fontId="6" fillId="0" borderId="0" xfId="0" applyNumberFormat="1" applyFont="1" applyAlignment="1">
      <alignment vertical="center"/>
    </xf>
    <xf numFmtId="187" fontId="11" fillId="0" borderId="0" xfId="1" applyNumberFormat="1" applyFont="1" applyAlignment="1">
      <alignment vertical="center"/>
    </xf>
    <xf numFmtId="187" fontId="9" fillId="0" borderId="0" xfId="0" applyNumberFormat="1" applyFont="1" applyAlignment="1">
      <alignment horizontal="right"/>
    </xf>
    <xf numFmtId="0" fontId="9" fillId="0" borderId="0" xfId="0" applyFont="1" applyAlignment="1">
      <alignment horizontal="left" vertical="center"/>
    </xf>
    <xf numFmtId="187" fontId="10" fillId="0" borderId="0" xfId="1" applyNumberFormat="1" applyFont="1" applyAlignment="1">
      <alignment horizontal="left" vertical="center"/>
    </xf>
    <xf numFmtId="187" fontId="9" fillId="0" borderId="0" xfId="0" applyNumberFormat="1" applyFont="1" applyAlignment="1">
      <alignment horizontal="center" vertical="center"/>
    </xf>
    <xf numFmtId="187" fontId="11" fillId="0" borderId="0" xfId="1" applyNumberFormat="1" applyFont="1" applyAlignment="1">
      <alignment horizontal="left" vertical="center"/>
    </xf>
    <xf numFmtId="187" fontId="9" fillId="0" borderId="0" xfId="0" applyNumberFormat="1" applyFont="1" applyAlignment="1">
      <alignment horizontal="right" vertical="center"/>
    </xf>
    <xf numFmtId="0" fontId="9" fillId="2" borderId="0" xfId="0" applyFont="1" applyFill="1"/>
    <xf numFmtId="187" fontId="13" fillId="0" borderId="0" xfId="0" applyNumberFormat="1" applyFont="1"/>
    <xf numFmtId="0" fontId="13" fillId="6" borderId="0" xfId="0" applyFont="1" applyFill="1"/>
    <xf numFmtId="0" fontId="9" fillId="6" borderId="0" xfId="0" applyFont="1" applyFill="1"/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87" fontId="10" fillId="0" borderId="0" xfId="1" applyNumberFormat="1" applyFont="1" applyFill="1" applyBorder="1" applyAlignment="1">
      <alignment horizontal="center" vertical="center"/>
    </xf>
    <xf numFmtId="187" fontId="11" fillId="0" borderId="0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2" fillId="0" borderId="0" xfId="0" applyFont="1"/>
    <xf numFmtId="0" fontId="6" fillId="0" borderId="0" xfId="0" applyFont="1"/>
    <xf numFmtId="187" fontId="10" fillId="0" borderId="0" xfId="1" applyNumberFormat="1" applyFont="1" applyFill="1"/>
    <xf numFmtId="187" fontId="10" fillId="0" borderId="0" xfId="1" applyNumberFormat="1" applyFont="1"/>
    <xf numFmtId="49" fontId="1" fillId="0" borderId="1" xfId="0" applyNumberFormat="1" applyFont="1" applyBorder="1"/>
    <xf numFmtId="49" fontId="2" fillId="2" borderId="1" xfId="0" applyNumberFormat="1" applyFont="1" applyFill="1" applyBorder="1" applyAlignment="1">
      <alignment vertical="center"/>
    </xf>
    <xf numFmtId="49" fontId="8" fillId="0" borderId="1" xfId="0" applyNumberFormat="1" applyFont="1" applyBorder="1"/>
    <xf numFmtId="0" fontId="9" fillId="0" borderId="1" xfId="0" applyFont="1" applyBorder="1" applyAlignment="1">
      <alignment horizontal="left" vertical="center"/>
    </xf>
    <xf numFmtId="0" fontId="9" fillId="0" borderId="1" xfId="2" applyFont="1" applyBorder="1" applyAlignment="1">
      <alignment vertical="top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/>
    </xf>
    <xf numFmtId="0" fontId="9" fillId="0" borderId="13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indent="1"/>
    </xf>
    <xf numFmtId="0" fontId="9" fillId="0" borderId="1" xfId="0" applyFont="1" applyBorder="1" applyAlignment="1">
      <alignment horizontal="left" wrapText="1"/>
    </xf>
    <xf numFmtId="0" fontId="9" fillId="0" borderId="1" xfId="0" applyFont="1" applyBorder="1"/>
    <xf numFmtId="187" fontId="9" fillId="2" borderId="1" xfId="0" applyNumberFormat="1" applyFont="1" applyFill="1" applyBorder="1" applyAlignment="1">
      <alignment horizontal="center" vertical="center"/>
    </xf>
    <xf numFmtId="187" fontId="13" fillId="6" borderId="0" xfId="0" applyNumberFormat="1" applyFont="1" applyFill="1"/>
    <xf numFmtId="0" fontId="6" fillId="6" borderId="1" xfId="0" applyFont="1" applyFill="1" applyBorder="1" applyAlignment="1">
      <alignment horizontal="left" vertical="center" indent="3"/>
    </xf>
    <xf numFmtId="187" fontId="10" fillId="4" borderId="1" xfId="0" applyNumberFormat="1" applyFont="1" applyFill="1" applyBorder="1" applyAlignment="1">
      <alignment horizontal="center" vertical="center"/>
    </xf>
    <xf numFmtId="49" fontId="6" fillId="6" borderId="0" xfId="0" applyNumberFormat="1" applyFont="1" applyFill="1" applyAlignment="1">
      <alignment horizontal="center" vertical="center"/>
    </xf>
    <xf numFmtId="0" fontId="6" fillId="2" borderId="1" xfId="0" applyFont="1" applyFill="1" applyBorder="1" applyAlignment="1">
      <alignment horizontal="left" vertical="center" indent="2"/>
    </xf>
    <xf numFmtId="187" fontId="6" fillId="0" borderId="0" xfId="0" applyNumberFormat="1" applyFont="1"/>
    <xf numFmtId="187" fontId="10" fillId="0" borderId="1" xfId="1" applyNumberFormat="1" applyFont="1" applyFill="1" applyBorder="1" applyAlignment="1">
      <alignment horizontal="right" vertical="center"/>
    </xf>
    <xf numFmtId="3" fontId="13" fillId="0" borderId="0" xfId="0" applyNumberFormat="1" applyFont="1"/>
    <xf numFmtId="49" fontId="10" fillId="0" borderId="1" xfId="0" applyNumberFormat="1" applyFont="1" applyBorder="1" applyAlignment="1">
      <alignment horizontal="left" vertical="center"/>
    </xf>
    <xf numFmtId="49" fontId="17" fillId="0" borderId="1" xfId="0" applyNumberFormat="1" applyFont="1" applyBorder="1"/>
    <xf numFmtId="0" fontId="10" fillId="0" borderId="1" xfId="0" applyFont="1" applyBorder="1" applyAlignment="1">
      <alignment horizontal="left" vertical="center"/>
    </xf>
    <xf numFmtId="187" fontId="10" fillId="0" borderId="0" xfId="0" applyNumberFormat="1" applyFont="1"/>
    <xf numFmtId="0" fontId="10" fillId="0" borderId="0" xfId="0" applyFont="1"/>
    <xf numFmtId="0" fontId="10" fillId="6" borderId="0" xfId="0" applyFont="1" applyFill="1"/>
    <xf numFmtId="187" fontId="9" fillId="0" borderId="1" xfId="1" applyNumberFormat="1" applyFont="1" applyFill="1" applyBorder="1"/>
    <xf numFmtId="187" fontId="9" fillId="0" borderId="0" xfId="1" applyNumberFormat="1" applyFont="1" applyFill="1" applyBorder="1"/>
    <xf numFmtId="0" fontId="9" fillId="0" borderId="1" xfId="0" applyFont="1" applyBorder="1" applyAlignment="1">
      <alignment horizontal="left" vertical="center" indent="1"/>
    </xf>
    <xf numFmtId="187" fontId="6" fillId="7" borderId="1" xfId="0" applyNumberFormat="1" applyFont="1" applyFill="1" applyBorder="1" applyAlignment="1">
      <alignment vertical="center"/>
    </xf>
    <xf numFmtId="187" fontId="6" fillId="2" borderId="1" xfId="1" applyNumberFormat="1" applyFont="1" applyFill="1" applyBorder="1" applyAlignment="1">
      <alignment horizontal="left" vertical="center"/>
    </xf>
    <xf numFmtId="187" fontId="9" fillId="3" borderId="1" xfId="1" applyNumberFormat="1" applyFont="1" applyFill="1" applyBorder="1" applyAlignment="1">
      <alignment horizontal="center" vertical="center"/>
    </xf>
    <xf numFmtId="187" fontId="9" fillId="2" borderId="1" xfId="1" applyNumberFormat="1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187" fontId="6" fillId="0" borderId="12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187" fontId="2" fillId="4" borderId="1" xfId="0" applyNumberFormat="1" applyFont="1" applyFill="1" applyBorder="1" applyAlignment="1">
      <alignment horizontal="center" vertical="center"/>
    </xf>
    <xf numFmtId="187" fontId="2" fillId="2" borderId="1" xfId="0" applyNumberFormat="1" applyFont="1" applyFill="1" applyBorder="1" applyAlignment="1">
      <alignment horizontal="center" vertical="center"/>
    </xf>
    <xf numFmtId="187" fontId="1" fillId="2" borderId="1" xfId="0" applyNumberFormat="1" applyFont="1" applyFill="1" applyBorder="1" applyAlignment="1">
      <alignment horizontal="center" vertical="center"/>
    </xf>
    <xf numFmtId="187" fontId="2" fillId="3" borderId="1" xfId="0" applyNumberFormat="1" applyFont="1" applyFill="1" applyBorder="1" applyAlignment="1">
      <alignment horizontal="center" vertical="center"/>
    </xf>
    <xf numFmtId="187" fontId="1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87" fontId="1" fillId="4" borderId="1" xfId="0" applyNumberFormat="1" applyFont="1" applyFill="1" applyBorder="1" applyAlignment="1">
      <alignment horizontal="center" vertical="center"/>
    </xf>
    <xf numFmtId="187" fontId="6" fillId="3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 indent="2"/>
    </xf>
    <xf numFmtId="0" fontId="10" fillId="0" borderId="1" xfId="0" applyFont="1" applyBorder="1" applyAlignment="1">
      <alignment vertical="center"/>
    </xf>
    <xf numFmtId="0" fontId="4" fillId="6" borderId="1" xfId="0" applyFont="1" applyFill="1" applyBorder="1" applyAlignment="1">
      <alignment horizontal="center" vertical="center"/>
    </xf>
    <xf numFmtId="187" fontId="4" fillId="0" borderId="1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left" vertical="center" indent="2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/>
    <xf numFmtId="0" fontId="14" fillId="0" borderId="0" xfId="0" applyFont="1"/>
    <xf numFmtId="0" fontId="14" fillId="6" borderId="0" xfId="0" applyFont="1" applyFill="1"/>
    <xf numFmtId="0" fontId="11" fillId="7" borderId="1" xfId="0" applyFont="1" applyFill="1" applyBorder="1" applyAlignment="1">
      <alignment vertical="center"/>
    </xf>
    <xf numFmtId="49" fontId="6" fillId="2" borderId="1" xfId="0" applyNumberFormat="1" applyFont="1" applyFill="1" applyBorder="1" applyAlignment="1">
      <alignment horizontal="left" vertical="center" indent="2"/>
    </xf>
    <xf numFmtId="0" fontId="6" fillId="2" borderId="1" xfId="0" applyFont="1" applyFill="1" applyBorder="1" applyAlignment="1">
      <alignment vertical="center"/>
    </xf>
    <xf numFmtId="49" fontId="2" fillId="3" borderId="1" xfId="0" applyNumberFormat="1" applyFont="1" applyFill="1" applyBorder="1" applyAlignment="1">
      <alignment vertical="center"/>
    </xf>
    <xf numFmtId="49" fontId="2" fillId="4" borderId="1" xfId="0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vertical="center"/>
    </xf>
    <xf numFmtId="0" fontId="10" fillId="6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87" fontId="10" fillId="0" borderId="1" xfId="1" applyNumberFormat="1" applyFont="1" applyFill="1" applyBorder="1" applyAlignment="1">
      <alignment horizontal="center" vertical="center" wrapText="1"/>
    </xf>
    <xf numFmtId="187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/>
    </xf>
    <xf numFmtId="0" fontId="10" fillId="0" borderId="13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12" xfId="2" applyFont="1" applyBorder="1" applyAlignment="1">
      <alignment vertical="top"/>
    </xf>
    <xf numFmtId="0" fontId="9" fillId="0" borderId="1" xfId="0" applyFont="1" applyBorder="1" applyAlignment="1">
      <alignment horizontal="right" vertical="center"/>
    </xf>
    <xf numFmtId="0" fontId="9" fillId="0" borderId="0" xfId="0" applyFont="1" applyAlignment="1">
      <alignment horizontal="center"/>
    </xf>
    <xf numFmtId="187" fontId="10" fillId="6" borderId="1" xfId="6" applyNumberFormat="1" applyFont="1" applyFill="1" applyBorder="1" applyAlignment="1">
      <alignment horizontal="center" vertical="center"/>
    </xf>
    <xf numFmtId="187" fontId="10" fillId="6" borderId="1" xfId="7" applyNumberFormat="1" applyFont="1" applyFill="1" applyBorder="1" applyAlignment="1">
      <alignment horizontal="center" vertical="center"/>
    </xf>
    <xf numFmtId="187" fontId="4" fillId="0" borderId="1" xfId="1" applyNumberFormat="1" applyFont="1" applyFill="1" applyBorder="1" applyAlignment="1">
      <alignment horizontal="left" vertical="top"/>
    </xf>
    <xf numFmtId="187" fontId="1" fillId="0" borderId="1" xfId="0" applyNumberFormat="1" applyFont="1" applyBorder="1" applyAlignment="1">
      <alignment horizontal="left" vertical="top"/>
    </xf>
    <xf numFmtId="187" fontId="1" fillId="0" borderId="1" xfId="0" applyNumberFormat="1" applyFont="1" applyBorder="1" applyAlignment="1">
      <alignment horizontal="left" vertical="center"/>
    </xf>
    <xf numFmtId="187" fontId="4" fillId="0" borderId="1" xfId="1" applyNumberFormat="1" applyFont="1" applyFill="1" applyBorder="1" applyAlignment="1">
      <alignment horizontal="left" vertical="center"/>
    </xf>
    <xf numFmtId="0" fontId="2" fillId="7" borderId="1" xfId="0" applyFont="1" applyFill="1" applyBorder="1" applyAlignment="1">
      <alignment vertical="center"/>
    </xf>
    <xf numFmtId="0" fontId="1" fillId="7" borderId="1" xfId="0" applyFont="1" applyFill="1" applyBorder="1" applyAlignment="1">
      <alignment horizontal="center" vertical="center"/>
    </xf>
    <xf numFmtId="187" fontId="3" fillId="7" borderId="1" xfId="1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87" fontId="3" fillId="3" borderId="1" xfId="1" applyNumberFormat="1" applyFont="1" applyFill="1" applyBorder="1" applyAlignment="1">
      <alignment horizontal="center" vertical="center"/>
    </xf>
    <xf numFmtId="187" fontId="4" fillId="3" borderId="1" xfId="1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 indent="1"/>
    </xf>
    <xf numFmtId="187" fontId="4" fillId="4" borderId="1" xfId="1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indent="2"/>
    </xf>
    <xf numFmtId="49" fontId="2" fillId="0" borderId="12" xfId="0" applyNumberFormat="1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187" fontId="1" fillId="0" borderId="11" xfId="0" applyNumberFormat="1" applyFont="1" applyBorder="1" applyAlignment="1">
      <alignment horizontal="center" vertical="center"/>
    </xf>
    <xf numFmtId="0" fontId="1" fillId="6" borderId="1" xfId="0" applyFont="1" applyFill="1" applyBorder="1" applyAlignment="1">
      <alignment horizontal="left" vertical="center" indent="2"/>
    </xf>
    <xf numFmtId="187" fontId="1" fillId="6" borderId="1" xfId="1" applyNumberFormat="1" applyFont="1" applyFill="1" applyBorder="1" applyAlignment="1">
      <alignment horizontal="left" vertical="center" indent="2"/>
    </xf>
    <xf numFmtId="0" fontId="1" fillId="6" borderId="1" xfId="0" applyFont="1" applyFill="1" applyBorder="1" applyAlignment="1">
      <alignment vertical="center"/>
    </xf>
    <xf numFmtId="187" fontId="4" fillId="6" borderId="1" xfId="1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vertical="center"/>
    </xf>
    <xf numFmtId="187" fontId="4" fillId="6" borderId="1" xfId="1" applyNumberFormat="1" applyFont="1" applyFill="1" applyBorder="1" applyAlignment="1">
      <alignment horizontal="left" vertical="center" indent="2"/>
    </xf>
    <xf numFmtId="187" fontId="3" fillId="4" borderId="1" xfId="1" applyNumberFormat="1" applyFont="1" applyFill="1" applyBorder="1" applyAlignment="1">
      <alignment horizontal="center" vertical="center"/>
    </xf>
    <xf numFmtId="187" fontId="2" fillId="4" borderId="1" xfId="1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187" fontId="3" fillId="2" borderId="1" xfId="1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187" fontId="4" fillId="2" borderId="1" xfId="1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87" fontId="2" fillId="2" borderId="1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87" fontId="11" fillId="0" borderId="1" xfId="1" applyNumberFormat="1" applyFont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87" fontId="10" fillId="0" borderId="1" xfId="1" applyNumberFormat="1" applyFont="1" applyBorder="1" applyAlignment="1">
      <alignment horizontal="center" vertical="center"/>
    </xf>
    <xf numFmtId="187" fontId="2" fillId="0" borderId="10" xfId="0" applyNumberFormat="1" applyFont="1" applyBorder="1" applyAlignment="1">
      <alignment horizontal="center" vertical="center"/>
    </xf>
    <xf numFmtId="187" fontId="2" fillId="0" borderId="11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right"/>
    </xf>
    <xf numFmtId="187" fontId="6" fillId="0" borderId="10" xfId="0" applyNumberFormat="1" applyFont="1" applyBorder="1" applyAlignment="1">
      <alignment horizontal="center" vertical="center" wrapText="1"/>
    </xf>
    <xf numFmtId="187" fontId="6" fillId="0" borderId="11" xfId="0" applyNumberFormat="1" applyFont="1" applyBorder="1" applyAlignment="1">
      <alignment horizontal="center" vertical="center" wrapText="1"/>
    </xf>
    <xf numFmtId="49" fontId="2" fillId="4" borderId="10" xfId="0" applyNumberFormat="1" applyFont="1" applyFill="1" applyBorder="1" applyAlignment="1">
      <alignment horizontal="center" vertical="center"/>
    </xf>
    <xf numFmtId="49" fontId="2" fillId="4" borderId="11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49" fontId="2" fillId="3" borderId="11" xfId="0" applyNumberFormat="1" applyFont="1" applyFill="1" applyBorder="1" applyAlignment="1">
      <alignment horizontal="center" vertical="center"/>
    </xf>
    <xf numFmtId="187" fontId="6" fillId="0" borderId="1" xfId="0" applyNumberFormat="1" applyFont="1" applyBorder="1" applyAlignment="1">
      <alignment horizontal="center" vertical="center" wrapText="1"/>
    </xf>
    <xf numFmtId="187" fontId="11" fillId="0" borderId="1" xfId="0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187" fontId="2" fillId="0" borderId="1" xfId="0" applyNumberFormat="1" applyFont="1" applyBorder="1" applyAlignment="1">
      <alignment horizontal="center" vertical="center" wrapText="1"/>
    </xf>
    <xf numFmtId="187" fontId="2" fillId="0" borderId="11" xfId="0" applyNumberFormat="1" applyFont="1" applyBorder="1" applyAlignment="1">
      <alignment horizontal="center" vertical="center" wrapText="1"/>
    </xf>
    <xf numFmtId="187" fontId="2" fillId="0" borderId="10" xfId="0" applyNumberFormat="1" applyFont="1" applyBorder="1" applyAlignment="1">
      <alignment horizontal="center" vertical="center" wrapText="1"/>
    </xf>
    <xf numFmtId="187" fontId="10" fillId="0" borderId="10" xfId="1" applyNumberFormat="1" applyFont="1" applyBorder="1" applyAlignment="1">
      <alignment horizontal="center" vertical="center"/>
    </xf>
    <xf numFmtId="187" fontId="10" fillId="0" borderId="11" xfId="1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2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2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4" fillId="0" borderId="3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8" xfId="0" applyFont="1" applyBorder="1" applyAlignment="1">
      <alignment horizontal="left" indent="7"/>
    </xf>
    <xf numFmtId="0" fontId="4" fillId="0" borderId="0" xfId="0" applyFont="1" applyAlignment="1">
      <alignment horizontal="left" indent="7"/>
    </xf>
    <xf numFmtId="0" fontId="4" fillId="0" borderId="9" xfId="0" applyFont="1" applyBorder="1" applyAlignment="1">
      <alignment horizontal="left" indent="7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left" indent="6"/>
    </xf>
    <xf numFmtId="0" fontId="4" fillId="0" borderId="0" xfId="0" applyFont="1" applyAlignment="1">
      <alignment horizontal="left" indent="6"/>
    </xf>
    <xf numFmtId="0" fontId="4" fillId="0" borderId="9" xfId="0" applyFont="1" applyBorder="1" applyAlignment="1">
      <alignment horizontal="left" indent="6"/>
    </xf>
  </cellXfs>
  <cellStyles count="9">
    <cellStyle name="Normal 4" xfId="2" xr:uid="{00000000-0005-0000-0000-000000000000}"/>
    <cellStyle name="เครื่องหมายจุลภาค 2" xfId="4" xr:uid="{00000000-0005-0000-0000-000002000000}"/>
    <cellStyle name="เครื่องหมายจุลภาค 2 2" xfId="8" xr:uid="{00000000-0005-0000-0000-000003000000}"/>
    <cellStyle name="จุลภาค" xfId="1" builtinId="3"/>
    <cellStyle name="จุลภาค 2" xfId="5" xr:uid="{00000000-0005-0000-0000-000004000000}"/>
    <cellStyle name="จุลภาค 2 2" xfId="7" xr:uid="{00000000-0005-0000-0000-000005000000}"/>
    <cellStyle name="จุลภาค 3" xfId="3" xr:uid="{00000000-0005-0000-0000-000006000000}"/>
    <cellStyle name="จุลภาค 4" xfId="6" xr:uid="{00000000-0005-0000-0000-000007000000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Z51"/>
  <sheetViews>
    <sheetView tabSelected="1" workbookViewId="0">
      <selection activeCell="A18" sqref="A18"/>
    </sheetView>
  </sheetViews>
  <sheetFormatPr defaultColWidth="9.125" defaultRowHeight="18.75" x14ac:dyDescent="0.3"/>
  <cols>
    <col min="1" max="1" width="48.625" style="120" customWidth="1"/>
    <col min="2" max="2" width="7" style="120" bestFit="1" customWidth="1"/>
    <col min="3" max="3" width="18.25" style="146" customWidth="1"/>
    <col min="4" max="4" width="22.125" style="118" customWidth="1"/>
    <col min="5" max="5" width="22.125" style="146" customWidth="1"/>
    <col min="6" max="6" width="22.125" style="118" customWidth="1"/>
    <col min="7" max="7" width="1.25" style="118" customWidth="1"/>
    <col min="8" max="37" width="9.125" style="119"/>
    <col min="38" max="16384" width="9.125" style="120"/>
  </cols>
  <sheetData>
    <row r="1" spans="1:78" x14ac:dyDescent="0.3">
      <c r="A1" s="254" t="s">
        <v>326</v>
      </c>
      <c r="B1" s="254"/>
      <c r="C1" s="254"/>
      <c r="D1" s="254"/>
      <c r="E1" s="254"/>
      <c r="F1" s="254"/>
    </row>
    <row r="2" spans="1:78" x14ac:dyDescent="0.3">
      <c r="A2" s="123" t="s">
        <v>16</v>
      </c>
      <c r="B2" s="124"/>
      <c r="C2" s="125"/>
      <c r="D2" s="126"/>
      <c r="E2" s="127"/>
      <c r="F2" s="128" t="s">
        <v>69</v>
      </c>
    </row>
    <row r="3" spans="1:78" x14ac:dyDescent="0.3">
      <c r="A3" s="123"/>
      <c r="B3" s="129"/>
      <c r="C3" s="130"/>
      <c r="D3" s="131"/>
      <c r="E3" s="132"/>
      <c r="F3" s="133" t="s">
        <v>3</v>
      </c>
    </row>
    <row r="4" spans="1:78" x14ac:dyDescent="0.3">
      <c r="A4" s="255" t="s">
        <v>128</v>
      </c>
      <c r="B4" s="255" t="s">
        <v>129</v>
      </c>
      <c r="C4" s="256" t="s">
        <v>0</v>
      </c>
      <c r="D4" s="115" t="s">
        <v>130</v>
      </c>
      <c r="E4" s="115" t="s">
        <v>131</v>
      </c>
      <c r="F4" s="115" t="s">
        <v>132</v>
      </c>
    </row>
    <row r="5" spans="1:78" x14ac:dyDescent="0.3">
      <c r="A5" s="255"/>
      <c r="B5" s="255"/>
      <c r="C5" s="256"/>
      <c r="D5" s="51" t="s">
        <v>327</v>
      </c>
      <c r="E5" s="51" t="s">
        <v>328</v>
      </c>
      <c r="F5" s="51" t="s">
        <v>329</v>
      </c>
    </row>
    <row r="6" spans="1:78" x14ac:dyDescent="0.3">
      <c r="A6" s="71" t="s">
        <v>203</v>
      </c>
      <c r="B6" s="72" t="s">
        <v>1</v>
      </c>
      <c r="C6" s="79">
        <f>D6+E6+F6</f>
        <v>2487600</v>
      </c>
      <c r="D6" s="79">
        <f>D8</f>
        <v>2487600</v>
      </c>
      <c r="E6" s="79">
        <f t="shared" ref="D6:F11" si="0">E8</f>
        <v>0</v>
      </c>
      <c r="F6" s="79">
        <f t="shared" si="0"/>
        <v>0</v>
      </c>
    </row>
    <row r="7" spans="1:78" x14ac:dyDescent="0.3">
      <c r="A7" s="71"/>
      <c r="B7" s="72" t="s">
        <v>18</v>
      </c>
      <c r="C7" s="73">
        <f t="shared" ref="C7:C12" si="1">D7+E7+F7</f>
        <v>0</v>
      </c>
      <c r="D7" s="73">
        <f t="shared" si="0"/>
        <v>0</v>
      </c>
      <c r="E7" s="73">
        <f t="shared" si="0"/>
        <v>0</v>
      </c>
      <c r="F7" s="73">
        <f t="shared" si="0"/>
        <v>0</v>
      </c>
    </row>
    <row r="8" spans="1:78" s="134" customFormat="1" x14ac:dyDescent="0.3">
      <c r="A8" s="57" t="s">
        <v>323</v>
      </c>
      <c r="B8" s="58" t="s">
        <v>1</v>
      </c>
      <c r="C8" s="80">
        <f>D8+E8+F8</f>
        <v>2487600</v>
      </c>
      <c r="D8" s="80">
        <f>D10</f>
        <v>2487600</v>
      </c>
      <c r="E8" s="80">
        <f t="shared" si="0"/>
        <v>0</v>
      </c>
      <c r="F8" s="80">
        <f t="shared" si="0"/>
        <v>0</v>
      </c>
      <c r="G8" s="118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</row>
    <row r="9" spans="1:78" s="134" customFormat="1" x14ac:dyDescent="0.3">
      <c r="A9" s="57" t="s">
        <v>325</v>
      </c>
      <c r="B9" s="58" t="s">
        <v>18</v>
      </c>
      <c r="C9" s="59">
        <f t="shared" si="1"/>
        <v>0</v>
      </c>
      <c r="D9" s="59">
        <f t="shared" si="0"/>
        <v>0</v>
      </c>
      <c r="E9" s="59">
        <f t="shared" si="0"/>
        <v>0</v>
      </c>
      <c r="F9" s="59">
        <f t="shared" si="0"/>
        <v>0</v>
      </c>
      <c r="G9" s="118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</row>
    <row r="10" spans="1:78" s="134" customFormat="1" x14ac:dyDescent="0.3">
      <c r="A10" s="60" t="s">
        <v>26</v>
      </c>
      <c r="B10" s="61" t="s">
        <v>1</v>
      </c>
      <c r="C10" s="81">
        <f t="shared" si="1"/>
        <v>2487600</v>
      </c>
      <c r="D10" s="63">
        <f>D12</f>
        <v>2487600</v>
      </c>
      <c r="E10" s="63">
        <f t="shared" si="0"/>
        <v>0</v>
      </c>
      <c r="F10" s="63">
        <f t="shared" si="0"/>
        <v>0</v>
      </c>
      <c r="G10" s="118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</row>
    <row r="11" spans="1:78" s="134" customFormat="1" x14ac:dyDescent="0.3">
      <c r="A11" s="64"/>
      <c r="B11" s="61" t="s">
        <v>18</v>
      </c>
      <c r="C11" s="62">
        <f t="shared" si="1"/>
        <v>0</v>
      </c>
      <c r="D11" s="63">
        <f t="shared" si="0"/>
        <v>0</v>
      </c>
      <c r="E11" s="63">
        <f t="shared" si="0"/>
        <v>0</v>
      </c>
      <c r="F11" s="63">
        <f t="shared" si="0"/>
        <v>0</v>
      </c>
      <c r="G11" s="118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</row>
    <row r="12" spans="1:78" x14ac:dyDescent="0.3">
      <c r="A12" s="163" t="s">
        <v>86</v>
      </c>
      <c r="B12" s="65" t="s">
        <v>1</v>
      </c>
      <c r="C12" s="78">
        <f t="shared" si="1"/>
        <v>2487600</v>
      </c>
      <c r="D12" s="67">
        <f>SUM(D14:D21)</f>
        <v>2487600</v>
      </c>
      <c r="E12" s="67">
        <f t="shared" ref="E12:F12" si="2">SUM(E14:E21)</f>
        <v>0</v>
      </c>
      <c r="F12" s="67">
        <f t="shared" si="2"/>
        <v>0</v>
      </c>
    </row>
    <row r="13" spans="1:78" x14ac:dyDescent="0.3">
      <c r="A13" s="68"/>
      <c r="B13" s="65" t="s">
        <v>18</v>
      </c>
      <c r="C13" s="66">
        <f>D13+E13+F13</f>
        <v>0</v>
      </c>
      <c r="D13" s="67">
        <f>D15+D17+D19+D21</f>
        <v>0</v>
      </c>
      <c r="E13" s="67">
        <f t="shared" ref="E13:F13" si="3">E15+E17+E19+E21</f>
        <v>0</v>
      </c>
      <c r="F13" s="67">
        <f t="shared" si="3"/>
        <v>0</v>
      </c>
    </row>
    <row r="14" spans="1:78" x14ac:dyDescent="0.3">
      <c r="A14" s="56" t="s">
        <v>317</v>
      </c>
      <c r="B14" s="54" t="s">
        <v>1</v>
      </c>
      <c r="C14" s="55">
        <f>SUM(D14:F14)</f>
        <v>1246400</v>
      </c>
      <c r="D14" s="82">
        <v>1246400</v>
      </c>
      <c r="E14" s="82"/>
      <c r="F14" s="52"/>
      <c r="H14" s="135"/>
    </row>
    <row r="15" spans="1:78" x14ac:dyDescent="0.3">
      <c r="A15" s="56"/>
      <c r="B15" s="54" t="s">
        <v>18</v>
      </c>
      <c r="C15" s="55"/>
      <c r="D15" s="82"/>
      <c r="E15" s="82"/>
      <c r="F15" s="52"/>
      <c r="H15" s="135"/>
    </row>
    <row r="16" spans="1:78" x14ac:dyDescent="0.3">
      <c r="A16" s="56" t="s">
        <v>318</v>
      </c>
      <c r="B16" s="54" t="s">
        <v>1</v>
      </c>
      <c r="C16" s="55">
        <f t="shared" ref="C16:C20" si="4">SUM(D16:F16)</f>
        <v>133200</v>
      </c>
      <c r="D16" s="82">
        <v>133200</v>
      </c>
      <c r="E16" s="82"/>
      <c r="F16" s="52"/>
      <c r="H16" s="135"/>
    </row>
    <row r="17" spans="1:8" x14ac:dyDescent="0.3">
      <c r="A17" s="56"/>
      <c r="B17" s="54" t="s">
        <v>18</v>
      </c>
      <c r="C17" s="55"/>
      <c r="D17" s="82"/>
      <c r="E17" s="82"/>
      <c r="F17" s="52"/>
      <c r="H17" s="135"/>
    </row>
    <row r="18" spans="1:8" x14ac:dyDescent="0.3">
      <c r="A18" s="56" t="s">
        <v>319</v>
      </c>
      <c r="B18" s="54" t="s">
        <v>1</v>
      </c>
      <c r="C18" s="55">
        <f t="shared" si="4"/>
        <v>1062000</v>
      </c>
      <c r="D18" s="82">
        <v>1062000</v>
      </c>
      <c r="E18" s="82"/>
      <c r="F18" s="52"/>
      <c r="H18" s="135"/>
    </row>
    <row r="19" spans="1:8" x14ac:dyDescent="0.3">
      <c r="A19" s="56"/>
      <c r="B19" s="54" t="s">
        <v>18</v>
      </c>
      <c r="C19" s="55"/>
      <c r="D19" s="82"/>
      <c r="E19" s="82"/>
      <c r="F19" s="52"/>
      <c r="H19" s="135"/>
    </row>
    <row r="20" spans="1:8" x14ac:dyDescent="0.3">
      <c r="A20" s="150" t="s">
        <v>320</v>
      </c>
      <c r="B20" s="54" t="s">
        <v>1</v>
      </c>
      <c r="C20" s="55">
        <f t="shared" si="4"/>
        <v>46000</v>
      </c>
      <c r="D20" s="82">
        <v>46000</v>
      </c>
      <c r="E20" s="82"/>
      <c r="F20" s="52"/>
      <c r="H20" s="135"/>
    </row>
    <row r="21" spans="1:8" x14ac:dyDescent="0.3">
      <c r="A21" s="56"/>
      <c r="B21" s="54" t="s">
        <v>18</v>
      </c>
      <c r="C21" s="55"/>
      <c r="D21" s="82"/>
      <c r="E21" s="82"/>
      <c r="F21" s="52"/>
      <c r="H21" s="135"/>
    </row>
    <row r="22" spans="1:8" x14ac:dyDescent="0.3">
      <c r="A22" s="253" t="s">
        <v>88</v>
      </c>
      <c r="B22" s="77" t="s">
        <v>1</v>
      </c>
      <c r="C22" s="78">
        <f t="shared" ref="C22:C25" si="5">D22+E22+F22</f>
        <v>2487600</v>
      </c>
      <c r="D22" s="78">
        <f t="shared" ref="D22:F23" si="6">D6</f>
        <v>2487600</v>
      </c>
      <c r="E22" s="78">
        <f t="shared" si="6"/>
        <v>0</v>
      </c>
      <c r="F22" s="78">
        <f t="shared" si="6"/>
        <v>0</v>
      </c>
    </row>
    <row r="23" spans="1:8" x14ac:dyDescent="0.3">
      <c r="A23" s="253"/>
      <c r="B23" s="77" t="s">
        <v>18</v>
      </c>
      <c r="C23" s="78">
        <f t="shared" si="5"/>
        <v>0</v>
      </c>
      <c r="D23" s="78">
        <f t="shared" si="6"/>
        <v>0</v>
      </c>
      <c r="E23" s="78">
        <f t="shared" si="6"/>
        <v>0</v>
      </c>
      <c r="F23" s="78">
        <f t="shared" si="6"/>
        <v>0</v>
      </c>
    </row>
    <row r="24" spans="1:8" x14ac:dyDescent="0.3">
      <c r="A24" s="253" t="s">
        <v>89</v>
      </c>
      <c r="B24" s="77" t="s">
        <v>1</v>
      </c>
      <c r="C24" s="78">
        <f t="shared" si="5"/>
        <v>0</v>
      </c>
      <c r="D24" s="78">
        <v>0</v>
      </c>
      <c r="E24" s="78">
        <v>0</v>
      </c>
      <c r="F24" s="78">
        <v>0</v>
      </c>
    </row>
    <row r="25" spans="1:8" x14ac:dyDescent="0.3">
      <c r="A25" s="253"/>
      <c r="B25" s="77" t="s">
        <v>18</v>
      </c>
      <c r="C25" s="78">
        <f t="shared" si="5"/>
        <v>0</v>
      </c>
      <c r="D25" s="78">
        <v>0</v>
      </c>
      <c r="E25" s="78">
        <v>0</v>
      </c>
      <c r="F25" s="78">
        <v>0</v>
      </c>
    </row>
    <row r="26" spans="1:8" x14ac:dyDescent="0.3">
      <c r="C26" s="145"/>
      <c r="E26" s="145"/>
    </row>
    <row r="27" spans="1:8" x14ac:dyDescent="0.3">
      <c r="A27" s="252" t="s">
        <v>150</v>
      </c>
      <c r="B27" s="252"/>
      <c r="C27" s="252"/>
      <c r="D27" s="252"/>
      <c r="E27" s="252"/>
      <c r="F27" s="252"/>
    </row>
    <row r="28" spans="1:8" x14ac:dyDescent="0.3">
      <c r="A28" s="138"/>
      <c r="B28" s="139"/>
      <c r="C28" s="140"/>
      <c r="D28" s="141"/>
      <c r="E28" s="141"/>
      <c r="F28" s="141"/>
    </row>
    <row r="29" spans="1:8" x14ac:dyDescent="0.3">
      <c r="A29" s="138"/>
      <c r="B29" s="139"/>
      <c r="C29" s="140"/>
      <c r="D29" s="141"/>
      <c r="E29" s="141"/>
      <c r="F29" s="141"/>
    </row>
    <row r="30" spans="1:8" x14ac:dyDescent="0.3">
      <c r="A30" s="138"/>
      <c r="B30" s="139"/>
      <c r="C30" s="140"/>
      <c r="D30" s="141"/>
      <c r="E30" s="141"/>
      <c r="F30" s="141"/>
    </row>
    <row r="31" spans="1:8" x14ac:dyDescent="0.3">
      <c r="A31" s="138"/>
      <c r="B31" s="139"/>
      <c r="C31" s="140"/>
      <c r="D31" s="141"/>
      <c r="E31" s="141"/>
      <c r="F31" s="141"/>
    </row>
    <row r="32" spans="1:8" x14ac:dyDescent="0.3">
      <c r="A32" s="138"/>
      <c r="B32" s="139"/>
      <c r="C32" s="140"/>
      <c r="D32" s="141"/>
      <c r="E32" s="141"/>
      <c r="F32" s="141"/>
    </row>
    <row r="33" spans="1:37" x14ac:dyDescent="0.3">
      <c r="A33" s="138"/>
      <c r="B33" s="139"/>
      <c r="C33" s="140"/>
      <c r="D33" s="141"/>
      <c r="E33" s="141"/>
      <c r="F33" s="141"/>
    </row>
    <row r="34" spans="1:37" x14ac:dyDescent="0.3">
      <c r="A34" s="138"/>
      <c r="B34" s="139"/>
      <c r="C34" s="140"/>
      <c r="D34" s="141"/>
      <c r="E34" s="141"/>
      <c r="F34" s="141"/>
    </row>
    <row r="35" spans="1:37" x14ac:dyDescent="0.3">
      <c r="A35" s="138"/>
      <c r="B35" s="139"/>
      <c r="C35" s="140"/>
      <c r="D35" s="141"/>
      <c r="E35" s="141"/>
      <c r="F35" s="141"/>
    </row>
    <row r="36" spans="1:37" x14ac:dyDescent="0.3">
      <c r="A36" s="138"/>
      <c r="B36" s="139"/>
      <c r="C36" s="140"/>
      <c r="D36" s="141"/>
      <c r="E36" s="141"/>
      <c r="F36" s="141"/>
    </row>
    <row r="37" spans="1:37" x14ac:dyDescent="0.3">
      <c r="A37" s="138"/>
      <c r="B37" s="139"/>
      <c r="C37" s="140"/>
      <c r="D37" s="141"/>
      <c r="E37" s="141"/>
      <c r="F37" s="141"/>
    </row>
    <row r="38" spans="1:37" x14ac:dyDescent="0.3">
      <c r="A38" s="138"/>
      <c r="B38" s="139"/>
      <c r="C38" s="140"/>
      <c r="D38" s="141"/>
      <c r="E38" s="141"/>
      <c r="F38" s="141"/>
    </row>
    <row r="39" spans="1:37" x14ac:dyDescent="0.3">
      <c r="A39" s="138"/>
      <c r="B39" s="139"/>
      <c r="C39" s="140"/>
      <c r="D39" s="141"/>
      <c r="E39" s="141"/>
      <c r="F39" s="141"/>
    </row>
    <row r="40" spans="1:37" x14ac:dyDescent="0.3">
      <c r="A40" s="138"/>
      <c r="B40" s="139"/>
      <c r="C40" s="140"/>
      <c r="D40" s="141"/>
      <c r="E40" s="141"/>
      <c r="F40" s="141"/>
    </row>
    <row r="41" spans="1:37" x14ac:dyDescent="0.3">
      <c r="A41" s="138"/>
      <c r="B41" s="139"/>
      <c r="C41" s="140"/>
      <c r="D41" s="141"/>
      <c r="E41" s="141"/>
      <c r="F41" s="141"/>
    </row>
    <row r="42" spans="1:37" x14ac:dyDescent="0.3">
      <c r="A42" s="138"/>
      <c r="B42" s="139"/>
      <c r="C42" s="140"/>
      <c r="D42" s="141"/>
      <c r="E42" s="141"/>
      <c r="F42" s="141"/>
    </row>
    <row r="43" spans="1:37" x14ac:dyDescent="0.3">
      <c r="A43" s="138"/>
      <c r="B43" s="139"/>
      <c r="C43" s="140"/>
      <c r="D43" s="141"/>
      <c r="E43" s="141"/>
      <c r="F43" s="141"/>
    </row>
    <row r="44" spans="1:37" x14ac:dyDescent="0.3">
      <c r="A44" s="138"/>
      <c r="B44" s="139"/>
      <c r="C44" s="140"/>
      <c r="D44" s="141"/>
      <c r="E44" s="141"/>
      <c r="F44" s="141"/>
    </row>
    <row r="45" spans="1:37" x14ac:dyDescent="0.3">
      <c r="A45" s="138"/>
      <c r="B45" s="139"/>
      <c r="C45" s="140"/>
      <c r="D45" s="141"/>
      <c r="E45" s="141"/>
      <c r="F45" s="141"/>
    </row>
    <row r="46" spans="1:37" x14ac:dyDescent="0.3">
      <c r="A46" s="138"/>
      <c r="B46" s="139"/>
      <c r="C46" s="140"/>
      <c r="D46" s="141"/>
      <c r="E46" s="141"/>
      <c r="F46" s="141"/>
    </row>
    <row r="47" spans="1:37" s="144" customFormat="1" x14ac:dyDescent="0.3">
      <c r="A47" s="138"/>
      <c r="B47" s="139"/>
      <c r="C47" s="140"/>
      <c r="D47" s="141"/>
      <c r="E47" s="141"/>
      <c r="F47" s="141"/>
      <c r="G47" s="164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  <c r="AE47" s="143"/>
      <c r="AF47" s="143"/>
      <c r="AG47" s="143"/>
      <c r="AH47" s="143"/>
      <c r="AI47" s="143"/>
      <c r="AJ47" s="143"/>
      <c r="AK47" s="143"/>
    </row>
    <row r="48" spans="1:37" s="144" customFormat="1" x14ac:dyDescent="0.3">
      <c r="A48" s="138"/>
      <c r="B48" s="139"/>
      <c r="C48" s="140"/>
      <c r="D48" s="141"/>
      <c r="E48" s="141"/>
      <c r="F48" s="141"/>
      <c r="G48" s="164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</row>
    <row r="49" spans="1:37" s="144" customFormat="1" x14ac:dyDescent="0.3">
      <c r="A49" s="138"/>
      <c r="B49" s="139"/>
      <c r="C49" s="140"/>
      <c r="D49" s="141"/>
      <c r="E49" s="141"/>
      <c r="F49" s="141"/>
      <c r="G49" s="164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  <c r="W49" s="143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</row>
    <row r="50" spans="1:37" s="144" customFormat="1" x14ac:dyDescent="0.3">
      <c r="A50" s="138"/>
      <c r="B50" s="139"/>
      <c r="C50" s="140"/>
      <c r="D50" s="141"/>
      <c r="E50" s="141"/>
      <c r="F50" s="141"/>
      <c r="G50" s="164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  <c r="W50" s="143"/>
      <c r="X50" s="143"/>
      <c r="Y50" s="143"/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</row>
    <row r="51" spans="1:37" x14ac:dyDescent="0.3">
      <c r="C51" s="145"/>
      <c r="E51" s="145"/>
    </row>
  </sheetData>
  <mergeCells count="7">
    <mergeCell ref="A27:F27"/>
    <mergeCell ref="A24:A25"/>
    <mergeCell ref="A1:F1"/>
    <mergeCell ref="A4:A5"/>
    <mergeCell ref="B4:B5"/>
    <mergeCell ref="C4:C5"/>
    <mergeCell ref="A22:A23"/>
  </mergeCells>
  <pageMargins left="0" right="0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/>
  </sheetPr>
  <dimension ref="A1:BZ272"/>
  <sheetViews>
    <sheetView zoomScaleNormal="100" workbookViewId="0">
      <selection activeCell="A52" sqref="A52:XFD52"/>
    </sheetView>
  </sheetViews>
  <sheetFormatPr defaultColWidth="9.125" defaultRowHeight="22.5" customHeight="1" x14ac:dyDescent="0.3"/>
  <cols>
    <col min="1" max="1" width="41.875" style="120" customWidth="1"/>
    <col min="2" max="2" width="7" style="120" bestFit="1" customWidth="1"/>
    <col min="3" max="3" width="16.375" style="146" customWidth="1"/>
    <col min="4" max="4" width="23.125" style="118" customWidth="1"/>
    <col min="5" max="5" width="22.375" style="146" customWidth="1"/>
    <col min="6" max="6" width="21.125" style="118" customWidth="1"/>
    <col min="7" max="7" width="1.25" style="118" customWidth="1"/>
    <col min="8" max="8" width="12.5" style="119" bestFit="1" customWidth="1"/>
    <col min="9" max="9" width="16.375" style="119" bestFit="1" customWidth="1"/>
    <col min="10" max="37" width="9.125" style="119"/>
    <col min="38" max="256" width="9.125" style="120"/>
    <col min="257" max="257" width="41.875" style="120" customWidth="1"/>
    <col min="258" max="258" width="7" style="120" bestFit="1" customWidth="1"/>
    <col min="259" max="259" width="16.375" style="120" customWidth="1"/>
    <col min="260" max="260" width="23.125" style="120" customWidth="1"/>
    <col min="261" max="261" width="22.375" style="120" customWidth="1"/>
    <col min="262" max="262" width="21.125" style="120" customWidth="1"/>
    <col min="263" max="263" width="1.25" style="120" customWidth="1"/>
    <col min="264" max="264" width="12.5" style="120" bestFit="1" customWidth="1"/>
    <col min="265" max="265" width="16.375" style="120" bestFit="1" customWidth="1"/>
    <col min="266" max="512" width="9.125" style="120"/>
    <col min="513" max="513" width="41.875" style="120" customWidth="1"/>
    <col min="514" max="514" width="7" style="120" bestFit="1" customWidth="1"/>
    <col min="515" max="515" width="16.375" style="120" customWidth="1"/>
    <col min="516" max="516" width="23.125" style="120" customWidth="1"/>
    <col min="517" max="517" width="22.375" style="120" customWidth="1"/>
    <col min="518" max="518" width="21.125" style="120" customWidth="1"/>
    <col min="519" max="519" width="1.25" style="120" customWidth="1"/>
    <col min="520" max="520" width="12.5" style="120" bestFit="1" customWidth="1"/>
    <col min="521" max="521" width="16.375" style="120" bestFit="1" customWidth="1"/>
    <col min="522" max="768" width="9.125" style="120"/>
    <col min="769" max="769" width="41.875" style="120" customWidth="1"/>
    <col min="770" max="770" width="7" style="120" bestFit="1" customWidth="1"/>
    <col min="771" max="771" width="16.375" style="120" customWidth="1"/>
    <col min="772" max="772" width="23.125" style="120" customWidth="1"/>
    <col min="773" max="773" width="22.375" style="120" customWidth="1"/>
    <col min="774" max="774" width="21.125" style="120" customWidth="1"/>
    <col min="775" max="775" width="1.25" style="120" customWidth="1"/>
    <col min="776" max="776" width="12.5" style="120" bestFit="1" customWidth="1"/>
    <col min="777" max="777" width="16.375" style="120" bestFit="1" customWidth="1"/>
    <col min="778" max="1024" width="9.125" style="120"/>
    <col min="1025" max="1025" width="41.875" style="120" customWidth="1"/>
    <col min="1026" max="1026" width="7" style="120" bestFit="1" customWidth="1"/>
    <col min="1027" max="1027" width="16.375" style="120" customWidth="1"/>
    <col min="1028" max="1028" width="23.125" style="120" customWidth="1"/>
    <col min="1029" max="1029" width="22.375" style="120" customWidth="1"/>
    <col min="1030" max="1030" width="21.125" style="120" customWidth="1"/>
    <col min="1031" max="1031" width="1.25" style="120" customWidth="1"/>
    <col min="1032" max="1032" width="12.5" style="120" bestFit="1" customWidth="1"/>
    <col min="1033" max="1033" width="16.375" style="120" bestFit="1" customWidth="1"/>
    <col min="1034" max="1280" width="9.125" style="120"/>
    <col min="1281" max="1281" width="41.875" style="120" customWidth="1"/>
    <col min="1282" max="1282" width="7" style="120" bestFit="1" customWidth="1"/>
    <col min="1283" max="1283" width="16.375" style="120" customWidth="1"/>
    <col min="1284" max="1284" width="23.125" style="120" customWidth="1"/>
    <col min="1285" max="1285" width="22.375" style="120" customWidth="1"/>
    <col min="1286" max="1286" width="21.125" style="120" customWidth="1"/>
    <col min="1287" max="1287" width="1.25" style="120" customWidth="1"/>
    <col min="1288" max="1288" width="12.5" style="120" bestFit="1" customWidth="1"/>
    <col min="1289" max="1289" width="16.375" style="120" bestFit="1" customWidth="1"/>
    <col min="1290" max="1536" width="9.125" style="120"/>
    <col min="1537" max="1537" width="41.875" style="120" customWidth="1"/>
    <col min="1538" max="1538" width="7" style="120" bestFit="1" customWidth="1"/>
    <col min="1539" max="1539" width="16.375" style="120" customWidth="1"/>
    <col min="1540" max="1540" width="23.125" style="120" customWidth="1"/>
    <col min="1541" max="1541" width="22.375" style="120" customWidth="1"/>
    <col min="1542" max="1542" width="21.125" style="120" customWidth="1"/>
    <col min="1543" max="1543" width="1.25" style="120" customWidth="1"/>
    <col min="1544" max="1544" width="12.5" style="120" bestFit="1" customWidth="1"/>
    <col min="1545" max="1545" width="16.375" style="120" bestFit="1" customWidth="1"/>
    <col min="1546" max="1792" width="9.125" style="120"/>
    <col min="1793" max="1793" width="41.875" style="120" customWidth="1"/>
    <col min="1794" max="1794" width="7" style="120" bestFit="1" customWidth="1"/>
    <col min="1795" max="1795" width="16.375" style="120" customWidth="1"/>
    <col min="1796" max="1796" width="23.125" style="120" customWidth="1"/>
    <col min="1797" max="1797" width="22.375" style="120" customWidth="1"/>
    <col min="1798" max="1798" width="21.125" style="120" customWidth="1"/>
    <col min="1799" max="1799" width="1.25" style="120" customWidth="1"/>
    <col min="1800" max="1800" width="12.5" style="120" bestFit="1" customWidth="1"/>
    <col min="1801" max="1801" width="16.375" style="120" bestFit="1" customWidth="1"/>
    <col min="1802" max="2048" width="9.125" style="120"/>
    <col min="2049" max="2049" width="41.875" style="120" customWidth="1"/>
    <col min="2050" max="2050" width="7" style="120" bestFit="1" customWidth="1"/>
    <col min="2051" max="2051" width="16.375" style="120" customWidth="1"/>
    <col min="2052" max="2052" width="23.125" style="120" customWidth="1"/>
    <col min="2053" max="2053" width="22.375" style="120" customWidth="1"/>
    <col min="2054" max="2054" width="21.125" style="120" customWidth="1"/>
    <col min="2055" max="2055" width="1.25" style="120" customWidth="1"/>
    <col min="2056" max="2056" width="12.5" style="120" bestFit="1" customWidth="1"/>
    <col min="2057" max="2057" width="16.375" style="120" bestFit="1" customWidth="1"/>
    <col min="2058" max="2304" width="9.125" style="120"/>
    <col min="2305" max="2305" width="41.875" style="120" customWidth="1"/>
    <col min="2306" max="2306" width="7" style="120" bestFit="1" customWidth="1"/>
    <col min="2307" max="2307" width="16.375" style="120" customWidth="1"/>
    <col min="2308" max="2308" width="23.125" style="120" customWidth="1"/>
    <col min="2309" max="2309" width="22.375" style="120" customWidth="1"/>
    <col min="2310" max="2310" width="21.125" style="120" customWidth="1"/>
    <col min="2311" max="2311" width="1.25" style="120" customWidth="1"/>
    <col min="2312" max="2312" width="12.5" style="120" bestFit="1" customWidth="1"/>
    <col min="2313" max="2313" width="16.375" style="120" bestFit="1" customWidth="1"/>
    <col min="2314" max="2560" width="9.125" style="120"/>
    <col min="2561" max="2561" width="41.875" style="120" customWidth="1"/>
    <col min="2562" max="2562" width="7" style="120" bestFit="1" customWidth="1"/>
    <col min="2563" max="2563" width="16.375" style="120" customWidth="1"/>
    <col min="2564" max="2564" width="23.125" style="120" customWidth="1"/>
    <col min="2565" max="2565" width="22.375" style="120" customWidth="1"/>
    <col min="2566" max="2566" width="21.125" style="120" customWidth="1"/>
    <col min="2567" max="2567" width="1.25" style="120" customWidth="1"/>
    <col min="2568" max="2568" width="12.5" style="120" bestFit="1" customWidth="1"/>
    <col min="2569" max="2569" width="16.375" style="120" bestFit="1" customWidth="1"/>
    <col min="2570" max="2816" width="9.125" style="120"/>
    <col min="2817" max="2817" width="41.875" style="120" customWidth="1"/>
    <col min="2818" max="2818" width="7" style="120" bestFit="1" customWidth="1"/>
    <col min="2819" max="2819" width="16.375" style="120" customWidth="1"/>
    <col min="2820" max="2820" width="23.125" style="120" customWidth="1"/>
    <col min="2821" max="2821" width="22.375" style="120" customWidth="1"/>
    <col min="2822" max="2822" width="21.125" style="120" customWidth="1"/>
    <col min="2823" max="2823" width="1.25" style="120" customWidth="1"/>
    <col min="2824" max="2824" width="12.5" style="120" bestFit="1" customWidth="1"/>
    <col min="2825" max="2825" width="16.375" style="120" bestFit="1" customWidth="1"/>
    <col min="2826" max="3072" width="9.125" style="120"/>
    <col min="3073" max="3073" width="41.875" style="120" customWidth="1"/>
    <col min="3074" max="3074" width="7" style="120" bestFit="1" customWidth="1"/>
    <col min="3075" max="3075" width="16.375" style="120" customWidth="1"/>
    <col min="3076" max="3076" width="23.125" style="120" customWidth="1"/>
    <col min="3077" max="3077" width="22.375" style="120" customWidth="1"/>
    <col min="3078" max="3078" width="21.125" style="120" customWidth="1"/>
    <col min="3079" max="3079" width="1.25" style="120" customWidth="1"/>
    <col min="3080" max="3080" width="12.5" style="120" bestFit="1" customWidth="1"/>
    <col min="3081" max="3081" width="16.375" style="120" bestFit="1" customWidth="1"/>
    <col min="3082" max="3328" width="9.125" style="120"/>
    <col min="3329" max="3329" width="41.875" style="120" customWidth="1"/>
    <col min="3330" max="3330" width="7" style="120" bestFit="1" customWidth="1"/>
    <col min="3331" max="3331" width="16.375" style="120" customWidth="1"/>
    <col min="3332" max="3332" width="23.125" style="120" customWidth="1"/>
    <col min="3333" max="3333" width="22.375" style="120" customWidth="1"/>
    <col min="3334" max="3334" width="21.125" style="120" customWidth="1"/>
    <col min="3335" max="3335" width="1.25" style="120" customWidth="1"/>
    <col min="3336" max="3336" width="12.5" style="120" bestFit="1" customWidth="1"/>
    <col min="3337" max="3337" width="16.375" style="120" bestFit="1" customWidth="1"/>
    <col min="3338" max="3584" width="9.125" style="120"/>
    <col min="3585" max="3585" width="41.875" style="120" customWidth="1"/>
    <col min="3586" max="3586" width="7" style="120" bestFit="1" customWidth="1"/>
    <col min="3587" max="3587" width="16.375" style="120" customWidth="1"/>
    <col min="3588" max="3588" width="23.125" style="120" customWidth="1"/>
    <col min="3589" max="3589" width="22.375" style="120" customWidth="1"/>
    <col min="3590" max="3590" width="21.125" style="120" customWidth="1"/>
    <col min="3591" max="3591" width="1.25" style="120" customWidth="1"/>
    <col min="3592" max="3592" width="12.5" style="120" bestFit="1" customWidth="1"/>
    <col min="3593" max="3593" width="16.375" style="120" bestFit="1" customWidth="1"/>
    <col min="3594" max="3840" width="9.125" style="120"/>
    <col min="3841" max="3841" width="41.875" style="120" customWidth="1"/>
    <col min="3842" max="3842" width="7" style="120" bestFit="1" customWidth="1"/>
    <col min="3843" max="3843" width="16.375" style="120" customWidth="1"/>
    <col min="3844" max="3844" width="23.125" style="120" customWidth="1"/>
    <col min="3845" max="3845" width="22.375" style="120" customWidth="1"/>
    <col min="3846" max="3846" width="21.125" style="120" customWidth="1"/>
    <col min="3847" max="3847" width="1.25" style="120" customWidth="1"/>
    <col min="3848" max="3848" width="12.5" style="120" bestFit="1" customWidth="1"/>
    <col min="3849" max="3849" width="16.375" style="120" bestFit="1" customWidth="1"/>
    <col min="3850" max="4096" width="9.125" style="120"/>
    <col min="4097" max="4097" width="41.875" style="120" customWidth="1"/>
    <col min="4098" max="4098" width="7" style="120" bestFit="1" customWidth="1"/>
    <col min="4099" max="4099" width="16.375" style="120" customWidth="1"/>
    <col min="4100" max="4100" width="23.125" style="120" customWidth="1"/>
    <col min="4101" max="4101" width="22.375" style="120" customWidth="1"/>
    <col min="4102" max="4102" width="21.125" style="120" customWidth="1"/>
    <col min="4103" max="4103" width="1.25" style="120" customWidth="1"/>
    <col min="4104" max="4104" width="12.5" style="120" bestFit="1" customWidth="1"/>
    <col min="4105" max="4105" width="16.375" style="120" bestFit="1" customWidth="1"/>
    <col min="4106" max="4352" width="9.125" style="120"/>
    <col min="4353" max="4353" width="41.875" style="120" customWidth="1"/>
    <col min="4354" max="4354" width="7" style="120" bestFit="1" customWidth="1"/>
    <col min="4355" max="4355" width="16.375" style="120" customWidth="1"/>
    <col min="4356" max="4356" width="23.125" style="120" customWidth="1"/>
    <col min="4357" max="4357" width="22.375" style="120" customWidth="1"/>
    <col min="4358" max="4358" width="21.125" style="120" customWidth="1"/>
    <col min="4359" max="4359" width="1.25" style="120" customWidth="1"/>
    <col min="4360" max="4360" width="12.5" style="120" bestFit="1" customWidth="1"/>
    <col min="4361" max="4361" width="16.375" style="120" bestFit="1" customWidth="1"/>
    <col min="4362" max="4608" width="9.125" style="120"/>
    <col min="4609" max="4609" width="41.875" style="120" customWidth="1"/>
    <col min="4610" max="4610" width="7" style="120" bestFit="1" customWidth="1"/>
    <col min="4611" max="4611" width="16.375" style="120" customWidth="1"/>
    <col min="4612" max="4612" width="23.125" style="120" customWidth="1"/>
    <col min="4613" max="4613" width="22.375" style="120" customWidth="1"/>
    <col min="4614" max="4614" width="21.125" style="120" customWidth="1"/>
    <col min="4615" max="4615" width="1.25" style="120" customWidth="1"/>
    <col min="4616" max="4616" width="12.5" style="120" bestFit="1" customWidth="1"/>
    <col min="4617" max="4617" width="16.375" style="120" bestFit="1" customWidth="1"/>
    <col min="4618" max="4864" width="9.125" style="120"/>
    <col min="4865" max="4865" width="41.875" style="120" customWidth="1"/>
    <col min="4866" max="4866" width="7" style="120" bestFit="1" customWidth="1"/>
    <col min="4867" max="4867" width="16.375" style="120" customWidth="1"/>
    <col min="4868" max="4868" width="23.125" style="120" customWidth="1"/>
    <col min="4869" max="4869" width="22.375" style="120" customWidth="1"/>
    <col min="4870" max="4870" width="21.125" style="120" customWidth="1"/>
    <col min="4871" max="4871" width="1.25" style="120" customWidth="1"/>
    <col min="4872" max="4872" width="12.5" style="120" bestFit="1" customWidth="1"/>
    <col min="4873" max="4873" width="16.375" style="120" bestFit="1" customWidth="1"/>
    <col min="4874" max="5120" width="9.125" style="120"/>
    <col min="5121" max="5121" width="41.875" style="120" customWidth="1"/>
    <col min="5122" max="5122" width="7" style="120" bestFit="1" customWidth="1"/>
    <col min="5123" max="5123" width="16.375" style="120" customWidth="1"/>
    <col min="5124" max="5124" width="23.125" style="120" customWidth="1"/>
    <col min="5125" max="5125" width="22.375" style="120" customWidth="1"/>
    <col min="5126" max="5126" width="21.125" style="120" customWidth="1"/>
    <col min="5127" max="5127" width="1.25" style="120" customWidth="1"/>
    <col min="5128" max="5128" width="12.5" style="120" bestFit="1" customWidth="1"/>
    <col min="5129" max="5129" width="16.375" style="120" bestFit="1" customWidth="1"/>
    <col min="5130" max="5376" width="9.125" style="120"/>
    <col min="5377" max="5377" width="41.875" style="120" customWidth="1"/>
    <col min="5378" max="5378" width="7" style="120" bestFit="1" customWidth="1"/>
    <col min="5379" max="5379" width="16.375" style="120" customWidth="1"/>
    <col min="5380" max="5380" width="23.125" style="120" customWidth="1"/>
    <col min="5381" max="5381" width="22.375" style="120" customWidth="1"/>
    <col min="5382" max="5382" width="21.125" style="120" customWidth="1"/>
    <col min="5383" max="5383" width="1.25" style="120" customWidth="1"/>
    <col min="5384" max="5384" width="12.5" style="120" bestFit="1" customWidth="1"/>
    <col min="5385" max="5385" width="16.375" style="120" bestFit="1" customWidth="1"/>
    <col min="5386" max="5632" width="9.125" style="120"/>
    <col min="5633" max="5633" width="41.875" style="120" customWidth="1"/>
    <col min="5634" max="5634" width="7" style="120" bestFit="1" customWidth="1"/>
    <col min="5635" max="5635" width="16.375" style="120" customWidth="1"/>
    <col min="5636" max="5636" width="23.125" style="120" customWidth="1"/>
    <col min="5637" max="5637" width="22.375" style="120" customWidth="1"/>
    <col min="5638" max="5638" width="21.125" style="120" customWidth="1"/>
    <col min="5639" max="5639" width="1.25" style="120" customWidth="1"/>
    <col min="5640" max="5640" width="12.5" style="120" bestFit="1" customWidth="1"/>
    <col min="5641" max="5641" width="16.375" style="120" bestFit="1" customWidth="1"/>
    <col min="5642" max="5888" width="9.125" style="120"/>
    <col min="5889" max="5889" width="41.875" style="120" customWidth="1"/>
    <col min="5890" max="5890" width="7" style="120" bestFit="1" customWidth="1"/>
    <col min="5891" max="5891" width="16.375" style="120" customWidth="1"/>
    <col min="5892" max="5892" width="23.125" style="120" customWidth="1"/>
    <col min="5893" max="5893" width="22.375" style="120" customWidth="1"/>
    <col min="5894" max="5894" width="21.125" style="120" customWidth="1"/>
    <col min="5895" max="5895" width="1.25" style="120" customWidth="1"/>
    <col min="5896" max="5896" width="12.5" style="120" bestFit="1" customWidth="1"/>
    <col min="5897" max="5897" width="16.375" style="120" bestFit="1" customWidth="1"/>
    <col min="5898" max="6144" width="9.125" style="120"/>
    <col min="6145" max="6145" width="41.875" style="120" customWidth="1"/>
    <col min="6146" max="6146" width="7" style="120" bestFit="1" customWidth="1"/>
    <col min="6147" max="6147" width="16.375" style="120" customWidth="1"/>
    <col min="6148" max="6148" width="23.125" style="120" customWidth="1"/>
    <col min="6149" max="6149" width="22.375" style="120" customWidth="1"/>
    <col min="6150" max="6150" width="21.125" style="120" customWidth="1"/>
    <col min="6151" max="6151" width="1.25" style="120" customWidth="1"/>
    <col min="6152" max="6152" width="12.5" style="120" bestFit="1" customWidth="1"/>
    <col min="6153" max="6153" width="16.375" style="120" bestFit="1" customWidth="1"/>
    <col min="6154" max="6400" width="9.125" style="120"/>
    <col min="6401" max="6401" width="41.875" style="120" customWidth="1"/>
    <col min="6402" max="6402" width="7" style="120" bestFit="1" customWidth="1"/>
    <col min="6403" max="6403" width="16.375" style="120" customWidth="1"/>
    <col min="6404" max="6404" width="23.125" style="120" customWidth="1"/>
    <col min="6405" max="6405" width="22.375" style="120" customWidth="1"/>
    <col min="6406" max="6406" width="21.125" style="120" customWidth="1"/>
    <col min="6407" max="6407" width="1.25" style="120" customWidth="1"/>
    <col min="6408" max="6408" width="12.5" style="120" bestFit="1" customWidth="1"/>
    <col min="6409" max="6409" width="16.375" style="120" bestFit="1" customWidth="1"/>
    <col min="6410" max="6656" width="9.125" style="120"/>
    <col min="6657" max="6657" width="41.875" style="120" customWidth="1"/>
    <col min="6658" max="6658" width="7" style="120" bestFit="1" customWidth="1"/>
    <col min="6659" max="6659" width="16.375" style="120" customWidth="1"/>
    <col min="6660" max="6660" width="23.125" style="120" customWidth="1"/>
    <col min="6661" max="6661" width="22.375" style="120" customWidth="1"/>
    <col min="6662" max="6662" width="21.125" style="120" customWidth="1"/>
    <col min="6663" max="6663" width="1.25" style="120" customWidth="1"/>
    <col min="6664" max="6664" width="12.5" style="120" bestFit="1" customWidth="1"/>
    <col min="6665" max="6665" width="16.375" style="120" bestFit="1" customWidth="1"/>
    <col min="6666" max="6912" width="9.125" style="120"/>
    <col min="6913" max="6913" width="41.875" style="120" customWidth="1"/>
    <col min="6914" max="6914" width="7" style="120" bestFit="1" customWidth="1"/>
    <col min="6915" max="6915" width="16.375" style="120" customWidth="1"/>
    <col min="6916" max="6916" width="23.125" style="120" customWidth="1"/>
    <col min="6917" max="6917" width="22.375" style="120" customWidth="1"/>
    <col min="6918" max="6918" width="21.125" style="120" customWidth="1"/>
    <col min="6919" max="6919" width="1.25" style="120" customWidth="1"/>
    <col min="6920" max="6920" width="12.5" style="120" bestFit="1" customWidth="1"/>
    <col min="6921" max="6921" width="16.375" style="120" bestFit="1" customWidth="1"/>
    <col min="6922" max="7168" width="9.125" style="120"/>
    <col min="7169" max="7169" width="41.875" style="120" customWidth="1"/>
    <col min="7170" max="7170" width="7" style="120" bestFit="1" customWidth="1"/>
    <col min="7171" max="7171" width="16.375" style="120" customWidth="1"/>
    <col min="7172" max="7172" width="23.125" style="120" customWidth="1"/>
    <col min="7173" max="7173" width="22.375" style="120" customWidth="1"/>
    <col min="7174" max="7174" width="21.125" style="120" customWidth="1"/>
    <col min="7175" max="7175" width="1.25" style="120" customWidth="1"/>
    <col min="7176" max="7176" width="12.5" style="120" bestFit="1" customWidth="1"/>
    <col min="7177" max="7177" width="16.375" style="120" bestFit="1" customWidth="1"/>
    <col min="7178" max="7424" width="9.125" style="120"/>
    <col min="7425" max="7425" width="41.875" style="120" customWidth="1"/>
    <col min="7426" max="7426" width="7" style="120" bestFit="1" customWidth="1"/>
    <col min="7427" max="7427" width="16.375" style="120" customWidth="1"/>
    <col min="7428" max="7428" width="23.125" style="120" customWidth="1"/>
    <col min="7429" max="7429" width="22.375" style="120" customWidth="1"/>
    <col min="7430" max="7430" width="21.125" style="120" customWidth="1"/>
    <col min="7431" max="7431" width="1.25" style="120" customWidth="1"/>
    <col min="7432" max="7432" width="12.5" style="120" bestFit="1" customWidth="1"/>
    <col min="7433" max="7433" width="16.375" style="120" bestFit="1" customWidth="1"/>
    <col min="7434" max="7680" width="9.125" style="120"/>
    <col min="7681" max="7681" width="41.875" style="120" customWidth="1"/>
    <col min="7682" max="7682" width="7" style="120" bestFit="1" customWidth="1"/>
    <col min="7683" max="7683" width="16.375" style="120" customWidth="1"/>
    <col min="7684" max="7684" width="23.125" style="120" customWidth="1"/>
    <col min="7685" max="7685" width="22.375" style="120" customWidth="1"/>
    <col min="7686" max="7686" width="21.125" style="120" customWidth="1"/>
    <col min="7687" max="7687" width="1.25" style="120" customWidth="1"/>
    <col min="7688" max="7688" width="12.5" style="120" bestFit="1" customWidth="1"/>
    <col min="7689" max="7689" width="16.375" style="120" bestFit="1" customWidth="1"/>
    <col min="7690" max="7936" width="9.125" style="120"/>
    <col min="7937" max="7937" width="41.875" style="120" customWidth="1"/>
    <col min="7938" max="7938" width="7" style="120" bestFit="1" customWidth="1"/>
    <col min="7939" max="7939" width="16.375" style="120" customWidth="1"/>
    <col min="7940" max="7940" width="23.125" style="120" customWidth="1"/>
    <col min="7941" max="7941" width="22.375" style="120" customWidth="1"/>
    <col min="7942" max="7942" width="21.125" style="120" customWidth="1"/>
    <col min="7943" max="7943" width="1.25" style="120" customWidth="1"/>
    <col min="7944" max="7944" width="12.5" style="120" bestFit="1" customWidth="1"/>
    <col min="7945" max="7945" width="16.375" style="120" bestFit="1" customWidth="1"/>
    <col min="7946" max="8192" width="9.125" style="120"/>
    <col min="8193" max="8193" width="41.875" style="120" customWidth="1"/>
    <col min="8194" max="8194" width="7" style="120" bestFit="1" customWidth="1"/>
    <col min="8195" max="8195" width="16.375" style="120" customWidth="1"/>
    <col min="8196" max="8196" width="23.125" style="120" customWidth="1"/>
    <col min="8197" max="8197" width="22.375" style="120" customWidth="1"/>
    <col min="8198" max="8198" width="21.125" style="120" customWidth="1"/>
    <col min="8199" max="8199" width="1.25" style="120" customWidth="1"/>
    <col min="8200" max="8200" width="12.5" style="120" bestFit="1" customWidth="1"/>
    <col min="8201" max="8201" width="16.375" style="120" bestFit="1" customWidth="1"/>
    <col min="8202" max="8448" width="9.125" style="120"/>
    <col min="8449" max="8449" width="41.875" style="120" customWidth="1"/>
    <col min="8450" max="8450" width="7" style="120" bestFit="1" customWidth="1"/>
    <col min="8451" max="8451" width="16.375" style="120" customWidth="1"/>
    <col min="8452" max="8452" width="23.125" style="120" customWidth="1"/>
    <col min="8453" max="8453" width="22.375" style="120" customWidth="1"/>
    <col min="8454" max="8454" width="21.125" style="120" customWidth="1"/>
    <col min="8455" max="8455" width="1.25" style="120" customWidth="1"/>
    <col min="8456" max="8456" width="12.5" style="120" bestFit="1" customWidth="1"/>
    <col min="8457" max="8457" width="16.375" style="120" bestFit="1" customWidth="1"/>
    <col min="8458" max="8704" width="9.125" style="120"/>
    <col min="8705" max="8705" width="41.875" style="120" customWidth="1"/>
    <col min="8706" max="8706" width="7" style="120" bestFit="1" customWidth="1"/>
    <col min="8707" max="8707" width="16.375" style="120" customWidth="1"/>
    <col min="8708" max="8708" width="23.125" style="120" customWidth="1"/>
    <col min="8709" max="8709" width="22.375" style="120" customWidth="1"/>
    <col min="8710" max="8710" width="21.125" style="120" customWidth="1"/>
    <col min="8711" max="8711" width="1.25" style="120" customWidth="1"/>
    <col min="8712" max="8712" width="12.5" style="120" bestFit="1" customWidth="1"/>
    <col min="8713" max="8713" width="16.375" style="120" bestFit="1" customWidth="1"/>
    <col min="8714" max="8960" width="9.125" style="120"/>
    <col min="8961" max="8961" width="41.875" style="120" customWidth="1"/>
    <col min="8962" max="8962" width="7" style="120" bestFit="1" customWidth="1"/>
    <col min="8963" max="8963" width="16.375" style="120" customWidth="1"/>
    <col min="8964" max="8964" width="23.125" style="120" customWidth="1"/>
    <col min="8965" max="8965" width="22.375" style="120" customWidth="1"/>
    <col min="8966" max="8966" width="21.125" style="120" customWidth="1"/>
    <col min="8967" max="8967" width="1.25" style="120" customWidth="1"/>
    <col min="8968" max="8968" width="12.5" style="120" bestFit="1" customWidth="1"/>
    <col min="8969" max="8969" width="16.375" style="120" bestFit="1" customWidth="1"/>
    <col min="8970" max="9216" width="9.125" style="120"/>
    <col min="9217" max="9217" width="41.875" style="120" customWidth="1"/>
    <col min="9218" max="9218" width="7" style="120" bestFit="1" customWidth="1"/>
    <col min="9219" max="9219" width="16.375" style="120" customWidth="1"/>
    <col min="9220" max="9220" width="23.125" style="120" customWidth="1"/>
    <col min="9221" max="9221" width="22.375" style="120" customWidth="1"/>
    <col min="9222" max="9222" width="21.125" style="120" customWidth="1"/>
    <col min="9223" max="9223" width="1.25" style="120" customWidth="1"/>
    <col min="9224" max="9224" width="12.5" style="120" bestFit="1" customWidth="1"/>
    <col min="9225" max="9225" width="16.375" style="120" bestFit="1" customWidth="1"/>
    <col min="9226" max="9472" width="9.125" style="120"/>
    <col min="9473" max="9473" width="41.875" style="120" customWidth="1"/>
    <col min="9474" max="9474" width="7" style="120" bestFit="1" customWidth="1"/>
    <col min="9475" max="9475" width="16.375" style="120" customWidth="1"/>
    <col min="9476" max="9476" width="23.125" style="120" customWidth="1"/>
    <col min="9477" max="9477" width="22.375" style="120" customWidth="1"/>
    <col min="9478" max="9478" width="21.125" style="120" customWidth="1"/>
    <col min="9479" max="9479" width="1.25" style="120" customWidth="1"/>
    <col min="9480" max="9480" width="12.5" style="120" bestFit="1" customWidth="1"/>
    <col min="9481" max="9481" width="16.375" style="120" bestFit="1" customWidth="1"/>
    <col min="9482" max="9728" width="9.125" style="120"/>
    <col min="9729" max="9729" width="41.875" style="120" customWidth="1"/>
    <col min="9730" max="9730" width="7" style="120" bestFit="1" customWidth="1"/>
    <col min="9731" max="9731" width="16.375" style="120" customWidth="1"/>
    <col min="9732" max="9732" width="23.125" style="120" customWidth="1"/>
    <col min="9733" max="9733" width="22.375" style="120" customWidth="1"/>
    <col min="9734" max="9734" width="21.125" style="120" customWidth="1"/>
    <col min="9735" max="9735" width="1.25" style="120" customWidth="1"/>
    <col min="9736" max="9736" width="12.5" style="120" bestFit="1" customWidth="1"/>
    <col min="9737" max="9737" width="16.375" style="120" bestFit="1" customWidth="1"/>
    <col min="9738" max="9984" width="9.125" style="120"/>
    <col min="9985" max="9985" width="41.875" style="120" customWidth="1"/>
    <col min="9986" max="9986" width="7" style="120" bestFit="1" customWidth="1"/>
    <col min="9987" max="9987" width="16.375" style="120" customWidth="1"/>
    <col min="9988" max="9988" width="23.125" style="120" customWidth="1"/>
    <col min="9989" max="9989" width="22.375" style="120" customWidth="1"/>
    <col min="9990" max="9990" width="21.125" style="120" customWidth="1"/>
    <col min="9991" max="9991" width="1.25" style="120" customWidth="1"/>
    <col min="9992" max="9992" width="12.5" style="120" bestFit="1" customWidth="1"/>
    <col min="9993" max="9993" width="16.375" style="120" bestFit="1" customWidth="1"/>
    <col min="9994" max="10240" width="9.125" style="120"/>
    <col min="10241" max="10241" width="41.875" style="120" customWidth="1"/>
    <col min="10242" max="10242" width="7" style="120" bestFit="1" customWidth="1"/>
    <col min="10243" max="10243" width="16.375" style="120" customWidth="1"/>
    <col min="10244" max="10244" width="23.125" style="120" customWidth="1"/>
    <col min="10245" max="10245" width="22.375" style="120" customWidth="1"/>
    <col min="10246" max="10246" width="21.125" style="120" customWidth="1"/>
    <col min="10247" max="10247" width="1.25" style="120" customWidth="1"/>
    <col min="10248" max="10248" width="12.5" style="120" bestFit="1" customWidth="1"/>
    <col min="10249" max="10249" width="16.375" style="120" bestFit="1" customWidth="1"/>
    <col min="10250" max="10496" width="9.125" style="120"/>
    <col min="10497" max="10497" width="41.875" style="120" customWidth="1"/>
    <col min="10498" max="10498" width="7" style="120" bestFit="1" customWidth="1"/>
    <col min="10499" max="10499" width="16.375" style="120" customWidth="1"/>
    <col min="10500" max="10500" width="23.125" style="120" customWidth="1"/>
    <col min="10501" max="10501" width="22.375" style="120" customWidth="1"/>
    <col min="10502" max="10502" width="21.125" style="120" customWidth="1"/>
    <col min="10503" max="10503" width="1.25" style="120" customWidth="1"/>
    <col min="10504" max="10504" width="12.5" style="120" bestFit="1" customWidth="1"/>
    <col min="10505" max="10505" width="16.375" style="120" bestFit="1" customWidth="1"/>
    <col min="10506" max="10752" width="9.125" style="120"/>
    <col min="10753" max="10753" width="41.875" style="120" customWidth="1"/>
    <col min="10754" max="10754" width="7" style="120" bestFit="1" customWidth="1"/>
    <col min="10755" max="10755" width="16.375" style="120" customWidth="1"/>
    <col min="10756" max="10756" width="23.125" style="120" customWidth="1"/>
    <col min="10757" max="10757" width="22.375" style="120" customWidth="1"/>
    <col min="10758" max="10758" width="21.125" style="120" customWidth="1"/>
    <col min="10759" max="10759" width="1.25" style="120" customWidth="1"/>
    <col min="10760" max="10760" width="12.5" style="120" bestFit="1" customWidth="1"/>
    <col min="10761" max="10761" width="16.375" style="120" bestFit="1" customWidth="1"/>
    <col min="10762" max="11008" width="9.125" style="120"/>
    <col min="11009" max="11009" width="41.875" style="120" customWidth="1"/>
    <col min="11010" max="11010" width="7" style="120" bestFit="1" customWidth="1"/>
    <col min="11011" max="11011" width="16.375" style="120" customWidth="1"/>
    <col min="11012" max="11012" width="23.125" style="120" customWidth="1"/>
    <col min="11013" max="11013" width="22.375" style="120" customWidth="1"/>
    <col min="11014" max="11014" width="21.125" style="120" customWidth="1"/>
    <col min="11015" max="11015" width="1.25" style="120" customWidth="1"/>
    <col min="11016" max="11016" width="12.5" style="120" bestFit="1" customWidth="1"/>
    <col min="11017" max="11017" width="16.375" style="120" bestFit="1" customWidth="1"/>
    <col min="11018" max="11264" width="9.125" style="120"/>
    <col min="11265" max="11265" width="41.875" style="120" customWidth="1"/>
    <col min="11266" max="11266" width="7" style="120" bestFit="1" customWidth="1"/>
    <col min="11267" max="11267" width="16.375" style="120" customWidth="1"/>
    <col min="11268" max="11268" width="23.125" style="120" customWidth="1"/>
    <col min="11269" max="11269" width="22.375" style="120" customWidth="1"/>
    <col min="11270" max="11270" width="21.125" style="120" customWidth="1"/>
    <col min="11271" max="11271" width="1.25" style="120" customWidth="1"/>
    <col min="11272" max="11272" width="12.5" style="120" bestFit="1" customWidth="1"/>
    <col min="11273" max="11273" width="16.375" style="120" bestFit="1" customWidth="1"/>
    <col min="11274" max="11520" width="9.125" style="120"/>
    <col min="11521" max="11521" width="41.875" style="120" customWidth="1"/>
    <col min="11522" max="11522" width="7" style="120" bestFit="1" customWidth="1"/>
    <col min="11523" max="11523" width="16.375" style="120" customWidth="1"/>
    <col min="11524" max="11524" width="23.125" style="120" customWidth="1"/>
    <col min="11525" max="11525" width="22.375" style="120" customWidth="1"/>
    <col min="11526" max="11526" width="21.125" style="120" customWidth="1"/>
    <col min="11527" max="11527" width="1.25" style="120" customWidth="1"/>
    <col min="11528" max="11528" width="12.5" style="120" bestFit="1" customWidth="1"/>
    <col min="11529" max="11529" width="16.375" style="120" bestFit="1" customWidth="1"/>
    <col min="11530" max="11776" width="9.125" style="120"/>
    <col min="11777" max="11777" width="41.875" style="120" customWidth="1"/>
    <col min="11778" max="11778" width="7" style="120" bestFit="1" customWidth="1"/>
    <col min="11779" max="11779" width="16.375" style="120" customWidth="1"/>
    <col min="11780" max="11780" width="23.125" style="120" customWidth="1"/>
    <col min="11781" max="11781" width="22.375" style="120" customWidth="1"/>
    <col min="11782" max="11782" width="21.125" style="120" customWidth="1"/>
    <col min="11783" max="11783" width="1.25" style="120" customWidth="1"/>
    <col min="11784" max="11784" width="12.5" style="120" bestFit="1" customWidth="1"/>
    <col min="11785" max="11785" width="16.375" style="120" bestFit="1" customWidth="1"/>
    <col min="11786" max="12032" width="9.125" style="120"/>
    <col min="12033" max="12033" width="41.875" style="120" customWidth="1"/>
    <col min="12034" max="12034" width="7" style="120" bestFit="1" customWidth="1"/>
    <col min="12035" max="12035" width="16.375" style="120" customWidth="1"/>
    <col min="12036" max="12036" width="23.125" style="120" customWidth="1"/>
    <col min="12037" max="12037" width="22.375" style="120" customWidth="1"/>
    <col min="12038" max="12038" width="21.125" style="120" customWidth="1"/>
    <col min="12039" max="12039" width="1.25" style="120" customWidth="1"/>
    <col min="12040" max="12040" width="12.5" style="120" bestFit="1" customWidth="1"/>
    <col min="12041" max="12041" width="16.375" style="120" bestFit="1" customWidth="1"/>
    <col min="12042" max="12288" width="9.125" style="120"/>
    <col min="12289" max="12289" width="41.875" style="120" customWidth="1"/>
    <col min="12290" max="12290" width="7" style="120" bestFit="1" customWidth="1"/>
    <col min="12291" max="12291" width="16.375" style="120" customWidth="1"/>
    <col min="12292" max="12292" width="23.125" style="120" customWidth="1"/>
    <col min="12293" max="12293" width="22.375" style="120" customWidth="1"/>
    <col min="12294" max="12294" width="21.125" style="120" customWidth="1"/>
    <col min="12295" max="12295" width="1.25" style="120" customWidth="1"/>
    <col min="12296" max="12296" width="12.5" style="120" bestFit="1" customWidth="1"/>
    <col min="12297" max="12297" width="16.375" style="120" bestFit="1" customWidth="1"/>
    <col min="12298" max="12544" width="9.125" style="120"/>
    <col min="12545" max="12545" width="41.875" style="120" customWidth="1"/>
    <col min="12546" max="12546" width="7" style="120" bestFit="1" customWidth="1"/>
    <col min="12547" max="12547" width="16.375" style="120" customWidth="1"/>
    <col min="12548" max="12548" width="23.125" style="120" customWidth="1"/>
    <col min="12549" max="12549" width="22.375" style="120" customWidth="1"/>
    <col min="12550" max="12550" width="21.125" style="120" customWidth="1"/>
    <col min="12551" max="12551" width="1.25" style="120" customWidth="1"/>
    <col min="12552" max="12552" width="12.5" style="120" bestFit="1" customWidth="1"/>
    <col min="12553" max="12553" width="16.375" style="120" bestFit="1" customWidth="1"/>
    <col min="12554" max="12800" width="9.125" style="120"/>
    <col min="12801" max="12801" width="41.875" style="120" customWidth="1"/>
    <col min="12802" max="12802" width="7" style="120" bestFit="1" customWidth="1"/>
    <col min="12803" max="12803" width="16.375" style="120" customWidth="1"/>
    <col min="12804" max="12804" width="23.125" style="120" customWidth="1"/>
    <col min="12805" max="12805" width="22.375" style="120" customWidth="1"/>
    <col min="12806" max="12806" width="21.125" style="120" customWidth="1"/>
    <col min="12807" max="12807" width="1.25" style="120" customWidth="1"/>
    <col min="12808" max="12808" width="12.5" style="120" bestFit="1" customWidth="1"/>
    <col min="12809" max="12809" width="16.375" style="120" bestFit="1" customWidth="1"/>
    <col min="12810" max="13056" width="9.125" style="120"/>
    <col min="13057" max="13057" width="41.875" style="120" customWidth="1"/>
    <col min="13058" max="13058" width="7" style="120" bestFit="1" customWidth="1"/>
    <col min="13059" max="13059" width="16.375" style="120" customWidth="1"/>
    <col min="13060" max="13060" width="23.125" style="120" customWidth="1"/>
    <col min="13061" max="13061" width="22.375" style="120" customWidth="1"/>
    <col min="13062" max="13062" width="21.125" style="120" customWidth="1"/>
    <col min="13063" max="13063" width="1.25" style="120" customWidth="1"/>
    <col min="13064" max="13064" width="12.5" style="120" bestFit="1" customWidth="1"/>
    <col min="13065" max="13065" width="16.375" style="120" bestFit="1" customWidth="1"/>
    <col min="13066" max="13312" width="9.125" style="120"/>
    <col min="13313" max="13313" width="41.875" style="120" customWidth="1"/>
    <col min="13314" max="13314" width="7" style="120" bestFit="1" customWidth="1"/>
    <col min="13315" max="13315" width="16.375" style="120" customWidth="1"/>
    <col min="13316" max="13316" width="23.125" style="120" customWidth="1"/>
    <col min="13317" max="13317" width="22.375" style="120" customWidth="1"/>
    <col min="13318" max="13318" width="21.125" style="120" customWidth="1"/>
    <col min="13319" max="13319" width="1.25" style="120" customWidth="1"/>
    <col min="13320" max="13320" width="12.5" style="120" bestFit="1" customWidth="1"/>
    <col min="13321" max="13321" width="16.375" style="120" bestFit="1" customWidth="1"/>
    <col min="13322" max="13568" width="9.125" style="120"/>
    <col min="13569" max="13569" width="41.875" style="120" customWidth="1"/>
    <col min="13570" max="13570" width="7" style="120" bestFit="1" customWidth="1"/>
    <col min="13571" max="13571" width="16.375" style="120" customWidth="1"/>
    <col min="13572" max="13572" width="23.125" style="120" customWidth="1"/>
    <col min="13573" max="13573" width="22.375" style="120" customWidth="1"/>
    <col min="13574" max="13574" width="21.125" style="120" customWidth="1"/>
    <col min="13575" max="13575" width="1.25" style="120" customWidth="1"/>
    <col min="13576" max="13576" width="12.5" style="120" bestFit="1" customWidth="1"/>
    <col min="13577" max="13577" width="16.375" style="120" bestFit="1" customWidth="1"/>
    <col min="13578" max="13824" width="9.125" style="120"/>
    <col min="13825" max="13825" width="41.875" style="120" customWidth="1"/>
    <col min="13826" max="13826" width="7" style="120" bestFit="1" customWidth="1"/>
    <col min="13827" max="13827" width="16.375" style="120" customWidth="1"/>
    <col min="13828" max="13828" width="23.125" style="120" customWidth="1"/>
    <col min="13829" max="13829" width="22.375" style="120" customWidth="1"/>
    <col min="13830" max="13830" width="21.125" style="120" customWidth="1"/>
    <col min="13831" max="13831" width="1.25" style="120" customWidth="1"/>
    <col min="13832" max="13832" width="12.5" style="120" bestFit="1" customWidth="1"/>
    <col min="13833" max="13833" width="16.375" style="120" bestFit="1" customWidth="1"/>
    <col min="13834" max="14080" width="9.125" style="120"/>
    <col min="14081" max="14081" width="41.875" style="120" customWidth="1"/>
    <col min="14082" max="14082" width="7" style="120" bestFit="1" customWidth="1"/>
    <col min="14083" max="14083" width="16.375" style="120" customWidth="1"/>
    <col min="14084" max="14084" width="23.125" style="120" customWidth="1"/>
    <col min="14085" max="14085" width="22.375" style="120" customWidth="1"/>
    <col min="14086" max="14086" width="21.125" style="120" customWidth="1"/>
    <col min="14087" max="14087" width="1.25" style="120" customWidth="1"/>
    <col min="14088" max="14088" width="12.5" style="120" bestFit="1" customWidth="1"/>
    <col min="14089" max="14089" width="16.375" style="120" bestFit="1" customWidth="1"/>
    <col min="14090" max="14336" width="9.125" style="120"/>
    <col min="14337" max="14337" width="41.875" style="120" customWidth="1"/>
    <col min="14338" max="14338" width="7" style="120" bestFit="1" customWidth="1"/>
    <col min="14339" max="14339" width="16.375" style="120" customWidth="1"/>
    <col min="14340" max="14340" width="23.125" style="120" customWidth="1"/>
    <col min="14341" max="14341" width="22.375" style="120" customWidth="1"/>
    <col min="14342" max="14342" width="21.125" style="120" customWidth="1"/>
    <col min="14343" max="14343" width="1.25" style="120" customWidth="1"/>
    <col min="14344" max="14344" width="12.5" style="120" bestFit="1" customWidth="1"/>
    <col min="14345" max="14345" width="16.375" style="120" bestFit="1" customWidth="1"/>
    <col min="14346" max="14592" width="9.125" style="120"/>
    <col min="14593" max="14593" width="41.875" style="120" customWidth="1"/>
    <col min="14594" max="14594" width="7" style="120" bestFit="1" customWidth="1"/>
    <col min="14595" max="14595" width="16.375" style="120" customWidth="1"/>
    <col min="14596" max="14596" width="23.125" style="120" customWidth="1"/>
    <col min="14597" max="14597" width="22.375" style="120" customWidth="1"/>
    <col min="14598" max="14598" width="21.125" style="120" customWidth="1"/>
    <col min="14599" max="14599" width="1.25" style="120" customWidth="1"/>
    <col min="14600" max="14600" width="12.5" style="120" bestFit="1" customWidth="1"/>
    <col min="14601" max="14601" width="16.375" style="120" bestFit="1" customWidth="1"/>
    <col min="14602" max="14848" width="9.125" style="120"/>
    <col min="14849" max="14849" width="41.875" style="120" customWidth="1"/>
    <col min="14850" max="14850" width="7" style="120" bestFit="1" customWidth="1"/>
    <col min="14851" max="14851" width="16.375" style="120" customWidth="1"/>
    <col min="14852" max="14852" width="23.125" style="120" customWidth="1"/>
    <col min="14853" max="14853" width="22.375" style="120" customWidth="1"/>
    <col min="14854" max="14854" width="21.125" style="120" customWidth="1"/>
    <col min="14855" max="14855" width="1.25" style="120" customWidth="1"/>
    <col min="14856" max="14856" width="12.5" style="120" bestFit="1" customWidth="1"/>
    <col min="14857" max="14857" width="16.375" style="120" bestFit="1" customWidth="1"/>
    <col min="14858" max="15104" width="9.125" style="120"/>
    <col min="15105" max="15105" width="41.875" style="120" customWidth="1"/>
    <col min="15106" max="15106" width="7" style="120" bestFit="1" customWidth="1"/>
    <col min="15107" max="15107" width="16.375" style="120" customWidth="1"/>
    <col min="15108" max="15108" width="23.125" style="120" customWidth="1"/>
    <col min="15109" max="15109" width="22.375" style="120" customWidth="1"/>
    <col min="15110" max="15110" width="21.125" style="120" customWidth="1"/>
    <col min="15111" max="15111" width="1.25" style="120" customWidth="1"/>
    <col min="15112" max="15112" width="12.5" style="120" bestFit="1" customWidth="1"/>
    <col min="15113" max="15113" width="16.375" style="120" bestFit="1" customWidth="1"/>
    <col min="15114" max="15360" width="9.125" style="120"/>
    <col min="15361" max="15361" width="41.875" style="120" customWidth="1"/>
    <col min="15362" max="15362" width="7" style="120" bestFit="1" customWidth="1"/>
    <col min="15363" max="15363" width="16.375" style="120" customWidth="1"/>
    <col min="15364" max="15364" width="23.125" style="120" customWidth="1"/>
    <col min="15365" max="15365" width="22.375" style="120" customWidth="1"/>
    <col min="15366" max="15366" width="21.125" style="120" customWidth="1"/>
    <col min="15367" max="15367" width="1.25" style="120" customWidth="1"/>
    <col min="15368" max="15368" width="12.5" style="120" bestFit="1" customWidth="1"/>
    <col min="15369" max="15369" width="16.375" style="120" bestFit="1" customWidth="1"/>
    <col min="15370" max="15616" width="9.125" style="120"/>
    <col min="15617" max="15617" width="41.875" style="120" customWidth="1"/>
    <col min="15618" max="15618" width="7" style="120" bestFit="1" customWidth="1"/>
    <col min="15619" max="15619" width="16.375" style="120" customWidth="1"/>
    <col min="15620" max="15620" width="23.125" style="120" customWidth="1"/>
    <col min="15621" max="15621" width="22.375" style="120" customWidth="1"/>
    <col min="15622" max="15622" width="21.125" style="120" customWidth="1"/>
    <col min="15623" max="15623" width="1.25" style="120" customWidth="1"/>
    <col min="15624" max="15624" width="12.5" style="120" bestFit="1" customWidth="1"/>
    <col min="15625" max="15625" width="16.375" style="120" bestFit="1" customWidth="1"/>
    <col min="15626" max="15872" width="9.125" style="120"/>
    <col min="15873" max="15873" width="41.875" style="120" customWidth="1"/>
    <col min="15874" max="15874" width="7" style="120" bestFit="1" customWidth="1"/>
    <col min="15875" max="15875" width="16.375" style="120" customWidth="1"/>
    <col min="15876" max="15876" width="23.125" style="120" customWidth="1"/>
    <col min="15877" max="15877" width="22.375" style="120" customWidth="1"/>
    <col min="15878" max="15878" width="21.125" style="120" customWidth="1"/>
    <col min="15879" max="15879" width="1.25" style="120" customWidth="1"/>
    <col min="15880" max="15880" width="12.5" style="120" bestFit="1" customWidth="1"/>
    <col min="15881" max="15881" width="16.375" style="120" bestFit="1" customWidth="1"/>
    <col min="15882" max="16128" width="9.125" style="120"/>
    <col min="16129" max="16129" width="41.875" style="120" customWidth="1"/>
    <col min="16130" max="16130" width="7" style="120" bestFit="1" customWidth="1"/>
    <col min="16131" max="16131" width="16.375" style="120" customWidth="1"/>
    <col min="16132" max="16132" width="23.125" style="120" customWidth="1"/>
    <col min="16133" max="16133" width="22.375" style="120" customWidth="1"/>
    <col min="16134" max="16134" width="21.125" style="120" customWidth="1"/>
    <col min="16135" max="16135" width="1.25" style="120" customWidth="1"/>
    <col min="16136" max="16136" width="12.5" style="120" bestFit="1" customWidth="1"/>
    <col min="16137" max="16137" width="16.375" style="120" bestFit="1" customWidth="1"/>
    <col min="16138" max="16384" width="9.125" style="120"/>
  </cols>
  <sheetData>
    <row r="1" spans="1:78" ht="18.75" x14ac:dyDescent="0.3">
      <c r="A1" s="254" t="s">
        <v>326</v>
      </c>
      <c r="B1" s="254"/>
      <c r="C1" s="254"/>
      <c r="D1" s="254"/>
      <c r="E1" s="254"/>
      <c r="F1" s="254"/>
    </row>
    <row r="2" spans="1:78" ht="18.75" x14ac:dyDescent="0.3">
      <c r="A2" s="123" t="s">
        <v>16</v>
      </c>
      <c r="B2" s="124"/>
      <c r="C2" s="125"/>
      <c r="D2" s="126"/>
      <c r="E2" s="127"/>
      <c r="F2" s="128" t="s">
        <v>69</v>
      </c>
    </row>
    <row r="3" spans="1:78" ht="18.75" x14ac:dyDescent="0.3">
      <c r="A3" s="123" t="s">
        <v>296</v>
      </c>
      <c r="B3" s="129"/>
      <c r="C3" s="130"/>
      <c r="D3" s="131"/>
      <c r="E3" s="132"/>
      <c r="F3" s="133" t="s">
        <v>3</v>
      </c>
    </row>
    <row r="4" spans="1:78" ht="18.75" x14ac:dyDescent="0.3">
      <c r="A4" s="255" t="s">
        <v>128</v>
      </c>
      <c r="B4" s="255" t="s">
        <v>129</v>
      </c>
      <c r="C4" s="256" t="s">
        <v>0</v>
      </c>
      <c r="D4" s="115" t="s">
        <v>130</v>
      </c>
      <c r="E4" s="115" t="s">
        <v>131</v>
      </c>
      <c r="F4" s="115" t="s">
        <v>132</v>
      </c>
    </row>
    <row r="5" spans="1:78" ht="18.75" x14ac:dyDescent="0.3">
      <c r="A5" s="255"/>
      <c r="B5" s="255"/>
      <c r="C5" s="256"/>
      <c r="D5" s="51" t="s">
        <v>327</v>
      </c>
      <c r="E5" s="51" t="s">
        <v>328</v>
      </c>
      <c r="F5" s="51" t="s">
        <v>329</v>
      </c>
    </row>
    <row r="6" spans="1:78" ht="18.75" x14ac:dyDescent="0.3">
      <c r="A6" s="71" t="s">
        <v>203</v>
      </c>
      <c r="B6" s="72" t="s">
        <v>1</v>
      </c>
      <c r="C6" s="79">
        <f>D6+E6+F6</f>
        <v>5124400</v>
      </c>
      <c r="D6" s="79">
        <f>D8+D52</f>
        <v>4055790</v>
      </c>
      <c r="E6" s="79">
        <f>E8+E52</f>
        <v>782655</v>
      </c>
      <c r="F6" s="79">
        <f>F8+F52</f>
        <v>285955</v>
      </c>
      <c r="H6" s="135"/>
    </row>
    <row r="7" spans="1:78" ht="18.75" x14ac:dyDescent="0.3">
      <c r="A7" s="71"/>
      <c r="B7" s="72" t="s">
        <v>18</v>
      </c>
      <c r="C7" s="79">
        <f t="shared" ref="C7:C57" si="0">D7+E7+F7</f>
        <v>0</v>
      </c>
      <c r="D7" s="79">
        <f t="shared" ref="D7:F11" si="1">D9</f>
        <v>0</v>
      </c>
      <c r="E7" s="79">
        <f t="shared" si="1"/>
        <v>0</v>
      </c>
      <c r="F7" s="79">
        <f t="shared" si="1"/>
        <v>0</v>
      </c>
      <c r="H7" s="135"/>
    </row>
    <row r="8" spans="1:78" s="134" customFormat="1" ht="18.75" x14ac:dyDescent="0.3">
      <c r="A8" s="57" t="s">
        <v>206</v>
      </c>
      <c r="B8" s="58" t="s">
        <v>1</v>
      </c>
      <c r="C8" s="80">
        <f>D8+E8+F8</f>
        <v>2562700</v>
      </c>
      <c r="D8" s="80">
        <f>D10</f>
        <v>1978900</v>
      </c>
      <c r="E8" s="80">
        <f t="shared" ref="E8:F8" si="2">E10</f>
        <v>344800</v>
      </c>
      <c r="F8" s="80">
        <f t="shared" si="2"/>
        <v>239000</v>
      </c>
      <c r="G8" s="118"/>
      <c r="H8" s="135"/>
      <c r="I8" s="119" t="s">
        <v>316</v>
      </c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</row>
    <row r="9" spans="1:78" s="134" customFormat="1" ht="18.75" x14ac:dyDescent="0.3">
      <c r="A9" s="57"/>
      <c r="B9" s="58" t="s">
        <v>18</v>
      </c>
      <c r="C9" s="80">
        <f t="shared" si="0"/>
        <v>0</v>
      </c>
      <c r="D9" s="80">
        <f t="shared" si="1"/>
        <v>0</v>
      </c>
      <c r="E9" s="80">
        <f t="shared" si="1"/>
        <v>0</v>
      </c>
      <c r="F9" s="80">
        <f t="shared" si="1"/>
        <v>0</v>
      </c>
      <c r="G9" s="118"/>
      <c r="H9" s="135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</row>
    <row r="10" spans="1:78" s="134" customFormat="1" ht="18.75" x14ac:dyDescent="0.3">
      <c r="A10" s="60" t="s">
        <v>26</v>
      </c>
      <c r="B10" s="61" t="s">
        <v>1</v>
      </c>
      <c r="C10" s="81">
        <f t="shared" si="0"/>
        <v>2562700</v>
      </c>
      <c r="D10" s="63">
        <f>D12</f>
        <v>1978900</v>
      </c>
      <c r="E10" s="63">
        <f t="shared" ref="E10:F10" si="3">E12</f>
        <v>344800</v>
      </c>
      <c r="F10" s="63">
        <f t="shared" si="3"/>
        <v>239000</v>
      </c>
      <c r="G10" s="118"/>
      <c r="H10" s="135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</row>
    <row r="11" spans="1:78" s="134" customFormat="1" ht="18.75" x14ac:dyDescent="0.3">
      <c r="A11" s="64"/>
      <c r="B11" s="61" t="s">
        <v>18</v>
      </c>
      <c r="C11" s="81">
        <f t="shared" si="0"/>
        <v>0</v>
      </c>
      <c r="D11" s="63">
        <f t="shared" si="1"/>
        <v>0</v>
      </c>
      <c r="E11" s="63">
        <f t="shared" si="1"/>
        <v>0</v>
      </c>
      <c r="F11" s="63">
        <f t="shared" si="1"/>
        <v>0</v>
      </c>
      <c r="G11" s="118"/>
      <c r="H11" s="135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</row>
    <row r="12" spans="1:78" ht="18.75" x14ac:dyDescent="0.3">
      <c r="A12" s="163" t="s">
        <v>86</v>
      </c>
      <c r="B12" s="65" t="s">
        <v>1</v>
      </c>
      <c r="C12" s="78">
        <f>D12+E12+F12</f>
        <v>2562700</v>
      </c>
      <c r="D12" s="67">
        <f>D15+D18+D20+D22+D24++D29+D31+D34+D38+D40+D42+D44+D46+D48+D50+D26</f>
        <v>1978900</v>
      </c>
      <c r="E12" s="67">
        <f t="shared" ref="E12:F12" si="4">E15+E18+E20+E22+E24++E29+E31+E34+E38+E40+E42+E44+E46+E48+E50+E26</f>
        <v>344800</v>
      </c>
      <c r="F12" s="67">
        <f t="shared" si="4"/>
        <v>239000</v>
      </c>
      <c r="H12" s="135"/>
    </row>
    <row r="13" spans="1:78" ht="18.75" x14ac:dyDescent="0.3">
      <c r="A13" s="68"/>
      <c r="B13" s="65" t="s">
        <v>18</v>
      </c>
      <c r="C13" s="66"/>
      <c r="D13" s="67"/>
      <c r="E13" s="67"/>
      <c r="F13" s="67"/>
      <c r="H13" s="135"/>
    </row>
    <row r="14" spans="1:78" ht="18.75" x14ac:dyDescent="0.3">
      <c r="A14" s="74" t="s">
        <v>90</v>
      </c>
      <c r="B14" s="54"/>
      <c r="C14" s="55"/>
      <c r="D14" s="52"/>
      <c r="E14" s="52"/>
      <c r="F14" s="52"/>
      <c r="H14" s="135"/>
    </row>
    <row r="15" spans="1:78" ht="18.75" x14ac:dyDescent="0.3">
      <c r="A15" s="53" t="s">
        <v>72</v>
      </c>
      <c r="B15" s="54" t="s">
        <v>1</v>
      </c>
      <c r="C15" s="55">
        <f t="shared" si="0"/>
        <v>384400</v>
      </c>
      <c r="D15" s="82">
        <v>115400</v>
      </c>
      <c r="E15" s="82">
        <v>134500</v>
      </c>
      <c r="F15" s="82">
        <v>134500</v>
      </c>
      <c r="H15" s="135"/>
      <c r="I15" s="135"/>
    </row>
    <row r="16" spans="1:78" ht="18.75" x14ac:dyDescent="0.3">
      <c r="A16" s="56"/>
      <c r="B16" s="54" t="s">
        <v>18</v>
      </c>
      <c r="C16" s="55">
        <f t="shared" si="0"/>
        <v>0</v>
      </c>
      <c r="D16" s="82">
        <v>0</v>
      </c>
      <c r="E16" s="82">
        <v>0</v>
      </c>
      <c r="F16" s="82">
        <v>0</v>
      </c>
      <c r="H16" s="135"/>
      <c r="I16" s="135"/>
    </row>
    <row r="17" spans="1:9" ht="18.75" x14ac:dyDescent="0.3">
      <c r="A17" s="74" t="s">
        <v>91</v>
      </c>
      <c r="B17" s="54"/>
      <c r="C17" s="55"/>
      <c r="D17" s="82"/>
      <c r="E17" s="82"/>
      <c r="F17" s="82"/>
      <c r="H17" s="135"/>
      <c r="I17" s="135"/>
    </row>
    <row r="18" spans="1:9" ht="18.75" x14ac:dyDescent="0.3">
      <c r="A18" s="53" t="s">
        <v>73</v>
      </c>
      <c r="B18" s="54" t="s">
        <v>1</v>
      </c>
      <c r="C18" s="55">
        <f>SUM(D18:F18)</f>
        <v>228400</v>
      </c>
      <c r="D18" s="82">
        <v>68600</v>
      </c>
      <c r="E18" s="82">
        <v>79900</v>
      </c>
      <c r="F18" s="82">
        <v>79900</v>
      </c>
      <c r="H18" s="135"/>
      <c r="I18" s="135"/>
    </row>
    <row r="19" spans="1:9" ht="18.75" x14ac:dyDescent="0.3">
      <c r="A19" s="56"/>
      <c r="B19" s="54" t="s">
        <v>18</v>
      </c>
      <c r="C19" s="55">
        <f t="shared" si="0"/>
        <v>0</v>
      </c>
      <c r="D19" s="82">
        <v>0</v>
      </c>
      <c r="E19" s="82">
        <v>0</v>
      </c>
      <c r="F19" s="82">
        <v>0</v>
      </c>
      <c r="H19" s="135"/>
    </row>
    <row r="20" spans="1:9" ht="18.75" x14ac:dyDescent="0.3">
      <c r="A20" s="53" t="s">
        <v>74</v>
      </c>
      <c r="B20" s="54" t="s">
        <v>1</v>
      </c>
      <c r="C20" s="55">
        <f>SUM(D20)</f>
        <v>11000</v>
      </c>
      <c r="D20" s="82">
        <v>11000</v>
      </c>
      <c r="E20" s="82">
        <v>0</v>
      </c>
      <c r="F20" s="82">
        <v>0</v>
      </c>
      <c r="H20" s="135"/>
    </row>
    <row r="21" spans="1:9" ht="18.75" x14ac:dyDescent="0.3">
      <c r="A21" s="56"/>
      <c r="B21" s="54" t="s">
        <v>18</v>
      </c>
      <c r="C21" s="55">
        <f t="shared" si="0"/>
        <v>0</v>
      </c>
      <c r="D21" s="82"/>
      <c r="E21" s="82"/>
      <c r="F21" s="82"/>
      <c r="H21" s="135"/>
    </row>
    <row r="22" spans="1:9" ht="18.75" x14ac:dyDescent="0.3">
      <c r="A22" s="53" t="s">
        <v>75</v>
      </c>
      <c r="B22" s="54" t="s">
        <v>1</v>
      </c>
      <c r="C22" s="55">
        <f>SUM(D22:F22)</f>
        <v>41800</v>
      </c>
      <c r="D22" s="82">
        <v>12600</v>
      </c>
      <c r="E22" s="82">
        <v>14600</v>
      </c>
      <c r="F22" s="82">
        <v>14600</v>
      </c>
      <c r="H22" s="135"/>
    </row>
    <row r="23" spans="1:9" ht="18.75" x14ac:dyDescent="0.3">
      <c r="A23" s="56"/>
      <c r="B23" s="54" t="s">
        <v>18</v>
      </c>
      <c r="C23" s="55">
        <f t="shared" si="0"/>
        <v>0</v>
      </c>
      <c r="D23" s="82">
        <v>0</v>
      </c>
      <c r="E23" s="82">
        <v>0</v>
      </c>
      <c r="F23" s="82">
        <v>0</v>
      </c>
      <c r="H23" s="135"/>
    </row>
    <row r="24" spans="1:9" ht="18.75" x14ac:dyDescent="0.3">
      <c r="A24" s="53" t="s">
        <v>76</v>
      </c>
      <c r="B24" s="54" t="s">
        <v>1</v>
      </c>
      <c r="C24" s="55">
        <f>SUM(D24)</f>
        <v>4800</v>
      </c>
      <c r="D24" s="82">
        <v>4800</v>
      </c>
      <c r="E24" s="82">
        <v>0</v>
      </c>
      <c r="F24" s="82">
        <v>0</v>
      </c>
      <c r="H24" s="135"/>
    </row>
    <row r="25" spans="1:9" ht="18.75" x14ac:dyDescent="0.3">
      <c r="A25" s="56"/>
      <c r="B25" s="54" t="s">
        <v>18</v>
      </c>
      <c r="C25" s="55">
        <f t="shared" si="0"/>
        <v>0</v>
      </c>
      <c r="D25" s="82">
        <v>0</v>
      </c>
      <c r="E25" s="82">
        <v>0</v>
      </c>
      <c r="F25" s="82">
        <v>0</v>
      </c>
      <c r="H25" s="135"/>
    </row>
    <row r="26" spans="1:9" ht="18.75" x14ac:dyDescent="0.3">
      <c r="A26" s="53" t="s">
        <v>93</v>
      </c>
      <c r="B26" s="54" t="s">
        <v>1</v>
      </c>
      <c r="C26" s="55">
        <f>D26+E26+F26</f>
        <v>42000</v>
      </c>
      <c r="D26" s="82">
        <v>21000</v>
      </c>
      <c r="E26" s="82">
        <v>21000</v>
      </c>
      <c r="F26" s="82">
        <v>0</v>
      </c>
      <c r="H26" s="135"/>
    </row>
    <row r="27" spans="1:9" ht="18.75" x14ac:dyDescent="0.3">
      <c r="A27" s="56"/>
      <c r="B27" s="54" t="s">
        <v>18</v>
      </c>
      <c r="C27" s="55">
        <f>D27+E27+F27</f>
        <v>0</v>
      </c>
      <c r="D27" s="82">
        <v>0</v>
      </c>
      <c r="E27" s="82">
        <v>0</v>
      </c>
      <c r="F27" s="82">
        <v>0</v>
      </c>
    </row>
    <row r="28" spans="1:9" ht="18.75" x14ac:dyDescent="0.3">
      <c r="A28" s="56"/>
      <c r="B28" s="54"/>
      <c r="C28" s="55"/>
      <c r="D28" s="82"/>
      <c r="E28" s="82"/>
      <c r="F28" s="82"/>
    </row>
    <row r="29" spans="1:9" ht="18.75" x14ac:dyDescent="0.3">
      <c r="A29" s="53" t="s">
        <v>78</v>
      </c>
      <c r="B29" s="54" t="s">
        <v>1</v>
      </c>
      <c r="C29" s="55">
        <f>D29+E29+F29</f>
        <v>1100000</v>
      </c>
      <c r="D29" s="82">
        <v>1100000</v>
      </c>
      <c r="E29" s="82">
        <v>0</v>
      </c>
      <c r="F29" s="82">
        <v>0</v>
      </c>
      <c r="H29" s="135"/>
    </row>
    <row r="30" spans="1:9" ht="18.75" x14ac:dyDescent="0.3">
      <c r="A30" s="56"/>
      <c r="B30" s="54" t="s">
        <v>18</v>
      </c>
      <c r="C30" s="55">
        <f t="shared" si="0"/>
        <v>0</v>
      </c>
      <c r="D30" s="82"/>
      <c r="E30" s="82"/>
      <c r="F30" s="82"/>
      <c r="H30" s="135"/>
    </row>
    <row r="31" spans="1:9" ht="18.75" x14ac:dyDescent="0.3">
      <c r="A31" s="53" t="s">
        <v>215</v>
      </c>
      <c r="B31" s="54" t="s">
        <v>1</v>
      </c>
      <c r="C31" s="55">
        <f>D31+E31+F31</f>
        <v>216000</v>
      </c>
      <c r="D31" s="82">
        <v>216000</v>
      </c>
      <c r="E31" s="82">
        <v>0</v>
      </c>
      <c r="F31" s="82">
        <v>0</v>
      </c>
      <c r="H31" s="135"/>
    </row>
    <row r="32" spans="1:9" ht="18.75" x14ac:dyDescent="0.3">
      <c r="A32" s="56" t="s">
        <v>216</v>
      </c>
      <c r="B32" s="54" t="s">
        <v>18</v>
      </c>
      <c r="C32" s="55"/>
      <c r="D32" s="82"/>
      <c r="E32" s="82"/>
      <c r="F32" s="82"/>
      <c r="H32" s="135"/>
    </row>
    <row r="33" spans="1:8" ht="18.75" x14ac:dyDescent="0.3">
      <c r="A33" s="56" t="s">
        <v>217</v>
      </c>
      <c r="B33" s="54"/>
      <c r="C33" s="55">
        <f t="shared" si="0"/>
        <v>0</v>
      </c>
      <c r="D33" s="82">
        <v>0</v>
      </c>
      <c r="E33" s="82">
        <v>0</v>
      </c>
      <c r="F33" s="82">
        <v>0</v>
      </c>
      <c r="H33" s="135"/>
    </row>
    <row r="34" spans="1:8" ht="18.75" x14ac:dyDescent="0.3">
      <c r="A34" s="53" t="s">
        <v>218</v>
      </c>
      <c r="B34" s="54" t="s">
        <v>1</v>
      </c>
      <c r="C34" s="55">
        <f>SUM(D34:F34)</f>
        <v>321600</v>
      </c>
      <c r="D34" s="82">
        <v>321600</v>
      </c>
      <c r="E34" s="82">
        <v>0</v>
      </c>
      <c r="F34" s="82">
        <v>0</v>
      </c>
      <c r="H34" s="135"/>
    </row>
    <row r="35" spans="1:8" ht="18.75" x14ac:dyDescent="0.3">
      <c r="A35" s="56" t="s">
        <v>219</v>
      </c>
      <c r="B35" s="54" t="s">
        <v>18</v>
      </c>
      <c r="C35" s="55"/>
      <c r="D35" s="82"/>
      <c r="E35" s="82"/>
      <c r="F35" s="82"/>
      <c r="H35" s="135"/>
    </row>
    <row r="36" spans="1:8" ht="18.75" x14ac:dyDescent="0.3">
      <c r="A36" s="56"/>
      <c r="B36" s="54"/>
      <c r="C36" s="55">
        <f>D36+E36+F36</f>
        <v>0</v>
      </c>
      <c r="D36" s="82">
        <v>0</v>
      </c>
      <c r="E36" s="82">
        <v>0</v>
      </c>
      <c r="F36" s="82">
        <v>0</v>
      </c>
      <c r="H36" s="135"/>
    </row>
    <row r="37" spans="1:8" ht="18.75" x14ac:dyDescent="0.3">
      <c r="A37" s="83" t="s">
        <v>220</v>
      </c>
      <c r="B37" s="54"/>
      <c r="C37" s="55"/>
      <c r="D37" s="82"/>
      <c r="E37" s="82"/>
      <c r="F37" s="82"/>
      <c r="H37" s="135"/>
    </row>
    <row r="38" spans="1:8" ht="18.75" x14ac:dyDescent="0.3">
      <c r="A38" s="53" t="s">
        <v>366</v>
      </c>
      <c r="B38" s="54" t="s">
        <v>1</v>
      </c>
      <c r="C38" s="55">
        <f>D38+E38+F38</f>
        <v>50000</v>
      </c>
      <c r="D38" s="82">
        <v>25000</v>
      </c>
      <c r="E38" s="82">
        <v>25000</v>
      </c>
      <c r="F38" s="82">
        <v>0</v>
      </c>
      <c r="H38" s="135"/>
    </row>
    <row r="39" spans="1:8" ht="18.75" x14ac:dyDescent="0.3">
      <c r="A39" s="56"/>
      <c r="B39" s="54" t="s">
        <v>18</v>
      </c>
      <c r="C39" s="55">
        <f t="shared" si="0"/>
        <v>0</v>
      </c>
      <c r="D39" s="82">
        <v>0</v>
      </c>
      <c r="E39" s="82">
        <v>0</v>
      </c>
      <c r="F39" s="82">
        <v>0</v>
      </c>
      <c r="H39" s="135"/>
    </row>
    <row r="40" spans="1:8" ht="18.75" x14ac:dyDescent="0.3">
      <c r="A40" s="53" t="s">
        <v>79</v>
      </c>
      <c r="B40" s="54" t="s">
        <v>1</v>
      </c>
      <c r="C40" s="55">
        <f t="shared" si="0"/>
        <v>51000</v>
      </c>
      <c r="D40" s="82">
        <v>26000</v>
      </c>
      <c r="E40" s="82">
        <v>25000</v>
      </c>
      <c r="F40" s="82">
        <v>0</v>
      </c>
      <c r="H40" s="135"/>
    </row>
    <row r="41" spans="1:8" ht="18.75" x14ac:dyDescent="0.3">
      <c r="A41" s="56"/>
      <c r="B41" s="54" t="s">
        <v>18</v>
      </c>
      <c r="C41" s="55">
        <f t="shared" si="0"/>
        <v>0</v>
      </c>
      <c r="D41" s="82">
        <v>0</v>
      </c>
      <c r="E41" s="82">
        <v>0</v>
      </c>
      <c r="F41" s="82">
        <v>0</v>
      </c>
      <c r="H41" s="135"/>
    </row>
    <row r="42" spans="1:8" ht="18.75" x14ac:dyDescent="0.3">
      <c r="A42" s="53" t="s">
        <v>80</v>
      </c>
      <c r="B42" s="54" t="s">
        <v>1</v>
      </c>
      <c r="C42" s="55">
        <f>D42+E42+F42</f>
        <v>29900</v>
      </c>
      <c r="D42" s="82">
        <v>9900</v>
      </c>
      <c r="E42" s="82">
        <v>10000</v>
      </c>
      <c r="F42" s="82">
        <v>10000</v>
      </c>
      <c r="H42" s="135"/>
    </row>
    <row r="43" spans="1:8" ht="18.75" x14ac:dyDescent="0.3">
      <c r="A43" s="56"/>
      <c r="B43" s="54" t="s">
        <v>18</v>
      </c>
      <c r="C43" s="55">
        <f t="shared" si="0"/>
        <v>0</v>
      </c>
      <c r="D43" s="82">
        <v>0</v>
      </c>
      <c r="E43" s="82">
        <v>0</v>
      </c>
      <c r="F43" s="82">
        <v>0</v>
      </c>
      <c r="H43" s="135"/>
    </row>
    <row r="44" spans="1:8" ht="18.75" x14ac:dyDescent="0.3">
      <c r="A44" s="192" t="s">
        <v>81</v>
      </c>
      <c r="B44" s="93" t="s">
        <v>1</v>
      </c>
      <c r="C44" s="55">
        <f>SUM(D44:F44)</f>
        <v>19800</v>
      </c>
      <c r="D44" s="95">
        <v>0</v>
      </c>
      <c r="E44" s="95">
        <v>19800</v>
      </c>
      <c r="F44" s="95">
        <v>0</v>
      </c>
      <c r="H44" s="135"/>
    </row>
    <row r="45" spans="1:8" ht="18.75" x14ac:dyDescent="0.3">
      <c r="A45" s="193"/>
      <c r="B45" s="93" t="s">
        <v>18</v>
      </c>
      <c r="C45" s="55">
        <f t="shared" si="0"/>
        <v>0</v>
      </c>
      <c r="D45" s="95">
        <v>0</v>
      </c>
      <c r="E45" s="95">
        <v>0</v>
      </c>
      <c r="F45" s="95">
        <v>0</v>
      </c>
      <c r="H45" s="135"/>
    </row>
    <row r="46" spans="1:8" ht="18.75" x14ac:dyDescent="0.3">
      <c r="A46" s="53" t="s">
        <v>82</v>
      </c>
      <c r="B46" s="54" t="s">
        <v>1</v>
      </c>
      <c r="C46" s="55">
        <f>SUM(D46:F46)</f>
        <v>45000</v>
      </c>
      <c r="D46" s="82">
        <v>30000</v>
      </c>
      <c r="E46" s="82">
        <v>15000</v>
      </c>
      <c r="F46" s="82">
        <v>0</v>
      </c>
      <c r="H46" s="135"/>
    </row>
    <row r="47" spans="1:8" ht="18.75" x14ac:dyDescent="0.3">
      <c r="A47" s="56"/>
      <c r="B47" s="54" t="s">
        <v>18</v>
      </c>
      <c r="C47" s="55">
        <f t="shared" si="0"/>
        <v>0</v>
      </c>
      <c r="D47" s="82">
        <v>0</v>
      </c>
      <c r="E47" s="82">
        <v>0</v>
      </c>
      <c r="F47" s="82">
        <v>0</v>
      </c>
      <c r="H47" s="135"/>
    </row>
    <row r="48" spans="1:8" ht="18.75" x14ac:dyDescent="0.3">
      <c r="A48" s="53" t="s">
        <v>83</v>
      </c>
      <c r="B48" s="54" t="s">
        <v>1</v>
      </c>
      <c r="C48" s="55">
        <f t="shared" si="0"/>
        <v>12000</v>
      </c>
      <c r="D48" s="82">
        <v>12000</v>
      </c>
      <c r="E48" s="82">
        <v>0</v>
      </c>
      <c r="F48" s="82">
        <v>0</v>
      </c>
      <c r="H48" s="135"/>
    </row>
    <row r="49" spans="1:78" ht="18.75" x14ac:dyDescent="0.3">
      <c r="A49" s="56"/>
      <c r="B49" s="54" t="s">
        <v>18</v>
      </c>
      <c r="C49" s="55">
        <f t="shared" si="0"/>
        <v>0</v>
      </c>
      <c r="D49" s="82">
        <v>0</v>
      </c>
      <c r="E49" s="82">
        <v>0</v>
      </c>
      <c r="F49" s="82">
        <v>0</v>
      </c>
      <c r="H49" s="135"/>
    </row>
    <row r="50" spans="1:78" ht="18.75" x14ac:dyDescent="0.3">
      <c r="A50" s="53" t="s">
        <v>84</v>
      </c>
      <c r="B50" s="54" t="s">
        <v>1</v>
      </c>
      <c r="C50" s="55">
        <f t="shared" si="0"/>
        <v>5000</v>
      </c>
      <c r="D50" s="82">
        <v>5000</v>
      </c>
      <c r="E50" s="82">
        <v>0</v>
      </c>
      <c r="F50" s="82">
        <v>0</v>
      </c>
      <c r="H50" s="135"/>
    </row>
    <row r="51" spans="1:78" ht="18.75" x14ac:dyDescent="0.3">
      <c r="A51" s="53"/>
      <c r="B51" s="54"/>
      <c r="C51" s="55"/>
      <c r="D51" s="82"/>
      <c r="E51" s="82"/>
      <c r="F51" s="82"/>
      <c r="H51" s="135"/>
    </row>
    <row r="52" spans="1:78" s="134" customFormat="1" ht="18.75" x14ac:dyDescent="0.3">
      <c r="A52" s="57" t="s">
        <v>85</v>
      </c>
      <c r="B52" s="58" t="s">
        <v>1</v>
      </c>
      <c r="C52" s="80">
        <f>D52+E52+F52</f>
        <v>2561700</v>
      </c>
      <c r="D52" s="80">
        <f>D54+D79</f>
        <v>2076890</v>
      </c>
      <c r="E52" s="80">
        <f>E54+E79</f>
        <v>437855</v>
      </c>
      <c r="F52" s="80">
        <f>F54+F79</f>
        <v>46955</v>
      </c>
      <c r="G52" s="118"/>
      <c r="H52" s="135"/>
      <c r="I52" s="135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  <c r="BM52" s="120"/>
      <c r="BN52" s="120"/>
      <c r="BO52" s="120"/>
      <c r="BP52" s="120"/>
      <c r="BQ52" s="120"/>
      <c r="BR52" s="120"/>
      <c r="BS52" s="120"/>
      <c r="BT52" s="120"/>
      <c r="BU52" s="120"/>
      <c r="BV52" s="120"/>
      <c r="BW52" s="120"/>
      <c r="BX52" s="120"/>
      <c r="BY52" s="120"/>
      <c r="BZ52" s="120"/>
    </row>
    <row r="53" spans="1:78" s="134" customFormat="1" ht="18.75" x14ac:dyDescent="0.3">
      <c r="A53" s="57"/>
      <c r="B53" s="58" t="s">
        <v>18</v>
      </c>
      <c r="C53" s="80">
        <f t="shared" si="0"/>
        <v>0</v>
      </c>
      <c r="D53" s="80">
        <f>D55</f>
        <v>0</v>
      </c>
      <c r="E53" s="80">
        <f t="shared" ref="D53:F55" si="5">E55</f>
        <v>0</v>
      </c>
      <c r="F53" s="80">
        <f t="shared" si="5"/>
        <v>0</v>
      </c>
      <c r="G53" s="118"/>
      <c r="H53" s="119"/>
      <c r="I53" s="135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120"/>
      <c r="BC53" s="120"/>
      <c r="BD53" s="120"/>
      <c r="BE53" s="120"/>
      <c r="BF53" s="120"/>
      <c r="BG53" s="120"/>
      <c r="BH53" s="120"/>
      <c r="BI53" s="120"/>
      <c r="BJ53" s="120"/>
      <c r="BK53" s="120"/>
      <c r="BL53" s="120"/>
      <c r="BM53" s="120"/>
      <c r="BN53" s="120"/>
      <c r="BO53" s="120"/>
      <c r="BP53" s="120"/>
      <c r="BQ53" s="120"/>
      <c r="BR53" s="120"/>
      <c r="BS53" s="120"/>
      <c r="BT53" s="120"/>
      <c r="BU53" s="120"/>
      <c r="BV53" s="120"/>
      <c r="BW53" s="120"/>
      <c r="BX53" s="120"/>
      <c r="BY53" s="120"/>
      <c r="BZ53" s="120"/>
    </row>
    <row r="54" spans="1:78" s="134" customFormat="1" ht="18.75" x14ac:dyDescent="0.3">
      <c r="A54" s="60" t="s">
        <v>26</v>
      </c>
      <c r="B54" s="61" t="s">
        <v>1</v>
      </c>
      <c r="C54" s="81">
        <f t="shared" si="0"/>
        <v>1975500</v>
      </c>
      <c r="D54" s="63">
        <f>D56</f>
        <v>1840390</v>
      </c>
      <c r="E54" s="63">
        <f t="shared" ref="E54:F54" si="6">E56</f>
        <v>88155</v>
      </c>
      <c r="F54" s="63">
        <f t="shared" si="6"/>
        <v>46955</v>
      </c>
      <c r="G54" s="118"/>
      <c r="H54" s="119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  <c r="AK54" s="119"/>
      <c r="AL54" s="120"/>
      <c r="AM54" s="120"/>
      <c r="AN54" s="120"/>
      <c r="AO54" s="120"/>
      <c r="AP54" s="120"/>
      <c r="AQ54" s="120"/>
      <c r="AR54" s="120"/>
      <c r="AS54" s="120"/>
      <c r="AT54" s="120"/>
      <c r="AU54" s="120"/>
      <c r="AV54" s="120"/>
      <c r="AW54" s="120"/>
      <c r="AX54" s="120"/>
      <c r="AY54" s="120"/>
      <c r="AZ54" s="120"/>
      <c r="BA54" s="120"/>
      <c r="BB54" s="120"/>
      <c r="BC54" s="120"/>
      <c r="BD54" s="120"/>
      <c r="BE54" s="120"/>
      <c r="BF54" s="120"/>
      <c r="BG54" s="120"/>
      <c r="BH54" s="120"/>
      <c r="BI54" s="120"/>
      <c r="BJ54" s="120"/>
      <c r="BK54" s="120"/>
      <c r="BL54" s="120"/>
      <c r="BM54" s="120"/>
      <c r="BN54" s="120"/>
      <c r="BO54" s="120"/>
      <c r="BP54" s="120"/>
      <c r="BQ54" s="120"/>
      <c r="BR54" s="120"/>
      <c r="BS54" s="120"/>
      <c r="BT54" s="120"/>
      <c r="BU54" s="120"/>
      <c r="BV54" s="120"/>
      <c r="BW54" s="120"/>
      <c r="BX54" s="120"/>
      <c r="BY54" s="120"/>
      <c r="BZ54" s="120"/>
    </row>
    <row r="55" spans="1:78" s="134" customFormat="1" ht="18.75" x14ac:dyDescent="0.3">
      <c r="A55" s="64"/>
      <c r="B55" s="61" t="s">
        <v>18</v>
      </c>
      <c r="C55" s="81">
        <f t="shared" si="0"/>
        <v>0</v>
      </c>
      <c r="D55" s="63">
        <f t="shared" si="5"/>
        <v>0</v>
      </c>
      <c r="E55" s="63">
        <f t="shared" si="5"/>
        <v>0</v>
      </c>
      <c r="F55" s="63">
        <f t="shared" si="5"/>
        <v>0</v>
      </c>
      <c r="G55" s="118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  <c r="AH55" s="119"/>
      <c r="AI55" s="119"/>
      <c r="AJ55" s="119"/>
      <c r="AK55" s="119"/>
      <c r="AL55" s="120"/>
      <c r="AM55" s="120"/>
      <c r="AN55" s="120"/>
      <c r="AO55" s="120"/>
      <c r="AP55" s="120"/>
      <c r="AQ55" s="120"/>
      <c r="AR55" s="120"/>
      <c r="AS55" s="120"/>
      <c r="AT55" s="120"/>
      <c r="AU55" s="120"/>
      <c r="AV55" s="120"/>
      <c r="AW55" s="120"/>
      <c r="AX55" s="120"/>
      <c r="AY55" s="120"/>
      <c r="AZ55" s="120"/>
      <c r="BA55" s="120"/>
      <c r="BB55" s="120"/>
      <c r="BC55" s="120"/>
      <c r="BD55" s="120"/>
      <c r="BE55" s="120"/>
      <c r="BF55" s="120"/>
      <c r="BG55" s="120"/>
      <c r="BH55" s="120"/>
      <c r="BI55" s="120"/>
      <c r="BJ55" s="120"/>
      <c r="BK55" s="120"/>
      <c r="BL55" s="120"/>
      <c r="BM55" s="120"/>
      <c r="BN55" s="120"/>
      <c r="BO55" s="120"/>
      <c r="BP55" s="120"/>
      <c r="BQ55" s="120"/>
      <c r="BR55" s="120"/>
      <c r="BS55" s="120"/>
      <c r="BT55" s="120"/>
      <c r="BU55" s="120"/>
      <c r="BV55" s="120"/>
      <c r="BW55" s="120"/>
      <c r="BX55" s="120"/>
      <c r="BY55" s="120"/>
      <c r="BZ55" s="120"/>
    </row>
    <row r="56" spans="1:78" ht="18.75" x14ac:dyDescent="0.3">
      <c r="A56" s="163" t="s">
        <v>86</v>
      </c>
      <c r="B56" s="65" t="s">
        <v>1</v>
      </c>
      <c r="C56" s="78">
        <f>D56+E56+F56</f>
        <v>1975500</v>
      </c>
      <c r="D56" s="67">
        <f>D62+D67+D69+D71+D73+D75+D59+D64+D77</f>
        <v>1840390</v>
      </c>
      <c r="E56" s="67">
        <f>E62+E67+E69+E71+E73+E75+E59+E64+E77</f>
        <v>88155</v>
      </c>
      <c r="F56" s="67">
        <f>F62+F26+F67+F69+F71+F73+F75+F59+F64+F77</f>
        <v>46955</v>
      </c>
    </row>
    <row r="57" spans="1:78" ht="18.75" x14ac:dyDescent="0.3">
      <c r="A57" s="68"/>
      <c r="B57" s="65" t="s">
        <v>18</v>
      </c>
      <c r="C57" s="66">
        <f t="shared" si="0"/>
        <v>0</v>
      </c>
      <c r="D57" s="67">
        <f>D63+D27+D68+D70+D72+D74+D76+D60+D65</f>
        <v>0</v>
      </c>
      <c r="E57" s="67">
        <f>E63+E27+E70+E72+E74</f>
        <v>0</v>
      </c>
      <c r="F57" s="67">
        <f>F63+F27+F70+F72+F74</f>
        <v>0</v>
      </c>
    </row>
    <row r="58" spans="1:78" ht="18.75" x14ac:dyDescent="0.3">
      <c r="A58" s="74" t="s">
        <v>221</v>
      </c>
      <c r="B58" s="54"/>
      <c r="C58" s="55"/>
      <c r="D58" s="52"/>
      <c r="E58" s="52"/>
      <c r="F58" s="52"/>
    </row>
    <row r="59" spans="1:78" ht="18.75" x14ac:dyDescent="0.3">
      <c r="A59" s="56" t="s">
        <v>367</v>
      </c>
      <c r="B59" s="54" t="s">
        <v>1</v>
      </c>
      <c r="C59" s="55">
        <f>SUM(D59:F59)</f>
        <v>292000</v>
      </c>
      <c r="D59" s="82">
        <v>292000</v>
      </c>
      <c r="E59" s="82">
        <v>0</v>
      </c>
      <c r="F59" s="82">
        <v>0</v>
      </c>
    </row>
    <row r="60" spans="1:78" ht="18.75" x14ac:dyDescent="0.3">
      <c r="A60" s="56"/>
      <c r="B60" s="54" t="s">
        <v>18</v>
      </c>
      <c r="C60" s="55"/>
      <c r="D60" s="52"/>
      <c r="E60" s="52"/>
      <c r="F60" s="52"/>
    </row>
    <row r="61" spans="1:78" ht="18.75" x14ac:dyDescent="0.3">
      <c r="A61" s="83" t="s">
        <v>185</v>
      </c>
      <c r="B61" s="54"/>
      <c r="C61" s="55"/>
      <c r="D61" s="52"/>
      <c r="E61" s="52"/>
      <c r="F61" s="52"/>
    </row>
    <row r="62" spans="1:78" ht="18.75" x14ac:dyDescent="0.3">
      <c r="A62" s="53" t="s">
        <v>75</v>
      </c>
      <c r="B62" s="54" t="s">
        <v>1</v>
      </c>
      <c r="C62" s="55">
        <f>SUM(D62:F62)</f>
        <v>49300</v>
      </c>
      <c r="D62" s="82">
        <v>14790</v>
      </c>
      <c r="E62" s="82">
        <v>17255</v>
      </c>
      <c r="F62" s="82">
        <v>17255</v>
      </c>
      <c r="H62" s="135"/>
      <c r="I62" s="135"/>
    </row>
    <row r="63" spans="1:78" ht="18.75" x14ac:dyDescent="0.3">
      <c r="A63" s="56"/>
      <c r="B63" s="54" t="s">
        <v>18</v>
      </c>
      <c r="C63" s="55">
        <f>D63+E63+F63</f>
        <v>0</v>
      </c>
      <c r="D63" s="82">
        <v>0</v>
      </c>
      <c r="E63" s="82">
        <v>0</v>
      </c>
      <c r="F63" s="82">
        <v>0</v>
      </c>
      <c r="I63" s="135"/>
    </row>
    <row r="64" spans="1:78" ht="18.75" x14ac:dyDescent="0.3">
      <c r="A64" s="53" t="s">
        <v>77</v>
      </c>
      <c r="B64" s="54" t="s">
        <v>1</v>
      </c>
      <c r="C64" s="55">
        <f>D64+E64+F64</f>
        <v>30800</v>
      </c>
      <c r="D64" s="82">
        <v>15000</v>
      </c>
      <c r="E64" s="82">
        <v>15800</v>
      </c>
      <c r="F64" s="52">
        <v>0</v>
      </c>
    </row>
    <row r="65" spans="1:8" ht="18.75" x14ac:dyDescent="0.3">
      <c r="A65" s="56"/>
      <c r="B65" s="54" t="s">
        <v>18</v>
      </c>
      <c r="C65" s="55">
        <f t="shared" ref="C65" si="7">D65+E65+F65</f>
        <v>0</v>
      </c>
      <c r="D65" s="82">
        <v>0</v>
      </c>
      <c r="E65" s="82">
        <v>0</v>
      </c>
      <c r="F65" s="82">
        <v>0</v>
      </c>
    </row>
    <row r="66" spans="1:8" ht="18.75" x14ac:dyDescent="0.3">
      <c r="A66" s="83" t="s">
        <v>186</v>
      </c>
      <c r="B66" s="54"/>
      <c r="C66" s="55"/>
      <c r="D66" s="82"/>
      <c r="E66" s="82"/>
      <c r="F66" s="82"/>
    </row>
    <row r="67" spans="1:8" ht="18.75" x14ac:dyDescent="0.3">
      <c r="A67" s="53" t="s">
        <v>368</v>
      </c>
      <c r="B67" s="54" t="s">
        <v>1</v>
      </c>
      <c r="C67" s="165">
        <f>SUM(D67:F67)</f>
        <v>45400</v>
      </c>
      <c r="D67" s="82">
        <v>25000</v>
      </c>
      <c r="E67" s="82">
        <v>20400</v>
      </c>
      <c r="F67" s="82">
        <v>0</v>
      </c>
      <c r="H67" s="135"/>
    </row>
    <row r="68" spans="1:8" ht="18.75" x14ac:dyDescent="0.3">
      <c r="A68" s="56"/>
      <c r="B68" s="54" t="s">
        <v>18</v>
      </c>
      <c r="C68" s="55">
        <f t="shared" ref="C68:C74" si="8">D68+E68+F68</f>
        <v>0</v>
      </c>
      <c r="D68" s="82">
        <v>0</v>
      </c>
      <c r="E68" s="82">
        <v>0</v>
      </c>
      <c r="F68" s="82">
        <v>0</v>
      </c>
    </row>
    <row r="69" spans="1:8" ht="18.75" x14ac:dyDescent="0.3">
      <c r="A69" s="53" t="s">
        <v>97</v>
      </c>
      <c r="B69" s="54" t="s">
        <v>1</v>
      </c>
      <c r="C69" s="55">
        <f t="shared" si="8"/>
        <v>27800</v>
      </c>
      <c r="D69" s="82">
        <v>8400</v>
      </c>
      <c r="E69" s="82">
        <v>9700</v>
      </c>
      <c r="F69" s="82">
        <v>9700</v>
      </c>
      <c r="H69" s="135"/>
    </row>
    <row r="70" spans="1:8" ht="18.75" x14ac:dyDescent="0.3">
      <c r="A70" s="56"/>
      <c r="B70" s="54" t="s">
        <v>18</v>
      </c>
      <c r="C70" s="55">
        <f t="shared" si="8"/>
        <v>0</v>
      </c>
      <c r="D70" s="82">
        <v>0</v>
      </c>
      <c r="E70" s="82">
        <v>0</v>
      </c>
      <c r="F70" s="82">
        <v>0</v>
      </c>
    </row>
    <row r="71" spans="1:8" ht="18.75" x14ac:dyDescent="0.3">
      <c r="A71" s="53" t="s">
        <v>83</v>
      </c>
      <c r="B71" s="54" t="s">
        <v>1</v>
      </c>
      <c r="C71" s="55">
        <f t="shared" si="8"/>
        <v>12000</v>
      </c>
      <c r="D71" s="82">
        <v>12000</v>
      </c>
      <c r="E71" s="82">
        <v>0</v>
      </c>
      <c r="F71" s="82">
        <v>0</v>
      </c>
      <c r="H71" s="135"/>
    </row>
    <row r="72" spans="1:8" ht="18.75" x14ac:dyDescent="0.3">
      <c r="A72" s="56"/>
      <c r="B72" s="54" t="s">
        <v>18</v>
      </c>
      <c r="C72" s="55">
        <f t="shared" si="8"/>
        <v>0</v>
      </c>
      <c r="D72" s="82">
        <v>0</v>
      </c>
      <c r="E72" s="82">
        <v>0</v>
      </c>
      <c r="F72" s="82">
        <v>0</v>
      </c>
    </row>
    <row r="73" spans="1:8" ht="18.75" x14ac:dyDescent="0.3">
      <c r="A73" s="53" t="s">
        <v>84</v>
      </c>
      <c r="B73" s="54" t="s">
        <v>1</v>
      </c>
      <c r="C73" s="55">
        <f t="shared" si="8"/>
        <v>5000</v>
      </c>
      <c r="D73" s="82">
        <v>0</v>
      </c>
      <c r="E73" s="82">
        <v>5000</v>
      </c>
      <c r="F73" s="82">
        <v>0</v>
      </c>
      <c r="H73" s="135"/>
    </row>
    <row r="74" spans="1:8" ht="18.75" x14ac:dyDescent="0.3">
      <c r="A74" s="56"/>
      <c r="B74" s="54" t="s">
        <v>18</v>
      </c>
      <c r="C74" s="55">
        <f t="shared" si="8"/>
        <v>0</v>
      </c>
      <c r="D74" s="82">
        <v>0</v>
      </c>
      <c r="E74" s="82">
        <v>0</v>
      </c>
      <c r="F74" s="82">
        <v>0</v>
      </c>
    </row>
    <row r="75" spans="1:8" ht="18.75" x14ac:dyDescent="0.3">
      <c r="A75" s="150" t="s">
        <v>369</v>
      </c>
      <c r="B75" s="54" t="s">
        <v>1</v>
      </c>
      <c r="C75" s="55">
        <f>SUM(D75:F75)</f>
        <v>60000</v>
      </c>
      <c r="D75" s="82">
        <v>20000</v>
      </c>
      <c r="E75" s="82">
        <v>20000</v>
      </c>
      <c r="F75" s="82">
        <v>20000</v>
      </c>
      <c r="H75" s="166"/>
    </row>
    <row r="76" spans="1:8" ht="18.75" x14ac:dyDescent="0.3">
      <c r="A76" s="56"/>
      <c r="B76" s="54" t="s">
        <v>18</v>
      </c>
      <c r="C76" s="55"/>
      <c r="D76" s="82"/>
      <c r="E76" s="82"/>
      <c r="F76" s="82"/>
    </row>
    <row r="77" spans="1:8" ht="18.75" x14ac:dyDescent="0.3">
      <c r="A77" s="216" t="s">
        <v>330</v>
      </c>
      <c r="B77" s="54" t="s">
        <v>1</v>
      </c>
      <c r="C77" s="55">
        <v>1453200</v>
      </c>
      <c r="D77" s="82">
        <v>1453200</v>
      </c>
      <c r="E77" s="82">
        <v>0</v>
      </c>
      <c r="F77" s="82">
        <v>0</v>
      </c>
      <c r="H77" s="119" t="s">
        <v>331</v>
      </c>
    </row>
    <row r="78" spans="1:8" ht="18.75" x14ac:dyDescent="0.3">
      <c r="A78" s="56" t="s">
        <v>332</v>
      </c>
      <c r="B78" s="217" t="s">
        <v>18</v>
      </c>
      <c r="C78" s="55"/>
      <c r="D78" s="52"/>
      <c r="E78" s="52"/>
      <c r="F78" s="52"/>
    </row>
    <row r="79" spans="1:8" ht="18.75" x14ac:dyDescent="0.3">
      <c r="A79" s="69" t="s">
        <v>87</v>
      </c>
      <c r="B79" s="65" t="s">
        <v>1</v>
      </c>
      <c r="C79" s="78">
        <f>D79+E79+F79</f>
        <v>586200</v>
      </c>
      <c r="D79" s="67">
        <f>D83+D85+D81</f>
        <v>236500</v>
      </c>
      <c r="E79" s="67">
        <f>E83+E85+E81</f>
        <v>349700</v>
      </c>
      <c r="F79" s="67">
        <f>F83+F85+F81</f>
        <v>0</v>
      </c>
      <c r="H79" s="135"/>
    </row>
    <row r="80" spans="1:8" ht="18.75" x14ac:dyDescent="0.3">
      <c r="A80" s="68"/>
      <c r="B80" s="65" t="s">
        <v>18</v>
      </c>
      <c r="C80" s="66"/>
      <c r="D80" s="67"/>
      <c r="E80" s="67"/>
      <c r="F80" s="67"/>
      <c r="H80" s="135"/>
    </row>
    <row r="81" spans="1:37" ht="18.75" x14ac:dyDescent="0.3">
      <c r="A81" s="53" t="s">
        <v>334</v>
      </c>
      <c r="B81" s="54" t="s">
        <v>1</v>
      </c>
      <c r="C81" s="55">
        <f>SUM(D81:F81)</f>
        <v>41500</v>
      </c>
      <c r="D81" s="82">
        <v>41500</v>
      </c>
      <c r="E81" s="82">
        <v>0</v>
      </c>
      <c r="F81" s="82">
        <v>0</v>
      </c>
      <c r="H81" s="135"/>
    </row>
    <row r="82" spans="1:37" ht="18.75" x14ac:dyDescent="0.3">
      <c r="A82" s="70" t="s">
        <v>333</v>
      </c>
      <c r="B82" s="54" t="s">
        <v>18</v>
      </c>
      <c r="C82" s="55">
        <f>D82+E82+F82</f>
        <v>0</v>
      </c>
      <c r="D82" s="82">
        <v>0</v>
      </c>
      <c r="E82" s="82">
        <v>0</v>
      </c>
      <c r="F82" s="82">
        <v>0</v>
      </c>
      <c r="H82" s="135"/>
    </row>
    <row r="83" spans="1:37" ht="18.75" x14ac:dyDescent="0.3">
      <c r="A83" s="53" t="s">
        <v>207</v>
      </c>
      <c r="B83" s="54" t="s">
        <v>1</v>
      </c>
      <c r="C83" s="55">
        <f>SUM(D83:F83)</f>
        <v>500000</v>
      </c>
      <c r="D83" s="82">
        <v>195000</v>
      </c>
      <c r="E83" s="82">
        <v>305000</v>
      </c>
      <c r="F83" s="82">
        <v>0</v>
      </c>
      <c r="H83" s="166"/>
    </row>
    <row r="84" spans="1:37" ht="18.75" x14ac:dyDescent="0.3">
      <c r="A84" s="70" t="s">
        <v>208</v>
      </c>
      <c r="B84" s="54" t="s">
        <v>18</v>
      </c>
      <c r="C84" s="55"/>
      <c r="D84" s="82"/>
      <c r="E84" s="82"/>
      <c r="F84" s="82"/>
    </row>
    <row r="85" spans="1:37" ht="18.75" x14ac:dyDescent="0.3">
      <c r="A85" s="53" t="s">
        <v>370</v>
      </c>
      <c r="B85" s="54" t="s">
        <v>1</v>
      </c>
      <c r="C85" s="55">
        <f>SUM(D85:F85)</f>
        <v>44700</v>
      </c>
      <c r="D85" s="82">
        <v>0</v>
      </c>
      <c r="E85" s="82">
        <v>44700</v>
      </c>
      <c r="F85" s="82">
        <v>0</v>
      </c>
      <c r="H85" s="166"/>
    </row>
    <row r="86" spans="1:37" ht="18.75" x14ac:dyDescent="0.3">
      <c r="A86" s="70" t="s">
        <v>209</v>
      </c>
      <c r="B86" s="54" t="s">
        <v>18</v>
      </c>
      <c r="C86" s="55">
        <f>D86+E86+F86</f>
        <v>0</v>
      </c>
      <c r="D86" s="82">
        <v>0</v>
      </c>
      <c r="E86" s="82">
        <v>0</v>
      </c>
      <c r="F86" s="82">
        <v>0</v>
      </c>
    </row>
    <row r="87" spans="1:37" s="144" customFormat="1" ht="18.75" x14ac:dyDescent="0.3">
      <c r="A87" s="259" t="s">
        <v>88</v>
      </c>
      <c r="B87" s="75" t="s">
        <v>1</v>
      </c>
      <c r="C87" s="76">
        <f>D87+E87+F87</f>
        <v>5124400</v>
      </c>
      <c r="D87" s="76">
        <f>D8+D52</f>
        <v>4055790</v>
      </c>
      <c r="E87" s="76">
        <f>E8+E52</f>
        <v>782655</v>
      </c>
      <c r="F87" s="76">
        <f>F8+F52</f>
        <v>285955</v>
      </c>
    </row>
    <row r="88" spans="1:37" s="144" customFormat="1" ht="18.75" x14ac:dyDescent="0.3">
      <c r="A88" s="258"/>
      <c r="B88" s="77" t="s">
        <v>18</v>
      </c>
      <c r="C88" s="78">
        <v>0</v>
      </c>
      <c r="D88" s="78">
        <v>0</v>
      </c>
      <c r="E88" s="78">
        <v>0</v>
      </c>
      <c r="F88" s="78">
        <v>0</v>
      </c>
    </row>
    <row r="89" spans="1:37" s="144" customFormat="1" ht="18.75" x14ac:dyDescent="0.3">
      <c r="A89" s="257" t="s">
        <v>89</v>
      </c>
      <c r="B89" s="77" t="s">
        <v>1</v>
      </c>
      <c r="C89" s="78">
        <f>D89+E89+F89</f>
        <v>5124400</v>
      </c>
      <c r="D89" s="78">
        <f>+D8+D52</f>
        <v>4055790</v>
      </c>
      <c r="E89" s="78">
        <f>+E8+E52</f>
        <v>782655</v>
      </c>
      <c r="F89" s="78">
        <f>+F8+F52</f>
        <v>285955</v>
      </c>
    </row>
    <row r="90" spans="1:37" ht="18.75" x14ac:dyDescent="0.3">
      <c r="A90" s="258"/>
      <c r="B90" s="77" t="s">
        <v>18</v>
      </c>
      <c r="C90" s="78">
        <f>D90+E90+F90</f>
        <v>0</v>
      </c>
      <c r="D90" s="78">
        <v>0</v>
      </c>
      <c r="E90" s="78">
        <v>0</v>
      </c>
      <c r="F90" s="78">
        <v>0</v>
      </c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120"/>
      <c r="AG90" s="120"/>
      <c r="AH90" s="120"/>
      <c r="AI90" s="120"/>
      <c r="AJ90" s="120"/>
      <c r="AK90" s="120"/>
    </row>
    <row r="91" spans="1:37" ht="18.75" x14ac:dyDescent="0.3">
      <c r="A91" s="138"/>
      <c r="B91" s="139"/>
      <c r="C91" s="140"/>
      <c r="D91" s="141"/>
      <c r="E91" s="141"/>
      <c r="F91" s="141"/>
    </row>
    <row r="92" spans="1:37" ht="18.75" x14ac:dyDescent="0.3">
      <c r="A92" s="138"/>
      <c r="B92" s="139"/>
      <c r="C92" s="140"/>
      <c r="D92" s="141"/>
      <c r="E92" s="141"/>
      <c r="F92" s="141"/>
    </row>
    <row r="93" spans="1:37" ht="18.75" x14ac:dyDescent="0.3">
      <c r="A93" s="138"/>
      <c r="B93" s="139"/>
      <c r="C93" s="140"/>
      <c r="D93" s="141"/>
      <c r="E93" s="141"/>
      <c r="F93" s="141"/>
    </row>
    <row r="94" spans="1:37" s="144" customFormat="1" ht="18.75" x14ac:dyDescent="0.3">
      <c r="A94" s="252" t="s">
        <v>150</v>
      </c>
      <c r="B94" s="252"/>
      <c r="C94" s="252"/>
      <c r="D94" s="252"/>
      <c r="E94" s="252"/>
      <c r="F94" s="252"/>
      <c r="G94" s="164"/>
      <c r="H94" s="143"/>
      <c r="I94" s="143"/>
      <c r="J94" s="143"/>
      <c r="K94" s="143"/>
      <c r="L94" s="143"/>
      <c r="M94" s="143"/>
      <c r="N94" s="143"/>
      <c r="O94" s="143"/>
      <c r="P94" s="143"/>
      <c r="Q94" s="143"/>
      <c r="R94" s="143"/>
      <c r="S94" s="143"/>
      <c r="T94" s="143"/>
      <c r="U94" s="143"/>
      <c r="V94" s="143"/>
      <c r="W94" s="143"/>
      <c r="X94" s="143"/>
      <c r="Y94" s="143"/>
      <c r="Z94" s="143"/>
      <c r="AA94" s="143"/>
      <c r="AB94" s="143"/>
      <c r="AC94" s="143"/>
      <c r="AD94" s="143"/>
      <c r="AE94" s="143"/>
      <c r="AF94" s="143"/>
      <c r="AG94" s="143"/>
      <c r="AH94" s="143"/>
      <c r="AI94" s="143"/>
      <c r="AJ94" s="143"/>
      <c r="AK94" s="143"/>
    </row>
    <row r="95" spans="1:37" s="144" customFormat="1" ht="18.75" x14ac:dyDescent="0.3">
      <c r="A95" s="138"/>
      <c r="B95" s="139"/>
      <c r="C95" s="140"/>
      <c r="D95" s="141"/>
      <c r="E95" s="141"/>
      <c r="F95" s="141"/>
      <c r="G95" s="164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</row>
    <row r="96" spans="1:37" s="144" customFormat="1" ht="18.75" x14ac:dyDescent="0.3">
      <c r="A96" s="138"/>
      <c r="B96" s="139"/>
      <c r="C96" s="140"/>
      <c r="D96" s="141"/>
      <c r="E96" s="141"/>
      <c r="F96" s="141"/>
      <c r="G96" s="164"/>
      <c r="H96" s="143"/>
      <c r="I96" s="143"/>
      <c r="J96" s="143"/>
      <c r="K96" s="143"/>
      <c r="L96" s="143"/>
      <c r="M96" s="143"/>
      <c r="N96" s="143"/>
      <c r="O96" s="143"/>
      <c r="P96" s="143"/>
      <c r="Q96" s="143"/>
      <c r="R96" s="143"/>
      <c r="S96" s="143"/>
      <c r="T96" s="143"/>
      <c r="U96" s="143"/>
      <c r="V96" s="143"/>
      <c r="W96" s="143"/>
      <c r="X96" s="143"/>
      <c r="Y96" s="143"/>
      <c r="Z96" s="143"/>
      <c r="AA96" s="143"/>
      <c r="AB96" s="143"/>
      <c r="AC96" s="143"/>
      <c r="AD96" s="143"/>
      <c r="AE96" s="143"/>
      <c r="AF96" s="143"/>
      <c r="AG96" s="143"/>
      <c r="AH96" s="143"/>
      <c r="AI96" s="143"/>
      <c r="AJ96" s="143"/>
      <c r="AK96" s="143"/>
    </row>
    <row r="97" spans="1:37" s="144" customFormat="1" ht="18.75" x14ac:dyDescent="0.3">
      <c r="A97" s="138"/>
      <c r="B97" s="139"/>
      <c r="C97" s="140"/>
      <c r="D97" s="141"/>
      <c r="E97" s="141"/>
      <c r="F97" s="141"/>
      <c r="G97" s="164"/>
      <c r="H97" s="143"/>
      <c r="I97" s="143"/>
      <c r="J97" s="143"/>
      <c r="K97" s="143"/>
      <c r="L97" s="143"/>
      <c r="M97" s="143"/>
      <c r="N97" s="143"/>
      <c r="O97" s="143"/>
      <c r="P97" s="143"/>
      <c r="Q97" s="143"/>
      <c r="R97" s="143"/>
      <c r="S97" s="143"/>
      <c r="T97" s="143"/>
      <c r="U97" s="143"/>
      <c r="V97" s="143"/>
      <c r="W97" s="143"/>
      <c r="X97" s="143"/>
      <c r="Y97" s="143"/>
      <c r="Z97" s="143"/>
      <c r="AA97" s="143"/>
      <c r="AB97" s="143"/>
      <c r="AC97" s="143"/>
      <c r="AD97" s="143"/>
      <c r="AE97" s="143"/>
      <c r="AF97" s="143"/>
      <c r="AG97" s="143"/>
      <c r="AH97" s="143"/>
      <c r="AI97" s="143"/>
      <c r="AJ97" s="143"/>
      <c r="AK97" s="143"/>
    </row>
    <row r="98" spans="1:37" ht="18.75" x14ac:dyDescent="0.3">
      <c r="C98" s="145"/>
      <c r="E98" s="145"/>
    </row>
    <row r="99" spans="1:37" ht="18.75" x14ac:dyDescent="0.3"/>
    <row r="100" spans="1:37" ht="18.75" x14ac:dyDescent="0.3"/>
    <row r="101" spans="1:37" ht="18.75" x14ac:dyDescent="0.3"/>
    <row r="102" spans="1:37" ht="18.75" x14ac:dyDescent="0.3"/>
    <row r="103" spans="1:37" ht="18.75" x14ac:dyDescent="0.3"/>
    <row r="104" spans="1:37" ht="18.75" x14ac:dyDescent="0.3"/>
    <row r="105" spans="1:37" ht="18.75" x14ac:dyDescent="0.3"/>
    <row r="106" spans="1:37" ht="18.75" x14ac:dyDescent="0.3"/>
    <row r="107" spans="1:37" ht="18.75" x14ac:dyDescent="0.3"/>
    <row r="108" spans="1:37" ht="18.75" x14ac:dyDescent="0.3"/>
    <row r="109" spans="1:37" ht="18.75" x14ac:dyDescent="0.3"/>
    <row r="110" spans="1:37" ht="18.75" x14ac:dyDescent="0.3"/>
    <row r="111" spans="1:37" ht="18.75" x14ac:dyDescent="0.3"/>
    <row r="112" spans="1:37" ht="18.75" x14ac:dyDescent="0.3"/>
    <row r="113" spans="4:4" ht="18.75" x14ac:dyDescent="0.3">
      <c r="D113" s="118" t="s">
        <v>295</v>
      </c>
    </row>
    <row r="114" spans="4:4" ht="18.75" x14ac:dyDescent="0.3"/>
    <row r="115" spans="4:4" ht="18.75" x14ac:dyDescent="0.3"/>
    <row r="116" spans="4:4" ht="18.75" x14ac:dyDescent="0.3"/>
    <row r="117" spans="4:4" ht="18.75" x14ac:dyDescent="0.3"/>
    <row r="118" spans="4:4" ht="18.75" x14ac:dyDescent="0.3"/>
    <row r="119" spans="4:4" ht="18.75" x14ac:dyDescent="0.3"/>
    <row r="120" spans="4:4" ht="18.75" x14ac:dyDescent="0.3"/>
    <row r="121" spans="4:4" ht="18.75" x14ac:dyDescent="0.3"/>
    <row r="122" spans="4:4" ht="18.75" x14ac:dyDescent="0.3"/>
    <row r="123" spans="4:4" ht="18.75" x14ac:dyDescent="0.3"/>
    <row r="124" spans="4:4" ht="18.75" x14ac:dyDescent="0.3"/>
    <row r="125" spans="4:4" ht="18.75" x14ac:dyDescent="0.3"/>
    <row r="126" spans="4:4" ht="18.75" x14ac:dyDescent="0.3"/>
    <row r="127" spans="4:4" ht="18.75" x14ac:dyDescent="0.3"/>
    <row r="128" spans="4:4" ht="18.75" x14ac:dyDescent="0.3"/>
    <row r="129" ht="18.75" x14ac:dyDescent="0.3"/>
    <row r="130" ht="18.75" x14ac:dyDescent="0.3"/>
    <row r="131" ht="18.75" x14ac:dyDescent="0.3"/>
    <row r="132" ht="18.75" x14ac:dyDescent="0.3"/>
    <row r="133" ht="18.75" x14ac:dyDescent="0.3"/>
    <row r="134" ht="18.75" x14ac:dyDescent="0.3"/>
    <row r="135" ht="18.75" x14ac:dyDescent="0.3"/>
    <row r="136" ht="18.75" x14ac:dyDescent="0.3"/>
    <row r="137" ht="18.75" x14ac:dyDescent="0.3"/>
    <row r="138" ht="18.75" x14ac:dyDescent="0.3"/>
    <row r="139" ht="18.75" x14ac:dyDescent="0.3"/>
    <row r="140" ht="18.75" x14ac:dyDescent="0.3"/>
    <row r="141" ht="18.75" x14ac:dyDescent="0.3"/>
    <row r="142" ht="18.75" x14ac:dyDescent="0.3"/>
    <row r="143" ht="18.75" x14ac:dyDescent="0.3"/>
    <row r="144" ht="18.75" x14ac:dyDescent="0.3"/>
    <row r="145" ht="18.75" x14ac:dyDescent="0.3"/>
    <row r="146" ht="18.75" x14ac:dyDescent="0.3"/>
    <row r="147" ht="18.75" x14ac:dyDescent="0.3"/>
    <row r="148" ht="18.75" x14ac:dyDescent="0.3"/>
    <row r="149" ht="18.75" x14ac:dyDescent="0.3"/>
    <row r="150" ht="18.75" x14ac:dyDescent="0.3"/>
    <row r="151" ht="18.75" x14ac:dyDescent="0.3"/>
    <row r="152" ht="18.75" x14ac:dyDescent="0.3"/>
    <row r="153" ht="18.75" x14ac:dyDescent="0.3"/>
    <row r="154" ht="18.75" x14ac:dyDescent="0.3"/>
    <row r="155" ht="18.75" x14ac:dyDescent="0.3"/>
    <row r="156" ht="18.75" x14ac:dyDescent="0.3"/>
    <row r="157" ht="18.75" x14ac:dyDescent="0.3"/>
    <row r="158" ht="18.75" x14ac:dyDescent="0.3"/>
    <row r="159" ht="18.75" x14ac:dyDescent="0.3"/>
    <row r="160" ht="18.75" x14ac:dyDescent="0.3"/>
    <row r="161" ht="18.75" x14ac:dyDescent="0.3"/>
    <row r="162" ht="18.75" x14ac:dyDescent="0.3"/>
    <row r="163" ht="18.75" x14ac:dyDescent="0.3"/>
    <row r="164" ht="18.75" x14ac:dyDescent="0.3"/>
    <row r="165" ht="18.75" x14ac:dyDescent="0.3"/>
    <row r="166" ht="18.75" x14ac:dyDescent="0.3"/>
    <row r="167" ht="18.75" x14ac:dyDescent="0.3"/>
    <row r="168" ht="18.75" x14ac:dyDescent="0.3"/>
    <row r="169" ht="18.75" x14ac:dyDescent="0.3"/>
    <row r="170" ht="18.75" x14ac:dyDescent="0.3"/>
    <row r="171" ht="18.75" x14ac:dyDescent="0.3"/>
    <row r="172" ht="18.75" x14ac:dyDescent="0.3"/>
    <row r="173" ht="18.75" x14ac:dyDescent="0.3"/>
    <row r="174" ht="18.75" x14ac:dyDescent="0.3"/>
    <row r="175" ht="18.75" x14ac:dyDescent="0.3"/>
    <row r="176" ht="18.75" x14ac:dyDescent="0.3"/>
    <row r="177" ht="18.75" x14ac:dyDescent="0.3"/>
    <row r="178" ht="18.75" x14ac:dyDescent="0.3"/>
    <row r="179" ht="18.75" x14ac:dyDescent="0.3"/>
    <row r="180" ht="18.75" x14ac:dyDescent="0.3"/>
    <row r="181" ht="18.75" x14ac:dyDescent="0.3"/>
    <row r="182" ht="18.75" x14ac:dyDescent="0.3"/>
    <row r="183" ht="18.75" x14ac:dyDescent="0.3"/>
    <row r="184" ht="18.75" x14ac:dyDescent="0.3"/>
    <row r="185" ht="18.75" x14ac:dyDescent="0.3"/>
    <row r="186" ht="18.75" x14ac:dyDescent="0.3"/>
    <row r="187" ht="18.75" x14ac:dyDescent="0.3"/>
    <row r="188" ht="18.75" x14ac:dyDescent="0.3"/>
    <row r="189" ht="18.75" x14ac:dyDescent="0.3"/>
    <row r="190" ht="18.75" x14ac:dyDescent="0.3"/>
    <row r="191" ht="18.75" x14ac:dyDescent="0.3"/>
    <row r="192" ht="18.75" x14ac:dyDescent="0.3"/>
    <row r="193" ht="18.75" x14ac:dyDescent="0.3"/>
    <row r="194" ht="18.75" x14ac:dyDescent="0.3"/>
    <row r="195" ht="18.75" x14ac:dyDescent="0.3"/>
    <row r="196" ht="18.75" x14ac:dyDescent="0.3"/>
    <row r="197" ht="18.75" x14ac:dyDescent="0.3"/>
    <row r="198" ht="18.75" x14ac:dyDescent="0.3"/>
    <row r="199" ht="18.75" x14ac:dyDescent="0.3"/>
    <row r="200" ht="18.75" x14ac:dyDescent="0.3"/>
    <row r="201" ht="18.75" x14ac:dyDescent="0.3"/>
    <row r="202" ht="18.75" x14ac:dyDescent="0.3"/>
    <row r="203" ht="18.75" x14ac:dyDescent="0.3"/>
    <row r="204" ht="18.75" x14ac:dyDescent="0.3"/>
    <row r="205" ht="18.75" x14ac:dyDescent="0.3"/>
    <row r="206" ht="18.75" x14ac:dyDescent="0.3"/>
    <row r="207" ht="18.75" x14ac:dyDescent="0.3"/>
    <row r="208" ht="18.75" x14ac:dyDescent="0.3"/>
    <row r="209" ht="18.75" x14ac:dyDescent="0.3"/>
    <row r="210" ht="18.75" x14ac:dyDescent="0.3"/>
    <row r="211" ht="18.75" x14ac:dyDescent="0.3"/>
    <row r="212" ht="18.75" x14ac:dyDescent="0.3"/>
    <row r="213" ht="18.75" x14ac:dyDescent="0.3"/>
    <row r="214" ht="18.75" x14ac:dyDescent="0.3"/>
    <row r="215" ht="18.75" x14ac:dyDescent="0.3"/>
    <row r="216" ht="18.75" x14ac:dyDescent="0.3"/>
    <row r="217" ht="18.75" x14ac:dyDescent="0.3"/>
    <row r="218" ht="18.75" x14ac:dyDescent="0.3"/>
    <row r="219" ht="18.75" x14ac:dyDescent="0.3"/>
    <row r="220" ht="18.75" x14ac:dyDescent="0.3"/>
    <row r="221" ht="18.75" x14ac:dyDescent="0.3"/>
    <row r="222" ht="18.75" x14ac:dyDescent="0.3"/>
    <row r="223" ht="18.75" x14ac:dyDescent="0.3"/>
    <row r="224" ht="18.75" x14ac:dyDescent="0.3"/>
    <row r="225" ht="18.75" x14ac:dyDescent="0.3"/>
    <row r="226" ht="18.75" x14ac:dyDescent="0.3"/>
    <row r="227" ht="18.75" x14ac:dyDescent="0.3"/>
    <row r="228" ht="18.75" x14ac:dyDescent="0.3"/>
    <row r="229" ht="18.75" x14ac:dyDescent="0.3"/>
    <row r="230" ht="18.75" x14ac:dyDescent="0.3"/>
    <row r="231" ht="18.75" x14ac:dyDescent="0.3"/>
    <row r="232" ht="18.75" x14ac:dyDescent="0.3"/>
    <row r="233" ht="18.75" x14ac:dyDescent="0.3"/>
    <row r="234" ht="18.75" x14ac:dyDescent="0.3"/>
    <row r="235" ht="18.75" x14ac:dyDescent="0.3"/>
    <row r="236" ht="18.75" x14ac:dyDescent="0.3"/>
    <row r="237" ht="18.75" x14ac:dyDescent="0.3"/>
    <row r="238" ht="18.75" x14ac:dyDescent="0.3"/>
    <row r="239" ht="18.75" x14ac:dyDescent="0.3"/>
    <row r="240" ht="18.75" x14ac:dyDescent="0.3"/>
    <row r="241" ht="18.75" x14ac:dyDescent="0.3"/>
    <row r="242" ht="18.75" x14ac:dyDescent="0.3"/>
    <row r="243" ht="18.75" x14ac:dyDescent="0.3"/>
    <row r="244" ht="18.75" x14ac:dyDescent="0.3"/>
    <row r="245" ht="18.75" x14ac:dyDescent="0.3"/>
    <row r="246" ht="18.75" x14ac:dyDescent="0.3"/>
    <row r="247" ht="18.75" x14ac:dyDescent="0.3"/>
    <row r="248" ht="18.75" x14ac:dyDescent="0.3"/>
    <row r="249" ht="18.75" x14ac:dyDescent="0.3"/>
    <row r="250" ht="18.75" x14ac:dyDescent="0.3"/>
    <row r="251" ht="18.75" x14ac:dyDescent="0.3"/>
    <row r="252" ht="18.75" x14ac:dyDescent="0.3"/>
    <row r="253" ht="18.75" x14ac:dyDescent="0.3"/>
    <row r="254" ht="18.75" x14ac:dyDescent="0.3"/>
    <row r="255" ht="18.75" x14ac:dyDescent="0.3"/>
    <row r="256" ht="18.75" x14ac:dyDescent="0.3"/>
    <row r="257" ht="18.75" x14ac:dyDescent="0.3"/>
    <row r="258" ht="18.75" x14ac:dyDescent="0.3"/>
    <row r="259" ht="18.75" x14ac:dyDescent="0.3"/>
    <row r="260" ht="18.75" x14ac:dyDescent="0.3"/>
    <row r="261" ht="18.75" x14ac:dyDescent="0.3"/>
    <row r="262" ht="18.75" x14ac:dyDescent="0.3"/>
    <row r="263" ht="18.75" x14ac:dyDescent="0.3"/>
    <row r="264" ht="18.75" x14ac:dyDescent="0.3"/>
    <row r="265" ht="18.75" x14ac:dyDescent="0.3"/>
    <row r="266" ht="18.75" x14ac:dyDescent="0.3"/>
    <row r="267" ht="18.75" x14ac:dyDescent="0.3"/>
    <row r="268" ht="18.75" x14ac:dyDescent="0.3"/>
    <row r="269" ht="18.75" x14ac:dyDescent="0.3"/>
    <row r="270" ht="18.75" x14ac:dyDescent="0.3"/>
    <row r="271" ht="18.75" x14ac:dyDescent="0.3"/>
    <row r="272" ht="18.75" x14ac:dyDescent="0.3"/>
  </sheetData>
  <mergeCells count="7">
    <mergeCell ref="A94:F94"/>
    <mergeCell ref="A89:A90"/>
    <mergeCell ref="A87:A88"/>
    <mergeCell ref="A1:F1"/>
    <mergeCell ref="A4:A5"/>
    <mergeCell ref="B4:B5"/>
    <mergeCell ref="C4:C5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A1:BZ66"/>
  <sheetViews>
    <sheetView workbookViewId="0">
      <selection activeCell="A36" sqref="A36:A37"/>
    </sheetView>
  </sheetViews>
  <sheetFormatPr defaultColWidth="9.125" defaultRowHeight="18.75" x14ac:dyDescent="0.3"/>
  <cols>
    <col min="1" max="1" width="49.875" style="120" customWidth="1"/>
    <col min="2" max="2" width="7" style="120" bestFit="1" customWidth="1"/>
    <col min="3" max="3" width="18.875" style="146" customWidth="1"/>
    <col min="4" max="4" width="18.875" style="118" customWidth="1"/>
    <col min="5" max="5" width="18.875" style="146" customWidth="1"/>
    <col min="6" max="6" width="18.875" style="118" customWidth="1"/>
    <col min="7" max="7" width="1.25" style="118" customWidth="1"/>
    <col min="8" max="37" width="9.125" style="119"/>
    <col min="38" max="16384" width="9.125" style="120"/>
  </cols>
  <sheetData>
    <row r="1" spans="1:78" x14ac:dyDescent="0.3">
      <c r="A1" s="254" t="s">
        <v>326</v>
      </c>
      <c r="B1" s="254"/>
      <c r="C1" s="254"/>
      <c r="D1" s="254"/>
      <c r="E1" s="254"/>
      <c r="F1" s="254"/>
    </row>
    <row r="2" spans="1:78" x14ac:dyDescent="0.3">
      <c r="A2" s="123" t="s">
        <v>16</v>
      </c>
      <c r="B2" s="124"/>
      <c r="C2" s="125"/>
      <c r="D2" s="126"/>
      <c r="E2" s="127"/>
      <c r="F2" s="128" t="s">
        <v>69</v>
      </c>
    </row>
    <row r="3" spans="1:78" x14ac:dyDescent="0.3">
      <c r="A3" s="123" t="s">
        <v>63</v>
      </c>
      <c r="B3" s="129"/>
      <c r="C3" s="130"/>
      <c r="D3" s="131"/>
      <c r="E3" s="132"/>
      <c r="F3" s="133" t="s">
        <v>3</v>
      </c>
    </row>
    <row r="4" spans="1:78" x14ac:dyDescent="0.3">
      <c r="A4" s="255" t="s">
        <v>128</v>
      </c>
      <c r="B4" s="260" t="s">
        <v>129</v>
      </c>
      <c r="C4" s="261" t="s">
        <v>0</v>
      </c>
      <c r="D4" s="115" t="s">
        <v>130</v>
      </c>
      <c r="E4" s="115" t="s">
        <v>131</v>
      </c>
      <c r="F4" s="115" t="s">
        <v>132</v>
      </c>
    </row>
    <row r="5" spans="1:78" x14ac:dyDescent="0.3">
      <c r="A5" s="255"/>
      <c r="B5" s="260"/>
      <c r="C5" s="261"/>
      <c r="D5" s="51" t="s">
        <v>327</v>
      </c>
      <c r="E5" s="51" t="s">
        <v>328</v>
      </c>
      <c r="F5" s="51" t="s">
        <v>329</v>
      </c>
    </row>
    <row r="6" spans="1:78" x14ac:dyDescent="0.3">
      <c r="A6" s="71" t="s">
        <v>203</v>
      </c>
      <c r="B6" s="72" t="s">
        <v>1</v>
      </c>
      <c r="C6" s="79">
        <f>D6+E6+F6</f>
        <v>752700</v>
      </c>
      <c r="D6" s="79">
        <f>D8</f>
        <v>366000</v>
      </c>
      <c r="E6" s="79">
        <f t="shared" ref="D6:F11" si="0">E8</f>
        <v>280800</v>
      </c>
      <c r="F6" s="79">
        <f t="shared" si="0"/>
        <v>105900</v>
      </c>
    </row>
    <row r="7" spans="1:78" x14ac:dyDescent="0.3">
      <c r="A7" s="71"/>
      <c r="B7" s="72" t="s">
        <v>18</v>
      </c>
      <c r="C7" s="73">
        <f t="shared" ref="C7:C33" si="1">D7+E7+F7</f>
        <v>0</v>
      </c>
      <c r="D7" s="73">
        <f t="shared" si="0"/>
        <v>0</v>
      </c>
      <c r="E7" s="73">
        <f t="shared" si="0"/>
        <v>0</v>
      </c>
      <c r="F7" s="73">
        <f t="shared" si="0"/>
        <v>0</v>
      </c>
    </row>
    <row r="8" spans="1:78" s="134" customFormat="1" x14ac:dyDescent="0.3">
      <c r="A8" s="57" t="s">
        <v>321</v>
      </c>
      <c r="B8" s="58" t="s">
        <v>1</v>
      </c>
      <c r="C8" s="80">
        <f>D8+E8+F8</f>
        <v>752700</v>
      </c>
      <c r="D8" s="80">
        <f>D10</f>
        <v>366000</v>
      </c>
      <c r="E8" s="80">
        <f t="shared" si="0"/>
        <v>280800</v>
      </c>
      <c r="F8" s="80">
        <f t="shared" si="0"/>
        <v>105900</v>
      </c>
      <c r="G8" s="118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</row>
    <row r="9" spans="1:78" s="134" customFormat="1" x14ac:dyDescent="0.3">
      <c r="A9" s="57"/>
      <c r="B9" s="58" t="s">
        <v>18</v>
      </c>
      <c r="C9" s="59">
        <f t="shared" si="1"/>
        <v>0</v>
      </c>
      <c r="D9" s="59">
        <f t="shared" si="0"/>
        <v>0</v>
      </c>
      <c r="E9" s="59">
        <f t="shared" si="0"/>
        <v>0</v>
      </c>
      <c r="F9" s="59">
        <f t="shared" si="0"/>
        <v>0</v>
      </c>
      <c r="G9" s="118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</row>
    <row r="10" spans="1:78" s="134" customFormat="1" x14ac:dyDescent="0.3">
      <c r="A10" s="60" t="s">
        <v>26</v>
      </c>
      <c r="B10" s="61" t="s">
        <v>1</v>
      </c>
      <c r="C10" s="81">
        <f t="shared" si="1"/>
        <v>752700</v>
      </c>
      <c r="D10" s="63">
        <f>D12</f>
        <v>366000</v>
      </c>
      <c r="E10" s="63">
        <f t="shared" si="0"/>
        <v>280800</v>
      </c>
      <c r="F10" s="63">
        <f t="shared" si="0"/>
        <v>105900</v>
      </c>
      <c r="G10" s="118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</row>
    <row r="11" spans="1:78" s="134" customFormat="1" x14ac:dyDescent="0.3">
      <c r="A11" s="64"/>
      <c r="B11" s="61" t="s">
        <v>18</v>
      </c>
      <c r="C11" s="62">
        <f t="shared" si="1"/>
        <v>0</v>
      </c>
      <c r="D11" s="63">
        <f t="shared" si="0"/>
        <v>0</v>
      </c>
      <c r="E11" s="63">
        <f t="shared" si="0"/>
        <v>0</v>
      </c>
      <c r="F11" s="63">
        <f t="shared" si="0"/>
        <v>0</v>
      </c>
      <c r="G11" s="118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</row>
    <row r="12" spans="1:78" x14ac:dyDescent="0.3">
      <c r="A12" s="163" t="s">
        <v>86</v>
      </c>
      <c r="B12" s="65" t="s">
        <v>1</v>
      </c>
      <c r="C12" s="78">
        <f t="shared" si="1"/>
        <v>752700</v>
      </c>
      <c r="D12" s="67">
        <f>SUM(D15:D35)</f>
        <v>366000</v>
      </c>
      <c r="E12" s="67">
        <f>SUM(E15:E35)</f>
        <v>280800</v>
      </c>
      <c r="F12" s="67">
        <f>SUM(F15:F35)</f>
        <v>105900</v>
      </c>
    </row>
    <row r="13" spans="1:78" x14ac:dyDescent="0.3">
      <c r="A13" s="68"/>
      <c r="B13" s="65" t="s">
        <v>18</v>
      </c>
      <c r="C13" s="66"/>
      <c r="D13" s="67"/>
      <c r="E13" s="67"/>
      <c r="F13" s="67"/>
    </row>
    <row r="14" spans="1:78" x14ac:dyDescent="0.3">
      <c r="A14" s="74" t="s">
        <v>90</v>
      </c>
      <c r="B14" s="54"/>
      <c r="C14" s="55"/>
      <c r="D14" s="52"/>
      <c r="E14" s="52"/>
      <c r="F14" s="52"/>
    </row>
    <row r="15" spans="1:78" x14ac:dyDescent="0.3">
      <c r="A15" s="53" t="s">
        <v>72</v>
      </c>
      <c r="B15" s="54" t="s">
        <v>1</v>
      </c>
      <c r="C15" s="55">
        <f>D15+E15+F15</f>
        <v>375900</v>
      </c>
      <c r="D15" s="82">
        <v>135000</v>
      </c>
      <c r="E15" s="82">
        <v>135000</v>
      </c>
      <c r="F15" s="82">
        <v>105900</v>
      </c>
    </row>
    <row r="16" spans="1:78" x14ac:dyDescent="0.3">
      <c r="A16" s="56"/>
      <c r="B16" s="54" t="s">
        <v>18</v>
      </c>
      <c r="C16" s="55">
        <f>D16+E16+F16</f>
        <v>0</v>
      </c>
      <c r="D16" s="52">
        <v>0</v>
      </c>
      <c r="E16" s="52">
        <v>0</v>
      </c>
      <c r="F16" s="52">
        <v>0</v>
      </c>
    </row>
    <row r="17" spans="1:6" x14ac:dyDescent="0.3">
      <c r="A17" s="83" t="s">
        <v>91</v>
      </c>
      <c r="B17" s="54"/>
      <c r="C17" s="55"/>
      <c r="D17" s="52"/>
      <c r="E17" s="52"/>
      <c r="F17" s="52"/>
    </row>
    <row r="18" spans="1:6" x14ac:dyDescent="0.3">
      <c r="A18" s="53" t="s">
        <v>92</v>
      </c>
      <c r="B18" s="54" t="s">
        <v>1</v>
      </c>
      <c r="C18" s="55">
        <f t="shared" si="1"/>
        <v>18100</v>
      </c>
      <c r="D18" s="82">
        <v>5000</v>
      </c>
      <c r="E18" s="82">
        <v>13100</v>
      </c>
      <c r="F18" s="52">
        <v>0</v>
      </c>
    </row>
    <row r="19" spans="1:6" x14ac:dyDescent="0.3">
      <c r="A19" s="56"/>
      <c r="B19" s="54" t="s">
        <v>18</v>
      </c>
      <c r="C19" s="55">
        <f t="shared" si="1"/>
        <v>0</v>
      </c>
      <c r="D19" s="52">
        <v>0</v>
      </c>
      <c r="E19" s="52">
        <v>0</v>
      </c>
      <c r="F19" s="52">
        <v>0</v>
      </c>
    </row>
    <row r="20" spans="1:6" x14ac:dyDescent="0.3">
      <c r="A20" s="53" t="s">
        <v>93</v>
      </c>
      <c r="B20" s="54" t="s">
        <v>1</v>
      </c>
      <c r="C20" s="55">
        <f t="shared" si="1"/>
        <v>22800</v>
      </c>
      <c r="D20" s="82">
        <v>0</v>
      </c>
      <c r="E20" s="82">
        <v>22800</v>
      </c>
      <c r="F20" s="52">
        <v>0</v>
      </c>
    </row>
    <row r="21" spans="1:6" x14ac:dyDescent="0.3">
      <c r="A21" s="56"/>
      <c r="B21" s="54" t="s">
        <v>18</v>
      </c>
      <c r="C21" s="55">
        <f t="shared" si="1"/>
        <v>0</v>
      </c>
      <c r="D21" s="52">
        <v>0</v>
      </c>
      <c r="E21" s="52">
        <v>0</v>
      </c>
      <c r="F21" s="52">
        <v>0</v>
      </c>
    </row>
    <row r="22" spans="1:6" x14ac:dyDescent="0.3">
      <c r="A22" s="53" t="s">
        <v>293</v>
      </c>
      <c r="B22" s="54" t="s">
        <v>1</v>
      </c>
      <c r="C22" s="55">
        <f>D22+E22+F22</f>
        <v>216000</v>
      </c>
      <c r="D22" s="82">
        <v>216000</v>
      </c>
      <c r="E22" s="82">
        <v>0</v>
      </c>
      <c r="F22" s="82">
        <v>0</v>
      </c>
    </row>
    <row r="23" spans="1:6" x14ac:dyDescent="0.3">
      <c r="A23" s="56" t="s">
        <v>294</v>
      </c>
      <c r="B23" s="54" t="s">
        <v>18</v>
      </c>
      <c r="C23" s="55">
        <f>D23+E23+F23</f>
        <v>0</v>
      </c>
      <c r="D23" s="82">
        <v>0</v>
      </c>
      <c r="E23" s="82">
        <v>0</v>
      </c>
      <c r="F23" s="52">
        <v>0</v>
      </c>
    </row>
    <row r="24" spans="1:6" x14ac:dyDescent="0.3">
      <c r="A24" s="56"/>
      <c r="B24" s="54"/>
      <c r="C24" s="55"/>
      <c r="D24" s="82"/>
      <c r="E24" s="82"/>
      <c r="F24" s="52"/>
    </row>
    <row r="25" spans="1:6" x14ac:dyDescent="0.3">
      <c r="A25" s="56"/>
      <c r="B25" s="54"/>
      <c r="C25" s="55"/>
      <c r="D25" s="82"/>
      <c r="E25" s="82"/>
      <c r="F25" s="52"/>
    </row>
    <row r="26" spans="1:6" x14ac:dyDescent="0.3">
      <c r="A26" s="56"/>
      <c r="B26" s="54"/>
      <c r="C26" s="55"/>
      <c r="D26" s="82"/>
      <c r="E26" s="82"/>
      <c r="F26" s="52"/>
    </row>
    <row r="27" spans="1:6" x14ac:dyDescent="0.3">
      <c r="A27" s="83" t="s">
        <v>94</v>
      </c>
      <c r="B27" s="54"/>
      <c r="C27" s="55"/>
      <c r="D27" s="82"/>
      <c r="E27" s="82"/>
      <c r="F27" s="52"/>
    </row>
    <row r="28" spans="1:6" x14ac:dyDescent="0.3">
      <c r="A28" s="53" t="s">
        <v>95</v>
      </c>
      <c r="B28" s="54" t="s">
        <v>1</v>
      </c>
      <c r="C28" s="55">
        <f>D28+E28+F28</f>
        <v>90000</v>
      </c>
      <c r="D28" s="82">
        <v>10000</v>
      </c>
      <c r="E28" s="82">
        <v>80000</v>
      </c>
      <c r="F28" s="52">
        <v>0</v>
      </c>
    </row>
    <row r="29" spans="1:6" x14ac:dyDescent="0.3">
      <c r="A29" s="56"/>
      <c r="B29" s="54" t="s">
        <v>18</v>
      </c>
      <c r="C29" s="55">
        <f t="shared" si="1"/>
        <v>0</v>
      </c>
      <c r="D29" s="82">
        <v>0</v>
      </c>
      <c r="E29" s="82">
        <v>0</v>
      </c>
      <c r="F29" s="52">
        <v>0</v>
      </c>
    </row>
    <row r="30" spans="1:6" x14ac:dyDescent="0.3">
      <c r="A30" s="53" t="s">
        <v>96</v>
      </c>
      <c r="B30" s="54" t="s">
        <v>1</v>
      </c>
      <c r="C30" s="55">
        <f>D30+E30+F30</f>
        <v>15700</v>
      </c>
      <c r="D30" s="82">
        <v>0</v>
      </c>
      <c r="E30" s="82">
        <v>15700</v>
      </c>
      <c r="F30" s="52">
        <v>0</v>
      </c>
    </row>
    <row r="31" spans="1:6" x14ac:dyDescent="0.3">
      <c r="A31" s="56"/>
      <c r="B31" s="54" t="s">
        <v>18</v>
      </c>
      <c r="C31" s="55">
        <f t="shared" si="1"/>
        <v>0</v>
      </c>
      <c r="D31" s="82">
        <v>0</v>
      </c>
      <c r="E31" s="82">
        <v>0</v>
      </c>
      <c r="F31" s="52">
        <v>0</v>
      </c>
    </row>
    <row r="32" spans="1:6" x14ac:dyDescent="0.3">
      <c r="A32" s="53" t="s">
        <v>97</v>
      </c>
      <c r="B32" s="54" t="s">
        <v>1</v>
      </c>
      <c r="C32" s="55">
        <f>D32+E32+F32</f>
        <v>12000</v>
      </c>
      <c r="D32" s="82">
        <v>0</v>
      </c>
      <c r="E32" s="82">
        <v>12000</v>
      </c>
      <c r="F32" s="52">
        <v>0</v>
      </c>
    </row>
    <row r="33" spans="1:6" x14ac:dyDescent="0.3">
      <c r="A33" s="56"/>
      <c r="B33" s="54" t="s">
        <v>18</v>
      </c>
      <c r="C33" s="55">
        <f t="shared" si="1"/>
        <v>0</v>
      </c>
      <c r="D33" s="82">
        <v>0</v>
      </c>
      <c r="E33" s="82">
        <v>0</v>
      </c>
      <c r="F33" s="52">
        <v>0</v>
      </c>
    </row>
    <row r="34" spans="1:6" x14ac:dyDescent="0.3">
      <c r="A34" s="53" t="s">
        <v>98</v>
      </c>
      <c r="B34" s="54" t="s">
        <v>1</v>
      </c>
      <c r="C34" s="55">
        <f>D34+E34+F34</f>
        <v>2200</v>
      </c>
      <c r="D34" s="82">
        <v>0</v>
      </c>
      <c r="E34" s="82">
        <v>2200</v>
      </c>
      <c r="F34" s="52">
        <v>0</v>
      </c>
    </row>
    <row r="35" spans="1:6" x14ac:dyDescent="0.3">
      <c r="A35" s="56"/>
      <c r="B35" s="54" t="s">
        <v>18</v>
      </c>
      <c r="C35" s="55">
        <f>D35+E35+F35</f>
        <v>0</v>
      </c>
      <c r="D35" s="52">
        <v>0</v>
      </c>
      <c r="E35" s="52">
        <v>0</v>
      </c>
      <c r="F35" s="52">
        <v>0</v>
      </c>
    </row>
    <row r="36" spans="1:6" x14ac:dyDescent="0.3">
      <c r="A36" s="253" t="s">
        <v>88</v>
      </c>
      <c r="B36" s="77" t="s">
        <v>1</v>
      </c>
      <c r="C36" s="78">
        <f t="shared" ref="C36:C39" si="2">D36+E36+F36</f>
        <v>752700</v>
      </c>
      <c r="D36" s="78">
        <f t="shared" ref="D36:F37" si="3">D6</f>
        <v>366000</v>
      </c>
      <c r="E36" s="78">
        <f t="shared" si="3"/>
        <v>280800</v>
      </c>
      <c r="F36" s="78">
        <f t="shared" si="3"/>
        <v>105900</v>
      </c>
    </row>
    <row r="37" spans="1:6" x14ac:dyDescent="0.3">
      <c r="A37" s="253"/>
      <c r="B37" s="77" t="s">
        <v>18</v>
      </c>
      <c r="C37" s="78">
        <f t="shared" si="2"/>
        <v>0</v>
      </c>
      <c r="D37" s="78">
        <f t="shared" si="3"/>
        <v>0</v>
      </c>
      <c r="E37" s="78">
        <f t="shared" si="3"/>
        <v>0</v>
      </c>
      <c r="F37" s="78">
        <f t="shared" si="3"/>
        <v>0</v>
      </c>
    </row>
    <row r="38" spans="1:6" x14ac:dyDescent="0.3">
      <c r="A38" s="253" t="s">
        <v>89</v>
      </c>
      <c r="B38" s="77" t="s">
        <v>1</v>
      </c>
      <c r="C38" s="78">
        <f t="shared" si="2"/>
        <v>752700</v>
      </c>
      <c r="D38" s="78">
        <f>+D8</f>
        <v>366000</v>
      </c>
      <c r="E38" s="78">
        <f t="shared" ref="E38:F38" si="4">+E8</f>
        <v>280800</v>
      </c>
      <c r="F38" s="78">
        <f t="shared" si="4"/>
        <v>105900</v>
      </c>
    </row>
    <row r="39" spans="1:6" x14ac:dyDescent="0.3">
      <c r="A39" s="253"/>
      <c r="B39" s="77" t="s">
        <v>18</v>
      </c>
      <c r="C39" s="78">
        <f t="shared" si="2"/>
        <v>0</v>
      </c>
      <c r="D39" s="78">
        <v>0</v>
      </c>
      <c r="E39" s="78">
        <v>0</v>
      </c>
      <c r="F39" s="78">
        <v>0</v>
      </c>
    </row>
    <row r="40" spans="1:6" x14ac:dyDescent="0.3">
      <c r="A40" s="138"/>
      <c r="B40" s="138"/>
      <c r="C40" s="141"/>
      <c r="D40" s="141"/>
      <c r="E40" s="141"/>
      <c r="F40" s="141"/>
    </row>
    <row r="41" spans="1:6" x14ac:dyDescent="0.3">
      <c r="C41" s="145"/>
      <c r="E41" s="145"/>
    </row>
    <row r="42" spans="1:6" x14ac:dyDescent="0.3">
      <c r="A42" s="252" t="s">
        <v>150</v>
      </c>
      <c r="B42" s="252"/>
      <c r="C42" s="252"/>
      <c r="D42" s="252"/>
      <c r="E42" s="252"/>
      <c r="F42" s="252"/>
    </row>
    <row r="43" spans="1:6" x14ac:dyDescent="0.3">
      <c r="A43" s="138"/>
      <c r="B43" s="139"/>
      <c r="C43" s="140"/>
      <c r="D43" s="141"/>
      <c r="E43" s="141"/>
      <c r="F43" s="141"/>
    </row>
    <row r="44" spans="1:6" x14ac:dyDescent="0.3">
      <c r="A44" s="138"/>
      <c r="B44" s="139"/>
      <c r="C44" s="140"/>
      <c r="D44" s="141"/>
      <c r="E44" s="141"/>
      <c r="F44" s="141"/>
    </row>
    <row r="45" spans="1:6" x14ac:dyDescent="0.3">
      <c r="A45" s="138"/>
      <c r="B45" s="139"/>
      <c r="C45" s="140"/>
      <c r="D45" s="141"/>
      <c r="E45" s="141"/>
      <c r="F45" s="141"/>
    </row>
    <row r="46" spans="1:6" x14ac:dyDescent="0.3">
      <c r="A46" s="138"/>
      <c r="B46" s="139"/>
      <c r="C46" s="140"/>
      <c r="D46" s="141"/>
      <c r="E46" s="141"/>
      <c r="F46" s="141"/>
    </row>
    <row r="47" spans="1:6" x14ac:dyDescent="0.3">
      <c r="A47" s="138"/>
      <c r="B47" s="139"/>
      <c r="C47" s="140"/>
      <c r="D47" s="141"/>
      <c r="E47" s="141"/>
      <c r="F47" s="141"/>
    </row>
    <row r="48" spans="1:6" x14ac:dyDescent="0.3">
      <c r="A48" s="138"/>
      <c r="B48" s="139"/>
      <c r="C48" s="140"/>
      <c r="D48" s="141"/>
      <c r="E48" s="141"/>
      <c r="F48" s="141"/>
    </row>
    <row r="49" spans="1:37" x14ac:dyDescent="0.3">
      <c r="A49" s="138"/>
      <c r="B49" s="139"/>
      <c r="C49" s="140"/>
      <c r="D49" s="141"/>
      <c r="E49" s="141"/>
      <c r="F49" s="141"/>
    </row>
    <row r="50" spans="1:37" x14ac:dyDescent="0.3">
      <c r="A50" s="138"/>
      <c r="B50" s="139"/>
      <c r="C50" s="140"/>
      <c r="D50" s="141"/>
      <c r="E50" s="141"/>
      <c r="F50" s="141"/>
    </row>
    <row r="51" spans="1:37" x14ac:dyDescent="0.3">
      <c r="A51" s="138"/>
      <c r="B51" s="139"/>
      <c r="C51" s="140"/>
      <c r="D51" s="141"/>
      <c r="E51" s="141"/>
      <c r="F51" s="141"/>
    </row>
    <row r="52" spans="1:37" x14ac:dyDescent="0.3">
      <c r="A52" s="138"/>
      <c r="B52" s="139"/>
      <c r="C52" s="140"/>
      <c r="D52" s="141"/>
      <c r="E52" s="141"/>
      <c r="F52" s="141"/>
    </row>
    <row r="53" spans="1:37" x14ac:dyDescent="0.3">
      <c r="A53" s="138"/>
      <c r="B53" s="139"/>
      <c r="C53" s="140"/>
      <c r="D53" s="141"/>
      <c r="E53" s="141"/>
      <c r="F53" s="141"/>
    </row>
    <row r="54" spans="1:37" x14ac:dyDescent="0.3">
      <c r="A54" s="138"/>
      <c r="B54" s="139"/>
      <c r="C54" s="140"/>
      <c r="D54" s="141"/>
      <c r="E54" s="141"/>
      <c r="F54" s="141"/>
    </row>
    <row r="55" spans="1:37" x14ac:dyDescent="0.3">
      <c r="A55" s="138"/>
      <c r="B55" s="139"/>
      <c r="C55" s="140"/>
      <c r="D55" s="141"/>
      <c r="E55" s="141"/>
      <c r="F55" s="141"/>
    </row>
    <row r="56" spans="1:37" x14ac:dyDescent="0.3">
      <c r="A56" s="138"/>
      <c r="B56" s="139"/>
      <c r="C56" s="140"/>
      <c r="D56" s="141"/>
      <c r="E56" s="141"/>
      <c r="F56" s="141"/>
    </row>
    <row r="57" spans="1:37" x14ac:dyDescent="0.3">
      <c r="A57" s="138"/>
      <c r="B57" s="139"/>
      <c r="C57" s="140"/>
      <c r="D57" s="141"/>
      <c r="E57" s="141"/>
      <c r="F57" s="141"/>
    </row>
    <row r="58" spans="1:37" x14ac:dyDescent="0.3">
      <c r="A58" s="138"/>
      <c r="B58" s="139"/>
      <c r="C58" s="140"/>
      <c r="D58" s="141"/>
      <c r="E58" s="141"/>
      <c r="F58" s="141"/>
    </row>
    <row r="59" spans="1:37" x14ac:dyDescent="0.3">
      <c r="A59" s="138"/>
      <c r="B59" s="139"/>
      <c r="C59" s="140"/>
      <c r="D59" s="141"/>
      <c r="E59" s="141"/>
      <c r="F59" s="141"/>
    </row>
    <row r="60" spans="1:37" x14ac:dyDescent="0.3">
      <c r="A60" s="138"/>
      <c r="B60" s="139"/>
      <c r="C60" s="140"/>
      <c r="D60" s="141"/>
      <c r="E60" s="141"/>
      <c r="F60" s="141"/>
    </row>
    <row r="61" spans="1:37" x14ac:dyDescent="0.3">
      <c r="A61" s="138"/>
      <c r="B61" s="139"/>
      <c r="C61" s="140"/>
      <c r="D61" s="141"/>
      <c r="E61" s="141"/>
      <c r="F61" s="141"/>
    </row>
    <row r="62" spans="1:37" s="144" customFormat="1" x14ac:dyDescent="0.3">
      <c r="A62" s="138"/>
      <c r="B62" s="139"/>
      <c r="C62" s="140"/>
      <c r="D62" s="141"/>
      <c r="E62" s="141"/>
      <c r="F62" s="141"/>
      <c r="G62" s="164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143"/>
      <c r="V62" s="143"/>
      <c r="W62" s="143"/>
      <c r="X62" s="143"/>
      <c r="Y62" s="143"/>
      <c r="Z62" s="143"/>
      <c r="AA62" s="143"/>
      <c r="AB62" s="143"/>
      <c r="AC62" s="143"/>
      <c r="AD62" s="143"/>
      <c r="AE62" s="143"/>
      <c r="AF62" s="143"/>
      <c r="AG62" s="143"/>
      <c r="AH62" s="143"/>
      <c r="AI62" s="143"/>
      <c r="AJ62" s="143"/>
      <c r="AK62" s="143"/>
    </row>
    <row r="63" spans="1:37" s="144" customFormat="1" x14ac:dyDescent="0.3">
      <c r="A63" s="138"/>
      <c r="B63" s="139"/>
      <c r="C63" s="140"/>
      <c r="D63" s="141"/>
      <c r="E63" s="141"/>
      <c r="F63" s="141"/>
      <c r="G63" s="164"/>
      <c r="H63" s="143"/>
      <c r="I63" s="143"/>
      <c r="J63" s="143"/>
      <c r="K63" s="143"/>
      <c r="L63" s="143"/>
      <c r="M63" s="143"/>
      <c r="N63" s="143"/>
      <c r="O63" s="143"/>
      <c r="P63" s="143"/>
      <c r="Q63" s="143"/>
      <c r="R63" s="143"/>
      <c r="S63" s="143"/>
      <c r="T63" s="143"/>
      <c r="U63" s="143"/>
      <c r="V63" s="143"/>
      <c r="W63" s="143"/>
      <c r="X63" s="143"/>
      <c r="Y63" s="143"/>
      <c r="Z63" s="143"/>
      <c r="AA63" s="143"/>
      <c r="AB63" s="143"/>
      <c r="AC63" s="143"/>
      <c r="AD63" s="143"/>
      <c r="AE63" s="143"/>
      <c r="AF63" s="143"/>
      <c r="AG63" s="143"/>
      <c r="AH63" s="143"/>
      <c r="AI63" s="143"/>
      <c r="AJ63" s="143"/>
      <c r="AK63" s="143"/>
    </row>
    <row r="64" spans="1:37" s="144" customFormat="1" x14ac:dyDescent="0.3">
      <c r="A64" s="138"/>
      <c r="B64" s="139"/>
      <c r="C64" s="140"/>
      <c r="D64" s="141"/>
      <c r="E64" s="141"/>
      <c r="F64" s="141"/>
      <c r="G64" s="164"/>
      <c r="H64" s="143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143"/>
      <c r="U64" s="143"/>
      <c r="V64" s="143"/>
      <c r="W64" s="143"/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</row>
    <row r="65" spans="1:37" s="144" customFormat="1" x14ac:dyDescent="0.3">
      <c r="A65" s="138"/>
      <c r="B65" s="139"/>
      <c r="C65" s="140"/>
      <c r="D65" s="141"/>
      <c r="E65" s="141"/>
      <c r="F65" s="141"/>
      <c r="G65" s="164"/>
      <c r="H65" s="143"/>
      <c r="I65" s="143"/>
      <c r="J65" s="143"/>
      <c r="K65" s="143"/>
      <c r="L65" s="143"/>
      <c r="M65" s="143"/>
      <c r="N65" s="143"/>
      <c r="O65" s="143"/>
      <c r="P65" s="143"/>
      <c r="Q65" s="143"/>
      <c r="R65" s="143"/>
      <c r="S65" s="143"/>
      <c r="T65" s="143"/>
      <c r="U65" s="143"/>
      <c r="V65" s="143"/>
      <c r="W65" s="143"/>
      <c r="X65" s="143"/>
      <c r="Y65" s="143"/>
      <c r="Z65" s="143"/>
      <c r="AA65" s="143"/>
      <c r="AB65" s="143"/>
      <c r="AC65" s="143"/>
      <c r="AD65" s="143"/>
      <c r="AE65" s="143"/>
      <c r="AF65" s="143"/>
      <c r="AG65" s="143"/>
      <c r="AH65" s="143"/>
      <c r="AI65" s="143"/>
      <c r="AJ65" s="143"/>
      <c r="AK65" s="143"/>
    </row>
    <row r="66" spans="1:37" x14ac:dyDescent="0.3">
      <c r="C66" s="145"/>
      <c r="E66" s="145"/>
    </row>
  </sheetData>
  <mergeCells count="7">
    <mergeCell ref="A42:F42"/>
    <mergeCell ref="A38:A39"/>
    <mergeCell ref="A1:F1"/>
    <mergeCell ref="A4:A5"/>
    <mergeCell ref="B4:B5"/>
    <mergeCell ref="C4:C5"/>
    <mergeCell ref="A36:A37"/>
  </mergeCells>
  <pageMargins left="0.11811023622047245" right="0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0"/>
  </sheetPr>
  <dimension ref="A1:J205"/>
  <sheetViews>
    <sheetView zoomScale="90" zoomScaleNormal="90" workbookViewId="0">
      <selection activeCell="A30" sqref="A30"/>
    </sheetView>
  </sheetViews>
  <sheetFormatPr defaultColWidth="9" defaultRowHeight="22.5" customHeight="1" x14ac:dyDescent="0.35"/>
  <cols>
    <col min="1" max="1" width="39" style="33" customWidth="1"/>
    <col min="2" max="2" width="8.125" style="32" customWidth="1"/>
    <col min="3" max="3" width="11.375" style="31" customWidth="1"/>
    <col min="4" max="6" width="24.625" style="31" customWidth="1"/>
    <col min="7" max="8" width="13.375" style="17" hidden="1" customWidth="1"/>
    <col min="9" max="9" width="13.375" style="17" customWidth="1"/>
    <col min="10" max="10" width="17.625" style="32" customWidth="1"/>
    <col min="11" max="15" width="39.375" style="32" customWidth="1"/>
    <col min="16" max="16384" width="9" style="32"/>
  </cols>
  <sheetData>
    <row r="1" spans="1:10" ht="22.5" customHeight="1" x14ac:dyDescent="0.35">
      <c r="D1" s="44"/>
    </row>
    <row r="2" spans="1:10" ht="22.5" customHeight="1" x14ac:dyDescent="0.35">
      <c r="A2" s="251" t="s">
        <v>326</v>
      </c>
      <c r="B2" s="251"/>
      <c r="C2" s="251"/>
      <c r="D2" s="251"/>
      <c r="E2" s="251"/>
      <c r="F2" s="251"/>
    </row>
    <row r="3" spans="1:10" ht="22.5" customHeight="1" x14ac:dyDescent="0.35">
      <c r="A3" s="23" t="s">
        <v>16</v>
      </c>
      <c r="B3" s="12"/>
      <c r="C3" s="24"/>
      <c r="D3" s="24"/>
      <c r="E3" s="24"/>
      <c r="F3" s="44" t="s">
        <v>69</v>
      </c>
    </row>
    <row r="4" spans="1:10" ht="22.5" customHeight="1" x14ac:dyDescent="0.35">
      <c r="A4" s="23" t="s">
        <v>204</v>
      </c>
      <c r="B4" s="13"/>
      <c r="C4" s="25"/>
      <c r="D4" s="26"/>
      <c r="E4" s="26"/>
      <c r="F4" s="26" t="s">
        <v>3</v>
      </c>
    </row>
    <row r="5" spans="1:10" ht="22.5" customHeight="1" x14ac:dyDescent="0.35">
      <c r="A5" s="23"/>
      <c r="B5" s="13"/>
      <c r="C5" s="25"/>
      <c r="D5" s="26"/>
      <c r="E5" s="26"/>
      <c r="F5" s="26"/>
    </row>
    <row r="6" spans="1:10" ht="22.5" customHeight="1" x14ac:dyDescent="0.35">
      <c r="A6" s="29" t="s">
        <v>61</v>
      </c>
      <c r="B6" s="14" t="s">
        <v>17</v>
      </c>
      <c r="C6" s="262" t="s">
        <v>0</v>
      </c>
      <c r="D6" s="115" t="s">
        <v>130</v>
      </c>
      <c r="E6" s="115" t="s">
        <v>131</v>
      </c>
      <c r="F6" s="115" t="s">
        <v>132</v>
      </c>
    </row>
    <row r="7" spans="1:10" ht="22.5" customHeight="1" x14ac:dyDescent="0.35">
      <c r="A7" s="30" t="s">
        <v>62</v>
      </c>
      <c r="B7" s="15" t="s">
        <v>18</v>
      </c>
      <c r="C7" s="263"/>
      <c r="D7" s="51" t="s">
        <v>327</v>
      </c>
      <c r="E7" s="51" t="s">
        <v>328</v>
      </c>
      <c r="F7" s="51" t="s">
        <v>329</v>
      </c>
    </row>
    <row r="8" spans="1:10" ht="22.5" customHeight="1" x14ac:dyDescent="0.35">
      <c r="A8" s="201" t="s">
        <v>203</v>
      </c>
      <c r="B8" s="180" t="s">
        <v>1</v>
      </c>
      <c r="C8" s="176">
        <f>D8+E8+F8</f>
        <v>537300</v>
      </c>
      <c r="D8" s="176">
        <f>D10</f>
        <v>164970</v>
      </c>
      <c r="E8" s="176">
        <f t="shared" ref="E8:F8" si="0">E10</f>
        <v>253260</v>
      </c>
      <c r="F8" s="176">
        <f t="shared" si="0"/>
        <v>119070</v>
      </c>
    </row>
    <row r="9" spans="1:10" ht="22.5" customHeight="1" x14ac:dyDescent="0.35">
      <c r="A9" s="71"/>
      <c r="B9" s="180" t="s">
        <v>18</v>
      </c>
      <c r="C9" s="71"/>
      <c r="D9" s="71"/>
      <c r="E9" s="71"/>
      <c r="F9" s="71"/>
    </row>
    <row r="10" spans="1:10" ht="22.5" customHeight="1" x14ac:dyDescent="0.35">
      <c r="A10" s="110" t="s">
        <v>303</v>
      </c>
      <c r="B10" s="178" t="s">
        <v>1</v>
      </c>
      <c r="C10" s="110">
        <f>C12</f>
        <v>537300</v>
      </c>
      <c r="D10" s="110">
        <f>D12</f>
        <v>164970</v>
      </c>
      <c r="E10" s="110">
        <f>E12</f>
        <v>253260</v>
      </c>
      <c r="F10" s="110">
        <f>F12</f>
        <v>119070</v>
      </c>
      <c r="G10" s="35">
        <f t="shared" ref="G10:G20" si="1">+D10+E10+F10</f>
        <v>537300</v>
      </c>
      <c r="H10" s="35">
        <f t="shared" ref="H10:H34" si="2">+C10-G10</f>
        <v>0</v>
      </c>
    </row>
    <row r="11" spans="1:10" ht="22.5" customHeight="1" x14ac:dyDescent="0.35">
      <c r="A11" s="110"/>
      <c r="B11" s="178" t="s">
        <v>18</v>
      </c>
      <c r="C11" s="110"/>
      <c r="D11" s="110"/>
      <c r="E11" s="110"/>
      <c r="F11" s="110"/>
      <c r="G11" s="35">
        <f t="shared" si="1"/>
        <v>0</v>
      </c>
      <c r="H11" s="35">
        <f t="shared" si="2"/>
        <v>0</v>
      </c>
    </row>
    <row r="12" spans="1:10" ht="22.5" customHeight="1" x14ac:dyDescent="0.35">
      <c r="A12" s="60" t="s">
        <v>26</v>
      </c>
      <c r="B12" s="61" t="s">
        <v>1</v>
      </c>
      <c r="C12" s="62">
        <f>C14</f>
        <v>537300</v>
      </c>
      <c r="D12" s="116">
        <f>D14</f>
        <v>164970</v>
      </c>
      <c r="E12" s="116">
        <f>E14</f>
        <v>253260</v>
      </c>
      <c r="F12" s="116">
        <f>F14</f>
        <v>119070</v>
      </c>
      <c r="G12" s="35">
        <f t="shared" si="1"/>
        <v>537300</v>
      </c>
      <c r="H12" s="35">
        <f t="shared" si="2"/>
        <v>0</v>
      </c>
    </row>
    <row r="13" spans="1:10" ht="22.5" customHeight="1" x14ac:dyDescent="0.35">
      <c r="A13" s="64"/>
      <c r="B13" s="61" t="s">
        <v>18</v>
      </c>
      <c r="C13" s="62"/>
      <c r="D13" s="63"/>
      <c r="E13" s="63"/>
      <c r="F13" s="63"/>
      <c r="G13" s="35">
        <f t="shared" si="1"/>
        <v>0</v>
      </c>
      <c r="H13" s="35">
        <f t="shared" si="2"/>
        <v>0</v>
      </c>
      <c r="J13" s="32" t="s">
        <v>205</v>
      </c>
    </row>
    <row r="14" spans="1:10" s="48" customFormat="1" ht="22.5" customHeight="1" x14ac:dyDescent="0.35">
      <c r="A14" s="177" t="s">
        <v>86</v>
      </c>
      <c r="B14" s="179" t="s">
        <v>1</v>
      </c>
      <c r="C14" s="177">
        <f>+F14+E14+D14</f>
        <v>537300</v>
      </c>
      <c r="D14" s="177">
        <f>SUM(D17:D32)</f>
        <v>164970</v>
      </c>
      <c r="E14" s="177">
        <f>SUM(E17:E32)</f>
        <v>253260</v>
      </c>
      <c r="F14" s="177">
        <f>SUM(F17:F32)</f>
        <v>119070</v>
      </c>
      <c r="G14" s="47">
        <f t="shared" si="1"/>
        <v>537300</v>
      </c>
      <c r="H14" s="47">
        <f t="shared" si="2"/>
        <v>0</v>
      </c>
      <c r="I14" s="49"/>
    </row>
    <row r="15" spans="1:10" s="48" customFormat="1" ht="22.5" customHeight="1" x14ac:dyDescent="0.35">
      <c r="A15" s="177"/>
      <c r="B15" s="179" t="s">
        <v>18</v>
      </c>
      <c r="C15" s="177"/>
      <c r="D15" s="177"/>
      <c r="E15" s="177"/>
      <c r="F15" s="177"/>
      <c r="G15" s="47">
        <f t="shared" si="1"/>
        <v>0</v>
      </c>
      <c r="H15" s="47">
        <f t="shared" si="2"/>
        <v>0</v>
      </c>
      <c r="I15" s="49"/>
    </row>
    <row r="16" spans="1:10" ht="22.5" customHeight="1" x14ac:dyDescent="0.35">
      <c r="A16" s="74" t="s">
        <v>90</v>
      </c>
      <c r="B16" s="54"/>
      <c r="C16" s="55"/>
      <c r="D16" s="52"/>
      <c r="E16" s="52"/>
      <c r="F16" s="52"/>
      <c r="G16" s="35">
        <f t="shared" si="1"/>
        <v>0</v>
      </c>
      <c r="H16" s="35">
        <f t="shared" si="2"/>
        <v>0</v>
      </c>
    </row>
    <row r="17" spans="1:10" ht="22.5" customHeight="1" x14ac:dyDescent="0.35">
      <c r="A17" s="53" t="s">
        <v>72</v>
      </c>
      <c r="B17" s="54" t="s">
        <v>1</v>
      </c>
      <c r="C17" s="55">
        <f>SUM(D17:F17)</f>
        <v>297400</v>
      </c>
      <c r="D17" s="82">
        <v>93000</v>
      </c>
      <c r="E17" s="82">
        <v>85330</v>
      </c>
      <c r="F17" s="82">
        <v>119070</v>
      </c>
      <c r="G17" s="35">
        <f t="shared" si="1"/>
        <v>297400</v>
      </c>
      <c r="H17" s="35">
        <f t="shared" si="2"/>
        <v>0</v>
      </c>
    </row>
    <row r="18" spans="1:10" ht="22.5" customHeight="1" x14ac:dyDescent="0.35">
      <c r="A18" s="53"/>
      <c r="B18" s="54" t="s">
        <v>18</v>
      </c>
      <c r="C18" s="55"/>
      <c r="D18" s="82"/>
      <c r="E18" s="82"/>
      <c r="F18" s="82"/>
      <c r="G18" s="35"/>
      <c r="H18" s="35"/>
    </row>
    <row r="19" spans="1:10" ht="22.5" customHeight="1" x14ac:dyDescent="0.35">
      <c r="A19" s="83" t="s">
        <v>91</v>
      </c>
      <c r="B19" s="54"/>
      <c r="C19" s="55"/>
      <c r="D19" s="52"/>
      <c r="E19" s="52"/>
      <c r="F19" s="52"/>
      <c r="G19" s="35">
        <f t="shared" si="1"/>
        <v>0</v>
      </c>
      <c r="H19" s="35">
        <f t="shared" si="2"/>
        <v>0</v>
      </c>
      <c r="I19" s="17" t="s">
        <v>198</v>
      </c>
      <c r="J19" s="17" t="s">
        <v>199</v>
      </c>
    </row>
    <row r="20" spans="1:10" ht="22.5" customHeight="1" x14ac:dyDescent="0.35">
      <c r="A20" s="53" t="s">
        <v>92</v>
      </c>
      <c r="B20" s="54" t="s">
        <v>1</v>
      </c>
      <c r="C20" s="55">
        <f>SUM(D20:F20)</f>
        <v>13100</v>
      </c>
      <c r="D20" s="82">
        <v>0</v>
      </c>
      <c r="E20" s="82">
        <v>13100</v>
      </c>
      <c r="F20" s="82">
        <v>0</v>
      </c>
      <c r="G20" s="35">
        <f t="shared" si="1"/>
        <v>13100</v>
      </c>
      <c r="H20" s="35">
        <f t="shared" si="2"/>
        <v>0</v>
      </c>
      <c r="I20" s="35">
        <f>C20*30/100</f>
        <v>3930</v>
      </c>
      <c r="J20" s="35">
        <f>D20</f>
        <v>0</v>
      </c>
    </row>
    <row r="21" spans="1:10" ht="22.5" customHeight="1" x14ac:dyDescent="0.35">
      <c r="A21" s="53"/>
      <c r="B21" s="54" t="s">
        <v>18</v>
      </c>
      <c r="C21" s="55"/>
      <c r="D21" s="82"/>
      <c r="E21" s="82"/>
      <c r="F21" s="82"/>
      <c r="G21" s="35"/>
      <c r="H21" s="35">
        <f t="shared" si="2"/>
        <v>0</v>
      </c>
      <c r="I21" s="35">
        <f t="shared" ref="I21:I31" si="3">C21*30/100</f>
        <v>0</v>
      </c>
      <c r="J21" s="35">
        <f t="shared" ref="J21:J31" si="4">D21</f>
        <v>0</v>
      </c>
    </row>
    <row r="22" spans="1:10" ht="22.5" customHeight="1" x14ac:dyDescent="0.35">
      <c r="A22" s="53" t="s">
        <v>93</v>
      </c>
      <c r="B22" s="54" t="s">
        <v>1</v>
      </c>
      <c r="C22" s="55">
        <f>SUM(D22:F22)</f>
        <v>22800</v>
      </c>
      <c r="D22" s="82">
        <v>0</v>
      </c>
      <c r="E22" s="82">
        <v>22800</v>
      </c>
      <c r="F22" s="82">
        <v>0</v>
      </c>
      <c r="G22" s="35">
        <f>+D22+E22+F22</f>
        <v>22800</v>
      </c>
      <c r="H22" s="35">
        <f t="shared" si="2"/>
        <v>0</v>
      </c>
      <c r="I22" s="35">
        <f>C22*30/100</f>
        <v>6840</v>
      </c>
      <c r="J22" s="35">
        <f t="shared" si="4"/>
        <v>0</v>
      </c>
    </row>
    <row r="23" spans="1:10" ht="22.5" customHeight="1" x14ac:dyDescent="0.35">
      <c r="A23" s="53"/>
      <c r="B23" s="54" t="s">
        <v>18</v>
      </c>
      <c r="C23" s="55"/>
      <c r="D23" s="82"/>
      <c r="E23" s="82"/>
      <c r="F23" s="82"/>
      <c r="G23" s="35">
        <f t="shared" ref="G23:G34" si="5">+D23+E23+F23</f>
        <v>0</v>
      </c>
      <c r="H23" s="35">
        <f t="shared" si="2"/>
        <v>0</v>
      </c>
      <c r="I23" s="35">
        <f t="shared" si="3"/>
        <v>0</v>
      </c>
      <c r="J23" s="35">
        <f t="shared" si="4"/>
        <v>0</v>
      </c>
    </row>
    <row r="24" spans="1:10" ht="22.5" customHeight="1" x14ac:dyDescent="0.35">
      <c r="A24" s="53"/>
      <c r="B24" s="54"/>
      <c r="C24" s="55"/>
      <c r="D24" s="82"/>
      <c r="E24" s="82"/>
      <c r="F24" s="82"/>
      <c r="G24" s="35"/>
      <c r="H24" s="35"/>
      <c r="I24" s="35"/>
      <c r="J24" s="35"/>
    </row>
    <row r="25" spans="1:10" ht="22.5" customHeight="1" x14ac:dyDescent="0.35">
      <c r="A25" s="83" t="s">
        <v>94</v>
      </c>
      <c r="B25" s="54"/>
      <c r="C25" s="55"/>
      <c r="D25" s="82"/>
      <c r="E25" s="82"/>
      <c r="F25" s="52"/>
      <c r="G25" s="35">
        <f t="shared" si="5"/>
        <v>0</v>
      </c>
      <c r="H25" s="35">
        <f t="shared" si="2"/>
        <v>0</v>
      </c>
      <c r="I25" s="35">
        <f t="shared" si="3"/>
        <v>0</v>
      </c>
      <c r="J25" s="35">
        <f t="shared" si="4"/>
        <v>0</v>
      </c>
    </row>
    <row r="26" spans="1:10" ht="22.5" customHeight="1" x14ac:dyDescent="0.35">
      <c r="A26" s="53" t="s">
        <v>95</v>
      </c>
      <c r="B26" s="54" t="s">
        <v>1</v>
      </c>
      <c r="C26" s="55">
        <f>SUM(D26:F26)</f>
        <v>98000</v>
      </c>
      <c r="D26" s="82">
        <v>40000</v>
      </c>
      <c r="E26" s="82">
        <v>58000</v>
      </c>
      <c r="F26" s="82">
        <v>0</v>
      </c>
      <c r="G26" s="35">
        <f t="shared" si="5"/>
        <v>98000</v>
      </c>
      <c r="H26" s="35">
        <f t="shared" si="2"/>
        <v>0</v>
      </c>
      <c r="I26" s="35">
        <f>C26*30/100</f>
        <v>29400</v>
      </c>
      <c r="J26" s="35">
        <f t="shared" si="4"/>
        <v>40000</v>
      </c>
    </row>
    <row r="27" spans="1:10" ht="22.5" customHeight="1" x14ac:dyDescent="0.35">
      <c r="A27" s="53"/>
      <c r="B27" s="54" t="s">
        <v>18</v>
      </c>
      <c r="C27" s="55"/>
      <c r="D27" s="82"/>
      <c r="E27" s="82"/>
      <c r="F27" s="82"/>
      <c r="G27" s="35">
        <f t="shared" si="5"/>
        <v>0</v>
      </c>
      <c r="H27" s="35">
        <f t="shared" si="2"/>
        <v>0</v>
      </c>
      <c r="I27" s="35">
        <f t="shared" si="3"/>
        <v>0</v>
      </c>
      <c r="J27" s="35">
        <f t="shared" si="4"/>
        <v>0</v>
      </c>
    </row>
    <row r="28" spans="1:10" s="17" customFormat="1" ht="22.5" customHeight="1" x14ac:dyDescent="0.35">
      <c r="A28" s="53" t="s">
        <v>96</v>
      </c>
      <c r="B28" s="54" t="s">
        <v>1</v>
      </c>
      <c r="C28" s="55">
        <f>SUM(D28:F28)</f>
        <v>95000</v>
      </c>
      <c r="D28" s="82">
        <v>31970</v>
      </c>
      <c r="E28" s="82">
        <v>63030</v>
      </c>
      <c r="F28" s="82">
        <v>0</v>
      </c>
      <c r="G28" s="35">
        <f t="shared" si="5"/>
        <v>95000</v>
      </c>
      <c r="H28" s="35">
        <f t="shared" si="2"/>
        <v>0</v>
      </c>
      <c r="I28" s="35">
        <f>C28*30/100</f>
        <v>28500</v>
      </c>
      <c r="J28" s="35">
        <f t="shared" si="4"/>
        <v>31970</v>
      </c>
    </row>
    <row r="29" spans="1:10" s="17" customFormat="1" ht="22.5" customHeight="1" x14ac:dyDescent="0.35">
      <c r="A29" s="53"/>
      <c r="B29" s="54" t="s">
        <v>18</v>
      </c>
      <c r="C29" s="55"/>
      <c r="D29" s="82"/>
      <c r="E29" s="82"/>
      <c r="F29" s="82"/>
      <c r="G29" s="35">
        <f t="shared" si="5"/>
        <v>0</v>
      </c>
      <c r="H29" s="35">
        <f t="shared" si="2"/>
        <v>0</v>
      </c>
      <c r="I29" s="35">
        <f t="shared" si="3"/>
        <v>0</v>
      </c>
      <c r="J29" s="35">
        <f t="shared" si="4"/>
        <v>0</v>
      </c>
    </row>
    <row r="30" spans="1:10" s="17" customFormat="1" ht="22.5" customHeight="1" x14ac:dyDescent="0.35">
      <c r="A30" s="53" t="s">
        <v>97</v>
      </c>
      <c r="B30" s="54" t="s">
        <v>1</v>
      </c>
      <c r="C30" s="55">
        <f>SUM(D30:F30)</f>
        <v>8800</v>
      </c>
      <c r="D30" s="82">
        <v>0</v>
      </c>
      <c r="E30" s="82">
        <v>8800</v>
      </c>
      <c r="F30" s="82">
        <v>0</v>
      </c>
      <c r="G30" s="35">
        <f t="shared" si="5"/>
        <v>8800</v>
      </c>
      <c r="H30" s="35">
        <f t="shared" si="2"/>
        <v>0</v>
      </c>
      <c r="I30" s="35">
        <f>C30*30/100</f>
        <v>2640</v>
      </c>
      <c r="J30" s="35">
        <f t="shared" si="4"/>
        <v>0</v>
      </c>
    </row>
    <row r="31" spans="1:10" s="17" customFormat="1" ht="22.5" customHeight="1" x14ac:dyDescent="0.35">
      <c r="A31" s="53"/>
      <c r="B31" s="54" t="s">
        <v>18</v>
      </c>
      <c r="C31" s="55"/>
      <c r="D31" s="82"/>
      <c r="E31" s="82"/>
      <c r="F31" s="52"/>
      <c r="G31" s="35">
        <f t="shared" si="5"/>
        <v>0</v>
      </c>
      <c r="H31" s="35">
        <f t="shared" si="2"/>
        <v>0</v>
      </c>
      <c r="I31" s="35">
        <f t="shared" si="3"/>
        <v>0</v>
      </c>
      <c r="J31" s="35">
        <f t="shared" si="4"/>
        <v>0</v>
      </c>
    </row>
    <row r="32" spans="1:10" s="17" customFormat="1" ht="22.5" customHeight="1" x14ac:dyDescent="0.35">
      <c r="A32" s="53" t="s">
        <v>98</v>
      </c>
      <c r="B32" s="54" t="s">
        <v>1</v>
      </c>
      <c r="C32" s="55">
        <f>SUM(D32:F32)</f>
        <v>2200</v>
      </c>
      <c r="D32" s="82"/>
      <c r="E32" s="82">
        <v>2200</v>
      </c>
      <c r="F32" s="82">
        <v>0</v>
      </c>
      <c r="G32" s="35">
        <f t="shared" si="5"/>
        <v>2200</v>
      </c>
      <c r="H32" s="35">
        <f t="shared" si="2"/>
        <v>0</v>
      </c>
      <c r="I32" s="35"/>
      <c r="J32" s="35"/>
    </row>
    <row r="33" spans="1:10" s="17" customFormat="1" ht="22.5" customHeight="1" x14ac:dyDescent="0.35">
      <c r="A33" s="53"/>
      <c r="B33" s="54" t="s">
        <v>18</v>
      </c>
      <c r="C33" s="55"/>
      <c r="D33" s="82"/>
      <c r="E33" s="52"/>
      <c r="F33" s="52"/>
      <c r="G33" s="35">
        <f t="shared" si="5"/>
        <v>0</v>
      </c>
      <c r="H33" s="35">
        <f t="shared" si="2"/>
        <v>0</v>
      </c>
      <c r="I33" s="35">
        <f>SUM(I20:I32)</f>
        <v>71310</v>
      </c>
      <c r="J33" s="35">
        <f>SUM(J20:J32)</f>
        <v>71970</v>
      </c>
    </row>
    <row r="34" spans="1:10" s="17" customFormat="1" ht="22.5" customHeight="1" x14ac:dyDescent="0.35">
      <c r="A34" s="253" t="s">
        <v>88</v>
      </c>
      <c r="B34" s="77" t="s">
        <v>1</v>
      </c>
      <c r="C34" s="78">
        <f>D34+E34+F34</f>
        <v>537300</v>
      </c>
      <c r="D34" s="78">
        <f>D10</f>
        <v>164970</v>
      </c>
      <c r="E34" s="78">
        <f>E10</f>
        <v>253260</v>
      </c>
      <c r="F34" s="78">
        <f>F10</f>
        <v>119070</v>
      </c>
      <c r="G34" s="35">
        <f t="shared" si="5"/>
        <v>537300</v>
      </c>
      <c r="H34" s="35">
        <f t="shared" si="2"/>
        <v>0</v>
      </c>
    </row>
    <row r="35" spans="1:10" s="17" customFormat="1" ht="22.5" customHeight="1" x14ac:dyDescent="0.35">
      <c r="A35" s="253"/>
      <c r="B35" s="77" t="s">
        <v>18</v>
      </c>
      <c r="C35" s="78"/>
      <c r="D35" s="78"/>
      <c r="E35" s="78"/>
      <c r="F35" s="78"/>
    </row>
    <row r="36" spans="1:10" s="17" customFormat="1" ht="22.5" customHeight="1" x14ac:dyDescent="0.35">
      <c r="A36" s="253" t="s">
        <v>89</v>
      </c>
      <c r="B36" s="77" t="s">
        <v>1</v>
      </c>
      <c r="C36" s="78">
        <f t="shared" ref="C36:C37" si="6">D36+E36+F36</f>
        <v>537300</v>
      </c>
      <c r="D36" s="78">
        <f>+D10</f>
        <v>164970</v>
      </c>
      <c r="E36" s="78">
        <f t="shared" ref="E36:F36" si="7">+E10</f>
        <v>253260</v>
      </c>
      <c r="F36" s="78">
        <f t="shared" si="7"/>
        <v>119070</v>
      </c>
    </row>
    <row r="37" spans="1:10" s="17" customFormat="1" ht="22.5" customHeight="1" x14ac:dyDescent="0.35">
      <c r="A37" s="253"/>
      <c r="B37" s="77" t="s">
        <v>18</v>
      </c>
      <c r="C37" s="78">
        <f t="shared" si="6"/>
        <v>0</v>
      </c>
      <c r="D37" s="78">
        <v>0</v>
      </c>
      <c r="E37" s="78">
        <v>0</v>
      </c>
      <c r="F37" s="78">
        <v>0</v>
      </c>
    </row>
    <row r="38" spans="1:10" s="17" customFormat="1" ht="22.5" customHeight="1" x14ac:dyDescent="0.35">
      <c r="A38" s="138"/>
      <c r="B38" s="138"/>
      <c r="C38" s="141"/>
      <c r="D38" s="141"/>
      <c r="E38" s="141"/>
      <c r="F38" s="141"/>
    </row>
    <row r="39" spans="1:10" s="17" customFormat="1" ht="22.5" customHeight="1" x14ac:dyDescent="0.35">
      <c r="A39" s="34"/>
      <c r="C39" s="36"/>
      <c r="D39" s="35"/>
      <c r="E39" s="35"/>
      <c r="F39" s="35"/>
    </row>
    <row r="40" spans="1:10" s="17" customFormat="1" ht="22.5" customHeight="1" x14ac:dyDescent="0.35">
      <c r="A40" s="34"/>
      <c r="B40" s="264" t="s">
        <v>70</v>
      </c>
      <c r="C40" s="264"/>
      <c r="D40" s="264"/>
      <c r="E40" s="264"/>
      <c r="F40" s="264"/>
    </row>
    <row r="41" spans="1:10" s="17" customFormat="1" ht="22.5" customHeight="1" x14ac:dyDescent="0.35">
      <c r="A41" s="34"/>
      <c r="C41" s="36"/>
      <c r="D41" s="35"/>
      <c r="E41" s="35"/>
      <c r="F41" s="35"/>
    </row>
    <row r="42" spans="1:10" s="17" customFormat="1" ht="22.5" customHeight="1" x14ac:dyDescent="0.35">
      <c r="A42" s="34"/>
      <c r="C42" s="36"/>
      <c r="D42" s="35"/>
      <c r="E42" s="35"/>
      <c r="F42" s="35"/>
    </row>
    <row r="43" spans="1:10" s="17" customFormat="1" ht="22.5" customHeight="1" x14ac:dyDescent="0.35">
      <c r="A43" s="34"/>
      <c r="C43" s="36"/>
      <c r="D43" s="35"/>
      <c r="E43" s="35"/>
      <c r="F43" s="35"/>
    </row>
    <row r="44" spans="1:10" s="17" customFormat="1" ht="22.5" customHeight="1" x14ac:dyDescent="0.35">
      <c r="A44" s="34"/>
      <c r="C44" s="36"/>
      <c r="D44" s="35"/>
      <c r="E44" s="35"/>
      <c r="F44" s="35"/>
    </row>
    <row r="45" spans="1:10" s="17" customFormat="1" ht="22.5" customHeight="1" x14ac:dyDescent="0.35">
      <c r="A45" s="34"/>
      <c r="C45" s="36"/>
      <c r="D45" s="35"/>
      <c r="E45" s="35"/>
      <c r="F45" s="35"/>
    </row>
    <row r="46" spans="1:10" s="17" customFormat="1" ht="22.5" customHeight="1" x14ac:dyDescent="0.35">
      <c r="A46" s="34"/>
      <c r="C46" s="36"/>
      <c r="D46" s="35"/>
      <c r="E46" s="35"/>
      <c r="F46" s="35"/>
    </row>
    <row r="47" spans="1:10" s="17" customFormat="1" ht="22.5" customHeight="1" x14ac:dyDescent="0.35">
      <c r="A47" s="34"/>
      <c r="C47" s="36"/>
      <c r="D47" s="35"/>
      <c r="E47" s="35"/>
      <c r="F47" s="35"/>
    </row>
    <row r="48" spans="1:10" s="17" customFormat="1" ht="22.5" customHeight="1" x14ac:dyDescent="0.35">
      <c r="A48" s="34"/>
      <c r="C48" s="36"/>
      <c r="D48" s="35"/>
      <c r="E48" s="35"/>
      <c r="F48" s="35"/>
    </row>
    <row r="49" spans="1:6" s="17" customFormat="1" ht="22.5" customHeight="1" x14ac:dyDescent="0.35">
      <c r="A49" s="34"/>
      <c r="C49" s="36"/>
      <c r="D49" s="35"/>
      <c r="E49" s="35"/>
      <c r="F49" s="35"/>
    </row>
    <row r="50" spans="1:6" s="17" customFormat="1" ht="22.5" customHeight="1" x14ac:dyDescent="0.35">
      <c r="A50" s="34"/>
      <c r="C50" s="36"/>
      <c r="D50" s="35"/>
      <c r="E50" s="35"/>
      <c r="F50" s="35"/>
    </row>
    <row r="51" spans="1:6" s="17" customFormat="1" ht="22.5" customHeight="1" x14ac:dyDescent="0.35">
      <c r="A51" s="34"/>
      <c r="C51" s="36"/>
      <c r="D51" s="35"/>
      <c r="E51" s="35"/>
      <c r="F51" s="35"/>
    </row>
    <row r="52" spans="1:6" s="17" customFormat="1" ht="22.5" customHeight="1" x14ac:dyDescent="0.35">
      <c r="A52" s="34"/>
      <c r="C52" s="36"/>
      <c r="D52" s="35"/>
      <c r="E52" s="35"/>
      <c r="F52" s="35"/>
    </row>
    <row r="53" spans="1:6" s="17" customFormat="1" ht="22.5" customHeight="1" x14ac:dyDescent="0.35">
      <c r="A53" s="34"/>
      <c r="C53" s="36"/>
      <c r="D53" s="35"/>
      <c r="E53" s="35"/>
      <c r="F53" s="35"/>
    </row>
    <row r="54" spans="1:6" s="17" customFormat="1" ht="22.5" customHeight="1" x14ac:dyDescent="0.35">
      <c r="A54" s="34"/>
      <c r="C54" s="36"/>
      <c r="D54" s="35"/>
      <c r="E54" s="35"/>
      <c r="F54" s="35"/>
    </row>
    <row r="55" spans="1:6" s="17" customFormat="1" ht="22.5" customHeight="1" x14ac:dyDescent="0.35">
      <c r="A55" s="34"/>
      <c r="C55" s="36"/>
      <c r="D55" s="35"/>
      <c r="E55" s="35"/>
      <c r="F55" s="35"/>
    </row>
    <row r="56" spans="1:6" s="17" customFormat="1" ht="22.5" customHeight="1" x14ac:dyDescent="0.35">
      <c r="A56" s="34"/>
      <c r="C56" s="36"/>
      <c r="D56" s="35"/>
      <c r="E56" s="35"/>
      <c r="F56" s="35"/>
    </row>
    <row r="57" spans="1:6" s="17" customFormat="1" ht="22.5" customHeight="1" x14ac:dyDescent="0.35">
      <c r="A57" s="34"/>
      <c r="C57" s="36"/>
      <c r="D57" s="35"/>
      <c r="E57" s="35"/>
      <c r="F57" s="35"/>
    </row>
    <row r="58" spans="1:6" s="17" customFormat="1" ht="22.5" customHeight="1" x14ac:dyDescent="0.35">
      <c r="A58" s="34"/>
      <c r="C58" s="36"/>
      <c r="D58" s="35"/>
      <c r="E58" s="35"/>
      <c r="F58" s="35"/>
    </row>
    <row r="59" spans="1:6" s="17" customFormat="1" ht="22.5" customHeight="1" x14ac:dyDescent="0.35">
      <c r="A59" s="34"/>
      <c r="C59" s="36"/>
      <c r="D59" s="35"/>
      <c r="E59" s="35"/>
      <c r="F59" s="35"/>
    </row>
    <row r="60" spans="1:6" s="17" customFormat="1" ht="22.5" customHeight="1" x14ac:dyDescent="0.35">
      <c r="A60" s="34"/>
      <c r="C60" s="36"/>
      <c r="D60" s="35"/>
      <c r="E60" s="35"/>
      <c r="F60" s="35"/>
    </row>
    <row r="61" spans="1:6" s="17" customFormat="1" ht="22.5" customHeight="1" x14ac:dyDescent="0.35">
      <c r="A61" s="34"/>
      <c r="C61" s="36"/>
      <c r="D61" s="35"/>
      <c r="E61" s="35"/>
      <c r="F61" s="35"/>
    </row>
    <row r="62" spans="1:6" s="17" customFormat="1" ht="22.5" customHeight="1" x14ac:dyDescent="0.35">
      <c r="A62" s="34"/>
      <c r="C62" s="36"/>
      <c r="D62" s="35"/>
      <c r="E62" s="35"/>
      <c r="F62" s="35"/>
    </row>
    <row r="63" spans="1:6" s="17" customFormat="1" ht="22.5" customHeight="1" x14ac:dyDescent="0.35">
      <c r="A63" s="34"/>
      <c r="C63" s="36"/>
      <c r="D63" s="35"/>
      <c r="E63" s="35"/>
      <c r="F63" s="35"/>
    </row>
    <row r="64" spans="1:6" s="17" customFormat="1" ht="22.5" customHeight="1" x14ac:dyDescent="0.35">
      <c r="A64" s="34"/>
      <c r="C64" s="36"/>
      <c r="D64" s="35"/>
      <c r="E64" s="35"/>
      <c r="F64" s="35"/>
    </row>
    <row r="65" spans="1:6" s="17" customFormat="1" ht="22.5" customHeight="1" x14ac:dyDescent="0.35">
      <c r="A65" s="34"/>
      <c r="C65" s="36"/>
      <c r="D65" s="35"/>
      <c r="E65" s="35"/>
      <c r="F65" s="35"/>
    </row>
    <row r="66" spans="1:6" s="17" customFormat="1" ht="22.5" customHeight="1" x14ac:dyDescent="0.35">
      <c r="A66" s="34"/>
      <c r="C66" s="36"/>
      <c r="D66" s="35"/>
      <c r="E66" s="35"/>
      <c r="F66" s="35"/>
    </row>
    <row r="67" spans="1:6" s="17" customFormat="1" ht="22.5" customHeight="1" x14ac:dyDescent="0.35">
      <c r="A67" s="34"/>
      <c r="C67" s="36"/>
      <c r="D67" s="35"/>
      <c r="E67" s="35"/>
      <c r="F67" s="35"/>
    </row>
    <row r="68" spans="1:6" s="17" customFormat="1" ht="22.5" customHeight="1" x14ac:dyDescent="0.35">
      <c r="A68" s="34"/>
      <c r="C68" s="36"/>
      <c r="D68" s="35"/>
      <c r="E68" s="35"/>
      <c r="F68" s="35"/>
    </row>
    <row r="69" spans="1:6" s="17" customFormat="1" ht="22.5" customHeight="1" x14ac:dyDescent="0.35">
      <c r="A69" s="34"/>
      <c r="C69" s="36"/>
      <c r="D69" s="35"/>
      <c r="E69" s="35"/>
      <c r="F69" s="35"/>
    </row>
    <row r="70" spans="1:6" s="17" customFormat="1" ht="22.5" customHeight="1" x14ac:dyDescent="0.35">
      <c r="A70" s="34"/>
      <c r="C70" s="36"/>
      <c r="D70" s="35"/>
      <c r="E70" s="35"/>
      <c r="F70" s="35"/>
    </row>
    <row r="71" spans="1:6" s="17" customFormat="1" ht="22.5" customHeight="1" x14ac:dyDescent="0.35">
      <c r="A71" s="34"/>
      <c r="C71" s="36"/>
      <c r="D71" s="35"/>
      <c r="E71" s="35"/>
      <c r="F71" s="35"/>
    </row>
    <row r="72" spans="1:6" s="17" customFormat="1" ht="22.5" customHeight="1" x14ac:dyDescent="0.35">
      <c r="A72" s="34"/>
      <c r="C72" s="36"/>
      <c r="D72" s="35"/>
      <c r="E72" s="35"/>
      <c r="F72" s="35"/>
    </row>
    <row r="73" spans="1:6" s="17" customFormat="1" ht="22.5" customHeight="1" x14ac:dyDescent="0.35">
      <c r="A73" s="34"/>
      <c r="C73" s="36"/>
      <c r="D73" s="35"/>
      <c r="E73" s="35"/>
      <c r="F73" s="35"/>
    </row>
    <row r="74" spans="1:6" s="17" customFormat="1" ht="22.5" customHeight="1" x14ac:dyDescent="0.35">
      <c r="A74" s="34"/>
      <c r="C74" s="36"/>
      <c r="D74" s="35"/>
      <c r="E74" s="35"/>
      <c r="F74" s="35"/>
    </row>
    <row r="75" spans="1:6" s="17" customFormat="1" ht="22.5" customHeight="1" x14ac:dyDescent="0.35">
      <c r="A75" s="34"/>
      <c r="C75" s="36"/>
      <c r="D75" s="35"/>
      <c r="E75" s="35"/>
      <c r="F75" s="35"/>
    </row>
    <row r="76" spans="1:6" s="17" customFormat="1" ht="22.5" customHeight="1" x14ac:dyDescent="0.35">
      <c r="A76" s="34"/>
      <c r="C76" s="36"/>
      <c r="D76" s="35"/>
      <c r="E76" s="35"/>
      <c r="F76" s="35"/>
    </row>
    <row r="77" spans="1:6" s="17" customFormat="1" ht="22.5" customHeight="1" x14ac:dyDescent="0.35">
      <c r="A77" s="34"/>
      <c r="C77" s="36"/>
      <c r="D77" s="35"/>
      <c r="E77" s="35"/>
      <c r="F77" s="35"/>
    </row>
    <row r="78" spans="1:6" s="17" customFormat="1" ht="22.5" customHeight="1" x14ac:dyDescent="0.35">
      <c r="A78" s="34"/>
      <c r="C78" s="36"/>
      <c r="D78" s="35"/>
      <c r="E78" s="35"/>
      <c r="F78" s="35"/>
    </row>
    <row r="79" spans="1:6" s="17" customFormat="1" ht="22.5" customHeight="1" x14ac:dyDescent="0.35">
      <c r="A79" s="34"/>
      <c r="C79" s="36"/>
      <c r="D79" s="35"/>
      <c r="E79" s="35"/>
      <c r="F79" s="35"/>
    </row>
    <row r="80" spans="1:6" s="17" customFormat="1" ht="22.5" customHeight="1" x14ac:dyDescent="0.35">
      <c r="A80" s="34"/>
      <c r="C80" s="36"/>
      <c r="D80" s="35"/>
      <c r="E80" s="35"/>
      <c r="F80" s="35"/>
    </row>
    <row r="81" spans="1:6" s="17" customFormat="1" ht="22.5" customHeight="1" x14ac:dyDescent="0.35">
      <c r="A81" s="34"/>
      <c r="C81" s="36"/>
      <c r="D81" s="35"/>
      <c r="E81" s="35"/>
      <c r="F81" s="35"/>
    </row>
    <row r="82" spans="1:6" s="17" customFormat="1" ht="22.5" customHeight="1" x14ac:dyDescent="0.35">
      <c r="A82" s="34"/>
      <c r="C82" s="36"/>
      <c r="D82" s="35"/>
      <c r="E82" s="35"/>
      <c r="F82" s="35"/>
    </row>
    <row r="83" spans="1:6" s="17" customFormat="1" ht="22.5" customHeight="1" x14ac:dyDescent="0.35">
      <c r="A83" s="34"/>
      <c r="C83" s="36"/>
      <c r="D83" s="35"/>
      <c r="E83" s="35"/>
      <c r="F83" s="35"/>
    </row>
    <row r="84" spans="1:6" s="17" customFormat="1" ht="22.5" customHeight="1" x14ac:dyDescent="0.35">
      <c r="A84" s="34"/>
      <c r="C84" s="36"/>
      <c r="D84" s="35"/>
      <c r="E84" s="35"/>
      <c r="F84" s="35"/>
    </row>
    <row r="85" spans="1:6" s="17" customFormat="1" ht="22.5" customHeight="1" x14ac:dyDescent="0.35">
      <c r="A85" s="34"/>
      <c r="C85" s="36"/>
      <c r="D85" s="35"/>
      <c r="E85" s="35"/>
      <c r="F85" s="35"/>
    </row>
    <row r="86" spans="1:6" s="17" customFormat="1" ht="22.5" customHeight="1" x14ac:dyDescent="0.35">
      <c r="A86" s="34"/>
      <c r="C86" s="36"/>
      <c r="D86" s="35"/>
      <c r="E86" s="35"/>
      <c r="F86" s="35"/>
    </row>
    <row r="87" spans="1:6" s="17" customFormat="1" ht="22.5" customHeight="1" x14ac:dyDescent="0.35">
      <c r="A87" s="34"/>
      <c r="C87" s="36"/>
      <c r="D87" s="35"/>
      <c r="E87" s="35"/>
      <c r="F87" s="35"/>
    </row>
    <row r="88" spans="1:6" s="17" customFormat="1" ht="22.5" customHeight="1" x14ac:dyDescent="0.35">
      <c r="A88" s="34"/>
      <c r="C88" s="36"/>
      <c r="D88" s="35"/>
      <c r="E88" s="35"/>
      <c r="F88" s="35"/>
    </row>
    <row r="89" spans="1:6" s="17" customFormat="1" ht="22.5" customHeight="1" x14ac:dyDescent="0.35">
      <c r="A89" s="34"/>
      <c r="C89" s="36"/>
      <c r="D89" s="35"/>
      <c r="E89" s="35"/>
      <c r="F89" s="35"/>
    </row>
    <row r="90" spans="1:6" s="17" customFormat="1" ht="22.5" customHeight="1" x14ac:dyDescent="0.35">
      <c r="A90" s="34"/>
      <c r="C90" s="36"/>
      <c r="D90" s="35"/>
      <c r="E90" s="35"/>
      <c r="F90" s="35"/>
    </row>
    <row r="91" spans="1:6" s="17" customFormat="1" ht="22.5" customHeight="1" x14ac:dyDescent="0.35">
      <c r="A91" s="34"/>
      <c r="C91" s="36"/>
      <c r="D91" s="35"/>
      <c r="E91" s="35"/>
      <c r="F91" s="35"/>
    </row>
    <row r="92" spans="1:6" s="17" customFormat="1" ht="22.5" customHeight="1" x14ac:dyDescent="0.35">
      <c r="A92" s="34"/>
      <c r="C92" s="36"/>
      <c r="D92" s="35"/>
      <c r="E92" s="35"/>
      <c r="F92" s="35"/>
    </row>
    <row r="93" spans="1:6" s="17" customFormat="1" ht="22.5" customHeight="1" x14ac:dyDescent="0.35">
      <c r="A93" s="34"/>
      <c r="C93" s="36"/>
      <c r="D93" s="35"/>
      <c r="E93" s="35"/>
      <c r="F93" s="35"/>
    </row>
    <row r="94" spans="1:6" s="17" customFormat="1" ht="22.5" customHeight="1" x14ac:dyDescent="0.35">
      <c r="A94" s="34"/>
      <c r="C94" s="36"/>
      <c r="D94" s="35"/>
      <c r="E94" s="35"/>
      <c r="F94" s="35"/>
    </row>
    <row r="95" spans="1:6" s="17" customFormat="1" ht="22.5" customHeight="1" x14ac:dyDescent="0.35">
      <c r="A95" s="34"/>
      <c r="C95" s="36"/>
      <c r="D95" s="35"/>
      <c r="E95" s="35"/>
      <c r="F95" s="35"/>
    </row>
    <row r="96" spans="1:6" s="17" customFormat="1" ht="22.5" customHeight="1" x14ac:dyDescent="0.35">
      <c r="A96" s="34"/>
      <c r="C96" s="36"/>
      <c r="D96" s="35"/>
      <c r="E96" s="35"/>
      <c r="F96" s="35"/>
    </row>
    <row r="97" spans="1:6" s="17" customFormat="1" ht="22.5" customHeight="1" x14ac:dyDescent="0.35">
      <c r="A97" s="34"/>
      <c r="C97" s="36"/>
      <c r="D97" s="35"/>
      <c r="E97" s="35"/>
      <c r="F97" s="35"/>
    </row>
    <row r="98" spans="1:6" s="17" customFormat="1" ht="22.5" customHeight="1" x14ac:dyDescent="0.35">
      <c r="A98" s="34"/>
      <c r="C98" s="36"/>
      <c r="D98" s="35"/>
      <c r="E98" s="35"/>
      <c r="F98" s="35"/>
    </row>
    <row r="99" spans="1:6" s="17" customFormat="1" ht="22.5" customHeight="1" x14ac:dyDescent="0.35">
      <c r="A99" s="34"/>
      <c r="C99" s="36"/>
      <c r="D99" s="35"/>
      <c r="E99" s="35"/>
      <c r="F99" s="35"/>
    </row>
    <row r="100" spans="1:6" s="17" customFormat="1" ht="22.5" customHeight="1" x14ac:dyDescent="0.35">
      <c r="A100" s="34"/>
      <c r="C100" s="36"/>
      <c r="D100" s="35"/>
      <c r="E100" s="35"/>
      <c r="F100" s="35"/>
    </row>
    <row r="101" spans="1:6" s="17" customFormat="1" ht="22.5" customHeight="1" x14ac:dyDescent="0.35">
      <c r="A101" s="34"/>
      <c r="C101" s="36"/>
      <c r="D101" s="35"/>
      <c r="E101" s="35"/>
      <c r="F101" s="35"/>
    </row>
    <row r="102" spans="1:6" s="17" customFormat="1" ht="22.5" customHeight="1" x14ac:dyDescent="0.35">
      <c r="A102" s="34"/>
      <c r="C102" s="36"/>
      <c r="D102" s="35"/>
      <c r="E102" s="35"/>
      <c r="F102" s="35"/>
    </row>
    <row r="103" spans="1:6" s="17" customFormat="1" ht="22.5" customHeight="1" x14ac:dyDescent="0.35">
      <c r="A103" s="34"/>
      <c r="C103" s="36"/>
      <c r="D103" s="35"/>
      <c r="E103" s="35"/>
      <c r="F103" s="35"/>
    </row>
    <row r="104" spans="1:6" s="17" customFormat="1" ht="22.5" customHeight="1" x14ac:dyDescent="0.35">
      <c r="A104" s="34"/>
      <c r="C104" s="36"/>
      <c r="D104" s="35"/>
      <c r="E104" s="35"/>
      <c r="F104" s="35"/>
    </row>
    <row r="105" spans="1:6" s="17" customFormat="1" ht="22.5" customHeight="1" x14ac:dyDescent="0.35">
      <c r="A105" s="34"/>
      <c r="C105" s="36"/>
      <c r="D105" s="35"/>
      <c r="E105" s="35"/>
      <c r="F105" s="35"/>
    </row>
    <row r="106" spans="1:6" s="17" customFormat="1" ht="22.5" customHeight="1" x14ac:dyDescent="0.35">
      <c r="A106" s="34"/>
      <c r="C106" s="36"/>
      <c r="D106" s="35"/>
      <c r="E106" s="35"/>
      <c r="F106" s="35"/>
    </row>
    <row r="107" spans="1:6" s="17" customFormat="1" ht="22.5" customHeight="1" x14ac:dyDescent="0.35">
      <c r="A107" s="34"/>
      <c r="C107" s="36"/>
      <c r="D107" s="35"/>
      <c r="E107" s="35"/>
      <c r="F107" s="35"/>
    </row>
    <row r="108" spans="1:6" s="17" customFormat="1" ht="22.5" customHeight="1" x14ac:dyDescent="0.35">
      <c r="A108" s="34"/>
      <c r="C108" s="36"/>
      <c r="D108" s="35"/>
      <c r="E108" s="35"/>
      <c r="F108" s="35"/>
    </row>
    <row r="109" spans="1:6" s="17" customFormat="1" ht="22.5" customHeight="1" x14ac:dyDescent="0.35">
      <c r="A109" s="34"/>
      <c r="C109" s="36"/>
      <c r="D109" s="35"/>
      <c r="E109" s="35"/>
      <c r="F109" s="35"/>
    </row>
    <row r="110" spans="1:6" s="17" customFormat="1" ht="22.5" customHeight="1" x14ac:dyDescent="0.35">
      <c r="A110" s="34"/>
      <c r="C110" s="36"/>
      <c r="D110" s="35"/>
      <c r="E110" s="35"/>
      <c r="F110" s="35"/>
    </row>
    <row r="111" spans="1:6" s="17" customFormat="1" ht="22.5" customHeight="1" x14ac:dyDescent="0.35">
      <c r="A111" s="34"/>
      <c r="C111" s="36"/>
      <c r="D111" s="35"/>
      <c r="E111" s="35"/>
      <c r="F111" s="35"/>
    </row>
    <row r="112" spans="1:6" s="17" customFormat="1" ht="22.5" customHeight="1" x14ac:dyDescent="0.35">
      <c r="A112" s="34"/>
      <c r="C112" s="36"/>
      <c r="D112" s="35"/>
      <c r="E112" s="35"/>
      <c r="F112" s="35"/>
    </row>
    <row r="113" spans="1:6" s="17" customFormat="1" ht="22.5" customHeight="1" x14ac:dyDescent="0.35">
      <c r="A113" s="34"/>
      <c r="C113" s="36"/>
      <c r="D113" s="35"/>
      <c r="E113" s="35"/>
      <c r="F113" s="35"/>
    </row>
    <row r="114" spans="1:6" s="17" customFormat="1" ht="22.5" customHeight="1" x14ac:dyDescent="0.35">
      <c r="A114" s="34"/>
      <c r="C114" s="36"/>
      <c r="D114" s="35"/>
      <c r="E114" s="35"/>
      <c r="F114" s="35"/>
    </row>
    <row r="115" spans="1:6" s="17" customFormat="1" ht="22.5" customHeight="1" x14ac:dyDescent="0.35">
      <c r="A115" s="34"/>
      <c r="C115" s="36"/>
      <c r="D115" s="35"/>
      <c r="E115" s="35"/>
      <c r="F115" s="35"/>
    </row>
    <row r="116" spans="1:6" s="17" customFormat="1" ht="22.5" customHeight="1" x14ac:dyDescent="0.35">
      <c r="A116" s="34"/>
      <c r="C116" s="36"/>
      <c r="D116" s="35"/>
      <c r="E116" s="35"/>
      <c r="F116" s="35"/>
    </row>
    <row r="117" spans="1:6" s="17" customFormat="1" ht="22.5" customHeight="1" x14ac:dyDescent="0.35">
      <c r="A117" s="34"/>
      <c r="C117" s="36"/>
      <c r="D117" s="35"/>
      <c r="E117" s="35"/>
      <c r="F117" s="35"/>
    </row>
    <row r="118" spans="1:6" s="17" customFormat="1" ht="22.5" customHeight="1" x14ac:dyDescent="0.35">
      <c r="A118" s="34"/>
      <c r="C118" s="36"/>
      <c r="D118" s="35"/>
      <c r="E118" s="35"/>
      <c r="F118" s="35"/>
    </row>
    <row r="119" spans="1:6" s="17" customFormat="1" ht="22.5" customHeight="1" x14ac:dyDescent="0.35">
      <c r="A119" s="34"/>
      <c r="C119" s="36"/>
      <c r="D119" s="35"/>
      <c r="E119" s="35"/>
      <c r="F119" s="35"/>
    </row>
    <row r="120" spans="1:6" s="17" customFormat="1" ht="22.5" customHeight="1" x14ac:dyDescent="0.35">
      <c r="A120" s="34"/>
      <c r="C120" s="36"/>
      <c r="D120" s="35"/>
      <c r="E120" s="35"/>
      <c r="F120" s="35"/>
    </row>
    <row r="121" spans="1:6" s="17" customFormat="1" ht="22.5" customHeight="1" x14ac:dyDescent="0.35">
      <c r="A121" s="34"/>
      <c r="C121" s="36"/>
      <c r="D121" s="35"/>
      <c r="E121" s="35"/>
      <c r="F121" s="35"/>
    </row>
    <row r="122" spans="1:6" s="17" customFormat="1" ht="22.5" customHeight="1" x14ac:dyDescent="0.35">
      <c r="A122" s="34"/>
      <c r="C122" s="36"/>
      <c r="D122" s="35"/>
      <c r="E122" s="35"/>
      <c r="F122" s="35"/>
    </row>
    <row r="123" spans="1:6" s="17" customFormat="1" ht="22.5" customHeight="1" x14ac:dyDescent="0.35">
      <c r="A123" s="34"/>
      <c r="C123" s="36"/>
      <c r="D123" s="35"/>
      <c r="E123" s="35"/>
      <c r="F123" s="35"/>
    </row>
    <row r="124" spans="1:6" s="17" customFormat="1" ht="22.5" customHeight="1" x14ac:dyDescent="0.35">
      <c r="A124" s="34"/>
      <c r="C124" s="36"/>
      <c r="D124" s="35"/>
      <c r="E124" s="35"/>
      <c r="F124" s="35"/>
    </row>
    <row r="125" spans="1:6" s="17" customFormat="1" ht="22.5" customHeight="1" x14ac:dyDescent="0.35">
      <c r="A125" s="34"/>
      <c r="C125" s="36"/>
      <c r="D125" s="35"/>
      <c r="E125" s="35"/>
      <c r="F125" s="35"/>
    </row>
    <row r="126" spans="1:6" s="17" customFormat="1" ht="22.5" customHeight="1" x14ac:dyDescent="0.35">
      <c r="A126" s="34"/>
      <c r="C126" s="36"/>
      <c r="D126" s="35"/>
      <c r="E126" s="35"/>
      <c r="F126" s="35"/>
    </row>
    <row r="127" spans="1:6" s="17" customFormat="1" ht="22.5" customHeight="1" x14ac:dyDescent="0.35">
      <c r="A127" s="34"/>
      <c r="C127" s="36"/>
      <c r="D127" s="35"/>
      <c r="E127" s="35"/>
      <c r="F127" s="35"/>
    </row>
    <row r="128" spans="1:6" s="17" customFormat="1" ht="22.5" customHeight="1" x14ac:dyDescent="0.35">
      <c r="A128" s="34"/>
      <c r="C128" s="36"/>
      <c r="D128" s="35"/>
      <c r="E128" s="35"/>
      <c r="F128" s="35"/>
    </row>
    <row r="129" spans="1:6" s="17" customFormat="1" ht="22.5" customHeight="1" x14ac:dyDescent="0.35">
      <c r="A129" s="34"/>
      <c r="C129" s="36"/>
      <c r="D129" s="35"/>
      <c r="E129" s="35"/>
      <c r="F129" s="35"/>
    </row>
    <row r="130" spans="1:6" s="17" customFormat="1" ht="22.5" customHeight="1" x14ac:dyDescent="0.35">
      <c r="A130" s="34"/>
      <c r="C130" s="36"/>
      <c r="D130" s="35"/>
      <c r="E130" s="35"/>
      <c r="F130" s="35"/>
    </row>
    <row r="131" spans="1:6" s="17" customFormat="1" ht="22.5" customHeight="1" x14ac:dyDescent="0.35">
      <c r="A131" s="34"/>
      <c r="C131" s="36"/>
      <c r="D131" s="35"/>
      <c r="E131" s="35"/>
      <c r="F131" s="35"/>
    </row>
    <row r="132" spans="1:6" s="17" customFormat="1" ht="22.5" customHeight="1" x14ac:dyDescent="0.35">
      <c r="A132" s="34"/>
      <c r="C132" s="36"/>
      <c r="D132" s="35"/>
      <c r="E132" s="35"/>
      <c r="F132" s="35"/>
    </row>
    <row r="133" spans="1:6" s="17" customFormat="1" ht="22.5" customHeight="1" x14ac:dyDescent="0.35">
      <c r="A133" s="34"/>
      <c r="C133" s="36"/>
      <c r="D133" s="35"/>
      <c r="E133" s="35"/>
      <c r="F133" s="35"/>
    </row>
    <row r="134" spans="1:6" s="17" customFormat="1" ht="22.5" customHeight="1" x14ac:dyDescent="0.35">
      <c r="A134" s="34"/>
      <c r="C134" s="36"/>
      <c r="D134" s="35"/>
      <c r="E134" s="35"/>
      <c r="F134" s="35"/>
    </row>
    <row r="135" spans="1:6" s="17" customFormat="1" ht="22.5" customHeight="1" x14ac:dyDescent="0.35">
      <c r="A135" s="34"/>
      <c r="C135" s="36"/>
      <c r="D135" s="35"/>
      <c r="E135" s="35"/>
      <c r="F135" s="35"/>
    </row>
    <row r="136" spans="1:6" s="17" customFormat="1" ht="22.5" customHeight="1" x14ac:dyDescent="0.35">
      <c r="A136" s="34"/>
      <c r="C136" s="36"/>
      <c r="D136" s="35"/>
      <c r="E136" s="35"/>
      <c r="F136" s="35"/>
    </row>
    <row r="137" spans="1:6" s="17" customFormat="1" ht="22.5" customHeight="1" x14ac:dyDescent="0.35">
      <c r="A137" s="34"/>
      <c r="C137" s="36"/>
      <c r="D137" s="35"/>
      <c r="E137" s="35"/>
      <c r="F137" s="35"/>
    </row>
    <row r="138" spans="1:6" s="17" customFormat="1" ht="22.5" customHeight="1" x14ac:dyDescent="0.35">
      <c r="A138" s="34"/>
      <c r="C138" s="36"/>
      <c r="D138" s="35"/>
      <c r="E138" s="35"/>
      <c r="F138" s="35"/>
    </row>
    <row r="139" spans="1:6" s="17" customFormat="1" ht="22.5" customHeight="1" x14ac:dyDescent="0.35">
      <c r="A139" s="34"/>
      <c r="C139" s="36"/>
      <c r="D139" s="35"/>
      <c r="E139" s="35"/>
      <c r="F139" s="35"/>
    </row>
    <row r="140" spans="1:6" s="17" customFormat="1" ht="22.5" customHeight="1" x14ac:dyDescent="0.35">
      <c r="A140" s="34"/>
      <c r="C140" s="35"/>
      <c r="D140" s="35"/>
      <c r="E140" s="35"/>
      <c r="F140" s="35"/>
    </row>
    <row r="141" spans="1:6" s="17" customFormat="1" ht="22.5" customHeight="1" x14ac:dyDescent="0.35">
      <c r="A141" s="34"/>
      <c r="C141" s="35"/>
      <c r="D141" s="35"/>
      <c r="E141" s="35"/>
      <c r="F141" s="35"/>
    </row>
    <row r="142" spans="1:6" s="17" customFormat="1" ht="22.5" customHeight="1" x14ac:dyDescent="0.35">
      <c r="A142" s="34"/>
      <c r="C142" s="35"/>
      <c r="D142" s="35"/>
      <c r="E142" s="35"/>
      <c r="F142" s="35"/>
    </row>
    <row r="143" spans="1:6" s="17" customFormat="1" ht="22.5" customHeight="1" x14ac:dyDescent="0.35">
      <c r="A143" s="34"/>
      <c r="C143" s="35"/>
      <c r="D143" s="35"/>
      <c r="E143" s="35"/>
      <c r="F143" s="35"/>
    </row>
    <row r="144" spans="1:6" s="17" customFormat="1" ht="22.5" customHeight="1" x14ac:dyDescent="0.35">
      <c r="A144" s="34"/>
      <c r="C144" s="35"/>
      <c r="D144" s="35"/>
      <c r="E144" s="35"/>
      <c r="F144" s="35"/>
    </row>
    <row r="145" spans="1:6" s="17" customFormat="1" ht="22.5" customHeight="1" x14ac:dyDescent="0.35">
      <c r="A145" s="34"/>
      <c r="C145" s="35"/>
      <c r="D145" s="35"/>
      <c r="E145" s="35"/>
      <c r="F145" s="35"/>
    </row>
    <row r="146" spans="1:6" s="17" customFormat="1" ht="22.5" customHeight="1" x14ac:dyDescent="0.35">
      <c r="A146" s="34"/>
      <c r="C146" s="35"/>
      <c r="D146" s="35"/>
      <c r="E146" s="35"/>
      <c r="F146" s="35"/>
    </row>
    <row r="147" spans="1:6" s="17" customFormat="1" ht="22.5" customHeight="1" x14ac:dyDescent="0.35">
      <c r="A147" s="34"/>
      <c r="C147" s="35"/>
      <c r="D147" s="35"/>
      <c r="E147" s="35"/>
      <c r="F147" s="35"/>
    </row>
    <row r="148" spans="1:6" s="17" customFormat="1" ht="22.5" customHeight="1" x14ac:dyDescent="0.35">
      <c r="A148" s="34"/>
      <c r="C148" s="35"/>
      <c r="D148" s="35"/>
      <c r="E148" s="35"/>
      <c r="F148" s="35"/>
    </row>
    <row r="149" spans="1:6" s="17" customFormat="1" ht="22.5" customHeight="1" x14ac:dyDescent="0.35">
      <c r="A149" s="34"/>
      <c r="C149" s="35"/>
      <c r="D149" s="35"/>
      <c r="E149" s="35"/>
      <c r="F149" s="35"/>
    </row>
    <row r="150" spans="1:6" s="17" customFormat="1" ht="22.5" customHeight="1" x14ac:dyDescent="0.35">
      <c r="A150" s="34"/>
      <c r="C150" s="35"/>
      <c r="D150" s="35"/>
      <c r="E150" s="35"/>
      <c r="F150" s="35"/>
    </row>
    <row r="151" spans="1:6" s="17" customFormat="1" ht="22.5" customHeight="1" x14ac:dyDescent="0.35">
      <c r="A151" s="34"/>
      <c r="C151" s="35"/>
      <c r="D151" s="35"/>
      <c r="E151" s="35"/>
      <c r="F151" s="35"/>
    </row>
    <row r="152" spans="1:6" s="17" customFormat="1" ht="22.5" customHeight="1" x14ac:dyDescent="0.35">
      <c r="A152" s="34"/>
      <c r="C152" s="35"/>
      <c r="D152" s="35"/>
      <c r="E152" s="35"/>
      <c r="F152" s="35"/>
    </row>
    <row r="153" spans="1:6" s="17" customFormat="1" ht="22.5" customHeight="1" x14ac:dyDescent="0.35">
      <c r="A153" s="34"/>
      <c r="C153" s="35"/>
      <c r="D153" s="35"/>
      <c r="E153" s="35"/>
      <c r="F153" s="35"/>
    </row>
    <row r="154" spans="1:6" s="17" customFormat="1" ht="22.5" customHeight="1" x14ac:dyDescent="0.35">
      <c r="A154" s="34"/>
      <c r="C154" s="35"/>
      <c r="D154" s="35"/>
      <c r="E154" s="35"/>
      <c r="F154" s="35"/>
    </row>
    <row r="155" spans="1:6" s="17" customFormat="1" ht="22.5" customHeight="1" x14ac:dyDescent="0.35">
      <c r="A155" s="34"/>
      <c r="C155" s="35"/>
      <c r="D155" s="35"/>
      <c r="E155" s="35"/>
      <c r="F155" s="35"/>
    </row>
    <row r="156" spans="1:6" s="17" customFormat="1" ht="22.5" customHeight="1" x14ac:dyDescent="0.35">
      <c r="A156" s="34"/>
      <c r="C156" s="35"/>
      <c r="D156" s="35"/>
      <c r="E156" s="35"/>
      <c r="F156" s="35"/>
    </row>
    <row r="157" spans="1:6" s="17" customFormat="1" ht="22.5" customHeight="1" x14ac:dyDescent="0.35">
      <c r="A157" s="34"/>
      <c r="C157" s="35"/>
      <c r="D157" s="35"/>
      <c r="E157" s="35"/>
      <c r="F157" s="35"/>
    </row>
    <row r="158" spans="1:6" s="17" customFormat="1" ht="22.5" customHeight="1" x14ac:dyDescent="0.35">
      <c r="A158" s="34"/>
      <c r="C158" s="35"/>
      <c r="D158" s="35"/>
      <c r="E158" s="35"/>
      <c r="F158" s="35"/>
    </row>
    <row r="159" spans="1:6" s="17" customFormat="1" ht="22.5" customHeight="1" x14ac:dyDescent="0.35">
      <c r="A159" s="34"/>
      <c r="C159" s="35"/>
      <c r="D159" s="35"/>
      <c r="E159" s="35"/>
      <c r="F159" s="35"/>
    </row>
    <row r="160" spans="1:6" s="17" customFormat="1" ht="22.5" customHeight="1" x14ac:dyDescent="0.35">
      <c r="A160" s="34"/>
      <c r="C160" s="35"/>
      <c r="D160" s="35"/>
      <c r="E160" s="35"/>
      <c r="F160" s="35"/>
    </row>
    <row r="161" spans="1:6" s="17" customFormat="1" ht="22.5" customHeight="1" x14ac:dyDescent="0.35">
      <c r="A161" s="34"/>
      <c r="C161" s="35"/>
      <c r="D161" s="35"/>
      <c r="E161" s="35"/>
      <c r="F161" s="35"/>
    </row>
    <row r="162" spans="1:6" s="17" customFormat="1" ht="22.5" customHeight="1" x14ac:dyDescent="0.35">
      <c r="A162" s="34"/>
      <c r="C162" s="35"/>
      <c r="D162" s="35"/>
      <c r="E162" s="35"/>
      <c r="F162" s="35"/>
    </row>
    <row r="163" spans="1:6" s="17" customFormat="1" ht="22.5" customHeight="1" x14ac:dyDescent="0.35">
      <c r="A163" s="34"/>
      <c r="C163" s="35"/>
      <c r="D163" s="35"/>
      <c r="E163" s="35"/>
      <c r="F163" s="35"/>
    </row>
    <row r="164" spans="1:6" s="17" customFormat="1" ht="22.5" customHeight="1" x14ac:dyDescent="0.35">
      <c r="A164" s="34"/>
      <c r="C164" s="35"/>
      <c r="D164" s="35"/>
      <c r="E164" s="35"/>
      <c r="F164" s="35"/>
    </row>
    <row r="165" spans="1:6" s="17" customFormat="1" ht="22.5" customHeight="1" x14ac:dyDescent="0.35">
      <c r="A165" s="34"/>
      <c r="C165" s="35"/>
      <c r="D165" s="35"/>
      <c r="E165" s="35"/>
      <c r="F165" s="35"/>
    </row>
    <row r="166" spans="1:6" s="17" customFormat="1" ht="22.5" customHeight="1" x14ac:dyDescent="0.35">
      <c r="A166" s="34"/>
      <c r="C166" s="35"/>
      <c r="D166" s="35"/>
      <c r="E166" s="35"/>
      <c r="F166" s="35"/>
    </row>
    <row r="167" spans="1:6" s="17" customFormat="1" ht="22.5" customHeight="1" x14ac:dyDescent="0.35">
      <c r="A167" s="34"/>
      <c r="C167" s="35"/>
      <c r="D167" s="35"/>
      <c r="E167" s="35"/>
      <c r="F167" s="35"/>
    </row>
    <row r="168" spans="1:6" s="17" customFormat="1" ht="22.5" customHeight="1" x14ac:dyDescent="0.35">
      <c r="A168" s="34"/>
      <c r="C168" s="35"/>
      <c r="D168" s="35"/>
      <c r="E168" s="35"/>
      <c r="F168" s="35"/>
    </row>
    <row r="169" spans="1:6" s="17" customFormat="1" ht="22.5" customHeight="1" x14ac:dyDescent="0.35">
      <c r="A169" s="34"/>
      <c r="C169" s="35"/>
      <c r="D169" s="35"/>
      <c r="E169" s="35"/>
      <c r="F169" s="35"/>
    </row>
    <row r="170" spans="1:6" s="17" customFormat="1" ht="22.5" customHeight="1" x14ac:dyDescent="0.35">
      <c r="A170" s="34"/>
      <c r="C170" s="35"/>
      <c r="D170" s="35"/>
      <c r="E170" s="35"/>
      <c r="F170" s="35"/>
    </row>
    <row r="171" spans="1:6" s="17" customFormat="1" ht="22.5" customHeight="1" x14ac:dyDescent="0.35">
      <c r="A171" s="34"/>
      <c r="C171" s="35"/>
      <c r="D171" s="35"/>
      <c r="E171" s="35"/>
      <c r="F171" s="35"/>
    </row>
    <row r="172" spans="1:6" s="17" customFormat="1" ht="22.5" customHeight="1" x14ac:dyDescent="0.35">
      <c r="A172" s="34"/>
      <c r="C172" s="35"/>
      <c r="D172" s="35"/>
      <c r="E172" s="35"/>
      <c r="F172" s="35"/>
    </row>
    <row r="173" spans="1:6" s="17" customFormat="1" ht="22.5" customHeight="1" x14ac:dyDescent="0.35">
      <c r="A173" s="34"/>
      <c r="C173" s="35"/>
      <c r="D173" s="35"/>
      <c r="E173" s="35"/>
      <c r="F173" s="35"/>
    </row>
    <row r="174" spans="1:6" s="17" customFormat="1" ht="22.5" customHeight="1" x14ac:dyDescent="0.35">
      <c r="A174" s="34"/>
      <c r="C174" s="35"/>
      <c r="D174" s="35"/>
      <c r="E174" s="35"/>
      <c r="F174" s="35"/>
    </row>
    <row r="175" spans="1:6" s="17" customFormat="1" ht="22.5" customHeight="1" x14ac:dyDescent="0.35">
      <c r="A175" s="34"/>
      <c r="C175" s="35"/>
      <c r="D175" s="35"/>
      <c r="E175" s="35"/>
      <c r="F175" s="35"/>
    </row>
    <row r="176" spans="1:6" s="17" customFormat="1" ht="22.5" customHeight="1" x14ac:dyDescent="0.35">
      <c r="A176" s="34"/>
      <c r="C176" s="35"/>
      <c r="D176" s="35"/>
      <c r="E176" s="35"/>
      <c r="F176" s="35"/>
    </row>
    <row r="177" spans="1:6" s="17" customFormat="1" ht="22.5" customHeight="1" x14ac:dyDescent="0.35">
      <c r="A177" s="34"/>
      <c r="C177" s="35"/>
      <c r="D177" s="35"/>
      <c r="E177" s="35"/>
      <c r="F177" s="35"/>
    </row>
    <row r="178" spans="1:6" s="17" customFormat="1" ht="22.5" customHeight="1" x14ac:dyDescent="0.35">
      <c r="A178" s="34"/>
      <c r="C178" s="35"/>
      <c r="D178" s="35"/>
      <c r="E178" s="35"/>
      <c r="F178" s="35"/>
    </row>
    <row r="179" spans="1:6" s="17" customFormat="1" ht="22.5" customHeight="1" x14ac:dyDescent="0.35">
      <c r="A179" s="34"/>
      <c r="C179" s="35"/>
      <c r="D179" s="35"/>
      <c r="E179" s="35"/>
      <c r="F179" s="35"/>
    </row>
    <row r="180" spans="1:6" s="17" customFormat="1" ht="22.5" customHeight="1" x14ac:dyDescent="0.35">
      <c r="A180" s="34"/>
      <c r="C180" s="35"/>
      <c r="D180" s="35"/>
      <c r="E180" s="35"/>
      <c r="F180" s="35"/>
    </row>
    <row r="181" spans="1:6" s="17" customFormat="1" ht="22.5" customHeight="1" x14ac:dyDescent="0.35">
      <c r="A181" s="34"/>
      <c r="C181" s="35"/>
      <c r="D181" s="35"/>
      <c r="E181" s="35"/>
      <c r="F181" s="35"/>
    </row>
    <row r="182" spans="1:6" s="17" customFormat="1" ht="22.5" customHeight="1" x14ac:dyDescent="0.35">
      <c r="A182" s="34"/>
      <c r="C182" s="35"/>
      <c r="D182" s="35"/>
      <c r="E182" s="35"/>
      <c r="F182" s="35"/>
    </row>
    <row r="183" spans="1:6" s="17" customFormat="1" ht="22.5" customHeight="1" x14ac:dyDescent="0.35">
      <c r="A183" s="34"/>
      <c r="C183" s="35"/>
      <c r="D183" s="35"/>
      <c r="E183" s="35"/>
      <c r="F183" s="35"/>
    </row>
    <row r="184" spans="1:6" s="17" customFormat="1" ht="22.5" customHeight="1" x14ac:dyDescent="0.35">
      <c r="A184" s="34"/>
      <c r="C184" s="35"/>
      <c r="D184" s="35"/>
      <c r="E184" s="35"/>
      <c r="F184" s="35"/>
    </row>
    <row r="185" spans="1:6" s="17" customFormat="1" ht="22.5" customHeight="1" x14ac:dyDescent="0.35">
      <c r="A185" s="34"/>
      <c r="C185" s="35"/>
      <c r="D185" s="35"/>
      <c r="E185" s="35"/>
      <c r="F185" s="35"/>
    </row>
    <row r="186" spans="1:6" s="17" customFormat="1" ht="22.5" customHeight="1" x14ac:dyDescent="0.35">
      <c r="A186" s="34"/>
      <c r="C186" s="35"/>
      <c r="D186" s="35"/>
      <c r="E186" s="35"/>
      <c r="F186" s="35"/>
    </row>
    <row r="187" spans="1:6" s="17" customFormat="1" ht="22.5" customHeight="1" x14ac:dyDescent="0.35">
      <c r="A187" s="34"/>
      <c r="C187" s="35"/>
      <c r="D187" s="35"/>
      <c r="E187" s="35"/>
      <c r="F187" s="35"/>
    </row>
    <row r="188" spans="1:6" s="17" customFormat="1" ht="22.5" customHeight="1" x14ac:dyDescent="0.35">
      <c r="A188" s="34"/>
      <c r="C188" s="35"/>
      <c r="D188" s="35"/>
      <c r="E188" s="35"/>
      <c r="F188" s="35"/>
    </row>
    <row r="189" spans="1:6" s="17" customFormat="1" ht="22.5" customHeight="1" x14ac:dyDescent="0.35">
      <c r="A189" s="34"/>
      <c r="C189" s="35"/>
      <c r="D189" s="35"/>
      <c r="E189" s="35"/>
      <c r="F189" s="35"/>
    </row>
    <row r="190" spans="1:6" s="17" customFormat="1" ht="22.5" customHeight="1" x14ac:dyDescent="0.35">
      <c r="A190" s="34"/>
      <c r="C190" s="35"/>
      <c r="D190" s="35"/>
      <c r="E190" s="35"/>
      <c r="F190" s="35"/>
    </row>
    <row r="191" spans="1:6" s="17" customFormat="1" ht="22.5" customHeight="1" x14ac:dyDescent="0.35">
      <c r="A191" s="34"/>
      <c r="C191" s="35"/>
      <c r="D191" s="35"/>
      <c r="E191" s="35"/>
      <c r="F191" s="35"/>
    </row>
    <row r="192" spans="1:6" s="17" customFormat="1" ht="22.5" customHeight="1" x14ac:dyDescent="0.35">
      <c r="A192" s="34"/>
      <c r="C192" s="35"/>
      <c r="D192" s="35"/>
      <c r="E192" s="35"/>
      <c r="F192" s="35"/>
    </row>
    <row r="193" spans="1:6" s="17" customFormat="1" ht="22.5" customHeight="1" x14ac:dyDescent="0.35">
      <c r="A193" s="34"/>
      <c r="C193" s="35"/>
      <c r="D193" s="35"/>
      <c r="E193" s="35"/>
      <c r="F193" s="35"/>
    </row>
    <row r="194" spans="1:6" s="17" customFormat="1" ht="22.5" customHeight="1" x14ac:dyDescent="0.35">
      <c r="A194" s="34"/>
      <c r="C194" s="35"/>
      <c r="D194" s="35"/>
      <c r="E194" s="35"/>
      <c r="F194" s="35"/>
    </row>
    <row r="195" spans="1:6" s="17" customFormat="1" ht="22.5" customHeight="1" x14ac:dyDescent="0.35">
      <c r="A195" s="34"/>
      <c r="C195" s="35"/>
      <c r="D195" s="35"/>
      <c r="E195" s="35"/>
      <c r="F195" s="35"/>
    </row>
    <row r="196" spans="1:6" s="17" customFormat="1" ht="22.5" customHeight="1" x14ac:dyDescent="0.35">
      <c r="A196" s="34"/>
      <c r="C196" s="35"/>
      <c r="D196" s="35"/>
      <c r="E196" s="35"/>
      <c r="F196" s="35"/>
    </row>
    <row r="197" spans="1:6" s="17" customFormat="1" ht="22.5" customHeight="1" x14ac:dyDescent="0.35">
      <c r="A197" s="34"/>
      <c r="C197" s="35"/>
      <c r="D197" s="35"/>
      <c r="E197" s="35"/>
      <c r="F197" s="35"/>
    </row>
    <row r="198" spans="1:6" s="17" customFormat="1" ht="22.5" customHeight="1" x14ac:dyDescent="0.35">
      <c r="A198" s="34"/>
      <c r="C198" s="35"/>
      <c r="D198" s="35"/>
      <c r="E198" s="35"/>
      <c r="F198" s="35"/>
    </row>
    <row r="199" spans="1:6" s="17" customFormat="1" ht="22.5" customHeight="1" x14ac:dyDescent="0.35">
      <c r="A199" s="34"/>
      <c r="C199" s="35"/>
      <c r="D199" s="35"/>
      <c r="E199" s="35"/>
      <c r="F199" s="35"/>
    </row>
    <row r="200" spans="1:6" s="17" customFormat="1" ht="22.5" customHeight="1" x14ac:dyDescent="0.35">
      <c r="A200" s="34"/>
      <c r="C200" s="35"/>
      <c r="D200" s="35"/>
      <c r="E200" s="35"/>
      <c r="F200" s="35"/>
    </row>
    <row r="201" spans="1:6" s="17" customFormat="1" ht="22.5" customHeight="1" x14ac:dyDescent="0.35">
      <c r="A201" s="34"/>
      <c r="C201" s="35"/>
      <c r="D201" s="35"/>
      <c r="E201" s="35"/>
      <c r="F201" s="35"/>
    </row>
    <row r="202" spans="1:6" s="17" customFormat="1" ht="22.5" customHeight="1" x14ac:dyDescent="0.35">
      <c r="A202" s="34"/>
      <c r="C202" s="35"/>
      <c r="D202" s="35"/>
      <c r="E202" s="35"/>
      <c r="F202" s="35"/>
    </row>
    <row r="203" spans="1:6" s="17" customFormat="1" ht="22.5" customHeight="1" x14ac:dyDescent="0.35">
      <c r="A203" s="34"/>
      <c r="C203" s="35"/>
      <c r="D203" s="35"/>
      <c r="E203" s="35"/>
      <c r="F203" s="35"/>
    </row>
    <row r="204" spans="1:6" s="17" customFormat="1" ht="22.5" customHeight="1" x14ac:dyDescent="0.35">
      <c r="A204" s="34"/>
      <c r="C204" s="35"/>
      <c r="D204" s="35"/>
      <c r="E204" s="35"/>
      <c r="F204" s="35"/>
    </row>
    <row r="205" spans="1:6" s="17" customFormat="1" ht="22.5" customHeight="1" x14ac:dyDescent="0.35">
      <c r="A205" s="34"/>
      <c r="C205" s="35"/>
      <c r="D205" s="35"/>
      <c r="E205" s="35"/>
      <c r="F205" s="35"/>
    </row>
  </sheetData>
  <mergeCells count="5">
    <mergeCell ref="A34:A35"/>
    <mergeCell ref="A36:A37"/>
    <mergeCell ref="C6:C7"/>
    <mergeCell ref="A2:F2"/>
    <mergeCell ref="B40:F40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0"/>
  </sheetPr>
  <dimension ref="A1:J224"/>
  <sheetViews>
    <sheetView workbookViewId="0">
      <selection activeCell="A5" sqref="A5"/>
    </sheetView>
  </sheetViews>
  <sheetFormatPr defaultColWidth="9" defaultRowHeight="21" customHeight="1" x14ac:dyDescent="0.35"/>
  <cols>
    <col min="1" max="1" width="35.25" style="33" customWidth="1"/>
    <col min="2" max="2" width="8.125" style="32" customWidth="1"/>
    <col min="3" max="3" width="11.375" style="31" customWidth="1"/>
    <col min="4" max="6" width="26.625" style="31" customWidth="1"/>
    <col min="7" max="8" width="13.375" style="17" hidden="1" customWidth="1"/>
    <col min="9" max="9" width="13.375" style="120" customWidth="1"/>
    <col min="10" max="10" width="17.625" style="120" customWidth="1"/>
    <col min="11" max="15" width="39.375" style="32" customWidth="1"/>
    <col min="16" max="16384" width="9" style="32"/>
  </cols>
  <sheetData>
    <row r="1" spans="1:10" ht="21" customHeight="1" x14ac:dyDescent="0.35">
      <c r="A1" s="251" t="s">
        <v>326</v>
      </c>
      <c r="B1" s="251"/>
      <c r="C1" s="251"/>
      <c r="D1" s="251"/>
      <c r="E1" s="251"/>
      <c r="F1" s="251"/>
    </row>
    <row r="2" spans="1:10" ht="21" customHeight="1" x14ac:dyDescent="0.35">
      <c r="A2" s="23" t="s">
        <v>16</v>
      </c>
      <c r="B2" s="12"/>
      <c r="C2" s="24"/>
      <c r="D2" s="24"/>
      <c r="E2" s="24"/>
      <c r="F2" s="26" t="s">
        <v>69</v>
      </c>
    </row>
    <row r="3" spans="1:10" ht="21" customHeight="1" x14ac:dyDescent="0.35">
      <c r="A3" s="23" t="s">
        <v>297</v>
      </c>
      <c r="B3" s="13"/>
      <c r="C3" s="25"/>
      <c r="D3" s="26"/>
      <c r="E3" s="26"/>
      <c r="F3" s="26" t="s">
        <v>3</v>
      </c>
    </row>
    <row r="4" spans="1:10" ht="21" customHeight="1" x14ac:dyDescent="0.35">
      <c r="A4" s="23"/>
      <c r="B4" s="13"/>
      <c r="C4" s="25"/>
      <c r="D4" s="26"/>
      <c r="E4" s="26"/>
      <c r="F4" s="26"/>
    </row>
    <row r="5" spans="1:10" ht="21" customHeight="1" x14ac:dyDescent="0.35">
      <c r="A5" s="29" t="s">
        <v>61</v>
      </c>
      <c r="B5" s="14" t="s">
        <v>17</v>
      </c>
      <c r="C5" s="262" t="s">
        <v>0</v>
      </c>
      <c r="D5" s="265" t="s">
        <v>335</v>
      </c>
      <c r="E5" s="271" t="s">
        <v>336</v>
      </c>
      <c r="F5" s="265" t="s">
        <v>337</v>
      </c>
    </row>
    <row r="6" spans="1:10" ht="21" customHeight="1" x14ac:dyDescent="0.35">
      <c r="A6" s="30" t="s">
        <v>62</v>
      </c>
      <c r="B6" s="15" t="s">
        <v>18</v>
      </c>
      <c r="C6" s="263"/>
      <c r="D6" s="266"/>
      <c r="E6" s="266"/>
      <c r="F6" s="266"/>
    </row>
    <row r="7" spans="1:10" ht="21" customHeight="1" x14ac:dyDescent="0.35">
      <c r="A7" s="71" t="s">
        <v>203</v>
      </c>
      <c r="B7" s="180" t="s">
        <v>1</v>
      </c>
      <c r="C7" s="176">
        <f>D7+E7+F7</f>
        <v>886100</v>
      </c>
      <c r="D7" s="176">
        <f>D9</f>
        <v>743200</v>
      </c>
      <c r="E7" s="176">
        <f t="shared" ref="E7:F7" si="0">E9</f>
        <v>142900</v>
      </c>
      <c r="F7" s="176">
        <f t="shared" si="0"/>
        <v>0</v>
      </c>
    </row>
    <row r="8" spans="1:10" ht="21" customHeight="1" x14ac:dyDescent="0.35">
      <c r="A8" s="71"/>
      <c r="B8" s="180" t="s">
        <v>18</v>
      </c>
      <c r="C8" s="71"/>
      <c r="D8" s="71"/>
      <c r="E8" s="71"/>
      <c r="F8" s="71"/>
    </row>
    <row r="9" spans="1:10" ht="22.5" customHeight="1" x14ac:dyDescent="0.35">
      <c r="A9" s="57" t="s">
        <v>304</v>
      </c>
      <c r="B9" s="58" t="s">
        <v>1</v>
      </c>
      <c r="C9" s="80">
        <f>C11</f>
        <v>886100</v>
      </c>
      <c r="D9" s="80">
        <f>D11</f>
        <v>743200</v>
      </c>
      <c r="E9" s="80">
        <f>E11</f>
        <v>142900</v>
      </c>
      <c r="F9" s="80">
        <f t="shared" ref="F9" si="1">F11</f>
        <v>0</v>
      </c>
      <c r="G9" s="35" t="e">
        <f>#REF!</f>
        <v>#REF!</v>
      </c>
      <c r="H9" s="35" t="e">
        <f t="shared" ref="H9:H41" si="2">+C9-G9</f>
        <v>#REF!</v>
      </c>
    </row>
    <row r="10" spans="1:10" ht="22.5" customHeight="1" x14ac:dyDescent="0.35">
      <c r="A10" s="57"/>
      <c r="B10" s="58" t="s">
        <v>18</v>
      </c>
      <c r="C10" s="59"/>
      <c r="D10" s="59"/>
      <c r="E10" s="59"/>
      <c r="F10" s="59"/>
      <c r="G10" s="35">
        <f t="shared" ref="G10:G41" si="3">+D10+E10+F10</f>
        <v>0</v>
      </c>
      <c r="H10" s="35">
        <f t="shared" si="2"/>
        <v>0</v>
      </c>
    </row>
    <row r="11" spans="1:10" ht="22.5" customHeight="1" x14ac:dyDescent="0.35">
      <c r="A11" s="60" t="s">
        <v>200</v>
      </c>
      <c r="B11" s="61" t="s">
        <v>1</v>
      </c>
      <c r="C11" s="81">
        <f>D11+E11+F11</f>
        <v>886100</v>
      </c>
      <c r="D11" s="63">
        <f>SUM(D13:D37)</f>
        <v>743200</v>
      </c>
      <c r="E11" s="63">
        <f>SUM(E13:E37)</f>
        <v>142900</v>
      </c>
      <c r="F11" s="63">
        <f>SUM(F13:F37)</f>
        <v>0</v>
      </c>
      <c r="G11" s="35">
        <f t="shared" si="3"/>
        <v>886100</v>
      </c>
      <c r="H11" s="35">
        <f t="shared" si="2"/>
        <v>0</v>
      </c>
    </row>
    <row r="12" spans="1:10" ht="22.5" customHeight="1" x14ac:dyDescent="0.35">
      <c r="A12" s="64"/>
      <c r="B12" s="61" t="s">
        <v>18</v>
      </c>
      <c r="C12" s="62"/>
      <c r="D12" s="63"/>
      <c r="E12" s="63"/>
      <c r="F12" s="63"/>
      <c r="G12" s="35">
        <f t="shared" si="3"/>
        <v>0</v>
      </c>
      <c r="H12" s="35">
        <f t="shared" si="2"/>
        <v>0</v>
      </c>
    </row>
    <row r="13" spans="1:10" ht="22.5" customHeight="1" x14ac:dyDescent="0.35">
      <c r="A13" s="163" t="s">
        <v>86</v>
      </c>
      <c r="B13" s="65"/>
      <c r="C13" s="78"/>
      <c r="D13" s="78"/>
      <c r="E13" s="78"/>
      <c r="F13" s="78">
        <f t="shared" ref="F13" si="4">F15+F18+F29</f>
        <v>0</v>
      </c>
      <c r="G13" s="35">
        <f t="shared" si="3"/>
        <v>0</v>
      </c>
      <c r="H13" s="35">
        <f t="shared" si="2"/>
        <v>0</v>
      </c>
    </row>
    <row r="14" spans="1:10" ht="22.5" customHeight="1" x14ac:dyDescent="0.35">
      <c r="A14" s="68"/>
      <c r="B14" s="65"/>
      <c r="C14" s="66"/>
      <c r="D14" s="67"/>
      <c r="E14" s="67"/>
      <c r="F14" s="67"/>
      <c r="G14" s="35"/>
      <c r="H14" s="35"/>
    </row>
    <row r="15" spans="1:10" ht="21" customHeight="1" x14ac:dyDescent="0.35">
      <c r="A15" s="96" t="s">
        <v>58</v>
      </c>
      <c r="B15" s="16"/>
      <c r="C15" s="28"/>
      <c r="D15" s="28"/>
      <c r="E15" s="28"/>
      <c r="F15" s="28"/>
      <c r="G15" s="35">
        <f t="shared" si="3"/>
        <v>0</v>
      </c>
      <c r="H15" s="35">
        <f t="shared" si="2"/>
        <v>0</v>
      </c>
      <c r="I15" s="120" t="s">
        <v>199</v>
      </c>
      <c r="J15" s="120" t="s">
        <v>198</v>
      </c>
    </row>
    <row r="16" spans="1:10" ht="21" customHeight="1" x14ac:dyDescent="0.35">
      <c r="A16" s="53" t="s">
        <v>140</v>
      </c>
      <c r="B16" s="16" t="s">
        <v>1</v>
      </c>
      <c r="C16" s="84">
        <f>SUM(D16:F16)</f>
        <v>108000</v>
      </c>
      <c r="D16" s="218">
        <v>86400</v>
      </c>
      <c r="E16" s="97">
        <v>21600</v>
      </c>
      <c r="F16" s="85">
        <v>0</v>
      </c>
      <c r="G16" s="35">
        <f t="shared" si="3"/>
        <v>108000</v>
      </c>
      <c r="H16" s="35">
        <f t="shared" si="2"/>
        <v>0</v>
      </c>
      <c r="I16" s="118"/>
      <c r="J16" s="118"/>
    </row>
    <row r="17" spans="1:10" ht="21" customHeight="1" x14ac:dyDescent="0.35">
      <c r="A17" s="53"/>
      <c r="B17" s="16" t="s">
        <v>18</v>
      </c>
      <c r="C17" s="84"/>
      <c r="D17" s="84"/>
      <c r="E17" s="85"/>
      <c r="F17" s="85"/>
      <c r="G17" s="35"/>
      <c r="H17" s="35"/>
      <c r="I17" s="118">
        <f t="shared" ref="I17:I36" si="5">D17</f>
        <v>0</v>
      </c>
      <c r="J17" s="118">
        <f t="shared" ref="J17:J36" si="6">C17*30/100</f>
        <v>0</v>
      </c>
    </row>
    <row r="18" spans="1:10" ht="21" customHeight="1" x14ac:dyDescent="0.35">
      <c r="A18" s="96" t="s">
        <v>59</v>
      </c>
      <c r="B18" s="16"/>
      <c r="C18" s="28"/>
      <c r="D18" s="28"/>
      <c r="E18" s="28"/>
      <c r="F18" s="28"/>
      <c r="G18" s="35">
        <f t="shared" si="3"/>
        <v>0</v>
      </c>
      <c r="H18" s="35">
        <f t="shared" si="2"/>
        <v>0</v>
      </c>
      <c r="I18" s="118">
        <f t="shared" si="5"/>
        <v>0</v>
      </c>
      <c r="J18" s="118">
        <f t="shared" si="6"/>
        <v>0</v>
      </c>
    </row>
    <row r="19" spans="1:10" ht="21" customHeight="1" x14ac:dyDescent="0.35">
      <c r="A19" s="53" t="s">
        <v>147</v>
      </c>
      <c r="B19" s="16" t="s">
        <v>1</v>
      </c>
      <c r="C19" s="84">
        <f>SUM(D19:F19)</f>
        <v>39000</v>
      </c>
      <c r="D19" s="85">
        <v>0</v>
      </c>
      <c r="E19" s="219">
        <v>39000</v>
      </c>
      <c r="F19" s="85">
        <v>0</v>
      </c>
      <c r="G19" s="35">
        <f t="shared" si="3"/>
        <v>39000</v>
      </c>
      <c r="H19" s="35">
        <f t="shared" si="2"/>
        <v>0</v>
      </c>
      <c r="I19" s="118">
        <f t="shared" si="5"/>
        <v>0</v>
      </c>
      <c r="J19" s="118">
        <f t="shared" si="6"/>
        <v>11700</v>
      </c>
    </row>
    <row r="20" spans="1:10" ht="21" customHeight="1" x14ac:dyDescent="0.35">
      <c r="A20" s="53"/>
      <c r="B20" s="16" t="s">
        <v>18</v>
      </c>
      <c r="C20" s="84"/>
      <c r="D20" s="85"/>
      <c r="E20" s="84"/>
      <c r="F20" s="85"/>
      <c r="G20" s="35"/>
      <c r="H20" s="35"/>
      <c r="I20" s="118">
        <f t="shared" si="5"/>
        <v>0</v>
      </c>
      <c r="J20" s="118">
        <f t="shared" si="6"/>
        <v>0</v>
      </c>
    </row>
    <row r="21" spans="1:10" ht="21" customHeight="1" x14ac:dyDescent="0.35">
      <c r="A21" s="53" t="s">
        <v>148</v>
      </c>
      <c r="B21" s="16" t="s">
        <v>1</v>
      </c>
      <c r="C21" s="84">
        <f>SUM(D21:F21)</f>
        <v>19000</v>
      </c>
      <c r="D21" s="97">
        <v>19000</v>
      </c>
      <c r="E21" s="219">
        <v>0</v>
      </c>
      <c r="F21" s="85">
        <v>0</v>
      </c>
      <c r="G21" s="35">
        <f t="shared" si="3"/>
        <v>19000</v>
      </c>
      <c r="H21" s="35">
        <f t="shared" si="2"/>
        <v>0</v>
      </c>
      <c r="I21" s="118">
        <f t="shared" si="5"/>
        <v>19000</v>
      </c>
      <c r="J21" s="118">
        <f t="shared" si="6"/>
        <v>5700</v>
      </c>
    </row>
    <row r="22" spans="1:10" ht="21" customHeight="1" x14ac:dyDescent="0.35">
      <c r="A22" s="53"/>
      <c r="B22" s="16" t="s">
        <v>18</v>
      </c>
      <c r="C22" s="84"/>
      <c r="D22" s="85"/>
      <c r="E22" s="84"/>
      <c r="F22" s="85"/>
      <c r="G22" s="35"/>
      <c r="H22" s="35"/>
      <c r="I22" s="118">
        <f t="shared" si="5"/>
        <v>0</v>
      </c>
      <c r="J22" s="118">
        <f t="shared" si="6"/>
        <v>0</v>
      </c>
    </row>
    <row r="23" spans="1:10" ht="21" customHeight="1" x14ac:dyDescent="0.35">
      <c r="A23" s="53" t="s">
        <v>210</v>
      </c>
      <c r="B23" s="16" t="s">
        <v>1</v>
      </c>
      <c r="C23" s="84">
        <f>SUM(D23:F23)</f>
        <v>172800</v>
      </c>
      <c r="D23" s="84">
        <v>172800</v>
      </c>
      <c r="E23" s="85">
        <v>0</v>
      </c>
      <c r="F23" s="85">
        <v>0</v>
      </c>
      <c r="G23" s="35">
        <f t="shared" si="3"/>
        <v>172800</v>
      </c>
      <c r="H23" s="35">
        <f t="shared" si="2"/>
        <v>0</v>
      </c>
      <c r="I23" s="118"/>
      <c r="J23" s="118">
        <f t="shared" si="6"/>
        <v>51840</v>
      </c>
    </row>
    <row r="24" spans="1:10" ht="21" customHeight="1" x14ac:dyDescent="0.35">
      <c r="A24" s="53" t="s">
        <v>64</v>
      </c>
      <c r="B24" s="16" t="s">
        <v>18</v>
      </c>
      <c r="C24" s="27"/>
      <c r="D24" s="27"/>
      <c r="E24" s="27"/>
      <c r="F24" s="27"/>
      <c r="G24" s="35">
        <f t="shared" si="3"/>
        <v>0</v>
      </c>
      <c r="H24" s="35">
        <f t="shared" si="2"/>
        <v>0</v>
      </c>
      <c r="I24" s="118">
        <f t="shared" si="5"/>
        <v>0</v>
      </c>
      <c r="J24" s="118">
        <f t="shared" si="6"/>
        <v>0</v>
      </c>
    </row>
    <row r="25" spans="1:10" ht="21" customHeight="1" x14ac:dyDescent="0.35">
      <c r="A25" s="53"/>
      <c r="B25" s="16"/>
      <c r="C25" s="27"/>
      <c r="D25" s="27"/>
      <c r="E25" s="27"/>
      <c r="F25" s="27"/>
      <c r="G25" s="35"/>
      <c r="H25" s="35"/>
      <c r="I25" s="118"/>
      <c r="J25" s="118"/>
    </row>
    <row r="26" spans="1:10" ht="21" customHeight="1" x14ac:dyDescent="0.35">
      <c r="A26" s="53" t="s">
        <v>211</v>
      </c>
      <c r="B26" s="16" t="s">
        <v>1</v>
      </c>
      <c r="C26" s="82">
        <f>SUM(D26:F26)</f>
        <v>432000</v>
      </c>
      <c r="D26" s="82">
        <v>432000</v>
      </c>
      <c r="E26" s="27">
        <v>0</v>
      </c>
      <c r="F26" s="27">
        <v>0</v>
      </c>
      <c r="G26" s="35"/>
      <c r="H26" s="35"/>
      <c r="I26" s="118"/>
      <c r="J26" s="118"/>
    </row>
    <row r="27" spans="1:10" ht="21" customHeight="1" x14ac:dyDescent="0.35">
      <c r="A27" s="53" t="s">
        <v>212</v>
      </c>
      <c r="B27" s="16" t="s">
        <v>18</v>
      </c>
      <c r="C27" s="27"/>
      <c r="D27" s="27"/>
      <c r="E27" s="27"/>
      <c r="F27" s="27"/>
      <c r="G27" s="35"/>
      <c r="H27" s="35"/>
      <c r="I27" s="118"/>
      <c r="J27" s="118"/>
    </row>
    <row r="28" spans="1:10" ht="21" customHeight="1" x14ac:dyDescent="0.35">
      <c r="A28" s="53"/>
      <c r="B28" s="16"/>
      <c r="C28" s="27"/>
      <c r="D28" s="27"/>
      <c r="E28" s="27"/>
      <c r="F28" s="27"/>
      <c r="G28" s="35"/>
      <c r="H28" s="35"/>
      <c r="I28" s="118"/>
      <c r="J28" s="118"/>
    </row>
    <row r="29" spans="1:10" ht="21" customHeight="1" x14ac:dyDescent="0.35">
      <c r="A29" s="96" t="s">
        <v>60</v>
      </c>
      <c r="B29" s="16"/>
      <c r="C29" s="28"/>
      <c r="D29" s="28"/>
      <c r="E29" s="28"/>
      <c r="F29" s="28"/>
      <c r="G29" s="35">
        <f t="shared" si="3"/>
        <v>0</v>
      </c>
      <c r="H29" s="35">
        <f t="shared" si="2"/>
        <v>0</v>
      </c>
      <c r="I29" s="118">
        <f t="shared" si="5"/>
        <v>0</v>
      </c>
      <c r="J29" s="118">
        <f t="shared" si="6"/>
        <v>0</v>
      </c>
    </row>
    <row r="30" spans="1:10" s="48" customFormat="1" ht="21" customHeight="1" x14ac:dyDescent="0.35">
      <c r="A30" s="53" t="s">
        <v>213</v>
      </c>
      <c r="B30" s="45" t="s">
        <v>1</v>
      </c>
      <c r="C30" s="84">
        <f>SUM(D30:F30)</f>
        <v>35000</v>
      </c>
      <c r="D30" s="85">
        <v>0</v>
      </c>
      <c r="E30" s="219">
        <v>35000</v>
      </c>
      <c r="F30" s="85">
        <v>0</v>
      </c>
      <c r="G30" s="47">
        <f t="shared" si="3"/>
        <v>35000</v>
      </c>
      <c r="H30" s="47">
        <f t="shared" si="2"/>
        <v>0</v>
      </c>
      <c r="I30" s="118">
        <f>C30*30/100</f>
        <v>10500</v>
      </c>
      <c r="J30" s="118">
        <f t="shared" si="6"/>
        <v>10500</v>
      </c>
    </row>
    <row r="31" spans="1:10" s="48" customFormat="1" ht="21" customHeight="1" x14ac:dyDescent="0.35">
      <c r="A31" s="53" t="s">
        <v>214</v>
      </c>
      <c r="B31" s="16" t="s">
        <v>18</v>
      </c>
      <c r="C31" s="84"/>
      <c r="D31" s="97"/>
      <c r="E31" s="84"/>
      <c r="F31" s="85"/>
      <c r="G31" s="47"/>
      <c r="H31" s="47"/>
      <c r="I31" s="118">
        <f t="shared" si="5"/>
        <v>0</v>
      </c>
      <c r="J31" s="118">
        <f t="shared" si="6"/>
        <v>0</v>
      </c>
    </row>
    <row r="32" spans="1:10" ht="21" customHeight="1" x14ac:dyDescent="0.35">
      <c r="A32" s="53" t="s">
        <v>142</v>
      </c>
      <c r="B32" s="16" t="s">
        <v>1</v>
      </c>
      <c r="C32" s="84">
        <f>SUM(D32:F32)</f>
        <v>50000</v>
      </c>
      <c r="D32" s="97">
        <v>33000</v>
      </c>
      <c r="E32" s="219">
        <v>17000</v>
      </c>
      <c r="F32" s="85">
        <v>0</v>
      </c>
      <c r="G32" s="35">
        <f t="shared" si="3"/>
        <v>50000</v>
      </c>
      <c r="H32" s="35">
        <f t="shared" si="2"/>
        <v>0</v>
      </c>
      <c r="I32" s="118">
        <f t="shared" si="5"/>
        <v>33000</v>
      </c>
      <c r="J32" s="118">
        <f t="shared" si="6"/>
        <v>15000</v>
      </c>
    </row>
    <row r="33" spans="1:10" ht="21" customHeight="1" x14ac:dyDescent="0.35">
      <c r="A33" s="53"/>
      <c r="B33" s="16" t="s">
        <v>18</v>
      </c>
      <c r="C33" s="84"/>
      <c r="D33" s="85"/>
      <c r="E33" s="84"/>
      <c r="F33" s="27"/>
      <c r="G33" s="35"/>
      <c r="H33" s="35"/>
      <c r="I33" s="118">
        <f t="shared" si="5"/>
        <v>0</v>
      </c>
      <c r="J33" s="118">
        <f t="shared" si="6"/>
        <v>0</v>
      </c>
    </row>
    <row r="34" spans="1:10" ht="21" customHeight="1" x14ac:dyDescent="0.35">
      <c r="A34" s="53" t="s">
        <v>149</v>
      </c>
      <c r="B34" s="16" t="s">
        <v>1</v>
      </c>
      <c r="C34" s="84">
        <f>SUM(D34:F34)</f>
        <v>25900</v>
      </c>
      <c r="D34" s="85">
        <v>0</v>
      </c>
      <c r="E34" s="219">
        <v>25900</v>
      </c>
      <c r="F34" s="85">
        <v>0</v>
      </c>
      <c r="G34" s="35">
        <f t="shared" si="3"/>
        <v>25900</v>
      </c>
      <c r="H34" s="35">
        <f t="shared" si="2"/>
        <v>0</v>
      </c>
      <c r="I34" s="118">
        <f t="shared" si="5"/>
        <v>0</v>
      </c>
      <c r="J34" s="118">
        <f t="shared" si="6"/>
        <v>7770</v>
      </c>
    </row>
    <row r="35" spans="1:10" ht="21" customHeight="1" x14ac:dyDescent="0.35">
      <c r="A35" s="53"/>
      <c r="B35" s="16" t="s">
        <v>18</v>
      </c>
      <c r="C35" s="84"/>
      <c r="D35" s="85"/>
      <c r="E35" s="84"/>
      <c r="F35" s="27"/>
      <c r="G35" s="35"/>
      <c r="H35" s="35"/>
      <c r="I35" s="118">
        <f t="shared" si="5"/>
        <v>0</v>
      </c>
      <c r="J35" s="118">
        <f t="shared" si="6"/>
        <v>0</v>
      </c>
    </row>
    <row r="36" spans="1:10" ht="21" customHeight="1" x14ac:dyDescent="0.35">
      <c r="A36" s="192" t="s">
        <v>143</v>
      </c>
      <c r="B36" s="194" t="s">
        <v>1</v>
      </c>
      <c r="C36" s="84">
        <f>SUM(D36:F36)</f>
        <v>4400</v>
      </c>
      <c r="D36" s="84">
        <v>0</v>
      </c>
      <c r="E36" s="95">
        <v>4400</v>
      </c>
      <c r="F36" s="195"/>
      <c r="G36" s="35"/>
      <c r="H36" s="35"/>
      <c r="I36" s="118">
        <f t="shared" si="5"/>
        <v>0</v>
      </c>
      <c r="J36" s="118">
        <f t="shared" si="6"/>
        <v>1320</v>
      </c>
    </row>
    <row r="37" spans="1:10" ht="21" customHeight="1" x14ac:dyDescent="0.35">
      <c r="A37" s="196"/>
      <c r="B37" s="197" t="s">
        <v>18</v>
      </c>
      <c r="C37" s="84"/>
      <c r="D37" s="84"/>
      <c r="E37" s="195"/>
      <c r="F37" s="195"/>
      <c r="G37" s="35"/>
      <c r="H37" s="35"/>
      <c r="I37" s="118">
        <f>SUM(I24:I36)</f>
        <v>43500</v>
      </c>
      <c r="J37" s="118">
        <f>SUM(J24:J36)</f>
        <v>34590</v>
      </c>
    </row>
    <row r="38" spans="1:10" s="17" customFormat="1" ht="21" customHeight="1" x14ac:dyDescent="0.35">
      <c r="A38" s="267" t="s">
        <v>15</v>
      </c>
      <c r="B38" s="37" t="s">
        <v>1</v>
      </c>
      <c r="C38" s="39">
        <f>C9</f>
        <v>886100</v>
      </c>
      <c r="D38" s="39">
        <f>D9</f>
        <v>743200</v>
      </c>
      <c r="E38" s="39">
        <f>E9</f>
        <v>142900</v>
      </c>
      <c r="F38" s="39">
        <f>F9</f>
        <v>0</v>
      </c>
      <c r="G38" s="35">
        <f t="shared" si="3"/>
        <v>886100</v>
      </c>
      <c r="H38" s="35">
        <f t="shared" si="2"/>
        <v>0</v>
      </c>
      <c r="I38" s="120"/>
      <c r="J38" s="120"/>
    </row>
    <row r="39" spans="1:10" s="17" customFormat="1" ht="21" customHeight="1" x14ac:dyDescent="0.35">
      <c r="A39" s="268"/>
      <c r="B39" s="37" t="s">
        <v>18</v>
      </c>
      <c r="C39" s="39"/>
      <c r="D39" s="40"/>
      <c r="E39" s="40"/>
      <c r="F39" s="40"/>
      <c r="G39" s="35">
        <f t="shared" si="3"/>
        <v>0</v>
      </c>
      <c r="H39" s="35">
        <f t="shared" si="2"/>
        <v>0</v>
      </c>
      <c r="I39" s="120"/>
      <c r="J39" s="120"/>
    </row>
    <row r="40" spans="1:10" s="17" customFormat="1" ht="21" customHeight="1" x14ac:dyDescent="0.35">
      <c r="A40" s="269" t="s">
        <v>19</v>
      </c>
      <c r="B40" s="38" t="s">
        <v>1</v>
      </c>
      <c r="C40" s="41">
        <f>+C38</f>
        <v>886100</v>
      </c>
      <c r="D40" s="41">
        <f t="shared" ref="D40:F40" si="7">+D38</f>
        <v>743200</v>
      </c>
      <c r="E40" s="41">
        <f t="shared" si="7"/>
        <v>142900</v>
      </c>
      <c r="F40" s="41">
        <f t="shared" si="7"/>
        <v>0</v>
      </c>
      <c r="G40" s="35">
        <f t="shared" si="3"/>
        <v>886100</v>
      </c>
      <c r="H40" s="35">
        <f t="shared" si="2"/>
        <v>0</v>
      </c>
      <c r="I40" s="120"/>
      <c r="J40" s="120"/>
    </row>
    <row r="41" spans="1:10" s="17" customFormat="1" ht="21" customHeight="1" x14ac:dyDescent="0.35">
      <c r="A41" s="270"/>
      <c r="B41" s="38" t="s">
        <v>18</v>
      </c>
      <c r="C41" s="41"/>
      <c r="D41" s="42"/>
      <c r="E41" s="42"/>
      <c r="F41" s="42"/>
      <c r="G41" s="35">
        <f t="shared" si="3"/>
        <v>0</v>
      </c>
      <c r="H41" s="35">
        <f t="shared" si="2"/>
        <v>0</v>
      </c>
      <c r="I41" s="120"/>
      <c r="J41" s="120"/>
    </row>
    <row r="42" spans="1:10" s="17" customFormat="1" ht="21" customHeight="1" x14ac:dyDescent="0.35">
      <c r="A42" s="34"/>
      <c r="C42" s="36"/>
      <c r="D42" s="35"/>
      <c r="E42" s="35"/>
      <c r="F42" s="35"/>
      <c r="I42" s="120"/>
      <c r="J42" s="120"/>
    </row>
    <row r="43" spans="1:10" s="17" customFormat="1" ht="21" customHeight="1" x14ac:dyDescent="0.35">
      <c r="A43" s="34"/>
      <c r="C43" s="36"/>
      <c r="D43" s="35"/>
      <c r="E43" s="35"/>
      <c r="F43" s="35"/>
      <c r="I43" s="120"/>
      <c r="J43" s="120"/>
    </row>
    <row r="44" spans="1:10" s="17" customFormat="1" ht="21" customHeight="1" x14ac:dyDescent="0.35">
      <c r="A44" s="34"/>
      <c r="B44" s="264" t="s">
        <v>70</v>
      </c>
      <c r="C44" s="264"/>
      <c r="D44" s="264"/>
      <c r="E44" s="264"/>
      <c r="F44" s="264"/>
      <c r="I44" s="120"/>
      <c r="J44" s="120"/>
    </row>
    <row r="45" spans="1:10" s="17" customFormat="1" ht="21" customHeight="1" x14ac:dyDescent="0.35">
      <c r="A45" s="34"/>
      <c r="C45" s="36"/>
      <c r="D45" s="35"/>
      <c r="E45" s="35"/>
      <c r="F45" s="35"/>
      <c r="I45" s="120"/>
      <c r="J45" s="120"/>
    </row>
    <row r="46" spans="1:10" s="17" customFormat="1" ht="21" customHeight="1" x14ac:dyDescent="0.35">
      <c r="A46" s="34"/>
      <c r="C46" s="36"/>
      <c r="D46" s="35"/>
      <c r="E46" s="35"/>
      <c r="F46" s="35"/>
      <c r="I46" s="120"/>
      <c r="J46" s="120"/>
    </row>
    <row r="47" spans="1:10" s="17" customFormat="1" ht="21" customHeight="1" x14ac:dyDescent="0.35">
      <c r="A47" s="34"/>
      <c r="C47" s="36"/>
      <c r="D47" s="35"/>
      <c r="E47" s="35"/>
      <c r="F47" s="35"/>
      <c r="I47" s="120"/>
      <c r="J47" s="120"/>
    </row>
    <row r="48" spans="1:10" s="17" customFormat="1" ht="21" customHeight="1" x14ac:dyDescent="0.35">
      <c r="A48" s="34"/>
      <c r="C48" s="36"/>
      <c r="D48" s="35"/>
      <c r="E48" s="35"/>
      <c r="F48" s="35"/>
      <c r="I48" s="120"/>
      <c r="J48" s="120"/>
    </row>
    <row r="49" spans="1:10" s="17" customFormat="1" ht="21" customHeight="1" x14ac:dyDescent="0.35">
      <c r="A49" s="34"/>
      <c r="C49" s="36"/>
      <c r="D49" s="35"/>
      <c r="E49" s="35"/>
      <c r="F49" s="35"/>
      <c r="I49" s="120"/>
      <c r="J49" s="120"/>
    </row>
    <row r="50" spans="1:10" s="17" customFormat="1" ht="21" customHeight="1" x14ac:dyDescent="0.35">
      <c r="A50" s="34"/>
      <c r="C50" s="36"/>
      <c r="D50" s="35"/>
      <c r="E50" s="35"/>
      <c r="F50" s="35"/>
      <c r="I50" s="120"/>
      <c r="J50" s="120"/>
    </row>
    <row r="51" spans="1:10" s="17" customFormat="1" ht="21" customHeight="1" x14ac:dyDescent="0.35">
      <c r="A51" s="34"/>
      <c r="C51" s="36"/>
      <c r="D51" s="35"/>
      <c r="E51" s="35"/>
      <c r="F51" s="35"/>
      <c r="I51" s="120"/>
      <c r="J51" s="120"/>
    </row>
    <row r="52" spans="1:10" s="17" customFormat="1" ht="21" customHeight="1" x14ac:dyDescent="0.35">
      <c r="A52" s="34"/>
      <c r="C52" s="36"/>
      <c r="D52" s="35"/>
      <c r="E52" s="35"/>
      <c r="F52" s="35"/>
      <c r="I52" s="120"/>
      <c r="J52" s="120"/>
    </row>
    <row r="53" spans="1:10" s="17" customFormat="1" ht="21" customHeight="1" x14ac:dyDescent="0.35">
      <c r="A53" s="34"/>
      <c r="C53" s="36"/>
      <c r="D53" s="35"/>
      <c r="E53" s="35"/>
      <c r="F53" s="35"/>
      <c r="I53" s="120"/>
      <c r="J53" s="120"/>
    </row>
    <row r="54" spans="1:10" s="17" customFormat="1" ht="21" customHeight="1" x14ac:dyDescent="0.35">
      <c r="A54" s="34"/>
      <c r="C54" s="36"/>
      <c r="D54" s="35"/>
      <c r="E54" s="35"/>
      <c r="F54" s="35"/>
      <c r="I54" s="120"/>
      <c r="J54" s="120"/>
    </row>
    <row r="55" spans="1:10" s="17" customFormat="1" ht="21" customHeight="1" x14ac:dyDescent="0.35">
      <c r="A55" s="34"/>
      <c r="C55" s="36"/>
      <c r="D55" s="35"/>
      <c r="E55" s="35"/>
      <c r="F55" s="35"/>
      <c r="I55" s="120"/>
      <c r="J55" s="120"/>
    </row>
    <row r="56" spans="1:10" s="17" customFormat="1" ht="21" customHeight="1" x14ac:dyDescent="0.35">
      <c r="A56" s="34"/>
      <c r="C56" s="36"/>
      <c r="D56" s="35"/>
      <c r="E56" s="35"/>
      <c r="F56" s="35"/>
      <c r="I56" s="120"/>
      <c r="J56" s="120"/>
    </row>
    <row r="57" spans="1:10" s="17" customFormat="1" ht="21" customHeight="1" x14ac:dyDescent="0.35">
      <c r="A57" s="34"/>
      <c r="C57" s="36"/>
      <c r="D57" s="35"/>
      <c r="E57" s="35"/>
      <c r="F57" s="35"/>
      <c r="I57" s="120"/>
      <c r="J57" s="120"/>
    </row>
    <row r="58" spans="1:10" s="17" customFormat="1" ht="21" customHeight="1" x14ac:dyDescent="0.35">
      <c r="A58" s="34"/>
      <c r="C58" s="36"/>
      <c r="D58" s="35"/>
      <c r="E58" s="35"/>
      <c r="F58" s="35"/>
      <c r="I58" s="120"/>
      <c r="J58" s="120"/>
    </row>
    <row r="59" spans="1:10" s="17" customFormat="1" ht="21" customHeight="1" x14ac:dyDescent="0.35">
      <c r="A59" s="34"/>
      <c r="C59" s="36"/>
      <c r="D59" s="35"/>
      <c r="E59" s="35"/>
      <c r="F59" s="35"/>
      <c r="I59" s="120"/>
      <c r="J59" s="120"/>
    </row>
    <row r="60" spans="1:10" s="17" customFormat="1" ht="21" customHeight="1" x14ac:dyDescent="0.35">
      <c r="A60" s="34"/>
      <c r="C60" s="36"/>
      <c r="D60" s="35"/>
      <c r="E60" s="35"/>
      <c r="F60" s="35"/>
      <c r="I60" s="120"/>
      <c r="J60" s="120"/>
    </row>
    <row r="61" spans="1:10" s="17" customFormat="1" ht="21" customHeight="1" x14ac:dyDescent="0.35">
      <c r="A61" s="34"/>
      <c r="C61" s="36"/>
      <c r="D61" s="35"/>
      <c r="E61" s="35"/>
      <c r="F61" s="35"/>
      <c r="I61" s="120"/>
      <c r="J61" s="120"/>
    </row>
    <row r="62" spans="1:10" s="17" customFormat="1" ht="21" customHeight="1" x14ac:dyDescent="0.35">
      <c r="A62" s="34"/>
      <c r="C62" s="36"/>
      <c r="D62" s="35"/>
      <c r="E62" s="35"/>
      <c r="F62" s="35"/>
      <c r="I62" s="120"/>
      <c r="J62" s="120"/>
    </row>
    <row r="63" spans="1:10" s="17" customFormat="1" ht="21" customHeight="1" x14ac:dyDescent="0.35">
      <c r="A63" s="34"/>
      <c r="C63" s="36"/>
      <c r="D63" s="35"/>
      <c r="E63" s="35"/>
      <c r="F63" s="35"/>
      <c r="I63" s="120"/>
      <c r="J63" s="120"/>
    </row>
    <row r="64" spans="1:10" s="17" customFormat="1" ht="21" customHeight="1" x14ac:dyDescent="0.35">
      <c r="A64" s="34"/>
      <c r="C64" s="36"/>
      <c r="D64" s="35"/>
      <c r="E64" s="35"/>
      <c r="F64" s="35"/>
      <c r="I64" s="120"/>
      <c r="J64" s="120"/>
    </row>
    <row r="65" spans="1:10" s="17" customFormat="1" ht="21" customHeight="1" x14ac:dyDescent="0.35">
      <c r="A65" s="34"/>
      <c r="C65" s="36"/>
      <c r="D65" s="35"/>
      <c r="E65" s="35"/>
      <c r="F65" s="35"/>
      <c r="I65" s="120"/>
      <c r="J65" s="120"/>
    </row>
    <row r="66" spans="1:10" s="17" customFormat="1" ht="21" customHeight="1" x14ac:dyDescent="0.35">
      <c r="A66" s="34"/>
      <c r="C66" s="36"/>
      <c r="D66" s="35"/>
      <c r="E66" s="35"/>
      <c r="F66" s="35"/>
      <c r="I66" s="120"/>
      <c r="J66" s="120"/>
    </row>
    <row r="67" spans="1:10" s="17" customFormat="1" ht="21" customHeight="1" x14ac:dyDescent="0.35">
      <c r="A67" s="34"/>
      <c r="C67" s="36"/>
      <c r="D67" s="35"/>
      <c r="E67" s="35"/>
      <c r="F67" s="35"/>
      <c r="I67" s="120"/>
      <c r="J67" s="120"/>
    </row>
    <row r="68" spans="1:10" s="17" customFormat="1" ht="21" customHeight="1" x14ac:dyDescent="0.35">
      <c r="A68" s="34"/>
      <c r="C68" s="36"/>
      <c r="D68" s="35"/>
      <c r="E68" s="35"/>
      <c r="F68" s="35"/>
      <c r="I68" s="120"/>
      <c r="J68" s="120"/>
    </row>
    <row r="69" spans="1:10" s="17" customFormat="1" ht="21" customHeight="1" x14ac:dyDescent="0.35">
      <c r="A69" s="34"/>
      <c r="C69" s="36"/>
      <c r="D69" s="35"/>
      <c r="E69" s="35"/>
      <c r="F69" s="35"/>
      <c r="I69" s="120"/>
      <c r="J69" s="120"/>
    </row>
    <row r="70" spans="1:10" s="17" customFormat="1" ht="21" customHeight="1" x14ac:dyDescent="0.35">
      <c r="A70" s="34"/>
      <c r="C70" s="36"/>
      <c r="D70" s="35"/>
      <c r="E70" s="35"/>
      <c r="F70" s="35"/>
      <c r="I70" s="120"/>
      <c r="J70" s="120"/>
    </row>
    <row r="71" spans="1:10" s="17" customFormat="1" ht="21" customHeight="1" x14ac:dyDescent="0.35">
      <c r="A71" s="34"/>
      <c r="C71" s="36"/>
      <c r="D71" s="35"/>
      <c r="E71" s="35"/>
      <c r="F71" s="35"/>
      <c r="I71" s="120"/>
      <c r="J71" s="120"/>
    </row>
    <row r="72" spans="1:10" s="17" customFormat="1" ht="21" customHeight="1" x14ac:dyDescent="0.35">
      <c r="A72" s="34"/>
      <c r="C72" s="36"/>
      <c r="D72" s="35"/>
      <c r="E72" s="35"/>
      <c r="F72" s="35"/>
      <c r="I72" s="120"/>
      <c r="J72" s="120"/>
    </row>
    <row r="73" spans="1:10" s="17" customFormat="1" ht="21" customHeight="1" x14ac:dyDescent="0.35">
      <c r="A73" s="34"/>
      <c r="C73" s="36"/>
      <c r="D73" s="35"/>
      <c r="E73" s="35"/>
      <c r="F73" s="35"/>
      <c r="I73" s="120"/>
      <c r="J73" s="120"/>
    </row>
    <row r="74" spans="1:10" s="17" customFormat="1" ht="21" customHeight="1" x14ac:dyDescent="0.35">
      <c r="A74" s="34"/>
      <c r="C74" s="36"/>
      <c r="D74" s="35"/>
      <c r="E74" s="35"/>
      <c r="F74" s="35"/>
      <c r="I74" s="120"/>
      <c r="J74" s="120"/>
    </row>
    <row r="75" spans="1:10" s="17" customFormat="1" ht="21" customHeight="1" x14ac:dyDescent="0.35">
      <c r="A75" s="34"/>
      <c r="C75" s="36"/>
      <c r="D75" s="35"/>
      <c r="E75" s="35"/>
      <c r="F75" s="35"/>
      <c r="I75" s="120"/>
      <c r="J75" s="120"/>
    </row>
    <row r="76" spans="1:10" s="17" customFormat="1" ht="21" customHeight="1" x14ac:dyDescent="0.35">
      <c r="A76" s="34"/>
      <c r="C76" s="36"/>
      <c r="D76" s="35"/>
      <c r="E76" s="35"/>
      <c r="F76" s="35"/>
      <c r="I76" s="120"/>
      <c r="J76" s="120"/>
    </row>
    <row r="77" spans="1:10" s="17" customFormat="1" ht="21" customHeight="1" x14ac:dyDescent="0.35">
      <c r="A77" s="34"/>
      <c r="C77" s="36"/>
      <c r="D77" s="35"/>
      <c r="E77" s="35"/>
      <c r="F77" s="35"/>
      <c r="I77" s="120"/>
      <c r="J77" s="120"/>
    </row>
    <row r="78" spans="1:10" s="17" customFormat="1" ht="21" customHeight="1" x14ac:dyDescent="0.35">
      <c r="A78" s="34"/>
      <c r="C78" s="36"/>
      <c r="D78" s="35"/>
      <c r="E78" s="35"/>
      <c r="F78" s="35"/>
      <c r="I78" s="120"/>
      <c r="J78" s="120"/>
    </row>
    <row r="79" spans="1:10" s="17" customFormat="1" ht="21" customHeight="1" x14ac:dyDescent="0.35">
      <c r="A79" s="34"/>
      <c r="C79" s="36"/>
      <c r="D79" s="35"/>
      <c r="E79" s="35"/>
      <c r="F79" s="35"/>
      <c r="I79" s="120"/>
      <c r="J79" s="120"/>
    </row>
    <row r="80" spans="1:10" s="17" customFormat="1" ht="21" customHeight="1" x14ac:dyDescent="0.35">
      <c r="A80" s="34"/>
      <c r="C80" s="36"/>
      <c r="D80" s="35"/>
      <c r="E80" s="35"/>
      <c r="F80" s="35"/>
      <c r="I80" s="120"/>
      <c r="J80" s="120"/>
    </row>
    <row r="81" spans="1:10" s="17" customFormat="1" ht="21" customHeight="1" x14ac:dyDescent="0.35">
      <c r="A81" s="34"/>
      <c r="C81" s="36"/>
      <c r="D81" s="35"/>
      <c r="E81" s="35"/>
      <c r="F81" s="35"/>
      <c r="I81" s="120"/>
      <c r="J81" s="120"/>
    </row>
    <row r="82" spans="1:10" s="17" customFormat="1" ht="21" customHeight="1" x14ac:dyDescent="0.35">
      <c r="A82" s="34"/>
      <c r="C82" s="36"/>
      <c r="D82" s="35"/>
      <c r="E82" s="35"/>
      <c r="F82" s="35"/>
      <c r="I82" s="120"/>
      <c r="J82" s="120"/>
    </row>
    <row r="83" spans="1:10" s="17" customFormat="1" ht="21" customHeight="1" x14ac:dyDescent="0.35">
      <c r="A83" s="34"/>
      <c r="C83" s="36"/>
      <c r="D83" s="35"/>
      <c r="E83" s="35"/>
      <c r="F83" s="35"/>
      <c r="I83" s="120"/>
      <c r="J83" s="120"/>
    </row>
    <row r="84" spans="1:10" s="17" customFormat="1" ht="21" customHeight="1" x14ac:dyDescent="0.35">
      <c r="A84" s="34"/>
      <c r="C84" s="36"/>
      <c r="D84" s="35"/>
      <c r="E84" s="35"/>
      <c r="F84" s="35"/>
      <c r="I84" s="120"/>
      <c r="J84" s="120"/>
    </row>
    <row r="85" spans="1:10" s="17" customFormat="1" ht="21" customHeight="1" x14ac:dyDescent="0.35">
      <c r="A85" s="34"/>
      <c r="C85" s="36"/>
      <c r="D85" s="35"/>
      <c r="E85" s="35"/>
      <c r="F85" s="35"/>
      <c r="I85" s="120"/>
      <c r="J85" s="120"/>
    </row>
    <row r="86" spans="1:10" s="17" customFormat="1" ht="21" customHeight="1" x14ac:dyDescent="0.35">
      <c r="A86" s="34"/>
      <c r="C86" s="36"/>
      <c r="D86" s="35"/>
      <c r="E86" s="35"/>
      <c r="F86" s="35"/>
      <c r="I86" s="120"/>
      <c r="J86" s="120"/>
    </row>
    <row r="87" spans="1:10" s="17" customFormat="1" ht="21" customHeight="1" x14ac:dyDescent="0.35">
      <c r="A87" s="34"/>
      <c r="C87" s="36"/>
      <c r="D87" s="35"/>
      <c r="E87" s="35"/>
      <c r="F87" s="35"/>
      <c r="I87" s="120"/>
      <c r="J87" s="120"/>
    </row>
    <row r="88" spans="1:10" s="17" customFormat="1" ht="21" customHeight="1" x14ac:dyDescent="0.35">
      <c r="A88" s="34"/>
      <c r="C88" s="36"/>
      <c r="D88" s="35"/>
      <c r="E88" s="35"/>
      <c r="F88" s="35"/>
      <c r="I88" s="120"/>
      <c r="J88" s="120"/>
    </row>
    <row r="89" spans="1:10" s="17" customFormat="1" ht="21" customHeight="1" x14ac:dyDescent="0.35">
      <c r="A89" s="34"/>
      <c r="C89" s="36"/>
      <c r="D89" s="35"/>
      <c r="E89" s="35"/>
      <c r="F89" s="35"/>
      <c r="I89" s="120"/>
      <c r="J89" s="120"/>
    </row>
    <row r="90" spans="1:10" s="17" customFormat="1" ht="21" customHeight="1" x14ac:dyDescent="0.35">
      <c r="A90" s="34"/>
      <c r="C90" s="36"/>
      <c r="D90" s="35"/>
      <c r="E90" s="35"/>
      <c r="F90" s="35"/>
      <c r="I90" s="120"/>
      <c r="J90" s="120"/>
    </row>
    <row r="91" spans="1:10" s="17" customFormat="1" ht="21" customHeight="1" x14ac:dyDescent="0.35">
      <c r="A91" s="34"/>
      <c r="C91" s="36"/>
      <c r="D91" s="35"/>
      <c r="E91" s="35"/>
      <c r="F91" s="35"/>
      <c r="I91" s="120"/>
      <c r="J91" s="120"/>
    </row>
    <row r="92" spans="1:10" s="17" customFormat="1" ht="21" customHeight="1" x14ac:dyDescent="0.35">
      <c r="A92" s="34"/>
      <c r="C92" s="36"/>
      <c r="D92" s="35"/>
      <c r="E92" s="35"/>
      <c r="F92" s="35"/>
      <c r="I92" s="120"/>
      <c r="J92" s="120"/>
    </row>
    <row r="93" spans="1:10" s="17" customFormat="1" ht="21" customHeight="1" x14ac:dyDescent="0.35">
      <c r="A93" s="34"/>
      <c r="C93" s="36"/>
      <c r="D93" s="35"/>
      <c r="E93" s="35"/>
      <c r="F93" s="35"/>
      <c r="I93" s="120"/>
      <c r="J93" s="120"/>
    </row>
    <row r="94" spans="1:10" s="17" customFormat="1" ht="21" customHeight="1" x14ac:dyDescent="0.35">
      <c r="A94" s="34"/>
      <c r="C94" s="36"/>
      <c r="D94" s="35"/>
      <c r="E94" s="35"/>
      <c r="F94" s="35"/>
      <c r="I94" s="120"/>
      <c r="J94" s="120"/>
    </row>
    <row r="95" spans="1:10" s="17" customFormat="1" ht="21" customHeight="1" x14ac:dyDescent="0.35">
      <c r="A95" s="34"/>
      <c r="C95" s="36"/>
      <c r="D95" s="35"/>
      <c r="E95" s="35"/>
      <c r="F95" s="35"/>
      <c r="I95" s="120"/>
      <c r="J95" s="120"/>
    </row>
    <row r="96" spans="1:10" s="17" customFormat="1" ht="21" customHeight="1" x14ac:dyDescent="0.35">
      <c r="A96" s="34"/>
      <c r="C96" s="36"/>
      <c r="D96" s="35"/>
      <c r="E96" s="35"/>
      <c r="F96" s="35"/>
      <c r="I96" s="120"/>
      <c r="J96" s="120"/>
    </row>
    <row r="97" spans="1:10" s="17" customFormat="1" ht="21" customHeight="1" x14ac:dyDescent="0.35">
      <c r="A97" s="34"/>
      <c r="C97" s="36"/>
      <c r="D97" s="35"/>
      <c r="E97" s="35"/>
      <c r="F97" s="35"/>
      <c r="I97" s="120"/>
      <c r="J97" s="120"/>
    </row>
    <row r="98" spans="1:10" s="17" customFormat="1" ht="21" customHeight="1" x14ac:dyDescent="0.35">
      <c r="A98" s="34"/>
      <c r="C98" s="36"/>
      <c r="D98" s="35"/>
      <c r="E98" s="35"/>
      <c r="F98" s="35"/>
      <c r="I98" s="120"/>
      <c r="J98" s="120"/>
    </row>
    <row r="99" spans="1:10" s="17" customFormat="1" ht="21" customHeight="1" x14ac:dyDescent="0.35">
      <c r="A99" s="34"/>
      <c r="C99" s="36"/>
      <c r="D99" s="35"/>
      <c r="E99" s="35"/>
      <c r="F99" s="35"/>
      <c r="I99" s="120"/>
      <c r="J99" s="120"/>
    </row>
    <row r="100" spans="1:10" s="17" customFormat="1" ht="21" customHeight="1" x14ac:dyDescent="0.35">
      <c r="A100" s="34"/>
      <c r="C100" s="36"/>
      <c r="D100" s="35"/>
      <c r="E100" s="35"/>
      <c r="F100" s="35"/>
      <c r="I100" s="120"/>
      <c r="J100" s="120"/>
    </row>
    <row r="101" spans="1:10" s="17" customFormat="1" ht="21" customHeight="1" x14ac:dyDescent="0.35">
      <c r="A101" s="34"/>
      <c r="C101" s="36"/>
      <c r="D101" s="35"/>
      <c r="E101" s="35"/>
      <c r="F101" s="35"/>
      <c r="I101" s="120"/>
      <c r="J101" s="120"/>
    </row>
    <row r="102" spans="1:10" s="17" customFormat="1" ht="21" customHeight="1" x14ac:dyDescent="0.35">
      <c r="A102" s="34"/>
      <c r="C102" s="36"/>
      <c r="D102" s="35"/>
      <c r="E102" s="35"/>
      <c r="F102" s="35"/>
      <c r="I102" s="120"/>
      <c r="J102" s="120"/>
    </row>
    <row r="103" spans="1:10" s="17" customFormat="1" ht="21" customHeight="1" x14ac:dyDescent="0.35">
      <c r="A103" s="34"/>
      <c r="C103" s="36"/>
      <c r="D103" s="35"/>
      <c r="E103" s="35"/>
      <c r="F103" s="35"/>
      <c r="I103" s="120"/>
      <c r="J103" s="120"/>
    </row>
    <row r="104" spans="1:10" s="17" customFormat="1" ht="21" customHeight="1" x14ac:dyDescent="0.35">
      <c r="A104" s="34"/>
      <c r="C104" s="36"/>
      <c r="D104" s="35"/>
      <c r="E104" s="35"/>
      <c r="F104" s="35"/>
      <c r="I104" s="120"/>
      <c r="J104" s="120"/>
    </row>
    <row r="105" spans="1:10" s="17" customFormat="1" ht="21" customHeight="1" x14ac:dyDescent="0.35">
      <c r="A105" s="34"/>
      <c r="C105" s="36"/>
      <c r="D105" s="35"/>
      <c r="E105" s="35"/>
      <c r="F105" s="35"/>
      <c r="I105" s="120"/>
      <c r="J105" s="120"/>
    </row>
    <row r="106" spans="1:10" s="17" customFormat="1" ht="21" customHeight="1" x14ac:dyDescent="0.35">
      <c r="A106" s="34"/>
      <c r="C106" s="36"/>
      <c r="D106" s="35"/>
      <c r="E106" s="35"/>
      <c r="F106" s="35"/>
      <c r="I106" s="120"/>
      <c r="J106" s="120"/>
    </row>
    <row r="107" spans="1:10" s="17" customFormat="1" ht="21" customHeight="1" x14ac:dyDescent="0.35">
      <c r="A107" s="34"/>
      <c r="C107" s="36"/>
      <c r="D107" s="35"/>
      <c r="E107" s="35"/>
      <c r="F107" s="35"/>
      <c r="I107" s="120"/>
      <c r="J107" s="120"/>
    </row>
    <row r="108" spans="1:10" s="17" customFormat="1" ht="21" customHeight="1" x14ac:dyDescent="0.35">
      <c r="A108" s="34"/>
      <c r="C108" s="36"/>
      <c r="D108" s="35"/>
      <c r="E108" s="35"/>
      <c r="F108" s="35"/>
      <c r="I108" s="120"/>
      <c r="J108" s="120"/>
    </row>
    <row r="109" spans="1:10" s="17" customFormat="1" ht="21" customHeight="1" x14ac:dyDescent="0.35">
      <c r="A109" s="34"/>
      <c r="C109" s="36"/>
      <c r="D109" s="35"/>
      <c r="E109" s="35"/>
      <c r="F109" s="35"/>
      <c r="I109" s="120"/>
      <c r="J109" s="120"/>
    </row>
    <row r="110" spans="1:10" s="17" customFormat="1" ht="21" customHeight="1" x14ac:dyDescent="0.35">
      <c r="A110" s="34"/>
      <c r="C110" s="36"/>
      <c r="D110" s="35"/>
      <c r="E110" s="35"/>
      <c r="F110" s="35"/>
      <c r="I110" s="120"/>
      <c r="J110" s="120"/>
    </row>
    <row r="111" spans="1:10" s="17" customFormat="1" ht="21" customHeight="1" x14ac:dyDescent="0.35">
      <c r="A111" s="34"/>
      <c r="C111" s="36"/>
      <c r="D111" s="35"/>
      <c r="E111" s="35"/>
      <c r="F111" s="35"/>
      <c r="I111" s="120"/>
      <c r="J111" s="120"/>
    </row>
    <row r="112" spans="1:10" s="17" customFormat="1" ht="21" customHeight="1" x14ac:dyDescent="0.35">
      <c r="A112" s="34"/>
      <c r="C112" s="36"/>
      <c r="D112" s="35"/>
      <c r="E112" s="35"/>
      <c r="F112" s="35"/>
      <c r="I112" s="120"/>
      <c r="J112" s="120"/>
    </row>
    <row r="113" spans="1:10" s="17" customFormat="1" ht="21" customHeight="1" x14ac:dyDescent="0.35">
      <c r="A113" s="34"/>
      <c r="C113" s="36"/>
      <c r="D113" s="35"/>
      <c r="E113" s="35"/>
      <c r="F113" s="35"/>
      <c r="I113" s="120"/>
      <c r="J113" s="120"/>
    </row>
    <row r="114" spans="1:10" s="17" customFormat="1" ht="21" customHeight="1" x14ac:dyDescent="0.35">
      <c r="A114" s="34"/>
      <c r="C114" s="36"/>
      <c r="D114" s="35"/>
      <c r="E114" s="35"/>
      <c r="F114" s="35"/>
      <c r="I114" s="120"/>
      <c r="J114" s="120"/>
    </row>
    <row r="115" spans="1:10" s="17" customFormat="1" ht="21" customHeight="1" x14ac:dyDescent="0.35">
      <c r="A115" s="34"/>
      <c r="C115" s="36"/>
      <c r="D115" s="35"/>
      <c r="E115" s="35"/>
      <c r="F115" s="35"/>
      <c r="I115" s="120"/>
      <c r="J115" s="120"/>
    </row>
    <row r="116" spans="1:10" s="17" customFormat="1" ht="21" customHeight="1" x14ac:dyDescent="0.35">
      <c r="A116" s="34"/>
      <c r="C116" s="36"/>
      <c r="D116" s="35"/>
      <c r="E116" s="35"/>
      <c r="F116" s="35"/>
      <c r="I116" s="120"/>
      <c r="J116" s="120"/>
    </row>
    <row r="117" spans="1:10" s="17" customFormat="1" ht="21" customHeight="1" x14ac:dyDescent="0.35">
      <c r="A117" s="34"/>
      <c r="C117" s="36"/>
      <c r="D117" s="35"/>
      <c r="E117" s="35"/>
      <c r="F117" s="35"/>
      <c r="I117" s="120"/>
      <c r="J117" s="120"/>
    </row>
    <row r="118" spans="1:10" s="17" customFormat="1" ht="21" customHeight="1" x14ac:dyDescent="0.35">
      <c r="A118" s="34"/>
      <c r="C118" s="36"/>
      <c r="D118" s="35"/>
      <c r="E118" s="35"/>
      <c r="F118" s="35"/>
      <c r="I118" s="120"/>
      <c r="J118" s="120"/>
    </row>
    <row r="119" spans="1:10" s="17" customFormat="1" ht="21" customHeight="1" x14ac:dyDescent="0.35">
      <c r="A119" s="34"/>
      <c r="C119" s="36"/>
      <c r="D119" s="35"/>
      <c r="E119" s="35"/>
      <c r="F119" s="35"/>
      <c r="I119" s="120"/>
      <c r="J119" s="120"/>
    </row>
    <row r="120" spans="1:10" s="17" customFormat="1" ht="21" customHeight="1" x14ac:dyDescent="0.35">
      <c r="A120" s="34"/>
      <c r="C120" s="36"/>
      <c r="D120" s="35"/>
      <c r="E120" s="35"/>
      <c r="F120" s="35"/>
      <c r="I120" s="120"/>
      <c r="J120" s="120"/>
    </row>
    <row r="121" spans="1:10" s="17" customFormat="1" ht="21" customHeight="1" x14ac:dyDescent="0.35">
      <c r="A121" s="34"/>
      <c r="C121" s="36"/>
      <c r="D121" s="35"/>
      <c r="E121" s="35"/>
      <c r="F121" s="35"/>
      <c r="I121" s="120"/>
      <c r="J121" s="120"/>
    </row>
    <row r="122" spans="1:10" s="17" customFormat="1" ht="21" customHeight="1" x14ac:dyDescent="0.35">
      <c r="A122" s="34"/>
      <c r="C122" s="36"/>
      <c r="D122" s="35"/>
      <c r="E122" s="35"/>
      <c r="F122" s="35"/>
      <c r="I122" s="120"/>
      <c r="J122" s="120"/>
    </row>
    <row r="123" spans="1:10" s="17" customFormat="1" ht="21" customHeight="1" x14ac:dyDescent="0.35">
      <c r="A123" s="34"/>
      <c r="C123" s="36"/>
      <c r="D123" s="35"/>
      <c r="E123" s="35"/>
      <c r="F123" s="35"/>
      <c r="I123" s="120"/>
      <c r="J123" s="120"/>
    </row>
    <row r="124" spans="1:10" s="17" customFormat="1" ht="21" customHeight="1" x14ac:dyDescent="0.35">
      <c r="A124" s="34"/>
      <c r="C124" s="36"/>
      <c r="D124" s="35"/>
      <c r="E124" s="35"/>
      <c r="F124" s="35"/>
      <c r="I124" s="120"/>
      <c r="J124" s="120"/>
    </row>
    <row r="125" spans="1:10" s="17" customFormat="1" ht="21" customHeight="1" x14ac:dyDescent="0.35">
      <c r="A125" s="34"/>
      <c r="C125" s="36"/>
      <c r="D125" s="35"/>
      <c r="E125" s="35"/>
      <c r="F125" s="35"/>
      <c r="I125" s="120"/>
      <c r="J125" s="120"/>
    </row>
    <row r="126" spans="1:10" s="17" customFormat="1" ht="21" customHeight="1" x14ac:dyDescent="0.35">
      <c r="A126" s="34"/>
      <c r="C126" s="36"/>
      <c r="D126" s="35"/>
      <c r="E126" s="35"/>
      <c r="F126" s="35"/>
      <c r="I126" s="120"/>
      <c r="J126" s="120"/>
    </row>
    <row r="127" spans="1:10" s="17" customFormat="1" ht="21" customHeight="1" x14ac:dyDescent="0.35">
      <c r="A127" s="34"/>
      <c r="C127" s="36"/>
      <c r="D127" s="35"/>
      <c r="E127" s="35"/>
      <c r="F127" s="35"/>
      <c r="I127" s="120"/>
      <c r="J127" s="120"/>
    </row>
    <row r="128" spans="1:10" s="17" customFormat="1" ht="21" customHeight="1" x14ac:dyDescent="0.35">
      <c r="A128" s="34"/>
      <c r="C128" s="36"/>
      <c r="D128" s="35"/>
      <c r="E128" s="35"/>
      <c r="F128" s="35"/>
      <c r="I128" s="120"/>
      <c r="J128" s="120"/>
    </row>
    <row r="129" spans="1:10" s="17" customFormat="1" ht="21" customHeight="1" x14ac:dyDescent="0.35">
      <c r="A129" s="34"/>
      <c r="C129" s="36"/>
      <c r="D129" s="35"/>
      <c r="E129" s="35"/>
      <c r="F129" s="35"/>
      <c r="I129" s="120"/>
      <c r="J129" s="120"/>
    </row>
    <row r="130" spans="1:10" s="17" customFormat="1" ht="21" customHeight="1" x14ac:dyDescent="0.35">
      <c r="A130" s="34"/>
      <c r="C130" s="36"/>
      <c r="D130" s="35"/>
      <c r="E130" s="35"/>
      <c r="F130" s="35"/>
      <c r="I130" s="120"/>
      <c r="J130" s="120"/>
    </row>
    <row r="131" spans="1:10" s="17" customFormat="1" ht="21" customHeight="1" x14ac:dyDescent="0.35">
      <c r="A131" s="34"/>
      <c r="C131" s="36"/>
      <c r="D131" s="35"/>
      <c r="E131" s="35"/>
      <c r="F131" s="35"/>
      <c r="I131" s="120"/>
      <c r="J131" s="120"/>
    </row>
    <row r="132" spans="1:10" s="17" customFormat="1" ht="21" customHeight="1" x14ac:dyDescent="0.35">
      <c r="A132" s="34"/>
      <c r="C132" s="36"/>
      <c r="D132" s="35"/>
      <c r="E132" s="35"/>
      <c r="F132" s="35"/>
      <c r="I132" s="120"/>
      <c r="J132" s="120"/>
    </row>
    <row r="133" spans="1:10" s="17" customFormat="1" ht="21" customHeight="1" x14ac:dyDescent="0.35">
      <c r="A133" s="34"/>
      <c r="C133" s="36"/>
      <c r="D133" s="35"/>
      <c r="E133" s="35"/>
      <c r="F133" s="35"/>
      <c r="I133" s="120"/>
      <c r="J133" s="120"/>
    </row>
    <row r="134" spans="1:10" s="17" customFormat="1" ht="21" customHeight="1" x14ac:dyDescent="0.35">
      <c r="A134" s="34"/>
      <c r="C134" s="36"/>
      <c r="D134" s="35"/>
      <c r="E134" s="35"/>
      <c r="F134" s="35"/>
      <c r="I134" s="120"/>
      <c r="J134" s="120"/>
    </row>
    <row r="135" spans="1:10" s="17" customFormat="1" ht="21" customHeight="1" x14ac:dyDescent="0.35">
      <c r="A135" s="34"/>
      <c r="C135" s="36"/>
      <c r="D135" s="35"/>
      <c r="E135" s="35"/>
      <c r="F135" s="35"/>
      <c r="I135" s="120"/>
      <c r="J135" s="120"/>
    </row>
    <row r="136" spans="1:10" s="17" customFormat="1" ht="21" customHeight="1" x14ac:dyDescent="0.35">
      <c r="A136" s="34"/>
      <c r="C136" s="36"/>
      <c r="D136" s="35"/>
      <c r="E136" s="35"/>
      <c r="F136" s="35"/>
      <c r="I136" s="120"/>
      <c r="J136" s="120"/>
    </row>
    <row r="137" spans="1:10" s="17" customFormat="1" ht="21" customHeight="1" x14ac:dyDescent="0.35">
      <c r="A137" s="34"/>
      <c r="C137" s="36"/>
      <c r="D137" s="35"/>
      <c r="E137" s="35"/>
      <c r="F137" s="35"/>
      <c r="I137" s="120"/>
      <c r="J137" s="120"/>
    </row>
    <row r="138" spans="1:10" s="17" customFormat="1" ht="21" customHeight="1" x14ac:dyDescent="0.35">
      <c r="A138" s="34"/>
      <c r="C138" s="36"/>
      <c r="D138" s="35"/>
      <c r="E138" s="35"/>
      <c r="F138" s="35"/>
      <c r="I138" s="120"/>
      <c r="J138" s="120"/>
    </row>
    <row r="139" spans="1:10" s="17" customFormat="1" ht="21" customHeight="1" x14ac:dyDescent="0.35">
      <c r="A139" s="34"/>
      <c r="C139" s="36"/>
      <c r="D139" s="35"/>
      <c r="E139" s="35"/>
      <c r="F139" s="35"/>
      <c r="I139" s="120"/>
      <c r="J139" s="120"/>
    </row>
    <row r="140" spans="1:10" s="17" customFormat="1" ht="21" customHeight="1" x14ac:dyDescent="0.35">
      <c r="A140" s="34"/>
      <c r="C140" s="36"/>
      <c r="D140" s="35"/>
      <c r="E140" s="35"/>
      <c r="F140" s="35"/>
      <c r="I140" s="120"/>
      <c r="J140" s="120"/>
    </row>
    <row r="141" spans="1:10" s="17" customFormat="1" ht="21" customHeight="1" x14ac:dyDescent="0.35">
      <c r="A141" s="34"/>
      <c r="C141" s="36"/>
      <c r="D141" s="35"/>
      <c r="E141" s="35"/>
      <c r="F141" s="35"/>
      <c r="I141" s="120"/>
      <c r="J141" s="120"/>
    </row>
    <row r="142" spans="1:10" s="17" customFormat="1" ht="21" customHeight="1" x14ac:dyDescent="0.35">
      <c r="A142" s="34"/>
      <c r="C142" s="36"/>
      <c r="D142" s="35"/>
      <c r="E142" s="35"/>
      <c r="F142" s="35"/>
      <c r="I142" s="120"/>
      <c r="J142" s="120"/>
    </row>
    <row r="143" spans="1:10" s="17" customFormat="1" ht="21" customHeight="1" x14ac:dyDescent="0.35">
      <c r="A143" s="34"/>
      <c r="C143" s="36"/>
      <c r="D143" s="35"/>
      <c r="E143" s="35"/>
      <c r="F143" s="35"/>
      <c r="I143" s="120"/>
      <c r="J143" s="120"/>
    </row>
    <row r="144" spans="1:10" s="17" customFormat="1" ht="21" customHeight="1" x14ac:dyDescent="0.35">
      <c r="A144" s="34"/>
      <c r="C144" s="36"/>
      <c r="D144" s="35"/>
      <c r="E144" s="35"/>
      <c r="F144" s="35"/>
      <c r="I144" s="120"/>
      <c r="J144" s="120"/>
    </row>
    <row r="145" spans="1:10" s="17" customFormat="1" ht="21" customHeight="1" x14ac:dyDescent="0.35">
      <c r="A145" s="34"/>
      <c r="C145" s="36"/>
      <c r="D145" s="35"/>
      <c r="E145" s="35"/>
      <c r="F145" s="35"/>
      <c r="I145" s="120"/>
      <c r="J145" s="120"/>
    </row>
    <row r="146" spans="1:10" s="17" customFormat="1" ht="21" customHeight="1" x14ac:dyDescent="0.35">
      <c r="A146" s="34"/>
      <c r="C146" s="36"/>
      <c r="D146" s="35"/>
      <c r="E146" s="35"/>
      <c r="F146" s="35"/>
      <c r="I146" s="120"/>
      <c r="J146" s="120"/>
    </row>
    <row r="147" spans="1:10" s="17" customFormat="1" ht="21" customHeight="1" x14ac:dyDescent="0.35">
      <c r="A147" s="34"/>
      <c r="C147" s="36"/>
      <c r="D147" s="35"/>
      <c r="E147" s="35"/>
      <c r="F147" s="35"/>
      <c r="I147" s="120"/>
      <c r="J147" s="120"/>
    </row>
    <row r="148" spans="1:10" s="17" customFormat="1" ht="21" customHeight="1" x14ac:dyDescent="0.35">
      <c r="A148" s="34"/>
      <c r="C148" s="36"/>
      <c r="D148" s="35"/>
      <c r="E148" s="35"/>
      <c r="F148" s="35"/>
      <c r="I148" s="120"/>
      <c r="J148" s="120"/>
    </row>
    <row r="149" spans="1:10" s="17" customFormat="1" ht="21" customHeight="1" x14ac:dyDescent="0.35">
      <c r="A149" s="34"/>
      <c r="C149" s="36"/>
      <c r="D149" s="35"/>
      <c r="E149" s="35"/>
      <c r="F149" s="35"/>
      <c r="I149" s="120"/>
      <c r="J149" s="120"/>
    </row>
    <row r="150" spans="1:10" s="17" customFormat="1" ht="21" customHeight="1" x14ac:dyDescent="0.35">
      <c r="A150" s="34"/>
      <c r="C150" s="36"/>
      <c r="D150" s="35"/>
      <c r="E150" s="35"/>
      <c r="F150" s="35"/>
      <c r="I150" s="120"/>
      <c r="J150" s="120"/>
    </row>
    <row r="151" spans="1:10" s="17" customFormat="1" ht="21" customHeight="1" x14ac:dyDescent="0.35">
      <c r="A151" s="34"/>
      <c r="C151" s="36"/>
      <c r="D151" s="35"/>
      <c r="E151" s="35"/>
      <c r="F151" s="35"/>
      <c r="I151" s="120"/>
      <c r="J151" s="120"/>
    </row>
    <row r="152" spans="1:10" s="17" customFormat="1" ht="21" customHeight="1" x14ac:dyDescent="0.35">
      <c r="A152" s="34"/>
      <c r="C152" s="36"/>
      <c r="D152" s="35"/>
      <c r="E152" s="35"/>
      <c r="F152" s="35"/>
      <c r="I152" s="120"/>
      <c r="J152" s="120"/>
    </row>
    <row r="153" spans="1:10" s="17" customFormat="1" ht="21" customHeight="1" x14ac:dyDescent="0.35">
      <c r="A153" s="34"/>
      <c r="C153" s="36"/>
      <c r="D153" s="35"/>
      <c r="E153" s="35"/>
      <c r="F153" s="35"/>
      <c r="I153" s="120"/>
      <c r="J153" s="120"/>
    </row>
    <row r="154" spans="1:10" s="17" customFormat="1" ht="21" customHeight="1" x14ac:dyDescent="0.35">
      <c r="A154" s="34"/>
      <c r="C154" s="36"/>
      <c r="D154" s="35"/>
      <c r="E154" s="35"/>
      <c r="F154" s="35"/>
      <c r="I154" s="120"/>
      <c r="J154" s="120"/>
    </row>
    <row r="155" spans="1:10" s="17" customFormat="1" ht="21" customHeight="1" x14ac:dyDescent="0.35">
      <c r="A155" s="34"/>
      <c r="C155" s="36"/>
      <c r="D155" s="35"/>
      <c r="E155" s="35"/>
      <c r="F155" s="35"/>
      <c r="I155" s="120"/>
      <c r="J155" s="120"/>
    </row>
    <row r="156" spans="1:10" s="17" customFormat="1" ht="21" customHeight="1" x14ac:dyDescent="0.35">
      <c r="A156" s="34"/>
      <c r="C156" s="36"/>
      <c r="D156" s="35"/>
      <c r="E156" s="35"/>
      <c r="F156" s="35"/>
      <c r="I156" s="120"/>
      <c r="J156" s="120"/>
    </row>
    <row r="157" spans="1:10" s="17" customFormat="1" ht="21" customHeight="1" x14ac:dyDescent="0.35">
      <c r="A157" s="34"/>
      <c r="C157" s="36"/>
      <c r="D157" s="35"/>
      <c r="E157" s="35"/>
      <c r="F157" s="35"/>
      <c r="I157" s="120"/>
      <c r="J157" s="120"/>
    </row>
    <row r="158" spans="1:10" s="17" customFormat="1" ht="21" customHeight="1" x14ac:dyDescent="0.35">
      <c r="A158" s="34"/>
      <c r="C158" s="36"/>
      <c r="D158" s="35"/>
      <c r="E158" s="35"/>
      <c r="F158" s="35"/>
      <c r="I158" s="120"/>
      <c r="J158" s="120"/>
    </row>
    <row r="159" spans="1:10" s="17" customFormat="1" ht="21" customHeight="1" x14ac:dyDescent="0.35">
      <c r="A159" s="34"/>
      <c r="C159" s="35"/>
      <c r="D159" s="35"/>
      <c r="E159" s="35"/>
      <c r="F159" s="35"/>
      <c r="I159" s="120"/>
      <c r="J159" s="120"/>
    </row>
    <row r="160" spans="1:10" s="17" customFormat="1" ht="21" customHeight="1" x14ac:dyDescent="0.35">
      <c r="A160" s="34"/>
      <c r="C160" s="35"/>
      <c r="D160" s="35"/>
      <c r="E160" s="35"/>
      <c r="F160" s="35"/>
      <c r="I160" s="120"/>
      <c r="J160" s="120"/>
    </row>
    <row r="161" spans="1:10" s="17" customFormat="1" ht="21" customHeight="1" x14ac:dyDescent="0.35">
      <c r="A161" s="34"/>
      <c r="C161" s="35"/>
      <c r="D161" s="35"/>
      <c r="E161" s="35"/>
      <c r="F161" s="35"/>
      <c r="I161" s="120"/>
      <c r="J161" s="120"/>
    </row>
    <row r="162" spans="1:10" s="17" customFormat="1" ht="21" customHeight="1" x14ac:dyDescent="0.35">
      <c r="A162" s="34"/>
      <c r="C162" s="35"/>
      <c r="D162" s="35"/>
      <c r="E162" s="35"/>
      <c r="F162" s="35"/>
      <c r="I162" s="120"/>
      <c r="J162" s="120"/>
    </row>
    <row r="163" spans="1:10" s="17" customFormat="1" ht="21" customHeight="1" x14ac:dyDescent="0.35">
      <c r="A163" s="34"/>
      <c r="C163" s="35"/>
      <c r="D163" s="35"/>
      <c r="E163" s="35"/>
      <c r="F163" s="35"/>
      <c r="I163" s="120"/>
      <c r="J163" s="120"/>
    </row>
    <row r="164" spans="1:10" s="17" customFormat="1" ht="21" customHeight="1" x14ac:dyDescent="0.35">
      <c r="A164" s="34"/>
      <c r="C164" s="35"/>
      <c r="D164" s="35"/>
      <c r="E164" s="35"/>
      <c r="F164" s="35"/>
      <c r="I164" s="120"/>
      <c r="J164" s="120"/>
    </row>
    <row r="165" spans="1:10" s="17" customFormat="1" ht="21" customHeight="1" x14ac:dyDescent="0.35">
      <c r="A165" s="34"/>
      <c r="C165" s="35"/>
      <c r="D165" s="35"/>
      <c r="E165" s="35"/>
      <c r="F165" s="35"/>
      <c r="I165" s="120"/>
      <c r="J165" s="120"/>
    </row>
    <row r="166" spans="1:10" s="17" customFormat="1" ht="21" customHeight="1" x14ac:dyDescent="0.35">
      <c r="A166" s="34"/>
      <c r="C166" s="35"/>
      <c r="D166" s="35"/>
      <c r="E166" s="35"/>
      <c r="F166" s="35"/>
      <c r="I166" s="120"/>
      <c r="J166" s="120"/>
    </row>
    <row r="167" spans="1:10" s="17" customFormat="1" ht="21" customHeight="1" x14ac:dyDescent="0.35">
      <c r="A167" s="34"/>
      <c r="C167" s="35"/>
      <c r="D167" s="35"/>
      <c r="E167" s="35"/>
      <c r="F167" s="35"/>
      <c r="I167" s="120"/>
      <c r="J167" s="120"/>
    </row>
    <row r="168" spans="1:10" s="17" customFormat="1" ht="21" customHeight="1" x14ac:dyDescent="0.35">
      <c r="A168" s="34"/>
      <c r="C168" s="35"/>
      <c r="D168" s="35"/>
      <c r="E168" s="35"/>
      <c r="F168" s="35"/>
      <c r="I168" s="120"/>
      <c r="J168" s="120"/>
    </row>
    <row r="169" spans="1:10" s="17" customFormat="1" ht="21" customHeight="1" x14ac:dyDescent="0.35">
      <c r="A169" s="34"/>
      <c r="C169" s="35"/>
      <c r="D169" s="35"/>
      <c r="E169" s="35"/>
      <c r="F169" s="35"/>
      <c r="I169" s="120"/>
      <c r="J169" s="120"/>
    </row>
    <row r="170" spans="1:10" s="17" customFormat="1" ht="21" customHeight="1" x14ac:dyDescent="0.35">
      <c r="A170" s="34"/>
      <c r="C170" s="35"/>
      <c r="D170" s="35"/>
      <c r="E170" s="35"/>
      <c r="F170" s="35"/>
      <c r="I170" s="120"/>
      <c r="J170" s="120"/>
    </row>
    <row r="171" spans="1:10" s="17" customFormat="1" ht="21" customHeight="1" x14ac:dyDescent="0.35">
      <c r="A171" s="34"/>
      <c r="C171" s="35"/>
      <c r="D171" s="35"/>
      <c r="E171" s="35"/>
      <c r="F171" s="35"/>
      <c r="I171" s="120"/>
      <c r="J171" s="120"/>
    </row>
    <row r="172" spans="1:10" s="17" customFormat="1" ht="21" customHeight="1" x14ac:dyDescent="0.35">
      <c r="A172" s="34"/>
      <c r="C172" s="35"/>
      <c r="D172" s="35"/>
      <c r="E172" s="35"/>
      <c r="F172" s="35"/>
      <c r="I172" s="120"/>
      <c r="J172" s="120"/>
    </row>
    <row r="173" spans="1:10" s="17" customFormat="1" ht="21" customHeight="1" x14ac:dyDescent="0.35">
      <c r="A173" s="34"/>
      <c r="C173" s="35"/>
      <c r="D173" s="35"/>
      <c r="E173" s="35"/>
      <c r="F173" s="35"/>
      <c r="I173" s="120"/>
      <c r="J173" s="120"/>
    </row>
    <row r="174" spans="1:10" s="17" customFormat="1" ht="21" customHeight="1" x14ac:dyDescent="0.35">
      <c r="A174" s="34"/>
      <c r="C174" s="35"/>
      <c r="D174" s="35"/>
      <c r="E174" s="35"/>
      <c r="F174" s="35"/>
      <c r="I174" s="120"/>
      <c r="J174" s="120"/>
    </row>
    <row r="175" spans="1:10" s="17" customFormat="1" ht="21" customHeight="1" x14ac:dyDescent="0.35">
      <c r="A175" s="34"/>
      <c r="C175" s="35"/>
      <c r="D175" s="35"/>
      <c r="E175" s="35"/>
      <c r="F175" s="35"/>
      <c r="I175" s="120"/>
      <c r="J175" s="120"/>
    </row>
    <row r="176" spans="1:10" s="17" customFormat="1" ht="21" customHeight="1" x14ac:dyDescent="0.35">
      <c r="A176" s="34"/>
      <c r="C176" s="35"/>
      <c r="D176" s="35"/>
      <c r="E176" s="35"/>
      <c r="F176" s="35"/>
      <c r="I176" s="120"/>
      <c r="J176" s="120"/>
    </row>
    <row r="177" spans="1:10" s="17" customFormat="1" ht="21" customHeight="1" x14ac:dyDescent="0.35">
      <c r="A177" s="34"/>
      <c r="C177" s="35"/>
      <c r="D177" s="35"/>
      <c r="E177" s="35"/>
      <c r="F177" s="35"/>
      <c r="I177" s="120"/>
      <c r="J177" s="120"/>
    </row>
    <row r="178" spans="1:10" s="17" customFormat="1" ht="21" customHeight="1" x14ac:dyDescent="0.35">
      <c r="A178" s="34"/>
      <c r="C178" s="35"/>
      <c r="D178" s="35"/>
      <c r="E178" s="35"/>
      <c r="F178" s="35"/>
      <c r="I178" s="120"/>
      <c r="J178" s="120"/>
    </row>
    <row r="179" spans="1:10" s="17" customFormat="1" ht="21" customHeight="1" x14ac:dyDescent="0.35">
      <c r="A179" s="34"/>
      <c r="C179" s="35"/>
      <c r="D179" s="35"/>
      <c r="E179" s="35"/>
      <c r="F179" s="35"/>
      <c r="I179" s="120"/>
      <c r="J179" s="120"/>
    </row>
    <row r="180" spans="1:10" s="17" customFormat="1" ht="21" customHeight="1" x14ac:dyDescent="0.35">
      <c r="A180" s="34"/>
      <c r="C180" s="35"/>
      <c r="D180" s="35"/>
      <c r="E180" s="35"/>
      <c r="F180" s="35"/>
      <c r="I180" s="120"/>
      <c r="J180" s="120"/>
    </row>
    <row r="181" spans="1:10" s="17" customFormat="1" ht="21" customHeight="1" x14ac:dyDescent="0.35">
      <c r="A181" s="34"/>
      <c r="C181" s="35"/>
      <c r="D181" s="35"/>
      <c r="E181" s="35"/>
      <c r="F181" s="35"/>
      <c r="I181" s="120"/>
      <c r="J181" s="120"/>
    </row>
    <row r="182" spans="1:10" s="17" customFormat="1" ht="21" customHeight="1" x14ac:dyDescent="0.35">
      <c r="A182" s="34"/>
      <c r="C182" s="35"/>
      <c r="D182" s="35"/>
      <c r="E182" s="35"/>
      <c r="F182" s="35"/>
      <c r="I182" s="120"/>
      <c r="J182" s="120"/>
    </row>
    <row r="183" spans="1:10" s="17" customFormat="1" ht="21" customHeight="1" x14ac:dyDescent="0.35">
      <c r="A183" s="34"/>
      <c r="C183" s="35"/>
      <c r="D183" s="35"/>
      <c r="E183" s="35"/>
      <c r="F183" s="35"/>
      <c r="I183" s="120"/>
      <c r="J183" s="120"/>
    </row>
    <row r="184" spans="1:10" s="17" customFormat="1" ht="21" customHeight="1" x14ac:dyDescent="0.35">
      <c r="A184" s="34"/>
      <c r="C184" s="35"/>
      <c r="D184" s="35"/>
      <c r="E184" s="35"/>
      <c r="F184" s="35"/>
      <c r="I184" s="120"/>
      <c r="J184" s="120"/>
    </row>
    <row r="185" spans="1:10" s="17" customFormat="1" ht="21" customHeight="1" x14ac:dyDescent="0.35">
      <c r="A185" s="34"/>
      <c r="C185" s="35"/>
      <c r="D185" s="35"/>
      <c r="E185" s="35"/>
      <c r="F185" s="35"/>
      <c r="I185" s="120"/>
      <c r="J185" s="120"/>
    </row>
    <row r="186" spans="1:10" s="17" customFormat="1" ht="21" customHeight="1" x14ac:dyDescent="0.35">
      <c r="A186" s="34"/>
      <c r="C186" s="35"/>
      <c r="D186" s="35"/>
      <c r="E186" s="35"/>
      <c r="F186" s="35"/>
      <c r="I186" s="120"/>
      <c r="J186" s="120"/>
    </row>
    <row r="187" spans="1:10" s="17" customFormat="1" ht="21" customHeight="1" x14ac:dyDescent="0.35">
      <c r="A187" s="34"/>
      <c r="C187" s="35"/>
      <c r="D187" s="35"/>
      <c r="E187" s="35"/>
      <c r="F187" s="35"/>
      <c r="I187" s="120"/>
      <c r="J187" s="120"/>
    </row>
    <row r="188" spans="1:10" s="17" customFormat="1" ht="21" customHeight="1" x14ac:dyDescent="0.35">
      <c r="A188" s="34"/>
      <c r="C188" s="35"/>
      <c r="D188" s="35"/>
      <c r="E188" s="35"/>
      <c r="F188" s="35"/>
      <c r="I188" s="120"/>
      <c r="J188" s="120"/>
    </row>
    <row r="189" spans="1:10" s="17" customFormat="1" ht="21" customHeight="1" x14ac:dyDescent="0.35">
      <c r="A189" s="34"/>
      <c r="C189" s="35"/>
      <c r="D189" s="35"/>
      <c r="E189" s="35"/>
      <c r="F189" s="35"/>
      <c r="I189" s="120"/>
      <c r="J189" s="120"/>
    </row>
    <row r="190" spans="1:10" s="17" customFormat="1" ht="21" customHeight="1" x14ac:dyDescent="0.35">
      <c r="A190" s="34"/>
      <c r="C190" s="35"/>
      <c r="D190" s="35"/>
      <c r="E190" s="35"/>
      <c r="F190" s="35"/>
      <c r="I190" s="120"/>
      <c r="J190" s="120"/>
    </row>
    <row r="191" spans="1:10" s="17" customFormat="1" ht="21" customHeight="1" x14ac:dyDescent="0.35">
      <c r="A191" s="34"/>
      <c r="C191" s="35"/>
      <c r="D191" s="35"/>
      <c r="E191" s="35"/>
      <c r="F191" s="35"/>
      <c r="I191" s="120"/>
      <c r="J191" s="120"/>
    </row>
    <row r="192" spans="1:10" s="17" customFormat="1" ht="21" customHeight="1" x14ac:dyDescent="0.35">
      <c r="A192" s="34"/>
      <c r="C192" s="35"/>
      <c r="D192" s="35"/>
      <c r="E192" s="35"/>
      <c r="F192" s="35"/>
      <c r="I192" s="120"/>
      <c r="J192" s="120"/>
    </row>
    <row r="193" spans="1:10" s="17" customFormat="1" ht="21" customHeight="1" x14ac:dyDescent="0.35">
      <c r="A193" s="34"/>
      <c r="C193" s="35"/>
      <c r="D193" s="35"/>
      <c r="E193" s="35"/>
      <c r="F193" s="35"/>
      <c r="I193" s="120"/>
      <c r="J193" s="120"/>
    </row>
    <row r="194" spans="1:10" s="17" customFormat="1" ht="21" customHeight="1" x14ac:dyDescent="0.35">
      <c r="A194" s="34"/>
      <c r="C194" s="35"/>
      <c r="D194" s="35"/>
      <c r="E194" s="35"/>
      <c r="F194" s="35"/>
      <c r="I194" s="120"/>
      <c r="J194" s="120"/>
    </row>
    <row r="195" spans="1:10" s="17" customFormat="1" ht="21" customHeight="1" x14ac:dyDescent="0.35">
      <c r="A195" s="34"/>
      <c r="C195" s="35"/>
      <c r="D195" s="35"/>
      <c r="E195" s="35"/>
      <c r="F195" s="35"/>
      <c r="I195" s="120"/>
      <c r="J195" s="120"/>
    </row>
    <row r="196" spans="1:10" s="17" customFormat="1" ht="21" customHeight="1" x14ac:dyDescent="0.35">
      <c r="A196" s="34"/>
      <c r="C196" s="35"/>
      <c r="D196" s="35"/>
      <c r="E196" s="35"/>
      <c r="F196" s="35"/>
      <c r="I196" s="120"/>
      <c r="J196" s="120"/>
    </row>
    <row r="197" spans="1:10" s="17" customFormat="1" ht="21" customHeight="1" x14ac:dyDescent="0.35">
      <c r="A197" s="34"/>
      <c r="C197" s="35"/>
      <c r="D197" s="35"/>
      <c r="E197" s="35"/>
      <c r="F197" s="35"/>
      <c r="I197" s="120"/>
      <c r="J197" s="120"/>
    </row>
    <row r="198" spans="1:10" s="17" customFormat="1" ht="21" customHeight="1" x14ac:dyDescent="0.35">
      <c r="A198" s="34"/>
      <c r="C198" s="35"/>
      <c r="D198" s="35"/>
      <c r="E198" s="35"/>
      <c r="F198" s="35"/>
      <c r="I198" s="120"/>
      <c r="J198" s="120"/>
    </row>
    <row r="199" spans="1:10" s="17" customFormat="1" ht="21" customHeight="1" x14ac:dyDescent="0.35">
      <c r="A199" s="34"/>
      <c r="C199" s="35"/>
      <c r="D199" s="35"/>
      <c r="E199" s="35"/>
      <c r="F199" s="35"/>
      <c r="I199" s="120"/>
      <c r="J199" s="120"/>
    </row>
    <row r="200" spans="1:10" s="17" customFormat="1" ht="21" customHeight="1" x14ac:dyDescent="0.35">
      <c r="A200" s="34"/>
      <c r="C200" s="35"/>
      <c r="D200" s="35"/>
      <c r="E200" s="35"/>
      <c r="F200" s="35"/>
      <c r="I200" s="120"/>
      <c r="J200" s="120"/>
    </row>
    <row r="201" spans="1:10" s="17" customFormat="1" ht="21" customHeight="1" x14ac:dyDescent="0.35">
      <c r="A201" s="34"/>
      <c r="C201" s="35"/>
      <c r="D201" s="35"/>
      <c r="E201" s="35"/>
      <c r="F201" s="35"/>
      <c r="I201" s="120"/>
      <c r="J201" s="120"/>
    </row>
    <row r="202" spans="1:10" s="17" customFormat="1" ht="21" customHeight="1" x14ac:dyDescent="0.35">
      <c r="A202" s="34"/>
      <c r="C202" s="35"/>
      <c r="D202" s="35"/>
      <c r="E202" s="35"/>
      <c r="F202" s="35"/>
      <c r="I202" s="120"/>
      <c r="J202" s="120"/>
    </row>
    <row r="203" spans="1:10" s="17" customFormat="1" ht="21" customHeight="1" x14ac:dyDescent="0.35">
      <c r="A203" s="34"/>
      <c r="C203" s="35"/>
      <c r="D203" s="35"/>
      <c r="E203" s="35"/>
      <c r="F203" s="35"/>
      <c r="I203" s="120"/>
      <c r="J203" s="120"/>
    </row>
    <row r="204" spans="1:10" s="17" customFormat="1" ht="21" customHeight="1" x14ac:dyDescent="0.35">
      <c r="A204" s="34"/>
      <c r="C204" s="35"/>
      <c r="D204" s="35"/>
      <c r="E204" s="35"/>
      <c r="F204" s="35"/>
      <c r="I204" s="120"/>
      <c r="J204" s="120"/>
    </row>
    <row r="205" spans="1:10" s="17" customFormat="1" ht="21" customHeight="1" x14ac:dyDescent="0.35">
      <c r="A205" s="34"/>
      <c r="C205" s="35"/>
      <c r="D205" s="35"/>
      <c r="E205" s="35"/>
      <c r="F205" s="35"/>
      <c r="I205" s="120"/>
      <c r="J205" s="120"/>
    </row>
    <row r="206" spans="1:10" s="17" customFormat="1" ht="21" customHeight="1" x14ac:dyDescent="0.35">
      <c r="A206" s="34"/>
      <c r="C206" s="35"/>
      <c r="D206" s="35"/>
      <c r="E206" s="35"/>
      <c r="F206" s="35"/>
      <c r="I206" s="120"/>
      <c r="J206" s="120"/>
    </row>
    <row r="207" spans="1:10" s="17" customFormat="1" ht="21" customHeight="1" x14ac:dyDescent="0.35">
      <c r="A207" s="34"/>
      <c r="C207" s="35"/>
      <c r="D207" s="35"/>
      <c r="E207" s="35"/>
      <c r="F207" s="35"/>
      <c r="I207" s="120"/>
      <c r="J207" s="120"/>
    </row>
    <row r="208" spans="1:10" s="17" customFormat="1" ht="21" customHeight="1" x14ac:dyDescent="0.35">
      <c r="A208" s="34"/>
      <c r="C208" s="35"/>
      <c r="D208" s="35"/>
      <c r="E208" s="35"/>
      <c r="F208" s="35"/>
      <c r="I208" s="120"/>
      <c r="J208" s="120"/>
    </row>
    <row r="209" spans="1:10" s="17" customFormat="1" ht="21" customHeight="1" x14ac:dyDescent="0.35">
      <c r="A209" s="34"/>
      <c r="C209" s="35"/>
      <c r="D209" s="35"/>
      <c r="E209" s="35"/>
      <c r="F209" s="35"/>
      <c r="I209" s="120"/>
      <c r="J209" s="120"/>
    </row>
    <row r="210" spans="1:10" s="17" customFormat="1" ht="21" customHeight="1" x14ac:dyDescent="0.35">
      <c r="A210" s="34"/>
      <c r="C210" s="35"/>
      <c r="D210" s="35"/>
      <c r="E210" s="35"/>
      <c r="F210" s="35"/>
      <c r="I210" s="120"/>
      <c r="J210" s="120"/>
    </row>
    <row r="211" spans="1:10" s="17" customFormat="1" ht="21" customHeight="1" x14ac:dyDescent="0.35">
      <c r="A211" s="34"/>
      <c r="C211" s="35"/>
      <c r="D211" s="35"/>
      <c r="E211" s="35"/>
      <c r="F211" s="35"/>
      <c r="I211" s="120"/>
      <c r="J211" s="120"/>
    </row>
    <row r="212" spans="1:10" s="17" customFormat="1" ht="21" customHeight="1" x14ac:dyDescent="0.35">
      <c r="A212" s="34"/>
      <c r="C212" s="35"/>
      <c r="D212" s="35"/>
      <c r="E212" s="35"/>
      <c r="F212" s="35"/>
      <c r="I212" s="120"/>
      <c r="J212" s="120"/>
    </row>
    <row r="213" spans="1:10" s="17" customFormat="1" ht="21" customHeight="1" x14ac:dyDescent="0.35">
      <c r="A213" s="34"/>
      <c r="C213" s="35"/>
      <c r="D213" s="35"/>
      <c r="E213" s="35"/>
      <c r="F213" s="35"/>
      <c r="I213" s="120"/>
      <c r="J213" s="120"/>
    </row>
    <row r="214" spans="1:10" s="17" customFormat="1" ht="21" customHeight="1" x14ac:dyDescent="0.35">
      <c r="A214" s="34"/>
      <c r="C214" s="35"/>
      <c r="D214" s="35"/>
      <c r="E214" s="35"/>
      <c r="F214" s="35"/>
      <c r="I214" s="120"/>
      <c r="J214" s="120"/>
    </row>
    <row r="215" spans="1:10" s="17" customFormat="1" ht="21" customHeight="1" x14ac:dyDescent="0.35">
      <c r="A215" s="34"/>
      <c r="C215" s="35"/>
      <c r="D215" s="35"/>
      <c r="E215" s="35"/>
      <c r="F215" s="35"/>
      <c r="I215" s="120"/>
      <c r="J215" s="120"/>
    </row>
    <row r="216" spans="1:10" s="17" customFormat="1" ht="21" customHeight="1" x14ac:dyDescent="0.35">
      <c r="A216" s="34"/>
      <c r="C216" s="35"/>
      <c r="D216" s="35"/>
      <c r="E216" s="35"/>
      <c r="F216" s="35"/>
      <c r="I216" s="120"/>
      <c r="J216" s="120"/>
    </row>
    <row r="217" spans="1:10" s="17" customFormat="1" ht="21" customHeight="1" x14ac:dyDescent="0.35">
      <c r="A217" s="34"/>
      <c r="C217" s="35"/>
      <c r="D217" s="35"/>
      <c r="E217" s="35"/>
      <c r="F217" s="35"/>
      <c r="I217" s="120"/>
      <c r="J217" s="120"/>
    </row>
    <row r="218" spans="1:10" s="17" customFormat="1" ht="21" customHeight="1" x14ac:dyDescent="0.35">
      <c r="A218" s="34"/>
      <c r="C218" s="35"/>
      <c r="D218" s="35"/>
      <c r="E218" s="35"/>
      <c r="F218" s="35"/>
      <c r="I218" s="120"/>
      <c r="J218" s="120"/>
    </row>
    <row r="219" spans="1:10" s="17" customFormat="1" ht="21" customHeight="1" x14ac:dyDescent="0.35">
      <c r="A219" s="34"/>
      <c r="C219" s="35"/>
      <c r="D219" s="35"/>
      <c r="E219" s="35"/>
      <c r="F219" s="35"/>
      <c r="I219" s="120"/>
      <c r="J219" s="120"/>
    </row>
    <row r="220" spans="1:10" s="17" customFormat="1" ht="21" customHeight="1" x14ac:dyDescent="0.35">
      <c r="A220" s="34"/>
      <c r="C220" s="35"/>
      <c r="D220" s="35"/>
      <c r="E220" s="35"/>
      <c r="F220" s="35"/>
      <c r="I220" s="120"/>
      <c r="J220" s="120"/>
    </row>
    <row r="221" spans="1:10" s="17" customFormat="1" ht="21" customHeight="1" x14ac:dyDescent="0.35">
      <c r="A221" s="34"/>
      <c r="C221" s="35"/>
      <c r="D221" s="35"/>
      <c r="E221" s="35"/>
      <c r="F221" s="35"/>
      <c r="I221" s="120"/>
      <c r="J221" s="120"/>
    </row>
    <row r="222" spans="1:10" s="17" customFormat="1" ht="21" customHeight="1" x14ac:dyDescent="0.35">
      <c r="A222" s="34"/>
      <c r="C222" s="35"/>
      <c r="D222" s="35"/>
      <c r="E222" s="35"/>
      <c r="F222" s="35"/>
      <c r="I222" s="120"/>
      <c r="J222" s="120"/>
    </row>
    <row r="223" spans="1:10" s="17" customFormat="1" ht="21" customHeight="1" x14ac:dyDescent="0.35">
      <c r="A223" s="34"/>
      <c r="C223" s="35"/>
      <c r="D223" s="35"/>
      <c r="E223" s="35"/>
      <c r="F223" s="35"/>
      <c r="I223" s="120"/>
      <c r="J223" s="120"/>
    </row>
    <row r="224" spans="1:10" s="17" customFormat="1" ht="21" customHeight="1" x14ac:dyDescent="0.35">
      <c r="A224" s="34"/>
      <c r="C224" s="35"/>
      <c r="D224" s="35"/>
      <c r="E224" s="35"/>
      <c r="F224" s="35"/>
      <c r="I224" s="120"/>
      <c r="J224" s="120"/>
    </row>
  </sheetData>
  <mergeCells count="8">
    <mergeCell ref="B44:F44"/>
    <mergeCell ref="A1:F1"/>
    <mergeCell ref="F5:F6"/>
    <mergeCell ref="A38:A39"/>
    <mergeCell ref="A40:A41"/>
    <mergeCell ref="C5:C6"/>
    <mergeCell ref="D5:D6"/>
    <mergeCell ref="E5:E6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/>
  </sheetPr>
  <dimension ref="A1:J198"/>
  <sheetViews>
    <sheetView workbookViewId="0">
      <selection activeCell="A107" sqref="A107"/>
    </sheetView>
  </sheetViews>
  <sheetFormatPr defaultColWidth="9" defaultRowHeight="21" customHeight="1" x14ac:dyDescent="0.35"/>
  <cols>
    <col min="1" max="1" width="35.25" style="33" customWidth="1"/>
    <col min="2" max="2" width="8.125" style="32" customWidth="1"/>
    <col min="3" max="3" width="11.375" style="31" customWidth="1"/>
    <col min="4" max="6" width="26.75" style="102" customWidth="1"/>
    <col min="7" max="8" width="13.375" style="17" hidden="1" customWidth="1"/>
    <col min="9" max="9" width="13.375" style="120" customWidth="1"/>
    <col min="10" max="10" width="17" style="120" customWidth="1"/>
    <col min="11" max="15" width="39.375" style="32" customWidth="1"/>
    <col min="16" max="16384" width="9" style="32"/>
  </cols>
  <sheetData>
    <row r="1" spans="1:10" ht="21" customHeight="1" x14ac:dyDescent="0.35">
      <c r="A1" s="251" t="s">
        <v>326</v>
      </c>
      <c r="B1" s="251"/>
      <c r="C1" s="251"/>
      <c r="D1" s="251"/>
      <c r="E1" s="251"/>
      <c r="F1" s="251"/>
    </row>
    <row r="2" spans="1:10" ht="21" customHeight="1" x14ac:dyDescent="0.35">
      <c r="A2" s="23" t="s">
        <v>16</v>
      </c>
      <c r="B2" s="12"/>
      <c r="C2" s="24"/>
      <c r="D2" s="103"/>
      <c r="E2" s="103"/>
      <c r="F2" s="26" t="s">
        <v>69</v>
      </c>
    </row>
    <row r="3" spans="1:10" ht="21" customHeight="1" x14ac:dyDescent="0.35">
      <c r="A3" s="23" t="s">
        <v>65</v>
      </c>
      <c r="B3" s="13"/>
      <c r="C3" s="25"/>
      <c r="D3" s="104"/>
      <c r="E3" s="104"/>
      <c r="F3" s="104" t="s">
        <v>3</v>
      </c>
    </row>
    <row r="4" spans="1:10" ht="21" customHeight="1" x14ac:dyDescent="0.35">
      <c r="A4" s="23"/>
      <c r="B4" s="13"/>
      <c r="C4" s="25"/>
      <c r="D4" s="104"/>
      <c r="E4" s="104"/>
      <c r="F4" s="104"/>
    </row>
    <row r="5" spans="1:10" ht="21" customHeight="1" x14ac:dyDescent="0.35">
      <c r="A5" s="29" t="s">
        <v>61</v>
      </c>
      <c r="B5" s="14" t="s">
        <v>17</v>
      </c>
      <c r="C5" s="262" t="s">
        <v>0</v>
      </c>
      <c r="D5" s="272" t="s">
        <v>335</v>
      </c>
      <c r="E5" s="272" t="s">
        <v>336</v>
      </c>
      <c r="F5" s="272" t="s">
        <v>337</v>
      </c>
    </row>
    <row r="6" spans="1:10" ht="21" customHeight="1" x14ac:dyDescent="0.35">
      <c r="A6" s="30" t="s">
        <v>62</v>
      </c>
      <c r="B6" s="15" t="s">
        <v>18</v>
      </c>
      <c r="C6" s="263"/>
      <c r="D6" s="272"/>
      <c r="E6" s="272"/>
      <c r="F6" s="272"/>
    </row>
    <row r="7" spans="1:10" ht="21" customHeight="1" x14ac:dyDescent="0.35">
      <c r="A7" s="71" t="s">
        <v>203</v>
      </c>
      <c r="B7" s="72" t="s">
        <v>1</v>
      </c>
      <c r="C7" s="79">
        <f>D7+E7+F7</f>
        <v>18427700</v>
      </c>
      <c r="D7" s="79">
        <f>D9+D33+D47+D85</f>
        <v>7205600</v>
      </c>
      <c r="E7" s="79">
        <f>E9+E33+E47+E85</f>
        <v>6298700</v>
      </c>
      <c r="F7" s="79">
        <f>F9+F33+F47+F85</f>
        <v>4923400</v>
      </c>
    </row>
    <row r="8" spans="1:10" ht="21" customHeight="1" x14ac:dyDescent="0.35">
      <c r="A8" s="71"/>
      <c r="B8" s="72" t="s">
        <v>18</v>
      </c>
      <c r="C8" s="79">
        <f t="shared" ref="C8" si="0">D8+E8+F8</f>
        <v>0</v>
      </c>
      <c r="D8" s="79">
        <f t="shared" ref="D8:F8" si="1">D10</f>
        <v>0</v>
      </c>
      <c r="E8" s="79">
        <f t="shared" si="1"/>
        <v>0</v>
      </c>
      <c r="F8" s="79">
        <f t="shared" si="1"/>
        <v>0</v>
      </c>
    </row>
    <row r="9" spans="1:10" ht="21" customHeight="1" x14ac:dyDescent="0.35">
      <c r="A9" s="57" t="s">
        <v>305</v>
      </c>
      <c r="B9" s="58" t="s">
        <v>1</v>
      </c>
      <c r="C9" s="80">
        <f>SUM(D9:F9)</f>
        <v>10452700</v>
      </c>
      <c r="D9" s="80">
        <f>D11</f>
        <v>3543700</v>
      </c>
      <c r="E9" s="80">
        <f t="shared" ref="E9:F9" si="2">E11</f>
        <v>3572300</v>
      </c>
      <c r="F9" s="80">
        <f t="shared" si="2"/>
        <v>3336700</v>
      </c>
      <c r="G9" s="35">
        <f t="shared" ref="G9:G118" si="3">+D9+E9+F9</f>
        <v>10452700</v>
      </c>
      <c r="H9" s="35">
        <f t="shared" ref="H9:H30" si="4">+C9-G9</f>
        <v>0</v>
      </c>
    </row>
    <row r="10" spans="1:10" ht="21" customHeight="1" x14ac:dyDescent="0.35">
      <c r="A10" s="57"/>
      <c r="B10" s="58" t="s">
        <v>18</v>
      </c>
      <c r="C10" s="59">
        <f>D10+E10+F10</f>
        <v>0</v>
      </c>
      <c r="D10" s="59"/>
      <c r="E10" s="59"/>
      <c r="F10" s="59"/>
      <c r="G10" s="35">
        <f t="shared" si="3"/>
        <v>0</v>
      </c>
      <c r="H10" s="35">
        <f t="shared" si="4"/>
        <v>0</v>
      </c>
    </row>
    <row r="11" spans="1:10" ht="21" customHeight="1" x14ac:dyDescent="0.35">
      <c r="A11" s="60" t="s">
        <v>201</v>
      </c>
      <c r="B11" s="61" t="s">
        <v>1</v>
      </c>
      <c r="C11" s="81">
        <f>SUM(D11:F11)</f>
        <v>10452700</v>
      </c>
      <c r="D11" s="81">
        <f t="shared" ref="D11:F11" si="5">D13</f>
        <v>3543700</v>
      </c>
      <c r="E11" s="81">
        <f t="shared" si="5"/>
        <v>3572300</v>
      </c>
      <c r="F11" s="81">
        <f t="shared" si="5"/>
        <v>3336700</v>
      </c>
      <c r="G11" s="35">
        <f t="shared" si="3"/>
        <v>10452700</v>
      </c>
      <c r="H11" s="35">
        <f t="shared" si="4"/>
        <v>0</v>
      </c>
    </row>
    <row r="12" spans="1:10" ht="21" customHeight="1" x14ac:dyDescent="0.35">
      <c r="A12" s="60"/>
      <c r="B12" s="61" t="s">
        <v>18</v>
      </c>
      <c r="C12" s="62"/>
      <c r="D12" s="161"/>
      <c r="E12" s="161"/>
      <c r="F12" s="161"/>
      <c r="G12" s="35">
        <f t="shared" si="3"/>
        <v>0</v>
      </c>
      <c r="H12" s="35">
        <f t="shared" si="4"/>
        <v>0</v>
      </c>
    </row>
    <row r="13" spans="1:10" s="48" customFormat="1" ht="21" customHeight="1" x14ac:dyDescent="0.35">
      <c r="A13" s="163" t="s">
        <v>86</v>
      </c>
      <c r="B13" s="65"/>
      <c r="C13" s="78">
        <f>SUM(D13:F13)</f>
        <v>10452700</v>
      </c>
      <c r="D13" s="78">
        <f>SUM(D16:D30)</f>
        <v>3543700</v>
      </c>
      <c r="E13" s="78">
        <f>SUM(E16:E30)</f>
        <v>3572300</v>
      </c>
      <c r="F13" s="78">
        <f>SUM(F16:F30)</f>
        <v>3336700</v>
      </c>
      <c r="G13" s="47"/>
      <c r="H13" s="47"/>
      <c r="I13" s="137"/>
      <c r="J13" s="137"/>
    </row>
    <row r="14" spans="1:10" s="48" customFormat="1" ht="21" customHeight="1" x14ac:dyDescent="0.35">
      <c r="A14" s="68"/>
      <c r="B14" s="65"/>
      <c r="C14" s="66"/>
      <c r="D14" s="105"/>
      <c r="E14" s="105"/>
      <c r="F14" s="105"/>
      <c r="G14" s="47"/>
      <c r="H14" s="47"/>
      <c r="I14" s="137"/>
      <c r="J14" s="137"/>
    </row>
    <row r="15" spans="1:10" ht="21" customHeight="1" x14ac:dyDescent="0.35">
      <c r="A15" s="88" t="s">
        <v>99</v>
      </c>
      <c r="B15" s="54" t="s">
        <v>1</v>
      </c>
      <c r="C15" s="87"/>
      <c r="D15" s="94"/>
      <c r="E15" s="94"/>
      <c r="F15" s="94"/>
      <c r="G15" s="35">
        <f t="shared" si="3"/>
        <v>0</v>
      </c>
      <c r="H15" s="35">
        <f t="shared" si="4"/>
        <v>0</v>
      </c>
      <c r="I15" s="120" t="s">
        <v>199</v>
      </c>
      <c r="J15" s="120" t="s">
        <v>198</v>
      </c>
    </row>
    <row r="16" spans="1:10" ht="21" customHeight="1" x14ac:dyDescent="0.35">
      <c r="A16" s="89" t="s">
        <v>100</v>
      </c>
      <c r="B16" s="54" t="s">
        <v>1</v>
      </c>
      <c r="C16" s="55">
        <f>SUM(D16:F16)</f>
        <v>10259500</v>
      </c>
      <c r="D16" s="82">
        <v>3474700</v>
      </c>
      <c r="E16" s="82">
        <v>3466300</v>
      </c>
      <c r="F16" s="82">
        <v>3318500</v>
      </c>
      <c r="G16" s="35">
        <f t="shared" si="3"/>
        <v>10259500</v>
      </c>
      <c r="H16" s="35">
        <f t="shared" si="4"/>
        <v>0</v>
      </c>
      <c r="I16" s="118"/>
      <c r="J16" s="118"/>
    </row>
    <row r="17" spans="1:10" ht="21" customHeight="1" x14ac:dyDescent="0.35">
      <c r="A17" s="89"/>
      <c r="B17" s="54" t="s">
        <v>18</v>
      </c>
      <c r="C17" s="55"/>
      <c r="D17" s="95"/>
      <c r="E17" s="95"/>
      <c r="F17" s="95"/>
      <c r="G17" s="35"/>
      <c r="H17" s="35"/>
      <c r="I17" s="118">
        <f>D17</f>
        <v>0</v>
      </c>
      <c r="J17" s="118">
        <f t="shared" ref="J17:J31" si="6">C17*30/100</f>
        <v>0</v>
      </c>
    </row>
    <row r="18" spans="1:10" ht="21" customHeight="1" x14ac:dyDescent="0.35">
      <c r="A18" s="88" t="s">
        <v>102</v>
      </c>
      <c r="B18" s="54" t="s">
        <v>1</v>
      </c>
      <c r="C18" s="87"/>
      <c r="D18" s="95"/>
      <c r="E18" s="95"/>
      <c r="F18" s="95"/>
      <c r="G18" s="35">
        <f t="shared" si="3"/>
        <v>0</v>
      </c>
      <c r="H18" s="35">
        <f t="shared" si="4"/>
        <v>0</v>
      </c>
      <c r="I18" s="118">
        <f t="shared" ref="I18:I31" si="7">D18</f>
        <v>0</v>
      </c>
      <c r="J18" s="118">
        <f t="shared" si="6"/>
        <v>0</v>
      </c>
    </row>
    <row r="19" spans="1:10" ht="21" customHeight="1" x14ac:dyDescent="0.35">
      <c r="A19" s="90" t="s">
        <v>103</v>
      </c>
      <c r="B19" s="54" t="s">
        <v>1</v>
      </c>
      <c r="C19" s="55">
        <f>SUM(D19:F19)</f>
        <v>31200</v>
      </c>
      <c r="D19" s="82">
        <v>12000</v>
      </c>
      <c r="E19" s="82">
        <v>10000</v>
      </c>
      <c r="F19" s="82">
        <v>9200</v>
      </c>
      <c r="G19" s="35">
        <f t="shared" si="3"/>
        <v>31200</v>
      </c>
      <c r="H19" s="35">
        <f t="shared" si="4"/>
        <v>0</v>
      </c>
      <c r="I19" s="118">
        <f>D19</f>
        <v>12000</v>
      </c>
      <c r="J19" s="118">
        <f>C19*30/100</f>
        <v>9360</v>
      </c>
    </row>
    <row r="20" spans="1:10" ht="21" customHeight="1" x14ac:dyDescent="0.35">
      <c r="A20" s="90"/>
      <c r="B20" s="54" t="s">
        <v>18</v>
      </c>
      <c r="C20" s="55"/>
      <c r="D20" s="82"/>
      <c r="E20" s="82"/>
      <c r="F20" s="82"/>
      <c r="G20" s="35"/>
      <c r="H20" s="35"/>
      <c r="I20" s="118">
        <f t="shared" si="7"/>
        <v>0</v>
      </c>
      <c r="J20" s="118">
        <f t="shared" si="6"/>
        <v>0</v>
      </c>
    </row>
    <row r="21" spans="1:10" ht="21" customHeight="1" x14ac:dyDescent="0.35">
      <c r="A21" s="90" t="s">
        <v>104</v>
      </c>
      <c r="B21" s="54" t="s">
        <v>1</v>
      </c>
      <c r="C21" s="55">
        <f>SUM(D21:F21)</f>
        <v>22800</v>
      </c>
      <c r="D21" s="82">
        <v>12000</v>
      </c>
      <c r="E21" s="82">
        <v>10800</v>
      </c>
      <c r="F21" s="82"/>
      <c r="G21" s="35">
        <f t="shared" si="3"/>
        <v>22800</v>
      </c>
      <c r="H21" s="35">
        <f t="shared" si="4"/>
        <v>0</v>
      </c>
      <c r="I21" s="118">
        <f t="shared" si="7"/>
        <v>12000</v>
      </c>
      <c r="J21" s="118">
        <f t="shared" si="6"/>
        <v>6840</v>
      </c>
    </row>
    <row r="22" spans="1:10" ht="21" customHeight="1" x14ac:dyDescent="0.35">
      <c r="A22" s="90"/>
      <c r="B22" s="54" t="s">
        <v>18</v>
      </c>
      <c r="C22" s="55"/>
      <c r="D22" s="82"/>
      <c r="E22" s="82"/>
      <c r="F22" s="82"/>
      <c r="G22" s="35"/>
      <c r="H22" s="35"/>
      <c r="I22" s="118">
        <f t="shared" si="7"/>
        <v>0</v>
      </c>
      <c r="J22" s="118">
        <f t="shared" si="6"/>
        <v>0</v>
      </c>
    </row>
    <row r="23" spans="1:10" ht="21" customHeight="1" x14ac:dyDescent="0.35">
      <c r="A23" s="88" t="s">
        <v>105</v>
      </c>
      <c r="B23" s="54" t="s">
        <v>1</v>
      </c>
      <c r="C23" s="87"/>
      <c r="D23" s="82"/>
      <c r="E23" s="82"/>
      <c r="F23" s="82"/>
      <c r="G23" s="35">
        <f t="shared" si="3"/>
        <v>0</v>
      </c>
      <c r="H23" s="35">
        <f t="shared" si="4"/>
        <v>0</v>
      </c>
      <c r="I23" s="118">
        <f t="shared" si="7"/>
        <v>0</v>
      </c>
      <c r="J23" s="118">
        <f t="shared" si="6"/>
        <v>0</v>
      </c>
    </row>
    <row r="24" spans="1:10" s="48" customFormat="1" ht="21" customHeight="1" x14ac:dyDescent="0.35">
      <c r="A24" s="90" t="s">
        <v>106</v>
      </c>
      <c r="B24" s="54" t="s">
        <v>1</v>
      </c>
      <c r="C24" s="55">
        <f>SUM(D24:F24)</f>
        <v>44000</v>
      </c>
      <c r="D24" s="82">
        <v>15000</v>
      </c>
      <c r="E24" s="82">
        <v>20000</v>
      </c>
      <c r="F24" s="82">
        <v>9000</v>
      </c>
      <c r="G24" s="47">
        <f t="shared" si="3"/>
        <v>44000</v>
      </c>
      <c r="H24" s="47">
        <f t="shared" si="4"/>
        <v>0</v>
      </c>
      <c r="I24" s="118">
        <f t="shared" si="7"/>
        <v>15000</v>
      </c>
      <c r="J24" s="118">
        <f t="shared" si="6"/>
        <v>13200</v>
      </c>
    </row>
    <row r="25" spans="1:10" s="48" customFormat="1" ht="21" customHeight="1" x14ac:dyDescent="0.35">
      <c r="A25" s="90"/>
      <c r="B25" s="54" t="s">
        <v>18</v>
      </c>
      <c r="C25" s="55"/>
      <c r="D25" s="82"/>
      <c r="E25" s="82"/>
      <c r="F25" s="82"/>
      <c r="G25" s="47"/>
      <c r="H25" s="47"/>
      <c r="I25" s="118">
        <f t="shared" si="7"/>
        <v>0</v>
      </c>
      <c r="J25" s="118">
        <f t="shared" si="6"/>
        <v>0</v>
      </c>
    </row>
    <row r="26" spans="1:10" s="48" customFormat="1" ht="21" customHeight="1" x14ac:dyDescent="0.35">
      <c r="A26" s="90" t="s">
        <v>107</v>
      </c>
      <c r="B26" s="54" t="s">
        <v>1</v>
      </c>
      <c r="C26" s="55">
        <f>SUM(D26:F26)</f>
        <v>20800</v>
      </c>
      <c r="D26" s="82">
        <v>10000</v>
      </c>
      <c r="E26" s="82">
        <v>10800</v>
      </c>
      <c r="F26" s="82">
        <v>0</v>
      </c>
      <c r="G26" s="47">
        <f t="shared" si="3"/>
        <v>20800</v>
      </c>
      <c r="H26" s="47">
        <f t="shared" si="4"/>
        <v>0</v>
      </c>
      <c r="I26" s="118">
        <f t="shared" si="7"/>
        <v>10000</v>
      </c>
      <c r="J26" s="118">
        <f t="shared" si="6"/>
        <v>6240</v>
      </c>
    </row>
    <row r="27" spans="1:10" s="48" customFormat="1" ht="21" customHeight="1" x14ac:dyDescent="0.35">
      <c r="A27" s="90"/>
      <c r="B27" s="54" t="s">
        <v>18</v>
      </c>
      <c r="C27" s="55"/>
      <c r="D27" s="82"/>
      <c r="E27" s="82"/>
      <c r="F27" s="82"/>
      <c r="G27" s="47"/>
      <c r="H27" s="47"/>
      <c r="I27" s="118">
        <f t="shared" si="7"/>
        <v>0</v>
      </c>
      <c r="J27" s="118">
        <f t="shared" si="6"/>
        <v>0</v>
      </c>
    </row>
    <row r="28" spans="1:10" ht="21" customHeight="1" x14ac:dyDescent="0.35">
      <c r="A28" s="90" t="s">
        <v>338</v>
      </c>
      <c r="B28" s="54" t="s">
        <v>1</v>
      </c>
      <c r="C28" s="55">
        <f>SUM(D28:F28)</f>
        <v>70000</v>
      </c>
      <c r="D28" s="82">
        <v>20000</v>
      </c>
      <c r="E28" s="82">
        <v>50000</v>
      </c>
      <c r="F28" s="82"/>
      <c r="G28" s="35">
        <f t="shared" si="3"/>
        <v>70000</v>
      </c>
      <c r="H28" s="35">
        <f t="shared" si="4"/>
        <v>0</v>
      </c>
      <c r="I28" s="118">
        <f t="shared" si="7"/>
        <v>20000</v>
      </c>
      <c r="J28" s="118">
        <f t="shared" si="6"/>
        <v>21000</v>
      </c>
    </row>
    <row r="29" spans="1:10" ht="21" customHeight="1" x14ac:dyDescent="0.35">
      <c r="A29" s="90"/>
      <c r="B29" s="54" t="s">
        <v>18</v>
      </c>
      <c r="C29" s="55"/>
      <c r="D29" s="82"/>
      <c r="E29" s="82"/>
      <c r="F29" s="82"/>
      <c r="G29" s="35"/>
      <c r="H29" s="35"/>
      <c r="I29" s="118">
        <f t="shared" si="7"/>
        <v>0</v>
      </c>
      <c r="J29" s="118">
        <f t="shared" si="6"/>
        <v>0</v>
      </c>
    </row>
    <row r="30" spans="1:10" ht="21" customHeight="1" x14ac:dyDescent="0.35">
      <c r="A30" s="90" t="s">
        <v>108</v>
      </c>
      <c r="B30" s="54" t="s">
        <v>1</v>
      </c>
      <c r="C30" s="55">
        <f>SUM(D30:F30)</f>
        <v>4400</v>
      </c>
      <c r="D30" s="82">
        <v>0</v>
      </c>
      <c r="E30" s="82">
        <v>4400</v>
      </c>
      <c r="F30" s="82">
        <v>0</v>
      </c>
      <c r="G30" s="35">
        <f t="shared" si="3"/>
        <v>4400</v>
      </c>
      <c r="H30" s="35">
        <f t="shared" si="4"/>
        <v>0</v>
      </c>
      <c r="I30" s="118">
        <f>SUM(I17:I29)</f>
        <v>69000</v>
      </c>
      <c r="J30" s="118">
        <f>SUM(J17:J29)</f>
        <v>56640</v>
      </c>
    </row>
    <row r="31" spans="1:10" ht="21" customHeight="1" x14ac:dyDescent="0.35">
      <c r="A31" s="90"/>
      <c r="B31" s="54" t="s">
        <v>18</v>
      </c>
      <c r="C31" s="55"/>
      <c r="D31" s="95"/>
      <c r="E31" s="95"/>
      <c r="F31" s="95"/>
      <c r="G31" s="35"/>
      <c r="H31" s="35"/>
      <c r="I31" s="118">
        <f t="shared" si="7"/>
        <v>0</v>
      </c>
      <c r="J31" s="118">
        <f t="shared" si="6"/>
        <v>0</v>
      </c>
    </row>
    <row r="32" spans="1:10" ht="21" customHeight="1" x14ac:dyDescent="0.35">
      <c r="A32" s="90"/>
      <c r="B32" s="54"/>
      <c r="C32" s="55"/>
      <c r="D32" s="95"/>
      <c r="E32" s="95"/>
      <c r="F32" s="95"/>
      <c r="G32" s="35">
        <f t="shared" si="3"/>
        <v>0</v>
      </c>
      <c r="H32" s="35">
        <f t="shared" ref="H32:H87" si="8">+C32-G32</f>
        <v>0</v>
      </c>
    </row>
    <row r="33" spans="1:10" ht="21" customHeight="1" x14ac:dyDescent="0.35">
      <c r="A33" s="57" t="s">
        <v>306</v>
      </c>
      <c r="B33" s="108" t="s">
        <v>1</v>
      </c>
      <c r="C33" s="110">
        <f>D33+E33+F33</f>
        <v>498900</v>
      </c>
      <c r="D33" s="111">
        <f>D35</f>
        <v>80000</v>
      </c>
      <c r="E33" s="111">
        <f>E35</f>
        <v>340900</v>
      </c>
      <c r="F33" s="111">
        <f>F35</f>
        <v>78000</v>
      </c>
      <c r="G33" s="35">
        <f t="shared" si="3"/>
        <v>498900</v>
      </c>
      <c r="H33" s="35">
        <f t="shared" si="8"/>
        <v>0</v>
      </c>
    </row>
    <row r="34" spans="1:10" ht="21" customHeight="1" x14ac:dyDescent="0.35">
      <c r="A34" s="57"/>
      <c r="B34" s="108" t="s">
        <v>18</v>
      </c>
      <c r="C34" s="57"/>
      <c r="D34" s="106"/>
      <c r="E34" s="106"/>
      <c r="F34" s="106"/>
      <c r="G34" s="35">
        <f t="shared" si="3"/>
        <v>0</v>
      </c>
      <c r="H34" s="35">
        <f t="shared" si="8"/>
        <v>0</v>
      </c>
    </row>
    <row r="35" spans="1:10" ht="21" customHeight="1" x14ac:dyDescent="0.35">
      <c r="A35" s="60" t="s">
        <v>201</v>
      </c>
      <c r="B35" s="81" t="s">
        <v>1</v>
      </c>
      <c r="C35" s="81">
        <f>C37</f>
        <v>498900</v>
      </c>
      <c r="D35" s="81">
        <f>D37</f>
        <v>80000</v>
      </c>
      <c r="E35" s="81">
        <f t="shared" ref="E35:F35" si="9">E37</f>
        <v>340900</v>
      </c>
      <c r="F35" s="81">
        <f t="shared" si="9"/>
        <v>78000</v>
      </c>
      <c r="G35" s="35">
        <f t="shared" si="3"/>
        <v>498900</v>
      </c>
      <c r="H35" s="35">
        <f t="shared" si="8"/>
        <v>0</v>
      </c>
    </row>
    <row r="36" spans="1:10" ht="21" customHeight="1" x14ac:dyDescent="0.35">
      <c r="A36" s="60"/>
      <c r="B36" s="81" t="s">
        <v>18</v>
      </c>
      <c r="C36" s="62"/>
      <c r="D36" s="62"/>
      <c r="E36" s="62"/>
      <c r="F36" s="62"/>
      <c r="G36" s="35">
        <f t="shared" si="3"/>
        <v>0</v>
      </c>
      <c r="H36" s="35">
        <f t="shared" si="8"/>
        <v>0</v>
      </c>
    </row>
    <row r="37" spans="1:10" s="48" customFormat="1" ht="21" customHeight="1" x14ac:dyDescent="0.35">
      <c r="A37" s="163" t="s">
        <v>86</v>
      </c>
      <c r="B37" s="78"/>
      <c r="C37" s="66">
        <f>SUM(C39:C45)</f>
        <v>498900</v>
      </c>
      <c r="D37" s="66">
        <f>SUM(D39:D45)</f>
        <v>80000</v>
      </c>
      <c r="E37" s="66">
        <f>SUM(E39:E45)</f>
        <v>340900</v>
      </c>
      <c r="F37" s="66">
        <f>SUM(F39:F45)</f>
        <v>78000</v>
      </c>
      <c r="G37" s="35">
        <f t="shared" si="3"/>
        <v>498900</v>
      </c>
      <c r="H37" s="35">
        <f t="shared" si="8"/>
        <v>0</v>
      </c>
      <c r="I37" s="137"/>
      <c r="J37" s="137"/>
    </row>
    <row r="38" spans="1:10" s="48" customFormat="1" ht="21" customHeight="1" x14ac:dyDescent="0.35">
      <c r="A38" s="68"/>
      <c r="B38" s="78"/>
      <c r="C38" s="78"/>
      <c r="D38" s="78"/>
      <c r="E38" s="78"/>
      <c r="F38" s="78"/>
      <c r="G38" s="35">
        <f t="shared" si="3"/>
        <v>0</v>
      </c>
      <c r="H38" s="35">
        <f t="shared" si="8"/>
        <v>0</v>
      </c>
      <c r="I38" s="137"/>
      <c r="J38" s="137"/>
    </row>
    <row r="39" spans="1:10" ht="21" customHeight="1" x14ac:dyDescent="0.35">
      <c r="A39" s="88" t="s">
        <v>109</v>
      </c>
      <c r="B39" s="86" t="s">
        <v>1</v>
      </c>
      <c r="C39" s="87"/>
      <c r="D39" s="95"/>
      <c r="E39" s="95"/>
      <c r="F39" s="95"/>
      <c r="G39" s="35">
        <f t="shared" si="3"/>
        <v>0</v>
      </c>
      <c r="H39" s="35">
        <f t="shared" si="8"/>
        <v>0</v>
      </c>
      <c r="I39" s="118">
        <f t="shared" ref="I39:I45" si="10">D39</f>
        <v>0</v>
      </c>
      <c r="J39" s="118">
        <f t="shared" ref="J39:J45" si="11">C39*30/100</f>
        <v>0</v>
      </c>
    </row>
    <row r="40" spans="1:10" ht="21" customHeight="1" x14ac:dyDescent="0.35">
      <c r="A40" s="88"/>
      <c r="B40" s="86" t="s">
        <v>18</v>
      </c>
      <c r="C40" s="87"/>
      <c r="D40" s="95"/>
      <c r="E40" s="95"/>
      <c r="F40" s="95"/>
      <c r="G40" s="35">
        <f t="shared" si="3"/>
        <v>0</v>
      </c>
      <c r="H40" s="35">
        <f t="shared" si="8"/>
        <v>0</v>
      </c>
      <c r="I40" s="118">
        <f t="shared" si="10"/>
        <v>0</v>
      </c>
      <c r="J40" s="118">
        <f t="shared" si="11"/>
        <v>0</v>
      </c>
    </row>
    <row r="41" spans="1:10" ht="21" customHeight="1" x14ac:dyDescent="0.35">
      <c r="A41" s="90" t="s">
        <v>371</v>
      </c>
      <c r="B41" s="54" t="s">
        <v>1</v>
      </c>
      <c r="C41" s="55">
        <f>SUM(D41:F41)</f>
        <v>174000</v>
      </c>
      <c r="D41" s="82">
        <v>80000</v>
      </c>
      <c r="E41" s="82">
        <v>60000</v>
      </c>
      <c r="F41" s="82">
        <v>34000</v>
      </c>
      <c r="G41" s="35">
        <f t="shared" si="3"/>
        <v>174000</v>
      </c>
      <c r="H41" s="35">
        <f t="shared" si="8"/>
        <v>0</v>
      </c>
      <c r="I41" s="118">
        <f>D41</f>
        <v>80000</v>
      </c>
      <c r="J41" s="118">
        <f>C41*30/100</f>
        <v>52200</v>
      </c>
    </row>
    <row r="42" spans="1:10" ht="21" customHeight="1" x14ac:dyDescent="0.35">
      <c r="A42" s="90"/>
      <c r="B42" s="54" t="s">
        <v>18</v>
      </c>
      <c r="C42" s="55"/>
      <c r="D42" s="112"/>
      <c r="E42" s="82"/>
      <c r="F42" s="82"/>
      <c r="G42" s="35">
        <f t="shared" si="3"/>
        <v>0</v>
      </c>
      <c r="H42" s="35">
        <f t="shared" si="8"/>
        <v>0</v>
      </c>
      <c r="I42" s="118">
        <f t="shared" si="10"/>
        <v>0</v>
      </c>
      <c r="J42" s="118">
        <f t="shared" ref="J42:J43" si="12">C42*30/100</f>
        <v>0</v>
      </c>
    </row>
    <row r="43" spans="1:10" ht="21" customHeight="1" x14ac:dyDescent="0.35">
      <c r="A43" s="90" t="s">
        <v>114</v>
      </c>
      <c r="B43" s="54" t="s">
        <v>1</v>
      </c>
      <c r="C43" s="55">
        <f>SUM(D43:F43)</f>
        <v>94000</v>
      </c>
      <c r="D43" s="82">
        <v>0</v>
      </c>
      <c r="E43" s="82">
        <v>50000</v>
      </c>
      <c r="F43" s="82">
        <v>44000</v>
      </c>
      <c r="G43" s="35">
        <f t="shared" si="3"/>
        <v>94000</v>
      </c>
      <c r="H43" s="35">
        <f t="shared" si="8"/>
        <v>0</v>
      </c>
      <c r="I43" s="118"/>
      <c r="J43" s="118">
        <f t="shared" si="12"/>
        <v>28200</v>
      </c>
    </row>
    <row r="44" spans="1:10" ht="21" customHeight="1" x14ac:dyDescent="0.35">
      <c r="A44" s="90"/>
      <c r="B44" s="54" t="s">
        <v>18</v>
      </c>
      <c r="C44" s="55"/>
      <c r="D44" s="82"/>
      <c r="E44" s="82"/>
      <c r="F44" s="82"/>
      <c r="G44" s="35">
        <f t="shared" si="3"/>
        <v>0</v>
      </c>
      <c r="H44" s="35">
        <f t="shared" si="8"/>
        <v>0</v>
      </c>
      <c r="I44" s="118">
        <f t="shared" si="10"/>
        <v>0</v>
      </c>
      <c r="J44" s="118">
        <f t="shared" si="11"/>
        <v>0</v>
      </c>
    </row>
    <row r="45" spans="1:10" ht="21" customHeight="1" x14ac:dyDescent="0.35">
      <c r="A45" s="90" t="s">
        <v>110</v>
      </c>
      <c r="B45" s="54" t="s">
        <v>1</v>
      </c>
      <c r="C45" s="55">
        <f>SUM(D45:F45)</f>
        <v>230900</v>
      </c>
      <c r="D45" s="82">
        <v>0</v>
      </c>
      <c r="E45" s="82">
        <v>230900</v>
      </c>
      <c r="F45" s="82">
        <v>0</v>
      </c>
      <c r="G45" s="35">
        <f t="shared" si="3"/>
        <v>230900</v>
      </c>
      <c r="H45" s="35">
        <f t="shared" si="8"/>
        <v>0</v>
      </c>
      <c r="I45" s="118">
        <f t="shared" si="10"/>
        <v>0</v>
      </c>
      <c r="J45" s="118">
        <f t="shared" si="11"/>
        <v>69270</v>
      </c>
    </row>
    <row r="46" spans="1:10" ht="21" customHeight="1" x14ac:dyDescent="0.35">
      <c r="A46" s="90"/>
      <c r="B46" s="54" t="s">
        <v>18</v>
      </c>
      <c r="C46" s="55"/>
      <c r="D46" s="95"/>
      <c r="E46" s="95"/>
      <c r="F46" s="95"/>
      <c r="G46" s="35">
        <f t="shared" si="3"/>
        <v>0</v>
      </c>
      <c r="H46" s="35">
        <f t="shared" si="8"/>
        <v>0</v>
      </c>
      <c r="I46" s="118">
        <f>SUM(I39:I45)</f>
        <v>80000</v>
      </c>
      <c r="J46" s="118">
        <f>SUM(J39:J45)</f>
        <v>149670</v>
      </c>
    </row>
    <row r="47" spans="1:10" ht="21" customHeight="1" x14ac:dyDescent="0.35">
      <c r="A47" s="57" t="s">
        <v>307</v>
      </c>
      <c r="B47" s="108" t="s">
        <v>1</v>
      </c>
      <c r="C47" s="110">
        <f>D47+E47+F47</f>
        <v>3838300</v>
      </c>
      <c r="D47" s="111">
        <f>D49</f>
        <v>1136000</v>
      </c>
      <c r="E47" s="111">
        <f t="shared" ref="E47:F47" si="13">E49</f>
        <v>1618000</v>
      </c>
      <c r="F47" s="111">
        <f t="shared" si="13"/>
        <v>1084300</v>
      </c>
      <c r="G47" s="35">
        <f t="shared" si="3"/>
        <v>3838300</v>
      </c>
      <c r="H47" s="35">
        <f t="shared" si="8"/>
        <v>0</v>
      </c>
    </row>
    <row r="48" spans="1:10" ht="21" customHeight="1" x14ac:dyDescent="0.35">
      <c r="A48" s="57"/>
      <c r="B48" s="108" t="s">
        <v>18</v>
      </c>
      <c r="C48" s="57"/>
      <c r="D48" s="106"/>
      <c r="E48" s="106"/>
      <c r="F48" s="106"/>
      <c r="G48" s="35">
        <f t="shared" si="3"/>
        <v>0</v>
      </c>
      <c r="H48" s="35">
        <f t="shared" si="8"/>
        <v>0</v>
      </c>
    </row>
    <row r="49" spans="1:10" ht="21" customHeight="1" x14ac:dyDescent="0.35">
      <c r="A49" s="60" t="s">
        <v>201</v>
      </c>
      <c r="B49" s="62" t="s">
        <v>1</v>
      </c>
      <c r="C49" s="81">
        <f>SUM(C53:C76)</f>
        <v>3838300</v>
      </c>
      <c r="D49" s="81">
        <f>D51</f>
        <v>1136000</v>
      </c>
      <c r="E49" s="81">
        <f t="shared" ref="E49:F49" si="14">E51</f>
        <v>1618000</v>
      </c>
      <c r="F49" s="81">
        <f t="shared" si="14"/>
        <v>1084300</v>
      </c>
      <c r="G49" s="35">
        <f t="shared" si="3"/>
        <v>3838300</v>
      </c>
      <c r="H49" s="35">
        <f t="shared" si="8"/>
        <v>0</v>
      </c>
    </row>
    <row r="50" spans="1:10" ht="21" customHeight="1" x14ac:dyDescent="0.35">
      <c r="A50" s="60"/>
      <c r="B50" s="62" t="s">
        <v>18</v>
      </c>
      <c r="C50" s="62"/>
      <c r="D50" s="62"/>
      <c r="E50" s="62"/>
      <c r="F50" s="62"/>
      <c r="G50" s="35">
        <f t="shared" si="3"/>
        <v>0</v>
      </c>
      <c r="H50" s="35">
        <f t="shared" si="8"/>
        <v>0</v>
      </c>
    </row>
    <row r="51" spans="1:10" s="48" customFormat="1" ht="21" customHeight="1" x14ac:dyDescent="0.35">
      <c r="A51" s="163" t="s">
        <v>86</v>
      </c>
      <c r="B51" s="66" t="s">
        <v>1</v>
      </c>
      <c r="C51" s="78">
        <f>D51+E51+F51</f>
        <v>3838300</v>
      </c>
      <c r="D51" s="78">
        <f>SUM(D53:D76)</f>
        <v>1136000</v>
      </c>
      <c r="E51" s="78">
        <f>SUM(E53:E76)</f>
        <v>1618000</v>
      </c>
      <c r="F51" s="78">
        <f>SUM(F53:F76)</f>
        <v>1084300</v>
      </c>
      <c r="G51" s="35">
        <f t="shared" si="3"/>
        <v>3838300</v>
      </c>
      <c r="H51" s="35">
        <f t="shared" si="8"/>
        <v>0</v>
      </c>
      <c r="I51" s="137"/>
      <c r="J51" s="137"/>
    </row>
    <row r="52" spans="1:10" ht="21" customHeight="1" x14ac:dyDescent="0.35">
      <c r="A52" s="202"/>
      <c r="B52" s="65" t="s">
        <v>18</v>
      </c>
      <c r="C52" s="78"/>
      <c r="D52" s="105"/>
      <c r="E52" s="105"/>
      <c r="F52" s="105"/>
      <c r="G52" s="35">
        <f t="shared" si="3"/>
        <v>0</v>
      </c>
      <c r="H52" s="35">
        <f t="shared" si="8"/>
        <v>0</v>
      </c>
      <c r="I52" s="120" t="s">
        <v>199</v>
      </c>
      <c r="J52" s="120" t="s">
        <v>198</v>
      </c>
    </row>
    <row r="53" spans="1:10" ht="21" customHeight="1" x14ac:dyDescent="0.35">
      <c r="A53" s="90" t="s">
        <v>222</v>
      </c>
      <c r="B53" s="54" t="s">
        <v>1</v>
      </c>
      <c r="C53" s="55">
        <f>SUM(D53:F53)</f>
        <v>311900</v>
      </c>
      <c r="D53" s="82">
        <v>104000</v>
      </c>
      <c r="E53" s="82">
        <v>104000</v>
      </c>
      <c r="F53" s="82">
        <v>103900</v>
      </c>
      <c r="G53" s="35"/>
      <c r="H53" s="35"/>
      <c r="J53" s="118">
        <f t="shared" ref="J53:J54" si="15">C53*30/100</f>
        <v>93570</v>
      </c>
    </row>
    <row r="54" spans="1:10" ht="21" customHeight="1" x14ac:dyDescent="0.35">
      <c r="A54" s="88"/>
      <c r="B54" s="54" t="s">
        <v>18</v>
      </c>
      <c r="C54" s="87"/>
      <c r="D54" s="82"/>
      <c r="E54" s="82"/>
      <c r="F54" s="82"/>
      <c r="G54" s="35"/>
      <c r="H54" s="35"/>
      <c r="J54" s="118">
        <f t="shared" si="15"/>
        <v>0</v>
      </c>
    </row>
    <row r="55" spans="1:10" ht="21" customHeight="1" x14ac:dyDescent="0.35">
      <c r="A55" s="92" t="s">
        <v>372</v>
      </c>
      <c r="B55" s="93" t="s">
        <v>1</v>
      </c>
      <c r="C55" s="55">
        <f>SUM(D55:F55)</f>
        <v>1350000</v>
      </c>
      <c r="D55" s="82">
        <v>450000</v>
      </c>
      <c r="E55" s="82">
        <v>450000</v>
      </c>
      <c r="F55" s="82">
        <v>450000</v>
      </c>
      <c r="G55" s="35">
        <f t="shared" si="3"/>
        <v>1350000</v>
      </c>
      <c r="H55" s="35">
        <f t="shared" si="8"/>
        <v>0</v>
      </c>
      <c r="I55" s="118">
        <f>D55</f>
        <v>450000</v>
      </c>
      <c r="J55" s="118">
        <f>C55*30/100</f>
        <v>405000</v>
      </c>
    </row>
    <row r="56" spans="1:10" ht="21" customHeight="1" x14ac:dyDescent="0.35">
      <c r="A56" s="90"/>
      <c r="B56" s="54" t="s">
        <v>18</v>
      </c>
      <c r="C56" s="55"/>
      <c r="D56" s="82"/>
      <c r="E56" s="82"/>
      <c r="F56" s="82"/>
      <c r="G56" s="35">
        <f t="shared" si="3"/>
        <v>0</v>
      </c>
      <c r="H56" s="35">
        <f t="shared" si="8"/>
        <v>0</v>
      </c>
      <c r="I56" s="118">
        <f t="shared" ref="I56:I58" si="16">D56</f>
        <v>0</v>
      </c>
      <c r="J56" s="118">
        <f t="shared" ref="J56:J58" si="17">C56*30/100</f>
        <v>0</v>
      </c>
    </row>
    <row r="57" spans="1:10" ht="21" customHeight="1" x14ac:dyDescent="0.35">
      <c r="A57" s="92" t="s">
        <v>339</v>
      </c>
      <c r="B57" s="93" t="s">
        <v>1</v>
      </c>
      <c r="C57" s="55">
        <f>SUM(D57:F57)</f>
        <v>165000</v>
      </c>
      <c r="D57" s="82">
        <v>55000</v>
      </c>
      <c r="E57" s="82">
        <v>55000</v>
      </c>
      <c r="F57" s="82">
        <v>55000</v>
      </c>
      <c r="G57" s="35">
        <f t="shared" si="3"/>
        <v>165000</v>
      </c>
      <c r="H57" s="35">
        <f t="shared" si="8"/>
        <v>0</v>
      </c>
      <c r="I57" s="118">
        <f t="shared" si="16"/>
        <v>55000</v>
      </c>
      <c r="J57" s="118">
        <f t="shared" si="17"/>
        <v>49500</v>
      </c>
    </row>
    <row r="58" spans="1:10" ht="21" customHeight="1" x14ac:dyDescent="0.35">
      <c r="A58" s="90"/>
      <c r="B58" s="54" t="s">
        <v>18</v>
      </c>
      <c r="C58" s="55"/>
      <c r="D58" s="82"/>
      <c r="E58" s="82"/>
      <c r="F58" s="82"/>
      <c r="G58" s="35">
        <f t="shared" si="3"/>
        <v>0</v>
      </c>
      <c r="H58" s="35">
        <f t="shared" si="8"/>
        <v>0</v>
      </c>
      <c r="I58" s="118">
        <f t="shared" si="16"/>
        <v>0</v>
      </c>
      <c r="J58" s="118">
        <f t="shared" si="17"/>
        <v>0</v>
      </c>
    </row>
    <row r="59" spans="1:10" ht="21" customHeight="1" x14ac:dyDescent="0.35">
      <c r="A59" s="88" t="s">
        <v>111</v>
      </c>
      <c r="B59" s="54" t="s">
        <v>1</v>
      </c>
      <c r="C59" s="87"/>
      <c r="D59" s="82"/>
      <c r="E59" s="82"/>
      <c r="F59" s="82"/>
      <c r="G59" s="35">
        <f t="shared" si="3"/>
        <v>0</v>
      </c>
      <c r="H59" s="35">
        <f t="shared" si="8"/>
        <v>0</v>
      </c>
    </row>
    <row r="60" spans="1:10" ht="21" customHeight="1" x14ac:dyDescent="0.35">
      <c r="A60" s="88"/>
      <c r="B60" s="54" t="s">
        <v>18</v>
      </c>
      <c r="C60" s="87"/>
      <c r="D60" s="82"/>
      <c r="E60" s="82"/>
      <c r="F60" s="82"/>
      <c r="G60" s="35">
        <f t="shared" si="3"/>
        <v>0</v>
      </c>
      <c r="H60" s="35">
        <f t="shared" si="8"/>
        <v>0</v>
      </c>
    </row>
    <row r="61" spans="1:10" ht="21" customHeight="1" x14ac:dyDescent="0.35">
      <c r="A61" s="92" t="s">
        <v>103</v>
      </c>
      <c r="B61" s="93" t="s">
        <v>1</v>
      </c>
      <c r="C61" s="55">
        <f>SUM(D61:F61)</f>
        <v>863700</v>
      </c>
      <c r="D61" s="82">
        <v>300000</v>
      </c>
      <c r="E61" s="82">
        <v>300000</v>
      </c>
      <c r="F61" s="82">
        <v>263700</v>
      </c>
      <c r="G61" s="35">
        <f t="shared" si="3"/>
        <v>863700</v>
      </c>
      <c r="H61" s="35">
        <f t="shared" si="8"/>
        <v>0</v>
      </c>
      <c r="I61" s="118">
        <f t="shared" ref="I61:I74" si="18">D61</f>
        <v>300000</v>
      </c>
      <c r="J61" s="118">
        <f t="shared" ref="J61:J74" si="19">C61*30/100</f>
        <v>259110</v>
      </c>
    </row>
    <row r="62" spans="1:10" ht="21" customHeight="1" x14ac:dyDescent="0.35">
      <c r="A62" s="90"/>
      <c r="B62" s="54" t="s">
        <v>18</v>
      </c>
      <c r="C62" s="55"/>
      <c r="D62" s="82"/>
      <c r="E62" s="82"/>
      <c r="F62" s="82"/>
      <c r="G62" s="35">
        <f t="shared" si="3"/>
        <v>0</v>
      </c>
      <c r="H62" s="35">
        <f t="shared" si="8"/>
        <v>0</v>
      </c>
      <c r="I62" s="118">
        <f t="shared" si="18"/>
        <v>0</v>
      </c>
      <c r="J62" s="118">
        <f t="shared" si="19"/>
        <v>0</v>
      </c>
    </row>
    <row r="63" spans="1:10" ht="21" customHeight="1" x14ac:dyDescent="0.35">
      <c r="A63" s="90"/>
      <c r="B63" s="54"/>
      <c r="C63" s="55"/>
      <c r="D63" s="82"/>
      <c r="E63" s="82"/>
      <c r="F63" s="82"/>
      <c r="G63" s="35"/>
      <c r="H63" s="35"/>
      <c r="I63" s="118"/>
      <c r="J63" s="118"/>
    </row>
    <row r="64" spans="1:10" ht="21" customHeight="1" x14ac:dyDescent="0.35">
      <c r="A64" s="88" t="s">
        <v>112</v>
      </c>
      <c r="B64" s="54" t="s">
        <v>1</v>
      </c>
      <c r="C64" s="87"/>
      <c r="D64" s="82"/>
      <c r="E64" s="82"/>
      <c r="F64" s="82"/>
      <c r="G64" s="35">
        <f t="shared" si="3"/>
        <v>0</v>
      </c>
      <c r="H64" s="35">
        <f t="shared" si="8"/>
        <v>0</v>
      </c>
      <c r="I64" s="118">
        <f t="shared" si="18"/>
        <v>0</v>
      </c>
      <c r="J64" s="118">
        <f t="shared" si="19"/>
        <v>0</v>
      </c>
    </row>
    <row r="65" spans="1:10" ht="21" customHeight="1" x14ac:dyDescent="0.35">
      <c r="A65" s="88"/>
      <c r="B65" s="54" t="s">
        <v>18</v>
      </c>
      <c r="C65" s="87"/>
      <c r="D65" s="82"/>
      <c r="E65" s="82"/>
      <c r="F65" s="82"/>
      <c r="G65" s="35">
        <f t="shared" si="3"/>
        <v>0</v>
      </c>
      <c r="H65" s="35">
        <f t="shared" si="8"/>
        <v>0</v>
      </c>
      <c r="I65" s="118">
        <f t="shared" si="18"/>
        <v>0</v>
      </c>
      <c r="J65" s="118">
        <f t="shared" si="19"/>
        <v>0</v>
      </c>
    </row>
    <row r="66" spans="1:10" ht="21" customHeight="1" x14ac:dyDescent="0.35">
      <c r="A66" s="92" t="s">
        <v>373</v>
      </c>
      <c r="B66" s="93" t="s">
        <v>1</v>
      </c>
      <c r="C66" s="55">
        <f>SUM(D66:F66)</f>
        <v>22800</v>
      </c>
      <c r="D66" s="82">
        <v>7000</v>
      </c>
      <c r="E66" s="82">
        <v>8000</v>
      </c>
      <c r="F66" s="82">
        <v>7800</v>
      </c>
      <c r="G66" s="35">
        <f t="shared" si="3"/>
        <v>22800</v>
      </c>
      <c r="H66" s="35">
        <f t="shared" si="8"/>
        <v>0</v>
      </c>
      <c r="I66" s="118">
        <f t="shared" si="18"/>
        <v>7000</v>
      </c>
      <c r="J66" s="118">
        <f t="shared" si="19"/>
        <v>6840</v>
      </c>
    </row>
    <row r="67" spans="1:10" ht="21" customHeight="1" x14ac:dyDescent="0.35">
      <c r="A67" s="90"/>
      <c r="B67" s="54" t="s">
        <v>18</v>
      </c>
      <c r="C67" s="55"/>
      <c r="D67" s="82"/>
      <c r="E67" s="82"/>
      <c r="F67" s="82"/>
      <c r="G67" s="35">
        <f t="shared" si="3"/>
        <v>0</v>
      </c>
      <c r="H67" s="35">
        <f t="shared" si="8"/>
        <v>0</v>
      </c>
      <c r="I67" s="118">
        <f t="shared" si="18"/>
        <v>0</v>
      </c>
      <c r="J67" s="118">
        <f t="shared" si="19"/>
        <v>0</v>
      </c>
    </row>
    <row r="68" spans="1:10" ht="21" customHeight="1" x14ac:dyDescent="0.35">
      <c r="A68" s="92" t="s">
        <v>371</v>
      </c>
      <c r="B68" s="93" t="s">
        <v>1</v>
      </c>
      <c r="C68" s="55">
        <f>SUM(D68:F68)</f>
        <v>367100</v>
      </c>
      <c r="D68" s="82">
        <v>160000</v>
      </c>
      <c r="E68" s="82">
        <v>100000</v>
      </c>
      <c r="F68" s="82">
        <v>107100</v>
      </c>
      <c r="G68" s="35">
        <f t="shared" si="3"/>
        <v>367100</v>
      </c>
      <c r="H68" s="35">
        <f t="shared" si="8"/>
        <v>0</v>
      </c>
      <c r="I68" s="118">
        <f t="shared" si="18"/>
        <v>160000</v>
      </c>
      <c r="J68" s="118">
        <f t="shared" si="19"/>
        <v>110130</v>
      </c>
    </row>
    <row r="69" spans="1:10" ht="21" customHeight="1" x14ac:dyDescent="0.35">
      <c r="A69" s="90"/>
      <c r="B69" s="54" t="s">
        <v>18</v>
      </c>
      <c r="C69" s="55"/>
      <c r="D69" s="82"/>
      <c r="E69" s="82"/>
      <c r="F69" s="82"/>
      <c r="G69" s="35">
        <f t="shared" si="3"/>
        <v>0</v>
      </c>
      <c r="H69" s="35">
        <f t="shared" si="8"/>
        <v>0</v>
      </c>
      <c r="I69" s="118">
        <f t="shared" si="18"/>
        <v>0</v>
      </c>
      <c r="J69" s="118">
        <f t="shared" si="19"/>
        <v>0</v>
      </c>
    </row>
    <row r="70" spans="1:10" ht="21" customHeight="1" x14ac:dyDescent="0.35">
      <c r="A70" s="92" t="s">
        <v>108</v>
      </c>
      <c r="B70" s="93" t="s">
        <v>1</v>
      </c>
      <c r="C70" s="55">
        <f>SUM(D70:F70)</f>
        <v>211200</v>
      </c>
      <c r="D70" s="82">
        <v>0</v>
      </c>
      <c r="E70" s="82">
        <v>211200</v>
      </c>
      <c r="F70" s="82">
        <v>0</v>
      </c>
      <c r="G70" s="35">
        <f t="shared" si="3"/>
        <v>211200</v>
      </c>
      <c r="H70" s="35">
        <f t="shared" si="8"/>
        <v>0</v>
      </c>
      <c r="I70" s="118">
        <f t="shared" si="18"/>
        <v>0</v>
      </c>
      <c r="J70" s="118">
        <f t="shared" si="19"/>
        <v>63360</v>
      </c>
    </row>
    <row r="71" spans="1:10" ht="21" customHeight="1" x14ac:dyDescent="0.35">
      <c r="A71" s="90"/>
      <c r="B71" s="54" t="s">
        <v>18</v>
      </c>
      <c r="C71" s="55"/>
      <c r="D71" s="82"/>
      <c r="E71" s="82"/>
      <c r="F71" s="82"/>
      <c r="G71" s="35">
        <f t="shared" si="3"/>
        <v>0</v>
      </c>
      <c r="H71" s="35">
        <f t="shared" si="8"/>
        <v>0</v>
      </c>
      <c r="I71" s="118">
        <f t="shared" si="18"/>
        <v>0</v>
      </c>
      <c r="J71" s="118">
        <f t="shared" si="19"/>
        <v>0</v>
      </c>
    </row>
    <row r="72" spans="1:10" ht="21" customHeight="1" x14ac:dyDescent="0.35">
      <c r="A72" s="92" t="s">
        <v>114</v>
      </c>
      <c r="B72" s="93" t="s">
        <v>1</v>
      </c>
      <c r="C72" s="55">
        <f>SUM(D72:F72)</f>
        <v>115100</v>
      </c>
      <c r="D72" s="82">
        <v>0</v>
      </c>
      <c r="E72" s="82">
        <v>65100</v>
      </c>
      <c r="F72" s="82">
        <v>50000</v>
      </c>
      <c r="G72" s="35">
        <f t="shared" si="3"/>
        <v>115100</v>
      </c>
      <c r="H72" s="35">
        <f t="shared" si="8"/>
        <v>0</v>
      </c>
      <c r="I72" s="118">
        <f t="shared" si="18"/>
        <v>0</v>
      </c>
      <c r="J72" s="118">
        <f t="shared" si="19"/>
        <v>34530</v>
      </c>
    </row>
    <row r="73" spans="1:10" ht="21" customHeight="1" x14ac:dyDescent="0.35">
      <c r="A73" s="90"/>
      <c r="B73" s="54" t="s">
        <v>18</v>
      </c>
      <c r="C73" s="55"/>
      <c r="D73" s="82"/>
      <c r="E73" s="82"/>
      <c r="F73" s="82"/>
      <c r="G73" s="35">
        <f t="shared" si="3"/>
        <v>0</v>
      </c>
      <c r="H73" s="35">
        <f t="shared" si="8"/>
        <v>0</v>
      </c>
      <c r="I73" s="118">
        <f t="shared" si="18"/>
        <v>0</v>
      </c>
      <c r="J73" s="118">
        <f t="shared" si="19"/>
        <v>0</v>
      </c>
    </row>
    <row r="74" spans="1:10" ht="21" customHeight="1" x14ac:dyDescent="0.35">
      <c r="A74" s="92" t="s">
        <v>374</v>
      </c>
      <c r="B74" s="93" t="s">
        <v>1</v>
      </c>
      <c r="C74" s="55">
        <f>SUM(D74:F74)</f>
        <v>166800</v>
      </c>
      <c r="D74" s="82">
        <v>60000</v>
      </c>
      <c r="E74" s="82">
        <v>60000</v>
      </c>
      <c r="F74" s="82">
        <v>46800</v>
      </c>
      <c r="G74" s="35">
        <f t="shared" si="3"/>
        <v>166800</v>
      </c>
      <c r="H74" s="35">
        <f t="shared" si="8"/>
        <v>0</v>
      </c>
      <c r="I74" s="118">
        <f t="shared" si="18"/>
        <v>60000</v>
      </c>
      <c r="J74" s="118">
        <f t="shared" si="19"/>
        <v>50040</v>
      </c>
    </row>
    <row r="75" spans="1:10" ht="21" customHeight="1" x14ac:dyDescent="0.35">
      <c r="A75" s="92"/>
      <c r="B75" s="54" t="s">
        <v>18</v>
      </c>
      <c r="C75" s="55"/>
      <c r="D75" s="82"/>
      <c r="E75" s="82"/>
      <c r="F75" s="82"/>
      <c r="G75" s="35"/>
      <c r="H75" s="35"/>
      <c r="I75" s="118"/>
      <c r="J75" s="118"/>
    </row>
    <row r="76" spans="1:10" ht="21" customHeight="1" x14ac:dyDescent="0.35">
      <c r="A76" s="92" t="s">
        <v>110</v>
      </c>
      <c r="B76" s="93" t="s">
        <v>1</v>
      </c>
      <c r="C76" s="55">
        <f>SUM(D76:F76)</f>
        <v>264700</v>
      </c>
      <c r="D76" s="82">
        <v>0</v>
      </c>
      <c r="E76" s="82">
        <v>264700</v>
      </c>
      <c r="F76" s="82">
        <v>0</v>
      </c>
      <c r="G76" s="35"/>
      <c r="H76" s="35"/>
      <c r="I76" s="118"/>
      <c r="J76" s="118"/>
    </row>
    <row r="77" spans="1:10" ht="21" customHeight="1" x14ac:dyDescent="0.35">
      <c r="A77" s="92"/>
      <c r="B77" s="93"/>
      <c r="C77" s="55"/>
      <c r="D77" s="95"/>
      <c r="E77" s="95"/>
      <c r="F77" s="95"/>
      <c r="G77" s="35"/>
      <c r="H77" s="35"/>
      <c r="I77" s="118"/>
      <c r="J77" s="118"/>
    </row>
    <row r="78" spans="1:10" ht="21" customHeight="1" x14ac:dyDescent="0.35">
      <c r="A78" s="92"/>
      <c r="B78" s="93"/>
      <c r="C78" s="55"/>
      <c r="D78" s="95"/>
      <c r="E78" s="95"/>
      <c r="F78" s="95"/>
      <c r="G78" s="35"/>
      <c r="H78" s="35"/>
      <c r="I78" s="118"/>
      <c r="J78" s="118"/>
    </row>
    <row r="79" spans="1:10" ht="21" customHeight="1" x14ac:dyDescent="0.35">
      <c r="A79" s="92"/>
      <c r="B79" s="93"/>
      <c r="C79" s="55"/>
      <c r="D79" s="95"/>
      <c r="E79" s="95"/>
      <c r="F79" s="95"/>
      <c r="G79" s="35"/>
      <c r="H79" s="35"/>
      <c r="I79" s="118"/>
      <c r="J79" s="118"/>
    </row>
    <row r="80" spans="1:10" ht="21" customHeight="1" x14ac:dyDescent="0.35">
      <c r="A80" s="92"/>
      <c r="B80" s="93"/>
      <c r="C80" s="55"/>
      <c r="D80" s="95"/>
      <c r="E80" s="95"/>
      <c r="F80" s="95"/>
      <c r="G80" s="35"/>
      <c r="H80" s="35"/>
      <c r="I80" s="118"/>
      <c r="J80" s="118"/>
    </row>
    <row r="81" spans="1:10" ht="21" customHeight="1" x14ac:dyDescent="0.35">
      <c r="A81" s="92"/>
      <c r="B81" s="93"/>
      <c r="C81" s="55"/>
      <c r="D81" s="95"/>
      <c r="E81" s="95"/>
      <c r="F81" s="95"/>
      <c r="G81" s="35"/>
      <c r="H81" s="35"/>
      <c r="I81" s="118"/>
      <c r="J81" s="118"/>
    </row>
    <row r="82" spans="1:10" ht="21" customHeight="1" x14ac:dyDescent="0.35">
      <c r="A82" s="92"/>
      <c r="B82" s="93"/>
      <c r="C82" s="55"/>
      <c r="D82" s="95"/>
      <c r="E82" s="95"/>
      <c r="F82" s="95"/>
      <c r="G82" s="35"/>
      <c r="H82" s="35"/>
      <c r="I82" s="118"/>
      <c r="J82" s="118"/>
    </row>
    <row r="83" spans="1:10" ht="21" customHeight="1" x14ac:dyDescent="0.35">
      <c r="A83" s="57" t="s">
        <v>308</v>
      </c>
      <c r="B83" s="108" t="s">
        <v>1</v>
      </c>
      <c r="C83" s="109">
        <f>D83+E83+F83</f>
        <v>3637800</v>
      </c>
      <c r="D83" s="191">
        <f>D85</f>
        <v>2445900</v>
      </c>
      <c r="E83" s="191">
        <f t="shared" ref="E83:F83" si="20">E85</f>
        <v>767500</v>
      </c>
      <c r="F83" s="191">
        <f t="shared" si="20"/>
        <v>424400</v>
      </c>
      <c r="G83" s="35"/>
      <c r="H83" s="35"/>
      <c r="I83" s="118"/>
      <c r="J83" s="118"/>
    </row>
    <row r="84" spans="1:10" ht="21" customHeight="1" x14ac:dyDescent="0.35">
      <c r="A84" s="57"/>
      <c r="B84" s="108" t="s">
        <v>18</v>
      </c>
      <c r="C84" s="57"/>
      <c r="D84" s="106"/>
      <c r="E84" s="106"/>
      <c r="F84" s="106"/>
      <c r="G84" s="35">
        <f t="shared" si="3"/>
        <v>0</v>
      </c>
      <c r="H84" s="35">
        <f t="shared" si="8"/>
        <v>0</v>
      </c>
    </row>
    <row r="85" spans="1:10" ht="21" customHeight="1" x14ac:dyDescent="0.35">
      <c r="A85" s="60" t="s">
        <v>201</v>
      </c>
      <c r="B85" s="81" t="s">
        <v>1</v>
      </c>
      <c r="C85" s="62">
        <f>C87</f>
        <v>3637800</v>
      </c>
      <c r="D85" s="62">
        <f>D87</f>
        <v>2445900</v>
      </c>
      <c r="E85" s="62">
        <f t="shared" ref="E85:F85" si="21">E87</f>
        <v>767500</v>
      </c>
      <c r="F85" s="62">
        <f t="shared" si="21"/>
        <v>424400</v>
      </c>
      <c r="G85" s="35">
        <f t="shared" si="3"/>
        <v>3637800</v>
      </c>
      <c r="H85" s="35">
        <f t="shared" si="8"/>
        <v>0</v>
      </c>
    </row>
    <row r="86" spans="1:10" ht="21" customHeight="1" x14ac:dyDescent="0.35">
      <c r="A86" s="60"/>
      <c r="B86" s="81" t="s">
        <v>18</v>
      </c>
      <c r="C86" s="62"/>
      <c r="D86" s="62"/>
      <c r="E86" s="62"/>
      <c r="F86" s="62"/>
      <c r="G86" s="35">
        <f t="shared" si="3"/>
        <v>0</v>
      </c>
      <c r="H86" s="35">
        <f t="shared" si="8"/>
        <v>0</v>
      </c>
    </row>
    <row r="87" spans="1:10" ht="21" customHeight="1" x14ac:dyDescent="0.35">
      <c r="A87" s="163" t="s">
        <v>86</v>
      </c>
      <c r="B87" s="77" t="s">
        <v>1</v>
      </c>
      <c r="C87" s="66">
        <f>SUM(C91:C113)</f>
        <v>3637800</v>
      </c>
      <c r="D87" s="66">
        <f>SUM(D91:D113)</f>
        <v>2445900</v>
      </c>
      <c r="E87" s="66">
        <f>SUM(E91:E113)</f>
        <v>767500</v>
      </c>
      <c r="F87" s="66">
        <f>SUM(F91:F113)</f>
        <v>424400</v>
      </c>
      <c r="G87" s="35">
        <f t="shared" si="3"/>
        <v>3637800</v>
      </c>
      <c r="H87" s="35">
        <f t="shared" si="8"/>
        <v>0</v>
      </c>
    </row>
    <row r="88" spans="1:10" ht="21" customHeight="1" x14ac:dyDescent="0.35">
      <c r="A88" s="163"/>
      <c r="B88" s="77" t="s">
        <v>18</v>
      </c>
      <c r="C88" s="78"/>
      <c r="D88" s="78"/>
      <c r="E88" s="78"/>
      <c r="F88" s="78"/>
      <c r="G88" s="35">
        <f t="shared" si="3"/>
        <v>0</v>
      </c>
      <c r="H88" s="35">
        <f t="shared" ref="H88:H118" si="22">+C88-G88</f>
        <v>0</v>
      </c>
    </row>
    <row r="89" spans="1:10" ht="21" customHeight="1" x14ac:dyDescent="0.35">
      <c r="A89" s="88" t="s">
        <v>115</v>
      </c>
      <c r="B89" s="86" t="s">
        <v>1</v>
      </c>
      <c r="C89" s="87"/>
      <c r="D89" s="94"/>
      <c r="E89" s="94"/>
      <c r="F89" s="94"/>
      <c r="G89" s="35">
        <f t="shared" si="3"/>
        <v>0</v>
      </c>
      <c r="H89" s="35">
        <f t="shared" si="22"/>
        <v>0</v>
      </c>
    </row>
    <row r="90" spans="1:10" ht="14.25" customHeight="1" x14ac:dyDescent="0.35">
      <c r="A90" s="89"/>
      <c r="B90" s="86" t="s">
        <v>18</v>
      </c>
      <c r="C90" s="55"/>
      <c r="D90" s="95"/>
      <c r="E90" s="95"/>
      <c r="F90" s="95"/>
      <c r="G90" s="35">
        <f t="shared" si="3"/>
        <v>0</v>
      </c>
      <c r="H90" s="35">
        <f t="shared" si="22"/>
        <v>0</v>
      </c>
    </row>
    <row r="91" spans="1:10" ht="21" customHeight="1" x14ac:dyDescent="0.35">
      <c r="A91" s="167" t="s">
        <v>100</v>
      </c>
      <c r="B91" s="93" t="s">
        <v>1</v>
      </c>
      <c r="C91" s="55">
        <f>SUM(D91:F91)</f>
        <v>449500</v>
      </c>
      <c r="D91" s="82">
        <v>159900</v>
      </c>
      <c r="E91" s="82">
        <v>159500</v>
      </c>
      <c r="F91" s="82">
        <v>130100</v>
      </c>
      <c r="G91" s="35">
        <f t="shared" si="3"/>
        <v>449500</v>
      </c>
      <c r="H91" s="35">
        <f t="shared" si="22"/>
        <v>0</v>
      </c>
      <c r="I91" s="118"/>
      <c r="J91" s="118"/>
    </row>
    <row r="92" spans="1:10" ht="21" customHeight="1" x14ac:dyDescent="0.35">
      <c r="A92" s="90" t="s">
        <v>101</v>
      </c>
      <c r="B92" s="54" t="s">
        <v>18</v>
      </c>
      <c r="C92" s="55"/>
      <c r="D92" s="82"/>
      <c r="E92" s="82"/>
      <c r="F92" s="82"/>
      <c r="G92" s="35">
        <f t="shared" si="3"/>
        <v>0</v>
      </c>
      <c r="H92" s="35">
        <f t="shared" si="22"/>
        <v>0</v>
      </c>
      <c r="I92" s="118">
        <f t="shared" ref="I92:I113" si="23">D92</f>
        <v>0</v>
      </c>
      <c r="J92" s="118">
        <f t="shared" ref="J92:J113" si="24">C92*30/100</f>
        <v>0</v>
      </c>
    </row>
    <row r="93" spans="1:10" ht="21" customHeight="1" x14ac:dyDescent="0.35">
      <c r="A93" s="88" t="s">
        <v>111</v>
      </c>
      <c r="B93" s="86" t="s">
        <v>1</v>
      </c>
      <c r="C93" s="87"/>
      <c r="D93" s="82"/>
      <c r="E93" s="82"/>
      <c r="F93" s="82"/>
      <c r="G93" s="35">
        <f t="shared" si="3"/>
        <v>0</v>
      </c>
      <c r="H93" s="35">
        <f t="shared" si="22"/>
        <v>0</v>
      </c>
      <c r="I93" s="118">
        <f t="shared" si="23"/>
        <v>0</v>
      </c>
      <c r="J93" s="118">
        <f t="shared" si="24"/>
        <v>0</v>
      </c>
    </row>
    <row r="94" spans="1:10" ht="12" customHeight="1" x14ac:dyDescent="0.35">
      <c r="A94" s="88"/>
      <c r="B94" s="86" t="s">
        <v>18</v>
      </c>
      <c r="C94" s="87"/>
      <c r="D94" s="82"/>
      <c r="E94" s="82"/>
      <c r="F94" s="82"/>
      <c r="G94" s="35">
        <f t="shared" si="3"/>
        <v>0</v>
      </c>
      <c r="H94" s="35">
        <f t="shared" si="22"/>
        <v>0</v>
      </c>
      <c r="I94" s="120" t="s">
        <v>199</v>
      </c>
      <c r="J94" s="120" t="s">
        <v>198</v>
      </c>
    </row>
    <row r="95" spans="1:10" ht="21" customHeight="1" x14ac:dyDescent="0.35">
      <c r="A95" s="92" t="s">
        <v>103</v>
      </c>
      <c r="B95" s="93" t="s">
        <v>1</v>
      </c>
      <c r="C95" s="55">
        <f>SUM(D95:F95)</f>
        <v>407600</v>
      </c>
      <c r="D95" s="82">
        <v>135000</v>
      </c>
      <c r="E95" s="82">
        <v>135000</v>
      </c>
      <c r="F95" s="82">
        <v>137600</v>
      </c>
      <c r="G95" s="35">
        <f t="shared" si="3"/>
        <v>407600</v>
      </c>
      <c r="H95" s="35">
        <f t="shared" si="22"/>
        <v>0</v>
      </c>
      <c r="I95" s="118">
        <f t="shared" si="23"/>
        <v>135000</v>
      </c>
      <c r="J95" s="118">
        <f>C95*30/100</f>
        <v>122280</v>
      </c>
    </row>
    <row r="96" spans="1:10" ht="21" customHeight="1" x14ac:dyDescent="0.35">
      <c r="A96" s="90"/>
      <c r="B96" s="54" t="s">
        <v>18</v>
      </c>
      <c r="C96" s="55"/>
      <c r="D96" s="82"/>
      <c r="E96" s="82"/>
      <c r="F96" s="82"/>
      <c r="G96" s="35">
        <f t="shared" si="3"/>
        <v>0</v>
      </c>
      <c r="H96" s="35">
        <f t="shared" si="22"/>
        <v>0</v>
      </c>
      <c r="I96" s="118">
        <f t="shared" si="23"/>
        <v>0</v>
      </c>
      <c r="J96" s="118">
        <f t="shared" ref="J96:J101" si="25">C96*30/100</f>
        <v>0</v>
      </c>
    </row>
    <row r="97" spans="1:10" ht="21" customHeight="1" x14ac:dyDescent="0.35">
      <c r="A97" s="92" t="s">
        <v>116</v>
      </c>
      <c r="B97" s="93" t="s">
        <v>1</v>
      </c>
      <c r="C97" s="55">
        <f>SUM(D97:F97)</f>
        <v>36000</v>
      </c>
      <c r="D97" s="82">
        <v>12000</v>
      </c>
      <c r="E97" s="82">
        <v>12000</v>
      </c>
      <c r="F97" s="82">
        <v>12000</v>
      </c>
      <c r="G97" s="35">
        <f t="shared" si="3"/>
        <v>36000</v>
      </c>
      <c r="H97" s="35">
        <f t="shared" si="22"/>
        <v>0</v>
      </c>
      <c r="I97" s="118">
        <f t="shared" si="23"/>
        <v>12000</v>
      </c>
      <c r="J97" s="118">
        <f t="shared" si="25"/>
        <v>10800</v>
      </c>
    </row>
    <row r="98" spans="1:10" ht="21" customHeight="1" x14ac:dyDescent="0.35">
      <c r="A98" s="90"/>
      <c r="B98" s="54" t="s">
        <v>18</v>
      </c>
      <c r="C98" s="55"/>
      <c r="D98" s="82"/>
      <c r="E98" s="82"/>
      <c r="F98" s="82"/>
      <c r="G98" s="35">
        <f t="shared" si="3"/>
        <v>0</v>
      </c>
      <c r="H98" s="35">
        <f t="shared" si="22"/>
        <v>0</v>
      </c>
      <c r="I98" s="118">
        <f t="shared" si="23"/>
        <v>0</v>
      </c>
      <c r="J98" s="118">
        <f t="shared" si="25"/>
        <v>0</v>
      </c>
    </row>
    <row r="99" spans="1:10" ht="21" customHeight="1" x14ac:dyDescent="0.35">
      <c r="A99" s="92" t="s">
        <v>223</v>
      </c>
      <c r="B99" s="93" t="s">
        <v>1</v>
      </c>
      <c r="C99" s="55">
        <f>SUM(D99:F99)</f>
        <v>1350000</v>
      </c>
      <c r="D99" s="82">
        <v>1350000</v>
      </c>
      <c r="E99" s="82">
        <v>0</v>
      </c>
      <c r="F99" s="82">
        <v>0</v>
      </c>
      <c r="G99" s="35">
        <f t="shared" si="3"/>
        <v>1350000</v>
      </c>
      <c r="H99" s="35">
        <f t="shared" si="22"/>
        <v>0</v>
      </c>
      <c r="I99" s="118"/>
      <c r="J99" s="118">
        <f t="shared" si="25"/>
        <v>405000</v>
      </c>
    </row>
    <row r="100" spans="1:10" ht="21" customHeight="1" x14ac:dyDescent="0.35">
      <c r="A100" s="90" t="s">
        <v>224</v>
      </c>
      <c r="B100" s="54" t="s">
        <v>18</v>
      </c>
      <c r="C100" s="55"/>
      <c r="D100" s="82"/>
      <c r="E100" s="82"/>
      <c r="F100" s="82"/>
      <c r="G100" s="35">
        <f t="shared" si="3"/>
        <v>0</v>
      </c>
      <c r="H100" s="35">
        <f t="shared" si="22"/>
        <v>0</v>
      </c>
      <c r="I100" s="118">
        <f t="shared" si="23"/>
        <v>0</v>
      </c>
      <c r="J100" s="118">
        <f t="shared" si="25"/>
        <v>0</v>
      </c>
    </row>
    <row r="101" spans="1:10" ht="21" customHeight="1" x14ac:dyDescent="0.35">
      <c r="A101" s="92" t="s">
        <v>225</v>
      </c>
      <c r="B101" s="93" t="s">
        <v>1</v>
      </c>
      <c r="C101" s="55">
        <f>SUM(D101:F101)</f>
        <v>331800</v>
      </c>
      <c r="D101" s="82">
        <v>331800</v>
      </c>
      <c r="E101" s="82">
        <v>0</v>
      </c>
      <c r="F101" s="82">
        <v>0</v>
      </c>
      <c r="G101" s="35"/>
      <c r="H101" s="35"/>
      <c r="I101" s="118"/>
      <c r="J101" s="118">
        <f t="shared" si="25"/>
        <v>99540</v>
      </c>
    </row>
    <row r="102" spans="1:10" ht="21" customHeight="1" x14ac:dyDescent="0.35">
      <c r="A102" s="91"/>
      <c r="B102" s="54" t="s">
        <v>18</v>
      </c>
      <c r="C102" s="55"/>
      <c r="D102" s="82"/>
      <c r="E102" s="82"/>
      <c r="F102" s="82"/>
      <c r="G102" s="35"/>
      <c r="H102" s="35"/>
      <c r="I102" s="118"/>
      <c r="J102" s="118"/>
    </row>
    <row r="103" spans="1:10" ht="21" customHeight="1" x14ac:dyDescent="0.35">
      <c r="A103" s="88" t="s">
        <v>112</v>
      </c>
      <c r="B103" s="86" t="s">
        <v>1</v>
      </c>
      <c r="C103" s="87"/>
      <c r="D103" s="82"/>
      <c r="E103" s="82"/>
      <c r="F103" s="82"/>
      <c r="G103" s="35">
        <f t="shared" si="3"/>
        <v>0</v>
      </c>
      <c r="H103" s="35">
        <f t="shared" si="22"/>
        <v>0</v>
      </c>
      <c r="I103" s="118">
        <f t="shared" si="23"/>
        <v>0</v>
      </c>
      <c r="J103" s="118">
        <f t="shared" si="24"/>
        <v>0</v>
      </c>
    </row>
    <row r="104" spans="1:10" ht="21" customHeight="1" x14ac:dyDescent="0.35">
      <c r="A104" s="88"/>
      <c r="B104" s="86" t="s">
        <v>18</v>
      </c>
      <c r="C104" s="87"/>
      <c r="D104" s="82"/>
      <c r="E104" s="82"/>
      <c r="F104" s="82"/>
      <c r="G104" s="35">
        <f t="shared" si="3"/>
        <v>0</v>
      </c>
      <c r="H104" s="35">
        <f t="shared" si="22"/>
        <v>0</v>
      </c>
      <c r="I104" s="118">
        <f t="shared" si="23"/>
        <v>0</v>
      </c>
      <c r="J104" s="118">
        <f t="shared" si="24"/>
        <v>0</v>
      </c>
    </row>
    <row r="105" spans="1:10" ht="21" customHeight="1" x14ac:dyDescent="0.35">
      <c r="A105" s="92" t="s">
        <v>117</v>
      </c>
      <c r="B105" s="93" t="s">
        <v>1</v>
      </c>
      <c r="C105" s="55">
        <f>SUM(D105:F105)</f>
        <v>21600</v>
      </c>
      <c r="D105" s="82">
        <v>7200</v>
      </c>
      <c r="E105" s="82">
        <v>7200</v>
      </c>
      <c r="F105" s="82">
        <v>7200</v>
      </c>
      <c r="G105" s="35">
        <f t="shared" si="3"/>
        <v>21600</v>
      </c>
      <c r="H105" s="35">
        <f t="shared" si="22"/>
        <v>0</v>
      </c>
      <c r="I105" s="118">
        <f t="shared" si="23"/>
        <v>7200</v>
      </c>
      <c r="J105" s="118">
        <f t="shared" si="24"/>
        <v>6480</v>
      </c>
    </row>
    <row r="106" spans="1:10" ht="21" customHeight="1" x14ac:dyDescent="0.35">
      <c r="A106" s="92"/>
      <c r="B106" s="93" t="s">
        <v>18</v>
      </c>
      <c r="C106" s="55"/>
      <c r="D106" s="82"/>
      <c r="E106" s="82"/>
      <c r="F106" s="82"/>
      <c r="G106" s="35">
        <f t="shared" si="3"/>
        <v>0</v>
      </c>
      <c r="H106" s="35">
        <f t="shared" si="22"/>
        <v>0</v>
      </c>
      <c r="I106" s="118">
        <f t="shared" si="23"/>
        <v>0</v>
      </c>
      <c r="J106" s="118">
        <f t="shared" si="24"/>
        <v>0</v>
      </c>
    </row>
    <row r="107" spans="1:10" ht="21" customHeight="1" x14ac:dyDescent="0.35">
      <c r="A107" s="92" t="s">
        <v>113</v>
      </c>
      <c r="B107" s="93" t="s">
        <v>1</v>
      </c>
      <c r="C107" s="55">
        <f>SUM(D107:F107)</f>
        <v>930000</v>
      </c>
      <c r="D107" s="82">
        <v>450000</v>
      </c>
      <c r="E107" s="82">
        <v>350000</v>
      </c>
      <c r="F107" s="82">
        <v>130000</v>
      </c>
      <c r="G107" s="35">
        <f t="shared" si="3"/>
        <v>930000</v>
      </c>
      <c r="H107" s="35">
        <f t="shared" si="22"/>
        <v>0</v>
      </c>
      <c r="I107" s="118">
        <f t="shared" si="23"/>
        <v>450000</v>
      </c>
      <c r="J107" s="118">
        <f t="shared" si="24"/>
        <v>279000</v>
      </c>
    </row>
    <row r="108" spans="1:10" ht="21" customHeight="1" x14ac:dyDescent="0.35">
      <c r="A108" s="92"/>
      <c r="B108" s="93" t="s">
        <v>18</v>
      </c>
      <c r="C108" s="55"/>
      <c r="D108" s="82"/>
      <c r="E108" s="82"/>
      <c r="F108" s="82"/>
      <c r="G108" s="35">
        <f t="shared" si="3"/>
        <v>0</v>
      </c>
      <c r="H108" s="35">
        <f t="shared" si="22"/>
        <v>0</v>
      </c>
      <c r="I108" s="118">
        <f t="shared" si="23"/>
        <v>0</v>
      </c>
      <c r="J108" s="118">
        <f t="shared" si="24"/>
        <v>0</v>
      </c>
    </row>
    <row r="109" spans="1:10" ht="21" customHeight="1" x14ac:dyDescent="0.35">
      <c r="A109" s="92" t="s">
        <v>108</v>
      </c>
      <c r="B109" s="93" t="s">
        <v>1</v>
      </c>
      <c r="C109" s="55">
        <f>SUM(D109:F109)</f>
        <v>44000</v>
      </c>
      <c r="D109" s="82">
        <v>0</v>
      </c>
      <c r="E109" s="82">
        <v>44000</v>
      </c>
      <c r="F109" s="82">
        <v>0</v>
      </c>
      <c r="G109" s="35">
        <f t="shared" si="3"/>
        <v>44000</v>
      </c>
      <c r="H109" s="35">
        <f t="shared" si="22"/>
        <v>0</v>
      </c>
      <c r="I109" s="118"/>
      <c r="J109" s="118"/>
    </row>
    <row r="110" spans="1:10" ht="21" customHeight="1" x14ac:dyDescent="0.35">
      <c r="A110" s="92"/>
      <c r="B110" s="93" t="s">
        <v>18</v>
      </c>
      <c r="C110" s="55"/>
      <c r="D110" s="82"/>
      <c r="E110" s="82"/>
      <c r="F110" s="82"/>
      <c r="G110" s="35">
        <f t="shared" si="3"/>
        <v>0</v>
      </c>
      <c r="H110" s="35">
        <f t="shared" si="22"/>
        <v>0</v>
      </c>
      <c r="I110" s="118">
        <f t="shared" si="23"/>
        <v>0</v>
      </c>
      <c r="J110" s="118">
        <f t="shared" si="24"/>
        <v>0</v>
      </c>
    </row>
    <row r="111" spans="1:10" ht="21" customHeight="1" x14ac:dyDescent="0.35">
      <c r="A111" s="92" t="s">
        <v>114</v>
      </c>
      <c r="B111" s="93" t="s">
        <v>1</v>
      </c>
      <c r="C111" s="55">
        <f>SUM(D111:F111)</f>
        <v>19500</v>
      </c>
      <c r="D111" s="82">
        <v>0</v>
      </c>
      <c r="E111" s="82">
        <v>12000</v>
      </c>
      <c r="F111" s="82">
        <v>7500</v>
      </c>
      <c r="G111" s="35">
        <f t="shared" si="3"/>
        <v>19500</v>
      </c>
      <c r="H111" s="35">
        <f t="shared" si="22"/>
        <v>0</v>
      </c>
      <c r="I111" s="118">
        <f t="shared" si="23"/>
        <v>0</v>
      </c>
      <c r="J111" s="118">
        <f t="shared" si="24"/>
        <v>5850</v>
      </c>
    </row>
    <row r="112" spans="1:10" ht="21" customHeight="1" x14ac:dyDescent="0.35">
      <c r="A112" s="92"/>
      <c r="B112" s="93" t="s">
        <v>18</v>
      </c>
      <c r="C112" s="55"/>
      <c r="D112" s="82"/>
      <c r="E112" s="82"/>
      <c r="F112" s="82"/>
      <c r="G112" s="35">
        <f t="shared" si="3"/>
        <v>0</v>
      </c>
      <c r="H112" s="35">
        <f t="shared" si="22"/>
        <v>0</v>
      </c>
      <c r="I112" s="118">
        <f t="shared" si="23"/>
        <v>0</v>
      </c>
      <c r="J112" s="118">
        <f t="shared" si="24"/>
        <v>0</v>
      </c>
    </row>
    <row r="113" spans="1:10" ht="21" customHeight="1" x14ac:dyDescent="0.35">
      <c r="A113" s="92" t="s">
        <v>110</v>
      </c>
      <c r="B113" s="93" t="s">
        <v>1</v>
      </c>
      <c r="C113" s="55">
        <f>SUM(D113:F113)</f>
        <v>47800</v>
      </c>
      <c r="D113" s="82">
        <v>0</v>
      </c>
      <c r="E113" s="82">
        <v>47800</v>
      </c>
      <c r="F113" s="82">
        <v>0</v>
      </c>
      <c r="G113" s="35">
        <f t="shared" si="3"/>
        <v>47800</v>
      </c>
      <c r="H113" s="35">
        <f t="shared" si="22"/>
        <v>0</v>
      </c>
      <c r="I113" s="118">
        <f t="shared" si="23"/>
        <v>0</v>
      </c>
      <c r="J113" s="118">
        <f t="shared" si="24"/>
        <v>14340</v>
      </c>
    </row>
    <row r="114" spans="1:10" ht="21" customHeight="1" x14ac:dyDescent="0.35">
      <c r="A114" s="92"/>
      <c r="B114" s="93" t="s">
        <v>18</v>
      </c>
      <c r="C114" s="55"/>
      <c r="D114" s="95"/>
      <c r="E114" s="95"/>
      <c r="F114" s="95"/>
      <c r="G114" s="35">
        <f t="shared" si="3"/>
        <v>0</v>
      </c>
      <c r="H114" s="35">
        <f t="shared" si="22"/>
        <v>0</v>
      </c>
      <c r="I114" s="118">
        <f>SUM(I91:I113)</f>
        <v>604200</v>
      </c>
      <c r="J114" s="118">
        <f>SUM(J91:J113)</f>
        <v>943290</v>
      </c>
    </row>
    <row r="115" spans="1:10" ht="21" customHeight="1" x14ac:dyDescent="0.35">
      <c r="A115" s="273" t="s">
        <v>88</v>
      </c>
      <c r="B115" s="77" t="s">
        <v>1</v>
      </c>
      <c r="C115" s="78">
        <f>D115+E115+F115</f>
        <v>18427700</v>
      </c>
      <c r="D115" s="78">
        <f>D9+D47+D83+D33</f>
        <v>7205600</v>
      </c>
      <c r="E115" s="78">
        <f>E9+E47+E83+E33</f>
        <v>6298700</v>
      </c>
      <c r="F115" s="78">
        <f>F9+F47+F83+F33</f>
        <v>4923400</v>
      </c>
      <c r="G115" s="35">
        <f t="shared" si="3"/>
        <v>18427700</v>
      </c>
      <c r="H115" s="35">
        <f t="shared" si="22"/>
        <v>0</v>
      </c>
    </row>
    <row r="116" spans="1:10" ht="21" customHeight="1" x14ac:dyDescent="0.35">
      <c r="A116" s="273"/>
      <c r="B116" s="77" t="s">
        <v>18</v>
      </c>
      <c r="C116" s="78">
        <v>0</v>
      </c>
      <c r="D116" s="78">
        <v>0</v>
      </c>
      <c r="E116" s="78">
        <v>0</v>
      </c>
      <c r="F116" s="78">
        <v>0</v>
      </c>
      <c r="G116" s="35">
        <f t="shared" si="3"/>
        <v>0</v>
      </c>
      <c r="H116" s="35">
        <f t="shared" si="22"/>
        <v>0</v>
      </c>
    </row>
    <row r="117" spans="1:10" ht="21" customHeight="1" x14ac:dyDescent="0.35">
      <c r="A117" s="273" t="s">
        <v>89</v>
      </c>
      <c r="B117" s="77" t="s">
        <v>1</v>
      </c>
      <c r="C117" s="78">
        <f>D117+E117+F117</f>
        <v>18427700</v>
      </c>
      <c r="D117" s="78">
        <f>+D9+D33+D47+D83</f>
        <v>7205600</v>
      </c>
      <c r="E117" s="78">
        <f>+E9+E33+E47+E83</f>
        <v>6298700</v>
      </c>
      <c r="F117" s="78">
        <f>+F9+F33+F47+F83</f>
        <v>4923400</v>
      </c>
      <c r="G117" s="35">
        <f t="shared" si="3"/>
        <v>18427700</v>
      </c>
      <c r="H117" s="35">
        <f t="shared" si="22"/>
        <v>0</v>
      </c>
    </row>
    <row r="118" spans="1:10" ht="21" customHeight="1" x14ac:dyDescent="0.35">
      <c r="A118" s="273"/>
      <c r="B118" s="77" t="s">
        <v>18</v>
      </c>
      <c r="C118" s="78">
        <f>D118+E118+F118</f>
        <v>0</v>
      </c>
      <c r="D118" s="78">
        <v>0</v>
      </c>
      <c r="E118" s="78">
        <v>0</v>
      </c>
      <c r="F118" s="78">
        <v>0</v>
      </c>
      <c r="G118" s="35">
        <f t="shared" si="3"/>
        <v>0</v>
      </c>
      <c r="H118" s="35">
        <f t="shared" si="22"/>
        <v>0</v>
      </c>
    </row>
    <row r="119" spans="1:10" s="48" customFormat="1" ht="21" customHeight="1" x14ac:dyDescent="0.35">
      <c r="A119" s="162"/>
      <c r="B119" s="121"/>
      <c r="C119" s="122"/>
      <c r="D119" s="122"/>
      <c r="E119" s="122"/>
      <c r="F119" s="122"/>
      <c r="G119" s="47"/>
      <c r="H119" s="47"/>
      <c r="I119" s="137"/>
      <c r="J119" s="137"/>
    </row>
    <row r="120" spans="1:10" s="17" customFormat="1" ht="21" customHeight="1" x14ac:dyDescent="0.35">
      <c r="A120" s="34"/>
      <c r="B120" s="264" t="s">
        <v>70</v>
      </c>
      <c r="C120" s="264"/>
      <c r="D120" s="264"/>
      <c r="E120" s="264"/>
      <c r="F120" s="264"/>
      <c r="I120" s="120"/>
      <c r="J120" s="120"/>
    </row>
    <row r="121" spans="1:10" s="17" customFormat="1" ht="21" customHeight="1" x14ac:dyDescent="0.35">
      <c r="A121" s="34"/>
      <c r="C121" s="36"/>
      <c r="D121" s="107"/>
      <c r="E121" s="107"/>
      <c r="F121" s="107"/>
      <c r="I121" s="120"/>
      <c r="J121" s="120"/>
    </row>
    <row r="122" spans="1:10" s="17" customFormat="1" ht="21" customHeight="1" x14ac:dyDescent="0.35">
      <c r="A122" s="34"/>
      <c r="C122" s="36"/>
      <c r="D122" s="107"/>
      <c r="E122" s="107"/>
      <c r="F122" s="107"/>
      <c r="I122" s="120"/>
      <c r="J122" s="120"/>
    </row>
    <row r="123" spans="1:10" s="17" customFormat="1" ht="21" customHeight="1" x14ac:dyDescent="0.35">
      <c r="A123" s="34"/>
      <c r="C123" s="36"/>
      <c r="D123" s="107"/>
      <c r="E123" s="107"/>
      <c r="F123" s="107"/>
      <c r="I123" s="120"/>
      <c r="J123" s="120"/>
    </row>
    <row r="124" spans="1:10" s="17" customFormat="1" ht="21" customHeight="1" x14ac:dyDescent="0.35">
      <c r="A124" s="34"/>
      <c r="C124" s="36"/>
      <c r="D124" s="107"/>
      <c r="E124" s="107"/>
      <c r="F124" s="107"/>
      <c r="I124" s="120"/>
      <c r="J124" s="120"/>
    </row>
    <row r="125" spans="1:10" s="17" customFormat="1" ht="21" customHeight="1" x14ac:dyDescent="0.35">
      <c r="A125" s="34"/>
      <c r="C125" s="36"/>
      <c r="D125" s="107"/>
      <c r="E125" s="107"/>
      <c r="F125" s="107"/>
      <c r="I125" s="120"/>
      <c r="J125" s="120"/>
    </row>
    <row r="126" spans="1:10" s="17" customFormat="1" ht="21" customHeight="1" x14ac:dyDescent="0.35">
      <c r="A126" s="34"/>
      <c r="C126" s="36"/>
      <c r="D126" s="107"/>
      <c r="E126" s="107"/>
      <c r="F126" s="107"/>
      <c r="I126" s="120"/>
      <c r="J126" s="120"/>
    </row>
    <row r="127" spans="1:10" s="17" customFormat="1" ht="21" customHeight="1" x14ac:dyDescent="0.35">
      <c r="A127" s="34"/>
      <c r="C127" s="36"/>
      <c r="D127" s="107"/>
      <c r="E127" s="107"/>
      <c r="F127" s="107"/>
      <c r="I127" s="120"/>
      <c r="J127" s="120"/>
    </row>
    <row r="128" spans="1:10" s="17" customFormat="1" ht="21" customHeight="1" x14ac:dyDescent="0.35">
      <c r="A128" s="34"/>
      <c r="C128" s="36"/>
      <c r="D128" s="107"/>
      <c r="E128" s="107"/>
      <c r="F128" s="107"/>
      <c r="I128" s="120"/>
      <c r="J128" s="120"/>
    </row>
    <row r="129" spans="1:10" s="17" customFormat="1" ht="21" customHeight="1" x14ac:dyDescent="0.35">
      <c r="A129" s="34"/>
      <c r="C129" s="36"/>
      <c r="D129" s="107"/>
      <c r="E129" s="107"/>
      <c r="F129" s="107"/>
      <c r="I129" s="120"/>
      <c r="J129" s="120"/>
    </row>
    <row r="130" spans="1:10" s="17" customFormat="1" ht="21" customHeight="1" x14ac:dyDescent="0.35">
      <c r="A130" s="34"/>
      <c r="C130" s="36"/>
      <c r="D130" s="107"/>
      <c r="E130" s="107"/>
      <c r="F130" s="107"/>
      <c r="I130" s="120"/>
      <c r="J130" s="120"/>
    </row>
    <row r="131" spans="1:10" s="17" customFormat="1" ht="21" customHeight="1" x14ac:dyDescent="0.35">
      <c r="A131" s="34"/>
      <c r="C131" s="36"/>
      <c r="D131" s="107"/>
      <c r="E131" s="107"/>
      <c r="F131" s="107"/>
      <c r="I131" s="120"/>
      <c r="J131" s="120"/>
    </row>
    <row r="132" spans="1:10" s="17" customFormat="1" ht="21" customHeight="1" x14ac:dyDescent="0.35">
      <c r="A132" s="34"/>
      <c r="C132" s="36"/>
      <c r="D132" s="107"/>
      <c r="E132" s="107"/>
      <c r="F132" s="107"/>
      <c r="I132" s="120"/>
      <c r="J132" s="120"/>
    </row>
    <row r="133" spans="1:10" s="17" customFormat="1" ht="21" customHeight="1" x14ac:dyDescent="0.35">
      <c r="A133" s="34"/>
      <c r="C133" s="35"/>
      <c r="D133" s="107"/>
      <c r="E133" s="107"/>
      <c r="F133" s="107"/>
      <c r="I133" s="120"/>
      <c r="J133" s="120"/>
    </row>
    <row r="134" spans="1:10" s="17" customFormat="1" ht="21" customHeight="1" x14ac:dyDescent="0.35">
      <c r="A134" s="34"/>
      <c r="C134" s="35"/>
      <c r="D134" s="107"/>
      <c r="E134" s="107"/>
      <c r="F134" s="107"/>
      <c r="I134" s="120"/>
      <c r="J134" s="120"/>
    </row>
    <row r="135" spans="1:10" s="17" customFormat="1" ht="21" customHeight="1" x14ac:dyDescent="0.35">
      <c r="A135" s="34"/>
      <c r="C135" s="35"/>
      <c r="D135" s="107"/>
      <c r="E135" s="107"/>
      <c r="F135" s="107"/>
      <c r="I135" s="120"/>
      <c r="J135" s="120"/>
    </row>
    <row r="136" spans="1:10" s="17" customFormat="1" ht="21" customHeight="1" x14ac:dyDescent="0.35">
      <c r="A136" s="34"/>
      <c r="C136" s="35"/>
      <c r="D136" s="107"/>
      <c r="E136" s="107"/>
      <c r="F136" s="107"/>
      <c r="I136" s="120"/>
      <c r="J136" s="120"/>
    </row>
    <row r="137" spans="1:10" s="17" customFormat="1" ht="21" customHeight="1" x14ac:dyDescent="0.35">
      <c r="A137" s="34"/>
      <c r="C137" s="35"/>
      <c r="D137" s="107"/>
      <c r="E137" s="107"/>
      <c r="F137" s="107"/>
      <c r="I137" s="120"/>
      <c r="J137" s="120"/>
    </row>
    <row r="138" spans="1:10" s="17" customFormat="1" ht="21" customHeight="1" x14ac:dyDescent="0.35">
      <c r="A138" s="34"/>
      <c r="C138" s="35"/>
      <c r="D138" s="107"/>
      <c r="E138" s="107"/>
      <c r="F138" s="107"/>
      <c r="I138" s="120"/>
      <c r="J138" s="120"/>
    </row>
    <row r="139" spans="1:10" s="17" customFormat="1" ht="21" customHeight="1" x14ac:dyDescent="0.35">
      <c r="A139" s="34"/>
      <c r="C139" s="35"/>
      <c r="D139" s="107"/>
      <c r="E139" s="107"/>
      <c r="F139" s="107"/>
      <c r="I139" s="120"/>
      <c r="J139" s="120"/>
    </row>
    <row r="140" spans="1:10" s="17" customFormat="1" ht="21" customHeight="1" x14ac:dyDescent="0.35">
      <c r="A140" s="34"/>
      <c r="C140" s="35"/>
      <c r="D140" s="107"/>
      <c r="E140" s="107"/>
      <c r="F140" s="107"/>
      <c r="I140" s="120"/>
      <c r="J140" s="120"/>
    </row>
    <row r="141" spans="1:10" s="17" customFormat="1" ht="21" customHeight="1" x14ac:dyDescent="0.35">
      <c r="A141" s="34"/>
      <c r="C141" s="35"/>
      <c r="D141" s="107"/>
      <c r="E141" s="107"/>
      <c r="F141" s="107"/>
      <c r="I141" s="120"/>
      <c r="J141" s="120"/>
    </row>
    <row r="142" spans="1:10" s="17" customFormat="1" ht="21" customHeight="1" x14ac:dyDescent="0.35">
      <c r="A142" s="34"/>
      <c r="C142" s="35"/>
      <c r="D142" s="107"/>
      <c r="E142" s="107"/>
      <c r="F142" s="107"/>
      <c r="I142" s="120"/>
      <c r="J142" s="120"/>
    </row>
    <row r="143" spans="1:10" s="17" customFormat="1" ht="21" customHeight="1" x14ac:dyDescent="0.35">
      <c r="A143" s="34"/>
      <c r="C143" s="35"/>
      <c r="D143" s="107"/>
      <c r="E143" s="107"/>
      <c r="F143" s="107"/>
      <c r="I143" s="120"/>
      <c r="J143" s="120"/>
    </row>
    <row r="144" spans="1:10" s="17" customFormat="1" ht="21" customHeight="1" x14ac:dyDescent="0.35">
      <c r="A144" s="34"/>
      <c r="C144" s="35"/>
      <c r="D144" s="107"/>
      <c r="E144" s="107"/>
      <c r="F144" s="107"/>
      <c r="I144" s="120"/>
      <c r="J144" s="120"/>
    </row>
    <row r="145" spans="1:10" s="17" customFormat="1" ht="21" customHeight="1" x14ac:dyDescent="0.35">
      <c r="A145" s="34"/>
      <c r="C145" s="35"/>
      <c r="D145" s="107"/>
      <c r="E145" s="107"/>
      <c r="F145" s="107"/>
      <c r="I145" s="120"/>
      <c r="J145" s="120"/>
    </row>
    <row r="146" spans="1:10" s="17" customFormat="1" ht="21" customHeight="1" x14ac:dyDescent="0.35">
      <c r="A146" s="34"/>
      <c r="C146" s="35"/>
      <c r="D146" s="107"/>
      <c r="E146" s="107"/>
      <c r="F146" s="107"/>
      <c r="I146" s="120"/>
      <c r="J146" s="120"/>
    </row>
    <row r="147" spans="1:10" s="17" customFormat="1" ht="21" customHeight="1" x14ac:dyDescent="0.35">
      <c r="A147" s="34"/>
      <c r="C147" s="35"/>
      <c r="D147" s="107"/>
      <c r="E147" s="107"/>
      <c r="F147" s="107"/>
      <c r="I147" s="120"/>
      <c r="J147" s="120"/>
    </row>
    <row r="148" spans="1:10" s="17" customFormat="1" ht="21" customHeight="1" x14ac:dyDescent="0.35">
      <c r="A148" s="34"/>
      <c r="C148" s="35"/>
      <c r="D148" s="107"/>
      <c r="E148" s="107"/>
      <c r="F148" s="107"/>
      <c r="I148" s="120"/>
      <c r="J148" s="120"/>
    </row>
    <row r="149" spans="1:10" s="17" customFormat="1" ht="21" customHeight="1" x14ac:dyDescent="0.35">
      <c r="A149" s="34"/>
      <c r="C149" s="35"/>
      <c r="D149" s="107"/>
      <c r="E149" s="107"/>
      <c r="F149" s="107"/>
      <c r="I149" s="120"/>
      <c r="J149" s="120"/>
    </row>
    <row r="150" spans="1:10" s="17" customFormat="1" ht="21" customHeight="1" x14ac:dyDescent="0.35">
      <c r="A150" s="34"/>
      <c r="C150" s="35"/>
      <c r="D150" s="107"/>
      <c r="E150" s="107"/>
      <c r="F150" s="107"/>
      <c r="I150" s="120"/>
      <c r="J150" s="120"/>
    </row>
    <row r="151" spans="1:10" s="17" customFormat="1" ht="21" customHeight="1" x14ac:dyDescent="0.35">
      <c r="A151" s="34"/>
      <c r="C151" s="35"/>
      <c r="D151" s="107"/>
      <c r="E151" s="107"/>
      <c r="F151" s="107"/>
      <c r="I151" s="120"/>
      <c r="J151" s="120"/>
    </row>
    <row r="152" spans="1:10" s="17" customFormat="1" ht="21" customHeight="1" x14ac:dyDescent="0.35">
      <c r="A152" s="34"/>
      <c r="C152" s="35"/>
      <c r="D152" s="107"/>
      <c r="E152" s="107"/>
      <c r="F152" s="107"/>
      <c r="I152" s="120"/>
      <c r="J152" s="120"/>
    </row>
    <row r="153" spans="1:10" s="17" customFormat="1" ht="21" customHeight="1" x14ac:dyDescent="0.35">
      <c r="A153" s="34"/>
      <c r="C153" s="35"/>
      <c r="D153" s="107"/>
      <c r="E153" s="107"/>
      <c r="F153" s="107"/>
      <c r="I153" s="120"/>
      <c r="J153" s="120"/>
    </row>
    <row r="154" spans="1:10" s="17" customFormat="1" ht="21" customHeight="1" x14ac:dyDescent="0.35">
      <c r="A154" s="34"/>
      <c r="C154" s="35"/>
      <c r="D154" s="107"/>
      <c r="E154" s="107"/>
      <c r="F154" s="107"/>
      <c r="I154" s="120"/>
      <c r="J154" s="120"/>
    </row>
    <row r="155" spans="1:10" s="17" customFormat="1" ht="21" customHeight="1" x14ac:dyDescent="0.35">
      <c r="A155" s="34"/>
      <c r="C155" s="35"/>
      <c r="D155" s="107"/>
      <c r="E155" s="107"/>
      <c r="F155" s="107"/>
      <c r="I155" s="120"/>
      <c r="J155" s="120"/>
    </row>
    <row r="156" spans="1:10" s="17" customFormat="1" ht="21" customHeight="1" x14ac:dyDescent="0.35">
      <c r="A156" s="34"/>
      <c r="C156" s="35"/>
      <c r="D156" s="107"/>
      <c r="E156" s="107"/>
      <c r="F156" s="107"/>
      <c r="I156" s="120"/>
      <c r="J156" s="120"/>
    </row>
    <row r="157" spans="1:10" s="17" customFormat="1" ht="21" customHeight="1" x14ac:dyDescent="0.35">
      <c r="A157" s="34"/>
      <c r="C157" s="35"/>
      <c r="D157" s="107"/>
      <c r="E157" s="107"/>
      <c r="F157" s="107"/>
      <c r="I157" s="120"/>
      <c r="J157" s="120"/>
    </row>
    <row r="158" spans="1:10" s="17" customFormat="1" ht="21" customHeight="1" x14ac:dyDescent="0.35">
      <c r="A158" s="34"/>
      <c r="C158" s="35"/>
      <c r="D158" s="107"/>
      <c r="E158" s="107"/>
      <c r="F158" s="107"/>
      <c r="I158" s="120"/>
      <c r="J158" s="120"/>
    </row>
    <row r="159" spans="1:10" s="17" customFormat="1" ht="21" customHeight="1" x14ac:dyDescent="0.35">
      <c r="A159" s="34"/>
      <c r="C159" s="35"/>
      <c r="D159" s="107"/>
      <c r="E159" s="107"/>
      <c r="F159" s="107"/>
      <c r="I159" s="120"/>
      <c r="J159" s="120"/>
    </row>
    <row r="160" spans="1:10" s="17" customFormat="1" ht="21" customHeight="1" x14ac:dyDescent="0.35">
      <c r="A160" s="34"/>
      <c r="C160" s="35"/>
      <c r="D160" s="107"/>
      <c r="E160" s="107"/>
      <c r="F160" s="107"/>
      <c r="I160" s="120"/>
      <c r="J160" s="120"/>
    </row>
    <row r="161" spans="1:10" s="17" customFormat="1" ht="21" customHeight="1" x14ac:dyDescent="0.35">
      <c r="A161" s="34"/>
      <c r="C161" s="35"/>
      <c r="D161" s="107"/>
      <c r="E161" s="107"/>
      <c r="F161" s="107"/>
      <c r="I161" s="120"/>
      <c r="J161" s="120"/>
    </row>
    <row r="162" spans="1:10" s="17" customFormat="1" ht="21" customHeight="1" x14ac:dyDescent="0.35">
      <c r="A162" s="34"/>
      <c r="C162" s="35"/>
      <c r="D162" s="107"/>
      <c r="E162" s="107"/>
      <c r="F162" s="107"/>
      <c r="I162" s="120"/>
      <c r="J162" s="120"/>
    </row>
    <row r="163" spans="1:10" s="17" customFormat="1" ht="21" customHeight="1" x14ac:dyDescent="0.35">
      <c r="A163" s="34"/>
      <c r="C163" s="35"/>
      <c r="D163" s="107"/>
      <c r="E163" s="107"/>
      <c r="F163" s="107"/>
      <c r="I163" s="120"/>
      <c r="J163" s="120"/>
    </row>
    <row r="164" spans="1:10" s="17" customFormat="1" ht="21" customHeight="1" x14ac:dyDescent="0.35">
      <c r="A164" s="34"/>
      <c r="C164" s="35"/>
      <c r="D164" s="107"/>
      <c r="E164" s="107"/>
      <c r="F164" s="107"/>
      <c r="I164" s="120"/>
      <c r="J164" s="120"/>
    </row>
    <row r="165" spans="1:10" s="17" customFormat="1" ht="21" customHeight="1" x14ac:dyDescent="0.35">
      <c r="A165" s="34"/>
      <c r="C165" s="35"/>
      <c r="D165" s="107"/>
      <c r="E165" s="107"/>
      <c r="F165" s="107"/>
      <c r="I165" s="120"/>
      <c r="J165" s="120"/>
    </row>
    <row r="166" spans="1:10" s="17" customFormat="1" ht="21" customHeight="1" x14ac:dyDescent="0.35">
      <c r="A166" s="34"/>
      <c r="C166" s="35"/>
      <c r="D166" s="107"/>
      <c r="E166" s="107"/>
      <c r="F166" s="107"/>
      <c r="I166" s="120"/>
      <c r="J166" s="120"/>
    </row>
    <row r="167" spans="1:10" s="17" customFormat="1" ht="21" customHeight="1" x14ac:dyDescent="0.35">
      <c r="A167" s="34"/>
      <c r="C167" s="35"/>
      <c r="D167" s="107"/>
      <c r="E167" s="107"/>
      <c r="F167" s="107"/>
      <c r="I167" s="120"/>
      <c r="J167" s="120"/>
    </row>
    <row r="168" spans="1:10" s="17" customFormat="1" ht="21" customHeight="1" x14ac:dyDescent="0.35">
      <c r="A168" s="34"/>
      <c r="C168" s="35"/>
      <c r="D168" s="107"/>
      <c r="E168" s="107"/>
      <c r="F168" s="107"/>
      <c r="I168" s="120"/>
      <c r="J168" s="120"/>
    </row>
    <row r="169" spans="1:10" s="17" customFormat="1" ht="21" customHeight="1" x14ac:dyDescent="0.35">
      <c r="A169" s="34"/>
      <c r="C169" s="35"/>
      <c r="D169" s="107"/>
      <c r="E169" s="107"/>
      <c r="F169" s="107"/>
      <c r="I169" s="120"/>
      <c r="J169" s="120"/>
    </row>
    <row r="170" spans="1:10" s="17" customFormat="1" ht="21" customHeight="1" x14ac:dyDescent="0.35">
      <c r="A170" s="34"/>
      <c r="C170" s="35"/>
      <c r="D170" s="107"/>
      <c r="E170" s="107"/>
      <c r="F170" s="107"/>
      <c r="I170" s="120"/>
      <c r="J170" s="120"/>
    </row>
    <row r="171" spans="1:10" s="17" customFormat="1" ht="21" customHeight="1" x14ac:dyDescent="0.35">
      <c r="A171" s="34"/>
      <c r="C171" s="35"/>
      <c r="D171" s="107"/>
      <c r="E171" s="107"/>
      <c r="F171" s="107"/>
      <c r="I171" s="120"/>
      <c r="J171" s="120"/>
    </row>
    <row r="172" spans="1:10" s="17" customFormat="1" ht="21" customHeight="1" x14ac:dyDescent="0.35">
      <c r="A172" s="34"/>
      <c r="C172" s="35"/>
      <c r="D172" s="107"/>
      <c r="E172" s="107"/>
      <c r="F172" s="107"/>
      <c r="I172" s="120"/>
      <c r="J172" s="120"/>
    </row>
    <row r="173" spans="1:10" s="17" customFormat="1" ht="21" customHeight="1" x14ac:dyDescent="0.35">
      <c r="A173" s="34"/>
      <c r="C173" s="35"/>
      <c r="D173" s="107"/>
      <c r="E173" s="107"/>
      <c r="F173" s="107"/>
      <c r="I173" s="120"/>
      <c r="J173" s="120"/>
    </row>
    <row r="174" spans="1:10" s="17" customFormat="1" ht="21" customHeight="1" x14ac:dyDescent="0.35">
      <c r="A174" s="34"/>
      <c r="C174" s="35"/>
      <c r="D174" s="107"/>
      <c r="E174" s="107"/>
      <c r="F174" s="107"/>
      <c r="I174" s="120"/>
      <c r="J174" s="120"/>
    </row>
    <row r="175" spans="1:10" s="17" customFormat="1" ht="21" customHeight="1" x14ac:dyDescent="0.35">
      <c r="A175" s="34"/>
      <c r="C175" s="35"/>
      <c r="D175" s="107"/>
      <c r="E175" s="107"/>
      <c r="F175" s="107"/>
      <c r="I175" s="120"/>
      <c r="J175" s="120"/>
    </row>
    <row r="176" spans="1:10" s="17" customFormat="1" ht="21" customHeight="1" x14ac:dyDescent="0.35">
      <c r="A176" s="34"/>
      <c r="C176" s="35"/>
      <c r="D176" s="107"/>
      <c r="E176" s="107"/>
      <c r="F176" s="107"/>
      <c r="I176" s="120"/>
      <c r="J176" s="120"/>
    </row>
    <row r="177" spans="1:10" s="17" customFormat="1" ht="21" customHeight="1" x14ac:dyDescent="0.35">
      <c r="A177" s="34"/>
      <c r="C177" s="35"/>
      <c r="D177" s="107"/>
      <c r="E177" s="107"/>
      <c r="F177" s="107"/>
      <c r="I177" s="120"/>
      <c r="J177" s="120"/>
    </row>
    <row r="178" spans="1:10" s="17" customFormat="1" ht="21" customHeight="1" x14ac:dyDescent="0.35">
      <c r="A178" s="34"/>
      <c r="C178" s="35"/>
      <c r="D178" s="107"/>
      <c r="E178" s="107"/>
      <c r="F178" s="107"/>
      <c r="I178" s="120"/>
      <c r="J178" s="120"/>
    </row>
    <row r="179" spans="1:10" s="17" customFormat="1" ht="21" customHeight="1" x14ac:dyDescent="0.35">
      <c r="A179" s="34"/>
      <c r="C179" s="35"/>
      <c r="D179" s="107"/>
      <c r="E179" s="107"/>
      <c r="F179" s="107"/>
      <c r="I179" s="120"/>
      <c r="J179" s="120"/>
    </row>
    <row r="180" spans="1:10" s="17" customFormat="1" ht="21" customHeight="1" x14ac:dyDescent="0.35">
      <c r="A180" s="34"/>
      <c r="C180" s="35"/>
      <c r="D180" s="107"/>
      <c r="E180" s="107"/>
      <c r="F180" s="107"/>
      <c r="I180" s="120"/>
      <c r="J180" s="120"/>
    </row>
    <row r="181" spans="1:10" s="17" customFormat="1" ht="21" customHeight="1" x14ac:dyDescent="0.35">
      <c r="A181" s="34"/>
      <c r="C181" s="35"/>
      <c r="D181" s="107"/>
      <c r="E181" s="107"/>
      <c r="F181" s="107"/>
      <c r="I181" s="120"/>
      <c r="J181" s="120"/>
    </row>
    <row r="182" spans="1:10" s="17" customFormat="1" ht="21" customHeight="1" x14ac:dyDescent="0.35">
      <c r="A182" s="34"/>
      <c r="C182" s="35"/>
      <c r="D182" s="107"/>
      <c r="E182" s="107"/>
      <c r="F182" s="107"/>
      <c r="I182" s="120"/>
      <c r="J182" s="120"/>
    </row>
    <row r="183" spans="1:10" s="17" customFormat="1" ht="21" customHeight="1" x14ac:dyDescent="0.35">
      <c r="A183" s="34"/>
      <c r="C183" s="35"/>
      <c r="D183" s="107"/>
      <c r="E183" s="107"/>
      <c r="F183" s="107"/>
      <c r="I183" s="120"/>
      <c r="J183" s="120"/>
    </row>
    <row r="184" spans="1:10" s="17" customFormat="1" ht="21" customHeight="1" x14ac:dyDescent="0.35">
      <c r="A184" s="34"/>
      <c r="C184" s="35"/>
      <c r="D184" s="107"/>
      <c r="E184" s="107"/>
      <c r="F184" s="107"/>
      <c r="I184" s="120"/>
      <c r="J184" s="120"/>
    </row>
    <row r="185" spans="1:10" s="17" customFormat="1" ht="21" customHeight="1" x14ac:dyDescent="0.35">
      <c r="A185" s="34"/>
      <c r="C185" s="35"/>
      <c r="D185" s="107"/>
      <c r="E185" s="107"/>
      <c r="F185" s="107"/>
      <c r="I185" s="120"/>
      <c r="J185" s="120"/>
    </row>
    <row r="186" spans="1:10" s="17" customFormat="1" ht="21" customHeight="1" x14ac:dyDescent="0.35">
      <c r="A186" s="34"/>
      <c r="C186" s="35"/>
      <c r="D186" s="107"/>
      <c r="E186" s="107"/>
      <c r="F186" s="107"/>
      <c r="I186" s="120"/>
      <c r="J186" s="120"/>
    </row>
    <row r="187" spans="1:10" s="17" customFormat="1" ht="21" customHeight="1" x14ac:dyDescent="0.35">
      <c r="A187" s="34"/>
      <c r="C187" s="35"/>
      <c r="D187" s="107"/>
      <c r="E187" s="107"/>
      <c r="F187" s="107"/>
      <c r="I187" s="120"/>
      <c r="J187" s="120"/>
    </row>
    <row r="188" spans="1:10" s="17" customFormat="1" ht="21" customHeight="1" x14ac:dyDescent="0.35">
      <c r="A188" s="34"/>
      <c r="C188" s="35"/>
      <c r="D188" s="107"/>
      <c r="E188" s="107"/>
      <c r="F188" s="107"/>
      <c r="I188" s="120"/>
      <c r="J188" s="120"/>
    </row>
    <row r="189" spans="1:10" s="17" customFormat="1" ht="21" customHeight="1" x14ac:dyDescent="0.35">
      <c r="A189" s="34"/>
      <c r="C189" s="35"/>
      <c r="D189" s="107"/>
      <c r="E189" s="107"/>
      <c r="F189" s="107"/>
      <c r="I189" s="120"/>
      <c r="J189" s="120"/>
    </row>
    <row r="190" spans="1:10" s="17" customFormat="1" ht="21" customHeight="1" x14ac:dyDescent="0.35">
      <c r="A190" s="34"/>
      <c r="C190" s="35"/>
      <c r="D190" s="107"/>
      <c r="E190" s="107"/>
      <c r="F190" s="107"/>
      <c r="I190" s="120"/>
      <c r="J190" s="120"/>
    </row>
    <row r="191" spans="1:10" s="17" customFormat="1" ht="21" customHeight="1" x14ac:dyDescent="0.35">
      <c r="A191" s="34"/>
      <c r="C191" s="35"/>
      <c r="D191" s="107"/>
      <c r="E191" s="107"/>
      <c r="F191" s="107"/>
      <c r="I191" s="120"/>
      <c r="J191" s="120"/>
    </row>
    <row r="192" spans="1:10" s="17" customFormat="1" ht="21" customHeight="1" x14ac:dyDescent="0.35">
      <c r="A192" s="34"/>
      <c r="C192" s="35"/>
      <c r="D192" s="107"/>
      <c r="E192" s="107"/>
      <c r="F192" s="107"/>
      <c r="I192" s="120"/>
      <c r="J192" s="120"/>
    </row>
    <row r="193" spans="1:10" s="17" customFormat="1" ht="21" customHeight="1" x14ac:dyDescent="0.35">
      <c r="A193" s="34"/>
      <c r="C193" s="35"/>
      <c r="D193" s="107"/>
      <c r="E193" s="107"/>
      <c r="F193" s="107"/>
      <c r="I193" s="120"/>
      <c r="J193" s="120"/>
    </row>
    <row r="194" spans="1:10" s="17" customFormat="1" ht="21" customHeight="1" x14ac:dyDescent="0.35">
      <c r="A194" s="34"/>
      <c r="C194" s="35"/>
      <c r="D194" s="107"/>
      <c r="E194" s="107"/>
      <c r="F194" s="107"/>
      <c r="I194" s="120"/>
      <c r="J194" s="120"/>
    </row>
    <row r="195" spans="1:10" s="17" customFormat="1" ht="21" customHeight="1" x14ac:dyDescent="0.35">
      <c r="A195" s="34"/>
      <c r="C195" s="35"/>
      <c r="D195" s="107"/>
      <c r="E195" s="107"/>
      <c r="F195" s="107"/>
      <c r="I195" s="120"/>
      <c r="J195" s="120"/>
    </row>
    <row r="196" spans="1:10" s="17" customFormat="1" ht="21" customHeight="1" x14ac:dyDescent="0.35">
      <c r="A196" s="34"/>
      <c r="C196" s="35"/>
      <c r="D196" s="107"/>
      <c r="E196" s="107"/>
      <c r="F196" s="107"/>
      <c r="I196" s="120"/>
      <c r="J196" s="120"/>
    </row>
    <row r="197" spans="1:10" s="17" customFormat="1" ht="21" customHeight="1" x14ac:dyDescent="0.35">
      <c r="A197" s="34"/>
      <c r="C197" s="35"/>
      <c r="D197" s="107"/>
      <c r="E197" s="107"/>
      <c r="F197" s="107"/>
      <c r="I197" s="120"/>
      <c r="J197" s="120"/>
    </row>
    <row r="198" spans="1:10" s="17" customFormat="1" ht="21" customHeight="1" x14ac:dyDescent="0.35">
      <c r="A198" s="34"/>
      <c r="C198" s="35"/>
      <c r="D198" s="107"/>
      <c r="E198" s="107"/>
      <c r="F198" s="107"/>
      <c r="I198" s="120"/>
      <c r="J198" s="120"/>
    </row>
  </sheetData>
  <mergeCells count="8">
    <mergeCell ref="B120:F120"/>
    <mergeCell ref="A1:F1"/>
    <mergeCell ref="E5:E6"/>
    <mergeCell ref="F5:F6"/>
    <mergeCell ref="A115:A116"/>
    <mergeCell ref="A117:A118"/>
    <mergeCell ref="C5:C6"/>
    <mergeCell ref="D5:D6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/>
  </sheetPr>
  <dimension ref="A1:K177"/>
  <sheetViews>
    <sheetView workbookViewId="0">
      <selection activeCell="C60" sqref="C60"/>
    </sheetView>
  </sheetViews>
  <sheetFormatPr defaultColWidth="9" defaultRowHeight="21" customHeight="1" x14ac:dyDescent="0.35"/>
  <cols>
    <col min="1" max="1" width="35.25" style="34" customWidth="1"/>
    <col min="2" max="2" width="8.125" style="17" customWidth="1"/>
    <col min="3" max="3" width="13.625" style="35" customWidth="1"/>
    <col min="4" max="6" width="26.75" style="35" customWidth="1"/>
    <col min="7" max="8" width="13.375" style="17" hidden="1" customWidth="1"/>
    <col min="9" max="9" width="16.25" style="17" customWidth="1"/>
    <col min="10" max="10" width="18.125" style="17" customWidth="1"/>
    <col min="11" max="15" width="39.375" style="17" customWidth="1"/>
    <col min="16" max="16384" width="9" style="17"/>
  </cols>
  <sheetData>
    <row r="1" spans="1:11" ht="21" customHeight="1" x14ac:dyDescent="0.35">
      <c r="A1" s="251" t="s">
        <v>326</v>
      </c>
      <c r="B1" s="251"/>
      <c r="C1" s="251"/>
      <c r="D1" s="251"/>
      <c r="E1" s="251"/>
      <c r="F1" s="251"/>
    </row>
    <row r="2" spans="1:11" ht="21" customHeight="1" x14ac:dyDescent="0.35">
      <c r="A2" s="23" t="s">
        <v>16</v>
      </c>
      <c r="B2" s="12"/>
      <c r="C2" s="24"/>
      <c r="D2" s="24"/>
      <c r="E2" s="24"/>
      <c r="F2" s="26" t="s">
        <v>69</v>
      </c>
    </row>
    <row r="3" spans="1:11" ht="21" customHeight="1" x14ac:dyDescent="0.35">
      <c r="A3" s="23" t="s">
        <v>301</v>
      </c>
      <c r="B3" s="13"/>
      <c r="C3" s="25"/>
      <c r="D3" s="26"/>
      <c r="E3" s="26"/>
      <c r="F3" s="26" t="s">
        <v>3</v>
      </c>
    </row>
    <row r="4" spans="1:11" ht="21" customHeight="1" x14ac:dyDescent="0.35">
      <c r="A4" s="23"/>
      <c r="B4" s="13"/>
      <c r="C4" s="25"/>
      <c r="D4" s="26"/>
      <c r="E4" s="26"/>
      <c r="F4" s="26"/>
    </row>
    <row r="5" spans="1:11" ht="21" customHeight="1" x14ac:dyDescent="0.35">
      <c r="A5" s="29" t="s">
        <v>61</v>
      </c>
      <c r="B5" s="14" t="s">
        <v>17</v>
      </c>
      <c r="C5" s="262" t="s">
        <v>0</v>
      </c>
      <c r="D5" s="276" t="s">
        <v>335</v>
      </c>
      <c r="E5" s="274" t="s">
        <v>336</v>
      </c>
      <c r="F5" s="276" t="s">
        <v>337</v>
      </c>
    </row>
    <row r="6" spans="1:11" ht="21" customHeight="1" x14ac:dyDescent="0.35">
      <c r="A6" s="30" t="s">
        <v>62</v>
      </c>
      <c r="B6" s="15" t="s">
        <v>18</v>
      </c>
      <c r="C6" s="263"/>
      <c r="D6" s="275"/>
      <c r="E6" s="275"/>
      <c r="F6" s="275"/>
    </row>
    <row r="7" spans="1:11" ht="21" customHeight="1" x14ac:dyDescent="0.35">
      <c r="A7" s="224" t="s">
        <v>203</v>
      </c>
      <c r="B7" s="225" t="s">
        <v>1</v>
      </c>
      <c r="C7" s="226">
        <f>D7+E7+F7</f>
        <v>3163400</v>
      </c>
      <c r="D7" s="226">
        <f>D9+D38</f>
        <v>966500</v>
      </c>
      <c r="E7" s="226">
        <f>E9+E38</f>
        <v>1320200</v>
      </c>
      <c r="F7" s="226">
        <f>F9+F38</f>
        <v>876700</v>
      </c>
    </row>
    <row r="8" spans="1:11" ht="21" customHeight="1" x14ac:dyDescent="0.35">
      <c r="A8" s="224"/>
      <c r="B8" s="225" t="s">
        <v>18</v>
      </c>
      <c r="C8" s="226">
        <f t="shared" ref="C8" si="0">D8+E8+F8</f>
        <v>0</v>
      </c>
      <c r="D8" s="226">
        <f t="shared" ref="D8:F8" si="1">D10</f>
        <v>0</v>
      </c>
      <c r="E8" s="226">
        <f t="shared" si="1"/>
        <v>0</v>
      </c>
      <c r="F8" s="226">
        <f t="shared" si="1"/>
        <v>0</v>
      </c>
    </row>
    <row r="9" spans="1:11" ht="21" customHeight="1" x14ac:dyDescent="0.35">
      <c r="A9" s="214" t="s">
        <v>309</v>
      </c>
      <c r="B9" s="227" t="s">
        <v>1</v>
      </c>
      <c r="C9" s="228">
        <f>C11</f>
        <v>2950400</v>
      </c>
      <c r="D9" s="228">
        <f>D11</f>
        <v>966500</v>
      </c>
      <c r="E9" s="228">
        <f t="shared" ref="E9:F9" si="2">E11</f>
        <v>1107200</v>
      </c>
      <c r="F9" s="228">
        <f t="shared" si="2"/>
        <v>876700</v>
      </c>
      <c r="G9" s="35">
        <f>+D9+E9+F9</f>
        <v>2950400</v>
      </c>
      <c r="H9" s="35">
        <f>+C9-G9</f>
        <v>0</v>
      </c>
    </row>
    <row r="10" spans="1:11" ht="14.25" customHeight="1" x14ac:dyDescent="0.35">
      <c r="A10" s="214"/>
      <c r="B10" s="227" t="s">
        <v>18</v>
      </c>
      <c r="C10" s="229"/>
      <c r="D10" s="229"/>
      <c r="E10" s="229"/>
      <c r="F10" s="229"/>
      <c r="G10" s="35">
        <f t="shared" ref="G10:G35" si="3">+D10+E10+F10</f>
        <v>0</v>
      </c>
      <c r="H10" s="35">
        <f t="shared" ref="H10:H35" si="4">+C10-G10</f>
        <v>0</v>
      </c>
    </row>
    <row r="11" spans="1:11" ht="21" customHeight="1" x14ac:dyDescent="0.35">
      <c r="A11" s="230" t="s">
        <v>139</v>
      </c>
      <c r="B11" s="206" t="s">
        <v>1</v>
      </c>
      <c r="C11" s="231">
        <f>SUM(C16:C37)</f>
        <v>2950400</v>
      </c>
      <c r="D11" s="231">
        <f>SUM(D16:D37)</f>
        <v>966500</v>
      </c>
      <c r="E11" s="231">
        <f>SUM(E16:E37)</f>
        <v>1107200</v>
      </c>
      <c r="F11" s="231">
        <f>SUM(F16:F37)</f>
        <v>876700</v>
      </c>
      <c r="G11" s="35">
        <f t="shared" si="3"/>
        <v>2950400</v>
      </c>
      <c r="H11" s="35">
        <f t="shared" si="4"/>
        <v>0</v>
      </c>
    </row>
    <row r="12" spans="1:11" ht="15" customHeight="1" x14ac:dyDescent="0.35">
      <c r="A12" s="232"/>
      <c r="B12" s="206" t="s">
        <v>18</v>
      </c>
      <c r="C12" s="231"/>
      <c r="D12" s="190"/>
      <c r="E12" s="190"/>
      <c r="F12" s="190"/>
      <c r="G12" s="35">
        <f t="shared" si="3"/>
        <v>0</v>
      </c>
      <c r="H12" s="35">
        <f t="shared" si="4"/>
        <v>0</v>
      </c>
    </row>
    <row r="13" spans="1:11" ht="21" customHeight="1" x14ac:dyDescent="0.35">
      <c r="A13" s="233" t="s">
        <v>86</v>
      </c>
      <c r="B13" s="182"/>
      <c r="C13" s="185"/>
      <c r="D13" s="186"/>
      <c r="E13" s="186"/>
      <c r="F13" s="186"/>
      <c r="G13" s="35">
        <f t="shared" si="3"/>
        <v>0</v>
      </c>
      <c r="H13" s="35">
        <f t="shared" si="4"/>
        <v>0</v>
      </c>
    </row>
    <row r="14" spans="1:11" ht="16.5" customHeight="1" x14ac:dyDescent="0.35">
      <c r="A14" s="233"/>
      <c r="B14" s="182"/>
      <c r="C14" s="185"/>
      <c r="D14" s="186"/>
      <c r="E14" s="186"/>
      <c r="F14" s="186"/>
      <c r="G14" s="35"/>
      <c r="H14" s="35"/>
    </row>
    <row r="15" spans="1:11" ht="21" customHeight="1" x14ac:dyDescent="0.35">
      <c r="A15" s="234" t="s">
        <v>58</v>
      </c>
      <c r="B15" s="235"/>
      <c r="C15" s="236"/>
      <c r="D15" s="236"/>
      <c r="E15" s="236"/>
      <c r="F15" s="236"/>
      <c r="G15" s="35">
        <f t="shared" si="3"/>
        <v>0</v>
      </c>
      <c r="H15" s="35">
        <f t="shared" si="4"/>
        <v>0</v>
      </c>
      <c r="I15" s="17" t="s">
        <v>199</v>
      </c>
      <c r="J15" s="17" t="s">
        <v>198</v>
      </c>
    </row>
    <row r="16" spans="1:11" ht="21" customHeight="1" x14ac:dyDescent="0.35">
      <c r="A16" s="237" t="s">
        <v>118</v>
      </c>
      <c r="B16" s="45" t="s">
        <v>1</v>
      </c>
      <c r="C16" s="238">
        <v>2776700</v>
      </c>
      <c r="D16" s="238">
        <v>950000</v>
      </c>
      <c r="E16" s="238">
        <v>950000</v>
      </c>
      <c r="F16" s="238">
        <f>C16-D16-E16</f>
        <v>876700</v>
      </c>
      <c r="G16" s="35">
        <f t="shared" si="3"/>
        <v>2776700</v>
      </c>
      <c r="H16" s="35">
        <f t="shared" si="4"/>
        <v>0</v>
      </c>
      <c r="I16" s="35">
        <f>D16</f>
        <v>950000</v>
      </c>
      <c r="J16" s="35">
        <f>C16*30/100</f>
        <v>833010</v>
      </c>
      <c r="K16" s="35"/>
    </row>
    <row r="17" spans="1:10" ht="21" customHeight="1" x14ac:dyDescent="0.35">
      <c r="A17" s="237"/>
      <c r="B17" s="45" t="s">
        <v>18</v>
      </c>
      <c r="C17" s="238"/>
      <c r="D17" s="238"/>
      <c r="E17" s="238"/>
      <c r="F17" s="238"/>
      <c r="G17" s="35">
        <f t="shared" si="3"/>
        <v>0</v>
      </c>
      <c r="H17" s="35">
        <f t="shared" si="4"/>
        <v>0</v>
      </c>
      <c r="I17" s="35">
        <f t="shared" ref="I17:I35" si="5">D17</f>
        <v>0</v>
      </c>
      <c r="J17" s="35">
        <f t="shared" ref="J17:J35" si="6">C17*30/100</f>
        <v>0</v>
      </c>
    </row>
    <row r="18" spans="1:10" ht="21" customHeight="1" x14ac:dyDescent="0.35">
      <c r="A18" s="237" t="s">
        <v>119</v>
      </c>
      <c r="B18" s="45" t="s">
        <v>1</v>
      </c>
      <c r="C18" s="238">
        <v>16500</v>
      </c>
      <c r="D18" s="238">
        <v>16500</v>
      </c>
      <c r="E18" s="238">
        <v>0</v>
      </c>
      <c r="F18" s="238">
        <v>0</v>
      </c>
      <c r="G18" s="35">
        <f t="shared" si="3"/>
        <v>16500</v>
      </c>
      <c r="H18" s="35">
        <f t="shared" si="4"/>
        <v>0</v>
      </c>
      <c r="I18" s="35">
        <f t="shared" si="5"/>
        <v>16500</v>
      </c>
      <c r="J18" s="35">
        <f t="shared" si="6"/>
        <v>4950</v>
      </c>
    </row>
    <row r="19" spans="1:10" ht="21" customHeight="1" x14ac:dyDescent="0.35">
      <c r="A19" s="239"/>
      <c r="B19" s="45" t="s">
        <v>18</v>
      </c>
      <c r="C19" s="240">
        <f>D19+E19+F19</f>
        <v>0</v>
      </c>
      <c r="D19" s="238">
        <v>0</v>
      </c>
      <c r="E19" s="238">
        <v>0</v>
      </c>
      <c r="F19" s="238">
        <v>0</v>
      </c>
      <c r="G19" s="35">
        <f t="shared" si="3"/>
        <v>0</v>
      </c>
      <c r="H19" s="35">
        <f t="shared" si="4"/>
        <v>0</v>
      </c>
      <c r="I19" s="35">
        <f t="shared" si="5"/>
        <v>0</v>
      </c>
      <c r="J19" s="35">
        <f t="shared" si="6"/>
        <v>0</v>
      </c>
    </row>
    <row r="20" spans="1:10" ht="21" customHeight="1" x14ac:dyDescent="0.35">
      <c r="A20" s="241" t="s">
        <v>125</v>
      </c>
      <c r="B20" s="45"/>
      <c r="C20" s="240"/>
      <c r="D20" s="238"/>
      <c r="E20" s="238"/>
      <c r="F20" s="238"/>
      <c r="G20" s="35">
        <f t="shared" si="3"/>
        <v>0</v>
      </c>
      <c r="H20" s="35">
        <f t="shared" si="4"/>
        <v>0</v>
      </c>
      <c r="I20" s="35">
        <f t="shared" si="5"/>
        <v>0</v>
      </c>
      <c r="J20" s="35">
        <f t="shared" si="6"/>
        <v>0</v>
      </c>
    </row>
    <row r="21" spans="1:10" ht="21" customHeight="1" x14ac:dyDescent="0.35">
      <c r="A21" s="237" t="s">
        <v>120</v>
      </c>
      <c r="B21" s="45" t="s">
        <v>1</v>
      </c>
      <c r="C21" s="238">
        <v>26200</v>
      </c>
      <c r="D21" s="238">
        <v>0</v>
      </c>
      <c r="E21" s="238">
        <v>26200</v>
      </c>
      <c r="F21" s="238">
        <v>0</v>
      </c>
      <c r="G21" s="35">
        <f t="shared" si="3"/>
        <v>26200</v>
      </c>
      <c r="H21" s="35">
        <f t="shared" si="4"/>
        <v>0</v>
      </c>
      <c r="I21" s="35">
        <f t="shared" si="5"/>
        <v>0</v>
      </c>
      <c r="J21" s="35">
        <f t="shared" si="6"/>
        <v>7860</v>
      </c>
    </row>
    <row r="22" spans="1:10" ht="21" customHeight="1" x14ac:dyDescent="0.35">
      <c r="A22" s="237"/>
      <c r="B22" s="45" t="s">
        <v>18</v>
      </c>
      <c r="C22" s="238">
        <f t="shared" ref="C22" si="7">D22+E22+F22</f>
        <v>0</v>
      </c>
      <c r="D22" s="238">
        <v>0</v>
      </c>
      <c r="E22" s="238">
        <v>0</v>
      </c>
      <c r="F22" s="238">
        <v>0</v>
      </c>
      <c r="G22" s="35">
        <f t="shared" si="3"/>
        <v>0</v>
      </c>
      <c r="H22" s="35">
        <f t="shared" si="4"/>
        <v>0</v>
      </c>
      <c r="I22" s="35">
        <f t="shared" si="5"/>
        <v>0</v>
      </c>
      <c r="J22" s="35">
        <f t="shared" si="6"/>
        <v>0</v>
      </c>
    </row>
    <row r="23" spans="1:10" ht="21" customHeight="1" x14ac:dyDescent="0.35">
      <c r="A23" s="237" t="s">
        <v>121</v>
      </c>
      <c r="B23" s="45" t="s">
        <v>1</v>
      </c>
      <c r="C23" s="238">
        <v>200</v>
      </c>
      <c r="D23" s="238">
        <v>0</v>
      </c>
      <c r="E23" s="238">
        <v>200</v>
      </c>
      <c r="F23" s="238">
        <v>0</v>
      </c>
      <c r="G23" s="35">
        <f t="shared" si="3"/>
        <v>200</v>
      </c>
      <c r="H23" s="35">
        <f t="shared" si="4"/>
        <v>0</v>
      </c>
      <c r="I23" s="35">
        <f t="shared" si="5"/>
        <v>0</v>
      </c>
      <c r="J23" s="35">
        <f t="shared" si="6"/>
        <v>60</v>
      </c>
    </row>
    <row r="24" spans="1:10" ht="21" customHeight="1" x14ac:dyDescent="0.35">
      <c r="A24" s="237"/>
      <c r="B24" s="45" t="s">
        <v>18</v>
      </c>
      <c r="C24" s="238"/>
      <c r="D24" s="238"/>
      <c r="E24" s="238"/>
      <c r="F24" s="238"/>
      <c r="G24" s="35">
        <f t="shared" si="3"/>
        <v>0</v>
      </c>
      <c r="H24" s="35">
        <f t="shared" si="4"/>
        <v>0</v>
      </c>
      <c r="I24" s="35">
        <f t="shared" si="5"/>
        <v>0</v>
      </c>
      <c r="J24" s="35">
        <f t="shared" si="6"/>
        <v>0</v>
      </c>
    </row>
    <row r="25" spans="1:10" ht="21" customHeight="1" x14ac:dyDescent="0.35">
      <c r="A25" s="237" t="s">
        <v>77</v>
      </c>
      <c r="B25" s="45" t="s">
        <v>1</v>
      </c>
      <c r="C25" s="238">
        <v>22800</v>
      </c>
      <c r="D25" s="238">
        <v>0</v>
      </c>
      <c r="E25" s="238">
        <v>22800</v>
      </c>
      <c r="F25" s="238">
        <v>0</v>
      </c>
      <c r="G25" s="35">
        <f t="shared" si="3"/>
        <v>22800</v>
      </c>
      <c r="H25" s="35">
        <f t="shared" si="4"/>
        <v>0</v>
      </c>
      <c r="I25" s="35">
        <f t="shared" si="5"/>
        <v>0</v>
      </c>
      <c r="J25" s="35">
        <f t="shared" si="6"/>
        <v>6840</v>
      </c>
    </row>
    <row r="26" spans="1:10" ht="21" customHeight="1" x14ac:dyDescent="0.35">
      <c r="A26" s="239"/>
      <c r="B26" s="45" t="s">
        <v>18</v>
      </c>
      <c r="C26" s="240"/>
      <c r="D26" s="238">
        <v>0</v>
      </c>
      <c r="E26" s="238">
        <v>0</v>
      </c>
      <c r="F26" s="238">
        <v>0</v>
      </c>
      <c r="G26" s="35">
        <f t="shared" si="3"/>
        <v>0</v>
      </c>
      <c r="H26" s="35">
        <f t="shared" si="4"/>
        <v>0</v>
      </c>
      <c r="I26" s="35">
        <f t="shared" si="5"/>
        <v>0</v>
      </c>
      <c r="J26" s="35">
        <f>C26*30/100</f>
        <v>0</v>
      </c>
    </row>
    <row r="27" spans="1:10" ht="21" customHeight="1" x14ac:dyDescent="0.35">
      <c r="A27" s="241" t="s">
        <v>126</v>
      </c>
      <c r="B27" s="45"/>
      <c r="C27" s="240"/>
      <c r="D27" s="238"/>
      <c r="E27" s="238"/>
      <c r="F27" s="238"/>
      <c r="G27" s="35">
        <f t="shared" si="3"/>
        <v>0</v>
      </c>
      <c r="H27" s="35">
        <f t="shared" si="4"/>
        <v>0</v>
      </c>
      <c r="I27" s="35">
        <f t="shared" si="5"/>
        <v>0</v>
      </c>
      <c r="J27" s="35">
        <f t="shared" si="6"/>
        <v>0</v>
      </c>
    </row>
    <row r="28" spans="1:10" ht="21" customHeight="1" x14ac:dyDescent="0.35">
      <c r="A28" s="237" t="s">
        <v>300</v>
      </c>
      <c r="B28" s="45" t="s">
        <v>1</v>
      </c>
      <c r="C28" s="238">
        <v>27000</v>
      </c>
      <c r="D28" s="238"/>
      <c r="E28" s="238">
        <v>27000</v>
      </c>
      <c r="F28" s="238"/>
      <c r="G28" s="35">
        <f>+D28+E28+F28</f>
        <v>27000</v>
      </c>
      <c r="H28" s="35">
        <f>+C28-G28</f>
        <v>0</v>
      </c>
      <c r="I28" s="35">
        <f t="shared" si="5"/>
        <v>0</v>
      </c>
      <c r="J28" s="35">
        <f t="shared" si="6"/>
        <v>8100</v>
      </c>
    </row>
    <row r="29" spans="1:10" ht="21" customHeight="1" x14ac:dyDescent="0.35">
      <c r="A29" s="239" t="s">
        <v>214</v>
      </c>
      <c r="B29" s="45" t="s">
        <v>18</v>
      </c>
      <c r="C29" s="238">
        <f t="shared" ref="C29:C33" si="8">D29+E29+F29</f>
        <v>0</v>
      </c>
      <c r="D29" s="238">
        <v>0</v>
      </c>
      <c r="E29" s="238">
        <v>0</v>
      </c>
      <c r="F29" s="238">
        <v>0</v>
      </c>
      <c r="G29" s="35">
        <f t="shared" si="3"/>
        <v>0</v>
      </c>
      <c r="H29" s="35">
        <f t="shared" si="4"/>
        <v>0</v>
      </c>
      <c r="I29" s="35">
        <f t="shared" si="5"/>
        <v>0</v>
      </c>
      <c r="J29" s="35">
        <f t="shared" si="6"/>
        <v>0</v>
      </c>
    </row>
    <row r="30" spans="1:10" ht="21" customHeight="1" x14ac:dyDescent="0.35">
      <c r="A30" s="237" t="s">
        <v>122</v>
      </c>
      <c r="B30" s="45" t="s">
        <v>1</v>
      </c>
      <c r="C30" s="238">
        <v>20000</v>
      </c>
      <c r="D30" s="238">
        <v>0</v>
      </c>
      <c r="E30" s="238">
        <v>20000</v>
      </c>
      <c r="F30" s="238"/>
      <c r="G30" s="35">
        <f t="shared" si="3"/>
        <v>20000</v>
      </c>
      <c r="H30" s="35">
        <f t="shared" si="4"/>
        <v>0</v>
      </c>
      <c r="I30" s="35">
        <f t="shared" si="5"/>
        <v>0</v>
      </c>
      <c r="J30" s="35">
        <f t="shared" si="6"/>
        <v>6000</v>
      </c>
    </row>
    <row r="31" spans="1:10" ht="21" customHeight="1" x14ac:dyDescent="0.35">
      <c r="A31" s="239"/>
      <c r="B31" s="45" t="s">
        <v>18</v>
      </c>
      <c r="C31" s="238">
        <f t="shared" si="8"/>
        <v>0</v>
      </c>
      <c r="D31" s="238">
        <v>0</v>
      </c>
      <c r="E31" s="238">
        <v>0</v>
      </c>
      <c r="F31" s="238">
        <v>0</v>
      </c>
      <c r="G31" s="35">
        <f t="shared" si="3"/>
        <v>0</v>
      </c>
      <c r="H31" s="35">
        <f t="shared" si="4"/>
        <v>0</v>
      </c>
      <c r="I31" s="35">
        <f t="shared" si="5"/>
        <v>0</v>
      </c>
      <c r="J31" s="35">
        <f t="shared" si="6"/>
        <v>0</v>
      </c>
    </row>
    <row r="32" spans="1:10" ht="21" customHeight="1" x14ac:dyDescent="0.35">
      <c r="A32" s="237" t="s">
        <v>123</v>
      </c>
      <c r="B32" s="45" t="s">
        <v>1</v>
      </c>
      <c r="C32" s="238">
        <v>17600</v>
      </c>
      <c r="D32" s="238">
        <v>0</v>
      </c>
      <c r="E32" s="238">
        <v>17600</v>
      </c>
      <c r="F32" s="238">
        <v>0</v>
      </c>
      <c r="G32" s="35">
        <f t="shared" si="3"/>
        <v>17600</v>
      </c>
      <c r="H32" s="35">
        <f t="shared" si="4"/>
        <v>0</v>
      </c>
      <c r="I32" s="35">
        <f t="shared" si="5"/>
        <v>0</v>
      </c>
      <c r="J32" s="35">
        <f t="shared" si="6"/>
        <v>5280</v>
      </c>
    </row>
    <row r="33" spans="1:10" ht="21" customHeight="1" x14ac:dyDescent="0.35">
      <c r="A33" s="239"/>
      <c r="B33" s="45" t="s">
        <v>18</v>
      </c>
      <c r="C33" s="238">
        <f t="shared" si="8"/>
        <v>0</v>
      </c>
      <c r="D33" s="238">
        <v>0</v>
      </c>
      <c r="E33" s="238">
        <v>0</v>
      </c>
      <c r="F33" s="238">
        <v>0</v>
      </c>
      <c r="G33" s="35">
        <f t="shared" si="3"/>
        <v>0</v>
      </c>
      <c r="H33" s="35">
        <f t="shared" si="4"/>
        <v>0</v>
      </c>
      <c r="I33" s="35">
        <f t="shared" si="5"/>
        <v>0</v>
      </c>
      <c r="J33" s="35">
        <f>C33*30/100</f>
        <v>0</v>
      </c>
    </row>
    <row r="34" spans="1:10" ht="21" customHeight="1" x14ac:dyDescent="0.35">
      <c r="A34" s="237" t="s">
        <v>124</v>
      </c>
      <c r="B34" s="45" t="s">
        <v>1</v>
      </c>
      <c r="C34" s="242">
        <v>4400</v>
      </c>
      <c r="D34" s="238">
        <v>0</v>
      </c>
      <c r="E34" s="238">
        <v>4400</v>
      </c>
      <c r="F34" s="238">
        <v>0</v>
      </c>
      <c r="G34" s="35">
        <f t="shared" si="3"/>
        <v>4400</v>
      </c>
      <c r="H34" s="35">
        <f t="shared" si="4"/>
        <v>0</v>
      </c>
      <c r="I34" s="35"/>
      <c r="J34" s="35"/>
    </row>
    <row r="35" spans="1:10" ht="21" customHeight="1" x14ac:dyDescent="0.35">
      <c r="A35" s="239"/>
      <c r="B35" s="45" t="s">
        <v>18</v>
      </c>
      <c r="C35" s="242"/>
      <c r="D35" s="238"/>
      <c r="E35" s="238"/>
      <c r="F35" s="238">
        <v>0</v>
      </c>
      <c r="G35" s="35">
        <f t="shared" si="3"/>
        <v>0</v>
      </c>
      <c r="H35" s="35">
        <f t="shared" si="4"/>
        <v>0</v>
      </c>
      <c r="I35" s="35">
        <f t="shared" si="5"/>
        <v>0</v>
      </c>
      <c r="J35" s="35">
        <f t="shared" si="6"/>
        <v>0</v>
      </c>
    </row>
    <row r="36" spans="1:10" ht="21" customHeight="1" x14ac:dyDescent="0.35">
      <c r="A36" s="237" t="s">
        <v>375</v>
      </c>
      <c r="B36" s="45" t="s">
        <v>1</v>
      </c>
      <c r="C36" s="242">
        <v>39000</v>
      </c>
      <c r="D36" s="238">
        <v>0</v>
      </c>
      <c r="E36" s="238">
        <v>39000</v>
      </c>
      <c r="F36" s="238">
        <v>0</v>
      </c>
      <c r="G36" s="35">
        <f>+D36+E36+F36</f>
        <v>39000</v>
      </c>
      <c r="H36" s="35">
        <f>+C36-G36</f>
        <v>0</v>
      </c>
      <c r="I36" s="35"/>
      <c r="J36" s="35"/>
    </row>
    <row r="37" spans="1:10" ht="21" customHeight="1" x14ac:dyDescent="0.35">
      <c r="A37" s="239"/>
      <c r="B37" s="45" t="s">
        <v>18</v>
      </c>
      <c r="C37" s="46">
        <v>0</v>
      </c>
      <c r="D37" s="238">
        <v>0</v>
      </c>
      <c r="E37" s="238">
        <v>0</v>
      </c>
      <c r="F37" s="238">
        <v>0</v>
      </c>
      <c r="G37" s="35">
        <f t="shared" ref="G37:G60" si="9">+D37+E37+F37</f>
        <v>0</v>
      </c>
      <c r="H37" s="35">
        <f t="shared" ref="H37:H60" si="10">+C37-G37</f>
        <v>0</v>
      </c>
      <c r="I37" s="35">
        <f>SUM(I18:I36)</f>
        <v>16500</v>
      </c>
      <c r="J37" s="35">
        <f>SUM(J18:J36)</f>
        <v>39090</v>
      </c>
    </row>
    <row r="38" spans="1:10" ht="21" customHeight="1" x14ac:dyDescent="0.35">
      <c r="A38" s="214" t="s">
        <v>310</v>
      </c>
      <c r="B38" s="227" t="s">
        <v>1</v>
      </c>
      <c r="C38" s="228">
        <f>SUM(C40)</f>
        <v>213000</v>
      </c>
      <c r="D38" s="228">
        <f t="shared" ref="D38:F38" si="11">SUM(D40)</f>
        <v>0</v>
      </c>
      <c r="E38" s="228">
        <f t="shared" si="11"/>
        <v>213000</v>
      </c>
      <c r="F38" s="228">
        <f t="shared" si="11"/>
        <v>0</v>
      </c>
      <c r="G38" s="35">
        <f t="shared" si="9"/>
        <v>213000</v>
      </c>
      <c r="H38" s="35">
        <f t="shared" si="10"/>
        <v>0</v>
      </c>
    </row>
    <row r="39" spans="1:10" ht="21" customHeight="1" x14ac:dyDescent="0.35">
      <c r="A39" s="214"/>
      <c r="B39" s="227" t="s">
        <v>18</v>
      </c>
      <c r="C39" s="229"/>
      <c r="D39" s="229"/>
      <c r="E39" s="229"/>
      <c r="F39" s="229"/>
      <c r="G39" s="35">
        <f t="shared" si="9"/>
        <v>0</v>
      </c>
      <c r="H39" s="35">
        <f t="shared" si="10"/>
        <v>0</v>
      </c>
    </row>
    <row r="40" spans="1:10" ht="21" customHeight="1" x14ac:dyDescent="0.35">
      <c r="A40" s="230" t="s">
        <v>201</v>
      </c>
      <c r="B40" s="206" t="s">
        <v>1</v>
      </c>
      <c r="C40" s="243">
        <f>SUM(C42)</f>
        <v>213000</v>
      </c>
      <c r="D40" s="243">
        <f t="shared" ref="D40:F40" si="12">SUM(D42)</f>
        <v>0</v>
      </c>
      <c r="E40" s="243">
        <f t="shared" si="12"/>
        <v>213000</v>
      </c>
      <c r="F40" s="243">
        <f t="shared" si="12"/>
        <v>0</v>
      </c>
      <c r="G40" s="35">
        <f t="shared" si="9"/>
        <v>213000</v>
      </c>
      <c r="H40" s="35">
        <f t="shared" si="10"/>
        <v>0</v>
      </c>
    </row>
    <row r="41" spans="1:10" ht="21" customHeight="1" x14ac:dyDescent="0.35">
      <c r="A41" s="232"/>
      <c r="B41" s="206" t="s">
        <v>18</v>
      </c>
      <c r="C41" s="243">
        <f>D41+E41+F41</f>
        <v>0</v>
      </c>
      <c r="D41" s="244">
        <v>0</v>
      </c>
      <c r="E41" s="244">
        <v>0</v>
      </c>
      <c r="F41" s="244">
        <v>0</v>
      </c>
      <c r="G41" s="35">
        <f t="shared" si="9"/>
        <v>0</v>
      </c>
      <c r="H41" s="35">
        <f t="shared" si="10"/>
        <v>0</v>
      </c>
    </row>
    <row r="42" spans="1:10" ht="21" customHeight="1" x14ac:dyDescent="0.35">
      <c r="A42" s="245" t="s">
        <v>127</v>
      </c>
      <c r="B42" s="182" t="s">
        <v>1</v>
      </c>
      <c r="C42" s="246">
        <f>SUM(C47:C56)</f>
        <v>213000</v>
      </c>
      <c r="D42" s="246">
        <f>SUM(D47:D56)</f>
        <v>0</v>
      </c>
      <c r="E42" s="246">
        <f>SUM(E47:E56)</f>
        <v>213000</v>
      </c>
      <c r="F42" s="246">
        <f>SUM(F47:F56)</f>
        <v>0</v>
      </c>
      <c r="G42" s="35">
        <f t="shared" si="9"/>
        <v>213000</v>
      </c>
      <c r="H42" s="35">
        <f t="shared" si="10"/>
        <v>0</v>
      </c>
      <c r="I42" s="17" t="s">
        <v>199</v>
      </c>
      <c r="J42" s="17" t="s">
        <v>198</v>
      </c>
    </row>
    <row r="43" spans="1:10" ht="21" customHeight="1" x14ac:dyDescent="0.35">
      <c r="A43" s="247"/>
      <c r="B43" s="182" t="s">
        <v>18</v>
      </c>
      <c r="C43" s="248">
        <f>D43+E43+F43</f>
        <v>0</v>
      </c>
      <c r="D43" s="186">
        <v>0</v>
      </c>
      <c r="E43" s="186">
        <v>0</v>
      </c>
      <c r="F43" s="186">
        <v>0</v>
      </c>
      <c r="G43" s="35">
        <f t="shared" si="9"/>
        <v>0</v>
      </c>
      <c r="H43" s="35">
        <f t="shared" si="10"/>
        <v>0</v>
      </c>
      <c r="I43" s="35">
        <f>D43</f>
        <v>0</v>
      </c>
      <c r="J43" s="35">
        <f>C43*30/100</f>
        <v>0</v>
      </c>
    </row>
    <row r="44" spans="1:10" ht="21" customHeight="1" x14ac:dyDescent="0.35">
      <c r="A44" s="247"/>
      <c r="B44" s="182"/>
      <c r="C44" s="248"/>
      <c r="D44" s="186"/>
      <c r="E44" s="186"/>
      <c r="F44" s="186"/>
      <c r="G44" s="35"/>
      <c r="H44" s="35"/>
      <c r="I44" s="35"/>
      <c r="J44" s="35"/>
    </row>
    <row r="45" spans="1:10" ht="21" customHeight="1" x14ac:dyDescent="0.35">
      <c r="A45" s="247"/>
      <c r="B45" s="182"/>
      <c r="C45" s="248"/>
      <c r="D45" s="186"/>
      <c r="E45" s="186"/>
      <c r="F45" s="186"/>
      <c r="G45" s="35"/>
      <c r="H45" s="35"/>
      <c r="I45" s="35"/>
      <c r="J45" s="35"/>
    </row>
    <row r="46" spans="1:10" ht="21" customHeight="1" x14ac:dyDescent="0.35">
      <c r="A46" s="241" t="s">
        <v>59</v>
      </c>
      <c r="B46" s="45"/>
      <c r="C46" s="240"/>
      <c r="D46" s="46"/>
      <c r="E46" s="46"/>
      <c r="F46" s="46"/>
      <c r="G46" s="35">
        <f t="shared" si="9"/>
        <v>0</v>
      </c>
      <c r="H46" s="35">
        <f t="shared" si="10"/>
        <v>0</v>
      </c>
      <c r="I46" s="35">
        <f t="shared" ref="I46:I56" si="13">D46</f>
        <v>0</v>
      </c>
      <c r="J46" s="35">
        <f t="shared" ref="J46:J56" si="14">C46*30/100</f>
        <v>0</v>
      </c>
    </row>
    <row r="47" spans="1:10" ht="21" customHeight="1" x14ac:dyDescent="0.35">
      <c r="A47" s="237" t="s">
        <v>120</v>
      </c>
      <c r="B47" s="45" t="s">
        <v>1</v>
      </c>
      <c r="C47" s="240">
        <v>73900</v>
      </c>
      <c r="D47" s="220">
        <v>0</v>
      </c>
      <c r="E47" s="221">
        <v>73900</v>
      </c>
      <c r="F47" s="221">
        <v>0</v>
      </c>
      <c r="G47" s="221">
        <v>0</v>
      </c>
      <c r="H47" s="35">
        <f t="shared" si="10"/>
        <v>73900</v>
      </c>
      <c r="I47" s="35">
        <f t="shared" si="13"/>
        <v>0</v>
      </c>
      <c r="J47" s="35">
        <f t="shared" si="14"/>
        <v>22170</v>
      </c>
    </row>
    <row r="48" spans="1:10" ht="21" customHeight="1" x14ac:dyDescent="0.35">
      <c r="A48" s="237"/>
      <c r="B48" s="45" t="s">
        <v>18</v>
      </c>
      <c r="C48" s="240"/>
      <c r="D48" s="240"/>
      <c r="E48" s="240"/>
      <c r="F48" s="240"/>
      <c r="G48" s="35">
        <f t="shared" si="9"/>
        <v>0</v>
      </c>
      <c r="H48" s="35">
        <f t="shared" si="10"/>
        <v>0</v>
      </c>
      <c r="I48" s="35">
        <f t="shared" si="13"/>
        <v>0</v>
      </c>
      <c r="J48" s="35">
        <f t="shared" si="14"/>
        <v>0</v>
      </c>
    </row>
    <row r="49" spans="1:10" ht="21" customHeight="1" x14ac:dyDescent="0.35">
      <c r="A49" s="241" t="s">
        <v>126</v>
      </c>
      <c r="B49" s="45"/>
      <c r="C49" s="240"/>
      <c r="D49" s="240"/>
      <c r="E49" s="240"/>
      <c r="F49" s="240"/>
      <c r="G49" s="35">
        <f t="shared" si="9"/>
        <v>0</v>
      </c>
      <c r="H49" s="35">
        <f t="shared" si="10"/>
        <v>0</v>
      </c>
      <c r="I49" s="35">
        <f t="shared" si="13"/>
        <v>0</v>
      </c>
      <c r="J49" s="35">
        <f t="shared" si="14"/>
        <v>0</v>
      </c>
    </row>
    <row r="50" spans="1:10" ht="21" customHeight="1" x14ac:dyDescent="0.35">
      <c r="A50" s="237" t="s">
        <v>123</v>
      </c>
      <c r="B50" s="45" t="s">
        <v>1</v>
      </c>
      <c r="C50" s="240">
        <v>49300</v>
      </c>
      <c r="D50" s="220">
        <v>0</v>
      </c>
      <c r="E50" s="221">
        <v>49300</v>
      </c>
      <c r="F50" s="220">
        <v>0</v>
      </c>
      <c r="G50" s="221">
        <v>0</v>
      </c>
      <c r="H50" s="35">
        <f t="shared" si="10"/>
        <v>49300</v>
      </c>
      <c r="I50" s="35">
        <f t="shared" si="13"/>
        <v>0</v>
      </c>
      <c r="J50" s="35">
        <f t="shared" si="14"/>
        <v>14790</v>
      </c>
    </row>
    <row r="51" spans="1:10" ht="21" customHeight="1" x14ac:dyDescent="0.35">
      <c r="A51" s="239"/>
      <c r="B51" s="45" t="s">
        <v>18</v>
      </c>
      <c r="C51" s="240">
        <v>0</v>
      </c>
      <c r="D51" s="240">
        <v>0</v>
      </c>
      <c r="E51" s="240">
        <v>0</v>
      </c>
      <c r="F51" s="240">
        <v>0</v>
      </c>
      <c r="G51" s="35">
        <f t="shared" si="9"/>
        <v>0</v>
      </c>
      <c r="H51" s="35">
        <f t="shared" si="10"/>
        <v>0</v>
      </c>
      <c r="I51" s="35">
        <f t="shared" si="13"/>
        <v>0</v>
      </c>
      <c r="J51" s="35">
        <f t="shared" si="14"/>
        <v>0</v>
      </c>
    </row>
    <row r="52" spans="1:10" ht="21" customHeight="1" x14ac:dyDescent="0.35">
      <c r="A52" s="237" t="s">
        <v>124</v>
      </c>
      <c r="B52" s="45" t="s">
        <v>1</v>
      </c>
      <c r="C52" s="240">
        <v>6600</v>
      </c>
      <c r="D52" s="222">
        <v>0</v>
      </c>
      <c r="E52" s="223">
        <v>6600</v>
      </c>
      <c r="F52" s="221">
        <v>0</v>
      </c>
      <c r="G52" s="35">
        <f t="shared" si="9"/>
        <v>6600</v>
      </c>
      <c r="H52" s="35">
        <f t="shared" si="10"/>
        <v>0</v>
      </c>
      <c r="I52" s="35"/>
      <c r="J52" s="35"/>
    </row>
    <row r="53" spans="1:10" ht="21" customHeight="1" x14ac:dyDescent="0.35">
      <c r="A53" s="239"/>
      <c r="B53" s="45" t="s">
        <v>18</v>
      </c>
      <c r="C53" s="240"/>
      <c r="D53" s="240"/>
      <c r="E53" s="240"/>
      <c r="F53" s="240">
        <v>0</v>
      </c>
      <c r="G53" s="35">
        <f t="shared" si="9"/>
        <v>0</v>
      </c>
      <c r="H53" s="35">
        <f t="shared" si="10"/>
        <v>0</v>
      </c>
      <c r="I53" s="35">
        <f t="shared" si="13"/>
        <v>0</v>
      </c>
      <c r="J53" s="35">
        <f t="shared" si="14"/>
        <v>0</v>
      </c>
    </row>
    <row r="54" spans="1:10" ht="21" customHeight="1" x14ac:dyDescent="0.35">
      <c r="A54" s="237" t="s">
        <v>375</v>
      </c>
      <c r="B54" s="45" t="s">
        <v>1</v>
      </c>
      <c r="C54" s="240">
        <v>83200</v>
      </c>
      <c r="D54" s="222">
        <v>0</v>
      </c>
      <c r="E54" s="223">
        <v>83200</v>
      </c>
      <c r="F54" s="221">
        <v>0</v>
      </c>
      <c r="G54" s="35">
        <f t="shared" si="9"/>
        <v>83200</v>
      </c>
      <c r="H54" s="35">
        <f t="shared" si="10"/>
        <v>0</v>
      </c>
      <c r="I54" s="35"/>
      <c r="J54" s="35"/>
    </row>
    <row r="55" spans="1:10" ht="21" customHeight="1" x14ac:dyDescent="0.35">
      <c r="A55" s="239"/>
      <c r="B55" s="45" t="s">
        <v>18</v>
      </c>
      <c r="C55" s="240">
        <v>0</v>
      </c>
      <c r="D55" s="240">
        <v>0</v>
      </c>
      <c r="E55" s="240">
        <v>0</v>
      </c>
      <c r="F55" s="240">
        <v>0</v>
      </c>
      <c r="G55" s="35">
        <f t="shared" si="9"/>
        <v>0</v>
      </c>
      <c r="H55" s="35">
        <f t="shared" si="10"/>
        <v>0</v>
      </c>
      <c r="I55" s="35">
        <f t="shared" si="13"/>
        <v>0</v>
      </c>
      <c r="J55" s="35">
        <f t="shared" si="14"/>
        <v>0</v>
      </c>
    </row>
    <row r="56" spans="1:10" ht="21" customHeight="1" x14ac:dyDescent="0.35">
      <c r="A56" s="239"/>
      <c r="B56" s="45"/>
      <c r="C56" s="46"/>
      <c r="D56" s="46"/>
      <c r="E56" s="46"/>
      <c r="F56" s="46"/>
      <c r="G56" s="35">
        <f t="shared" si="9"/>
        <v>0</v>
      </c>
      <c r="H56" s="35">
        <f t="shared" si="10"/>
        <v>0</v>
      </c>
      <c r="I56" s="35">
        <f t="shared" si="13"/>
        <v>0</v>
      </c>
      <c r="J56" s="35">
        <f t="shared" si="14"/>
        <v>0</v>
      </c>
    </row>
    <row r="57" spans="1:10" ht="21" customHeight="1" x14ac:dyDescent="0.35">
      <c r="A57" s="249" t="s">
        <v>15</v>
      </c>
      <c r="B57" s="249" t="s">
        <v>1</v>
      </c>
      <c r="C57" s="250">
        <f>D57+E57+F57</f>
        <v>3163400</v>
      </c>
      <c r="D57" s="250">
        <f>D9+D38</f>
        <v>966500</v>
      </c>
      <c r="E57" s="250">
        <f>E9+E38</f>
        <v>1320200</v>
      </c>
      <c r="F57" s="250">
        <f>F9+F38</f>
        <v>876700</v>
      </c>
      <c r="G57" s="35">
        <f t="shared" si="9"/>
        <v>3163400</v>
      </c>
      <c r="H57" s="35">
        <f t="shared" si="10"/>
        <v>0</v>
      </c>
      <c r="I57" s="35">
        <f>SUM(I43:I56)</f>
        <v>0</v>
      </c>
      <c r="J57" s="35">
        <f>SUM(J43:J56)</f>
        <v>36960</v>
      </c>
    </row>
    <row r="58" spans="1:10" ht="21" customHeight="1" x14ac:dyDescent="0.35">
      <c r="A58" s="249"/>
      <c r="B58" s="249" t="s">
        <v>18</v>
      </c>
      <c r="C58" s="250"/>
      <c r="D58" s="250"/>
      <c r="E58" s="250"/>
      <c r="F58" s="250"/>
      <c r="G58" s="35">
        <f t="shared" si="9"/>
        <v>0</v>
      </c>
      <c r="H58" s="35">
        <f t="shared" si="10"/>
        <v>0</v>
      </c>
    </row>
    <row r="59" spans="1:10" ht="21" customHeight="1" x14ac:dyDescent="0.35">
      <c r="A59" s="249" t="s">
        <v>89</v>
      </c>
      <c r="B59" s="249" t="s">
        <v>1</v>
      </c>
      <c r="C59" s="250">
        <f>SUM(D59:F59)</f>
        <v>3163400</v>
      </c>
      <c r="D59" s="250">
        <f>+D9+D38</f>
        <v>966500</v>
      </c>
      <c r="E59" s="250">
        <f t="shared" ref="E59:F59" si="15">+E9+E38</f>
        <v>1320200</v>
      </c>
      <c r="F59" s="250">
        <f t="shared" si="15"/>
        <v>876700</v>
      </c>
      <c r="G59" s="35">
        <f t="shared" si="9"/>
        <v>3163400</v>
      </c>
      <c r="H59" s="35">
        <f t="shared" si="10"/>
        <v>0</v>
      </c>
    </row>
    <row r="60" spans="1:10" ht="21" customHeight="1" x14ac:dyDescent="0.35">
      <c r="A60" s="249"/>
      <c r="B60" s="249" t="s">
        <v>18</v>
      </c>
      <c r="C60" s="249"/>
      <c r="D60" s="249"/>
      <c r="E60" s="249"/>
      <c r="F60" s="249"/>
      <c r="G60" s="35">
        <f t="shared" si="9"/>
        <v>0</v>
      </c>
      <c r="H60" s="35">
        <f t="shared" si="10"/>
        <v>0</v>
      </c>
    </row>
    <row r="61" spans="1:10" ht="21" customHeight="1" x14ac:dyDescent="0.35">
      <c r="C61" s="36"/>
      <c r="G61" s="35">
        <f t="shared" ref="G61:G64" si="16">+D61+E61+F61</f>
        <v>0</v>
      </c>
      <c r="H61" s="35">
        <f t="shared" ref="H61:H64" si="17">+C61-G61</f>
        <v>0</v>
      </c>
    </row>
    <row r="62" spans="1:10" ht="21" customHeight="1" x14ac:dyDescent="0.35">
      <c r="C62" s="36"/>
      <c r="G62" s="35">
        <f t="shared" si="16"/>
        <v>0</v>
      </c>
      <c r="H62" s="35">
        <f t="shared" si="17"/>
        <v>0</v>
      </c>
    </row>
    <row r="63" spans="1:10" ht="21" customHeight="1" x14ac:dyDescent="0.35">
      <c r="B63" s="264" t="s">
        <v>70</v>
      </c>
      <c r="C63" s="264"/>
      <c r="D63" s="264"/>
      <c r="E63" s="264"/>
      <c r="F63" s="264"/>
      <c r="G63" s="35">
        <f t="shared" si="16"/>
        <v>0</v>
      </c>
      <c r="H63" s="35">
        <f t="shared" si="17"/>
        <v>0</v>
      </c>
    </row>
    <row r="64" spans="1:10" ht="21" customHeight="1" x14ac:dyDescent="0.35">
      <c r="C64" s="36"/>
      <c r="G64" s="35">
        <f t="shared" si="16"/>
        <v>0</v>
      </c>
      <c r="H64" s="35">
        <f t="shared" si="17"/>
        <v>0</v>
      </c>
    </row>
    <row r="65" spans="3:8" ht="21" customHeight="1" x14ac:dyDescent="0.35">
      <c r="C65" s="36"/>
      <c r="G65" s="35">
        <f t="shared" ref="G65:G128" si="18">+D65+E65+F65</f>
        <v>0</v>
      </c>
      <c r="H65" s="35">
        <f t="shared" ref="H65:H128" si="19">+C65-G65</f>
        <v>0</v>
      </c>
    </row>
    <row r="66" spans="3:8" ht="21" customHeight="1" x14ac:dyDescent="0.35">
      <c r="C66" s="36"/>
      <c r="G66" s="35">
        <f t="shared" si="18"/>
        <v>0</v>
      </c>
      <c r="H66" s="35">
        <f t="shared" si="19"/>
        <v>0</v>
      </c>
    </row>
    <row r="67" spans="3:8" ht="21" customHeight="1" x14ac:dyDescent="0.35">
      <c r="C67" s="36"/>
      <c r="G67" s="35">
        <f t="shared" si="18"/>
        <v>0</v>
      </c>
      <c r="H67" s="35">
        <f t="shared" si="19"/>
        <v>0</v>
      </c>
    </row>
    <row r="68" spans="3:8" ht="21" customHeight="1" x14ac:dyDescent="0.35">
      <c r="C68" s="36"/>
      <c r="G68" s="35">
        <f t="shared" si="18"/>
        <v>0</v>
      </c>
      <c r="H68" s="35">
        <f t="shared" si="19"/>
        <v>0</v>
      </c>
    </row>
    <row r="69" spans="3:8" ht="21" customHeight="1" x14ac:dyDescent="0.35">
      <c r="C69" s="36"/>
      <c r="G69" s="35">
        <f t="shared" si="18"/>
        <v>0</v>
      </c>
      <c r="H69" s="35">
        <f t="shared" si="19"/>
        <v>0</v>
      </c>
    </row>
    <row r="70" spans="3:8" ht="21" customHeight="1" x14ac:dyDescent="0.35">
      <c r="C70" s="36"/>
      <c r="G70" s="35">
        <f t="shared" si="18"/>
        <v>0</v>
      </c>
      <c r="H70" s="35">
        <f t="shared" si="19"/>
        <v>0</v>
      </c>
    </row>
    <row r="71" spans="3:8" ht="21" customHeight="1" x14ac:dyDescent="0.35">
      <c r="C71" s="36"/>
      <c r="G71" s="35">
        <f t="shared" si="18"/>
        <v>0</v>
      </c>
      <c r="H71" s="35">
        <f t="shared" si="19"/>
        <v>0</v>
      </c>
    </row>
    <row r="72" spans="3:8" ht="21" customHeight="1" x14ac:dyDescent="0.35">
      <c r="C72" s="36"/>
      <c r="G72" s="35">
        <f t="shared" si="18"/>
        <v>0</v>
      </c>
      <c r="H72" s="35">
        <f t="shared" si="19"/>
        <v>0</v>
      </c>
    </row>
    <row r="73" spans="3:8" ht="21" customHeight="1" x14ac:dyDescent="0.35">
      <c r="C73" s="36"/>
      <c r="G73" s="35">
        <f t="shared" si="18"/>
        <v>0</v>
      </c>
      <c r="H73" s="35">
        <f t="shared" si="19"/>
        <v>0</v>
      </c>
    </row>
    <row r="74" spans="3:8" ht="21" customHeight="1" x14ac:dyDescent="0.35">
      <c r="C74" s="36"/>
      <c r="G74" s="35">
        <f t="shared" si="18"/>
        <v>0</v>
      </c>
      <c r="H74" s="35">
        <f t="shared" si="19"/>
        <v>0</v>
      </c>
    </row>
    <row r="75" spans="3:8" ht="21" customHeight="1" x14ac:dyDescent="0.35">
      <c r="C75" s="36"/>
      <c r="G75" s="35">
        <f t="shared" si="18"/>
        <v>0</v>
      </c>
      <c r="H75" s="35">
        <f t="shared" si="19"/>
        <v>0</v>
      </c>
    </row>
    <row r="76" spans="3:8" ht="21" customHeight="1" x14ac:dyDescent="0.35">
      <c r="C76" s="36"/>
      <c r="G76" s="35">
        <f t="shared" si="18"/>
        <v>0</v>
      </c>
      <c r="H76" s="35">
        <f t="shared" si="19"/>
        <v>0</v>
      </c>
    </row>
    <row r="77" spans="3:8" ht="21" customHeight="1" x14ac:dyDescent="0.35">
      <c r="C77" s="36"/>
      <c r="G77" s="35">
        <f t="shared" si="18"/>
        <v>0</v>
      </c>
      <c r="H77" s="35">
        <f t="shared" si="19"/>
        <v>0</v>
      </c>
    </row>
    <row r="78" spans="3:8" ht="21" customHeight="1" x14ac:dyDescent="0.35">
      <c r="C78" s="36"/>
      <c r="G78" s="35">
        <f t="shared" si="18"/>
        <v>0</v>
      </c>
      <c r="H78" s="35">
        <f t="shared" si="19"/>
        <v>0</v>
      </c>
    </row>
    <row r="79" spans="3:8" ht="21" customHeight="1" x14ac:dyDescent="0.35">
      <c r="C79" s="36"/>
      <c r="G79" s="35">
        <f t="shared" si="18"/>
        <v>0</v>
      </c>
      <c r="H79" s="35">
        <f t="shared" si="19"/>
        <v>0</v>
      </c>
    </row>
    <row r="80" spans="3:8" ht="21" customHeight="1" x14ac:dyDescent="0.35">
      <c r="C80" s="36"/>
      <c r="G80" s="35">
        <f t="shared" si="18"/>
        <v>0</v>
      </c>
      <c r="H80" s="35">
        <f t="shared" si="19"/>
        <v>0</v>
      </c>
    </row>
    <row r="81" spans="3:8" ht="21" customHeight="1" x14ac:dyDescent="0.35">
      <c r="C81" s="36"/>
      <c r="G81" s="43">
        <f t="shared" si="18"/>
        <v>0</v>
      </c>
      <c r="H81" s="43">
        <f t="shared" si="19"/>
        <v>0</v>
      </c>
    </row>
    <row r="82" spans="3:8" ht="21" customHeight="1" x14ac:dyDescent="0.35">
      <c r="C82" s="36"/>
      <c r="G82" s="43">
        <f t="shared" si="18"/>
        <v>0</v>
      </c>
      <c r="H82" s="43">
        <f t="shared" si="19"/>
        <v>0</v>
      </c>
    </row>
    <row r="83" spans="3:8" ht="21" customHeight="1" x14ac:dyDescent="0.35">
      <c r="C83" s="36"/>
      <c r="G83" s="35">
        <f t="shared" si="18"/>
        <v>0</v>
      </c>
      <c r="H83" s="35">
        <f t="shared" si="19"/>
        <v>0</v>
      </c>
    </row>
    <row r="84" spans="3:8" ht="21" customHeight="1" x14ac:dyDescent="0.35">
      <c r="C84" s="36"/>
      <c r="G84" s="43">
        <f t="shared" si="18"/>
        <v>0</v>
      </c>
      <c r="H84" s="43">
        <f t="shared" si="19"/>
        <v>0</v>
      </c>
    </row>
    <row r="85" spans="3:8" ht="21" customHeight="1" x14ac:dyDescent="0.35">
      <c r="C85" s="36"/>
      <c r="G85" s="43">
        <f t="shared" si="18"/>
        <v>0</v>
      </c>
      <c r="H85" s="43">
        <f t="shared" si="19"/>
        <v>0</v>
      </c>
    </row>
    <row r="86" spans="3:8" ht="21" customHeight="1" x14ac:dyDescent="0.35">
      <c r="C86" s="36"/>
      <c r="G86" s="35">
        <f t="shared" si="18"/>
        <v>0</v>
      </c>
      <c r="H86" s="35">
        <f t="shared" si="19"/>
        <v>0</v>
      </c>
    </row>
    <row r="87" spans="3:8" ht="21" customHeight="1" x14ac:dyDescent="0.35">
      <c r="C87" s="36"/>
      <c r="G87" s="35">
        <f t="shared" si="18"/>
        <v>0</v>
      </c>
      <c r="H87" s="35">
        <f t="shared" si="19"/>
        <v>0</v>
      </c>
    </row>
    <row r="88" spans="3:8" ht="21" customHeight="1" x14ac:dyDescent="0.35">
      <c r="C88" s="36"/>
      <c r="G88" s="35">
        <f t="shared" si="18"/>
        <v>0</v>
      </c>
      <c r="H88" s="35">
        <f t="shared" si="19"/>
        <v>0</v>
      </c>
    </row>
    <row r="89" spans="3:8" ht="21" customHeight="1" x14ac:dyDescent="0.35">
      <c r="C89" s="36"/>
      <c r="G89" s="35">
        <f t="shared" si="18"/>
        <v>0</v>
      </c>
      <c r="H89" s="35">
        <f t="shared" si="19"/>
        <v>0</v>
      </c>
    </row>
    <row r="90" spans="3:8" ht="21" customHeight="1" x14ac:dyDescent="0.35">
      <c r="C90" s="36"/>
      <c r="G90" s="35">
        <f t="shared" si="18"/>
        <v>0</v>
      </c>
      <c r="H90" s="35">
        <f t="shared" si="19"/>
        <v>0</v>
      </c>
    </row>
    <row r="91" spans="3:8" ht="21" customHeight="1" x14ac:dyDescent="0.35">
      <c r="C91" s="36"/>
      <c r="G91" s="35">
        <f t="shared" si="18"/>
        <v>0</v>
      </c>
      <c r="H91" s="35">
        <f t="shared" si="19"/>
        <v>0</v>
      </c>
    </row>
    <row r="92" spans="3:8" ht="21" customHeight="1" x14ac:dyDescent="0.35">
      <c r="C92" s="36"/>
      <c r="G92" s="35">
        <f t="shared" si="18"/>
        <v>0</v>
      </c>
      <c r="H92" s="35">
        <f t="shared" si="19"/>
        <v>0</v>
      </c>
    </row>
    <row r="93" spans="3:8" ht="21" customHeight="1" x14ac:dyDescent="0.35">
      <c r="C93" s="36"/>
      <c r="G93" s="35">
        <f t="shared" si="18"/>
        <v>0</v>
      </c>
      <c r="H93" s="35">
        <f t="shared" si="19"/>
        <v>0</v>
      </c>
    </row>
    <row r="94" spans="3:8" ht="21" customHeight="1" x14ac:dyDescent="0.35">
      <c r="C94" s="36"/>
      <c r="G94" s="35">
        <f t="shared" si="18"/>
        <v>0</v>
      </c>
      <c r="H94" s="35">
        <f t="shared" si="19"/>
        <v>0</v>
      </c>
    </row>
    <row r="95" spans="3:8" ht="21" customHeight="1" x14ac:dyDescent="0.35">
      <c r="C95" s="36"/>
      <c r="G95" s="35">
        <f t="shared" si="18"/>
        <v>0</v>
      </c>
      <c r="H95" s="35">
        <f t="shared" si="19"/>
        <v>0</v>
      </c>
    </row>
    <row r="96" spans="3:8" ht="21" customHeight="1" x14ac:dyDescent="0.35">
      <c r="C96" s="36"/>
      <c r="G96" s="35">
        <f t="shared" si="18"/>
        <v>0</v>
      </c>
      <c r="H96" s="35">
        <f t="shared" si="19"/>
        <v>0</v>
      </c>
    </row>
    <row r="97" spans="3:8" ht="21" customHeight="1" x14ac:dyDescent="0.35">
      <c r="C97" s="36"/>
      <c r="G97" s="35">
        <f t="shared" si="18"/>
        <v>0</v>
      </c>
      <c r="H97" s="35">
        <f t="shared" si="19"/>
        <v>0</v>
      </c>
    </row>
    <row r="98" spans="3:8" ht="21" customHeight="1" x14ac:dyDescent="0.35">
      <c r="C98" s="36"/>
      <c r="G98" s="35">
        <f t="shared" si="18"/>
        <v>0</v>
      </c>
      <c r="H98" s="35">
        <f t="shared" si="19"/>
        <v>0</v>
      </c>
    </row>
    <row r="99" spans="3:8" ht="21" customHeight="1" x14ac:dyDescent="0.35">
      <c r="C99" s="36"/>
      <c r="G99" s="35">
        <f t="shared" si="18"/>
        <v>0</v>
      </c>
      <c r="H99" s="35">
        <f t="shared" si="19"/>
        <v>0</v>
      </c>
    </row>
    <row r="100" spans="3:8" ht="21" customHeight="1" x14ac:dyDescent="0.35">
      <c r="C100" s="36"/>
      <c r="G100" s="35">
        <f t="shared" si="18"/>
        <v>0</v>
      </c>
      <c r="H100" s="35">
        <f t="shared" si="19"/>
        <v>0</v>
      </c>
    </row>
    <row r="101" spans="3:8" ht="21" customHeight="1" x14ac:dyDescent="0.35">
      <c r="C101" s="36"/>
      <c r="G101" s="35">
        <f t="shared" si="18"/>
        <v>0</v>
      </c>
      <c r="H101" s="35">
        <f t="shared" si="19"/>
        <v>0</v>
      </c>
    </row>
    <row r="102" spans="3:8" ht="21" customHeight="1" x14ac:dyDescent="0.35">
      <c r="C102" s="36"/>
      <c r="G102" s="35">
        <f t="shared" si="18"/>
        <v>0</v>
      </c>
      <c r="H102" s="35">
        <f t="shared" si="19"/>
        <v>0</v>
      </c>
    </row>
    <row r="103" spans="3:8" ht="21" customHeight="1" x14ac:dyDescent="0.35">
      <c r="C103" s="36"/>
      <c r="G103" s="43">
        <f t="shared" si="18"/>
        <v>0</v>
      </c>
      <c r="H103" s="43">
        <f t="shared" si="19"/>
        <v>0</v>
      </c>
    </row>
    <row r="104" spans="3:8" ht="21" customHeight="1" x14ac:dyDescent="0.35">
      <c r="C104" s="36"/>
      <c r="G104" s="43">
        <f t="shared" si="18"/>
        <v>0</v>
      </c>
      <c r="H104" s="43">
        <f t="shared" si="19"/>
        <v>0</v>
      </c>
    </row>
    <row r="105" spans="3:8" ht="21" customHeight="1" x14ac:dyDescent="0.35">
      <c r="C105" s="36"/>
      <c r="G105" s="35">
        <f t="shared" si="18"/>
        <v>0</v>
      </c>
      <c r="H105" s="35">
        <f t="shared" si="19"/>
        <v>0</v>
      </c>
    </row>
    <row r="106" spans="3:8" ht="21" customHeight="1" x14ac:dyDescent="0.35">
      <c r="C106" s="36"/>
      <c r="G106" s="35">
        <f t="shared" si="18"/>
        <v>0</v>
      </c>
      <c r="H106" s="35">
        <f t="shared" si="19"/>
        <v>0</v>
      </c>
    </row>
    <row r="107" spans="3:8" ht="21" customHeight="1" x14ac:dyDescent="0.35">
      <c r="C107" s="36"/>
      <c r="G107" s="35">
        <f t="shared" si="18"/>
        <v>0</v>
      </c>
      <c r="H107" s="35">
        <f t="shared" si="19"/>
        <v>0</v>
      </c>
    </row>
    <row r="108" spans="3:8" ht="21" customHeight="1" x14ac:dyDescent="0.35">
      <c r="C108" s="36"/>
      <c r="G108" s="43">
        <f t="shared" si="18"/>
        <v>0</v>
      </c>
      <c r="H108" s="43">
        <f t="shared" si="19"/>
        <v>0</v>
      </c>
    </row>
    <row r="109" spans="3:8" ht="21" customHeight="1" x14ac:dyDescent="0.35">
      <c r="C109" s="36"/>
      <c r="G109" s="43">
        <f t="shared" si="18"/>
        <v>0</v>
      </c>
      <c r="H109" s="43">
        <f t="shared" si="19"/>
        <v>0</v>
      </c>
    </row>
    <row r="110" spans="3:8" ht="21" customHeight="1" x14ac:dyDescent="0.35">
      <c r="C110" s="36"/>
      <c r="G110" s="43">
        <f t="shared" si="18"/>
        <v>0</v>
      </c>
      <c r="H110" s="43">
        <f t="shared" si="19"/>
        <v>0</v>
      </c>
    </row>
    <row r="111" spans="3:8" ht="21" customHeight="1" x14ac:dyDescent="0.35">
      <c r="C111" s="36"/>
      <c r="G111" s="35">
        <f t="shared" si="18"/>
        <v>0</v>
      </c>
      <c r="H111" s="35">
        <f t="shared" si="19"/>
        <v>0</v>
      </c>
    </row>
    <row r="112" spans="3:8" ht="21" customHeight="1" x14ac:dyDescent="0.35">
      <c r="C112" s="36"/>
      <c r="G112" s="35">
        <f t="shared" si="18"/>
        <v>0</v>
      </c>
      <c r="H112" s="35">
        <f t="shared" si="19"/>
        <v>0</v>
      </c>
    </row>
    <row r="113" spans="3:8" ht="21" customHeight="1" x14ac:dyDescent="0.35">
      <c r="C113" s="36"/>
      <c r="G113" s="35">
        <f t="shared" si="18"/>
        <v>0</v>
      </c>
      <c r="H113" s="35">
        <f t="shared" si="19"/>
        <v>0</v>
      </c>
    </row>
    <row r="114" spans="3:8" ht="21" customHeight="1" x14ac:dyDescent="0.35">
      <c r="C114" s="36"/>
      <c r="G114" s="35">
        <f t="shared" si="18"/>
        <v>0</v>
      </c>
      <c r="H114" s="35">
        <f t="shared" si="19"/>
        <v>0</v>
      </c>
    </row>
    <row r="115" spans="3:8" ht="21" customHeight="1" x14ac:dyDescent="0.35">
      <c r="C115" s="36"/>
      <c r="G115" s="35">
        <f t="shared" si="18"/>
        <v>0</v>
      </c>
      <c r="H115" s="35">
        <f t="shared" si="19"/>
        <v>0</v>
      </c>
    </row>
    <row r="116" spans="3:8" ht="21" customHeight="1" x14ac:dyDescent="0.35">
      <c r="C116" s="36"/>
      <c r="G116" s="35">
        <f t="shared" si="18"/>
        <v>0</v>
      </c>
      <c r="H116" s="35">
        <f t="shared" si="19"/>
        <v>0</v>
      </c>
    </row>
    <row r="117" spans="3:8" ht="21" customHeight="1" x14ac:dyDescent="0.35">
      <c r="C117" s="36"/>
      <c r="G117" s="35">
        <f t="shared" si="18"/>
        <v>0</v>
      </c>
      <c r="H117" s="35">
        <f t="shared" si="19"/>
        <v>0</v>
      </c>
    </row>
    <row r="118" spans="3:8" ht="21" customHeight="1" x14ac:dyDescent="0.35">
      <c r="C118" s="36"/>
      <c r="G118" s="35">
        <f t="shared" si="18"/>
        <v>0</v>
      </c>
      <c r="H118" s="35">
        <f t="shared" si="19"/>
        <v>0</v>
      </c>
    </row>
    <row r="119" spans="3:8" ht="21" customHeight="1" x14ac:dyDescent="0.35">
      <c r="C119" s="36"/>
      <c r="G119" s="35">
        <f t="shared" si="18"/>
        <v>0</v>
      </c>
      <c r="H119" s="35">
        <f t="shared" si="19"/>
        <v>0</v>
      </c>
    </row>
    <row r="120" spans="3:8" ht="21" customHeight="1" x14ac:dyDescent="0.35">
      <c r="C120" s="36"/>
      <c r="G120" s="35">
        <f t="shared" si="18"/>
        <v>0</v>
      </c>
      <c r="H120" s="35">
        <f t="shared" si="19"/>
        <v>0</v>
      </c>
    </row>
    <row r="121" spans="3:8" ht="21" customHeight="1" x14ac:dyDescent="0.35">
      <c r="C121" s="36"/>
      <c r="G121" s="35">
        <f t="shared" si="18"/>
        <v>0</v>
      </c>
      <c r="H121" s="35">
        <f t="shared" si="19"/>
        <v>0</v>
      </c>
    </row>
    <row r="122" spans="3:8" ht="21" customHeight="1" x14ac:dyDescent="0.35">
      <c r="C122" s="36"/>
      <c r="G122" s="35">
        <f t="shared" si="18"/>
        <v>0</v>
      </c>
      <c r="H122" s="35">
        <f t="shared" si="19"/>
        <v>0</v>
      </c>
    </row>
    <row r="123" spans="3:8" ht="21" customHeight="1" x14ac:dyDescent="0.35">
      <c r="C123" s="36"/>
      <c r="G123" s="35">
        <f t="shared" si="18"/>
        <v>0</v>
      </c>
      <c r="H123" s="35">
        <f t="shared" si="19"/>
        <v>0</v>
      </c>
    </row>
    <row r="124" spans="3:8" ht="21" customHeight="1" x14ac:dyDescent="0.35">
      <c r="C124" s="36"/>
      <c r="G124" s="35">
        <f t="shared" si="18"/>
        <v>0</v>
      </c>
      <c r="H124" s="35">
        <f t="shared" si="19"/>
        <v>0</v>
      </c>
    </row>
    <row r="125" spans="3:8" ht="21" customHeight="1" x14ac:dyDescent="0.35">
      <c r="C125" s="36"/>
      <c r="G125" s="35">
        <f t="shared" si="18"/>
        <v>0</v>
      </c>
      <c r="H125" s="35">
        <f t="shared" si="19"/>
        <v>0</v>
      </c>
    </row>
    <row r="126" spans="3:8" ht="21" customHeight="1" x14ac:dyDescent="0.35">
      <c r="C126" s="36"/>
      <c r="G126" s="35">
        <f t="shared" si="18"/>
        <v>0</v>
      </c>
      <c r="H126" s="35">
        <f t="shared" si="19"/>
        <v>0</v>
      </c>
    </row>
    <row r="127" spans="3:8" ht="21" customHeight="1" x14ac:dyDescent="0.35">
      <c r="C127" s="36"/>
      <c r="G127" s="35">
        <f t="shared" si="18"/>
        <v>0</v>
      </c>
      <c r="H127" s="35">
        <f t="shared" si="19"/>
        <v>0</v>
      </c>
    </row>
    <row r="128" spans="3:8" ht="21" customHeight="1" x14ac:dyDescent="0.35">
      <c r="C128" s="36"/>
      <c r="G128" s="35">
        <f t="shared" si="18"/>
        <v>0</v>
      </c>
      <c r="H128" s="35">
        <f t="shared" si="19"/>
        <v>0</v>
      </c>
    </row>
    <row r="129" spans="3:8" ht="21" customHeight="1" x14ac:dyDescent="0.35">
      <c r="C129" s="36"/>
      <c r="G129" s="35">
        <f t="shared" ref="G129:G133" si="20">+D129+E129+F129</f>
        <v>0</v>
      </c>
      <c r="H129" s="35">
        <f t="shared" ref="H129:H133" si="21">+C129-G129</f>
        <v>0</v>
      </c>
    </row>
    <row r="130" spans="3:8" ht="21" customHeight="1" x14ac:dyDescent="0.35">
      <c r="C130" s="36"/>
      <c r="G130" s="35">
        <f t="shared" si="20"/>
        <v>0</v>
      </c>
      <c r="H130" s="35">
        <f t="shared" si="21"/>
        <v>0</v>
      </c>
    </row>
    <row r="131" spans="3:8" ht="21" customHeight="1" x14ac:dyDescent="0.35">
      <c r="C131" s="36"/>
      <c r="G131" s="35">
        <f t="shared" si="20"/>
        <v>0</v>
      </c>
      <c r="H131" s="35">
        <f t="shared" si="21"/>
        <v>0</v>
      </c>
    </row>
    <row r="132" spans="3:8" ht="21" customHeight="1" x14ac:dyDescent="0.35">
      <c r="C132" s="36"/>
      <c r="G132" s="35">
        <f t="shared" si="20"/>
        <v>0</v>
      </c>
      <c r="H132" s="35">
        <f t="shared" si="21"/>
        <v>0</v>
      </c>
    </row>
    <row r="133" spans="3:8" ht="21" customHeight="1" x14ac:dyDescent="0.35">
      <c r="C133" s="36"/>
      <c r="G133" s="35">
        <f t="shared" si="20"/>
        <v>0</v>
      </c>
      <c r="H133" s="35">
        <f t="shared" si="21"/>
        <v>0</v>
      </c>
    </row>
    <row r="134" spans="3:8" ht="21" customHeight="1" x14ac:dyDescent="0.35">
      <c r="C134" s="36"/>
    </row>
    <row r="135" spans="3:8" ht="21" customHeight="1" x14ac:dyDescent="0.35">
      <c r="C135" s="36"/>
    </row>
    <row r="136" spans="3:8" ht="21" customHeight="1" x14ac:dyDescent="0.35">
      <c r="C136" s="36"/>
    </row>
    <row r="137" spans="3:8" ht="21" customHeight="1" x14ac:dyDescent="0.35">
      <c r="C137" s="36"/>
    </row>
    <row r="138" spans="3:8" ht="21" customHeight="1" x14ac:dyDescent="0.35">
      <c r="C138" s="36"/>
    </row>
    <row r="139" spans="3:8" ht="21" customHeight="1" x14ac:dyDescent="0.35">
      <c r="C139" s="36"/>
    </row>
    <row r="140" spans="3:8" ht="21" customHeight="1" x14ac:dyDescent="0.35">
      <c r="C140" s="36"/>
    </row>
    <row r="141" spans="3:8" ht="21" customHeight="1" x14ac:dyDescent="0.35">
      <c r="C141" s="36"/>
    </row>
    <row r="142" spans="3:8" ht="21" customHeight="1" x14ac:dyDescent="0.35">
      <c r="C142" s="36"/>
    </row>
    <row r="143" spans="3:8" ht="21" customHeight="1" x14ac:dyDescent="0.35">
      <c r="C143" s="36"/>
    </row>
    <row r="144" spans="3:8" ht="21" customHeight="1" x14ac:dyDescent="0.35">
      <c r="C144" s="36"/>
    </row>
    <row r="145" spans="3:3" ht="21" customHeight="1" x14ac:dyDescent="0.35">
      <c r="C145" s="36"/>
    </row>
    <row r="146" spans="3:3" ht="21" customHeight="1" x14ac:dyDescent="0.35">
      <c r="C146" s="36"/>
    </row>
    <row r="147" spans="3:3" ht="21" customHeight="1" x14ac:dyDescent="0.35">
      <c r="C147" s="36"/>
    </row>
    <row r="148" spans="3:3" ht="21" customHeight="1" x14ac:dyDescent="0.35">
      <c r="C148" s="36"/>
    </row>
    <row r="149" spans="3:3" ht="21" customHeight="1" x14ac:dyDescent="0.35">
      <c r="C149" s="36"/>
    </row>
    <row r="150" spans="3:3" ht="21" customHeight="1" x14ac:dyDescent="0.35">
      <c r="C150" s="36"/>
    </row>
    <row r="151" spans="3:3" ht="21" customHeight="1" x14ac:dyDescent="0.35">
      <c r="C151" s="36"/>
    </row>
    <row r="152" spans="3:3" ht="21" customHeight="1" x14ac:dyDescent="0.35">
      <c r="C152" s="36"/>
    </row>
    <row r="153" spans="3:3" ht="21" customHeight="1" x14ac:dyDescent="0.35">
      <c r="C153" s="36"/>
    </row>
    <row r="154" spans="3:3" ht="21" customHeight="1" x14ac:dyDescent="0.35">
      <c r="C154" s="36"/>
    </row>
    <row r="155" spans="3:3" ht="21" customHeight="1" x14ac:dyDescent="0.35">
      <c r="C155" s="36"/>
    </row>
    <row r="156" spans="3:3" ht="21" customHeight="1" x14ac:dyDescent="0.35">
      <c r="C156" s="36"/>
    </row>
    <row r="157" spans="3:3" ht="21" customHeight="1" x14ac:dyDescent="0.35">
      <c r="C157" s="36"/>
    </row>
    <row r="158" spans="3:3" ht="21" customHeight="1" x14ac:dyDescent="0.35">
      <c r="C158" s="36"/>
    </row>
    <row r="159" spans="3:3" ht="21" customHeight="1" x14ac:dyDescent="0.35">
      <c r="C159" s="36"/>
    </row>
    <row r="160" spans="3:3" ht="21" customHeight="1" x14ac:dyDescent="0.35">
      <c r="C160" s="36"/>
    </row>
    <row r="161" spans="3:3" ht="21" customHeight="1" x14ac:dyDescent="0.35">
      <c r="C161" s="36"/>
    </row>
    <row r="162" spans="3:3" ht="21" customHeight="1" x14ac:dyDescent="0.35">
      <c r="C162" s="36"/>
    </row>
    <row r="163" spans="3:3" ht="21" customHeight="1" x14ac:dyDescent="0.35">
      <c r="C163" s="36"/>
    </row>
    <row r="164" spans="3:3" ht="21" customHeight="1" x14ac:dyDescent="0.35">
      <c r="C164" s="36"/>
    </row>
    <row r="165" spans="3:3" ht="21" customHeight="1" x14ac:dyDescent="0.35">
      <c r="C165" s="36"/>
    </row>
    <row r="166" spans="3:3" ht="21" customHeight="1" x14ac:dyDescent="0.35">
      <c r="C166" s="36"/>
    </row>
    <row r="167" spans="3:3" ht="21" customHeight="1" x14ac:dyDescent="0.35">
      <c r="C167" s="36"/>
    </row>
    <row r="168" spans="3:3" ht="21" customHeight="1" x14ac:dyDescent="0.35">
      <c r="C168" s="36"/>
    </row>
    <row r="169" spans="3:3" ht="21" customHeight="1" x14ac:dyDescent="0.35">
      <c r="C169" s="36"/>
    </row>
    <row r="170" spans="3:3" ht="21" customHeight="1" x14ac:dyDescent="0.35">
      <c r="C170" s="36"/>
    </row>
    <row r="171" spans="3:3" ht="21" customHeight="1" x14ac:dyDescent="0.35">
      <c r="C171" s="36"/>
    </row>
    <row r="172" spans="3:3" ht="21" customHeight="1" x14ac:dyDescent="0.35">
      <c r="C172" s="36"/>
    </row>
    <row r="173" spans="3:3" ht="21" customHeight="1" x14ac:dyDescent="0.35">
      <c r="C173" s="36"/>
    </row>
    <row r="174" spans="3:3" ht="21" customHeight="1" x14ac:dyDescent="0.35">
      <c r="C174" s="36"/>
    </row>
    <row r="175" spans="3:3" ht="21" customHeight="1" x14ac:dyDescent="0.35">
      <c r="C175" s="36"/>
    </row>
    <row r="176" spans="3:3" ht="21" customHeight="1" x14ac:dyDescent="0.35">
      <c r="C176" s="36"/>
    </row>
    <row r="177" spans="3:3" ht="21" customHeight="1" x14ac:dyDescent="0.35">
      <c r="C177" s="36"/>
    </row>
  </sheetData>
  <mergeCells count="6">
    <mergeCell ref="A1:F1"/>
    <mergeCell ref="B63:F63"/>
    <mergeCell ref="E5:E6"/>
    <mergeCell ref="F5:F6"/>
    <mergeCell ref="C5:C6"/>
    <mergeCell ref="D5:D6"/>
  </mergeCells>
  <pageMargins left="0.19685039370078741" right="0" top="0.74803149606299213" bottom="0.74803149606299213" header="0.31496062992125984" footer="0.31496062992125984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K271"/>
  <sheetViews>
    <sheetView workbookViewId="0">
      <selection activeCell="A69" sqref="A69"/>
    </sheetView>
  </sheetViews>
  <sheetFormatPr defaultColWidth="9" defaultRowHeight="21" customHeight="1" x14ac:dyDescent="0.35"/>
  <cols>
    <col min="1" max="1" width="35.25" style="33" customWidth="1"/>
    <col min="2" max="2" width="8.125" style="32" customWidth="1"/>
    <col min="3" max="3" width="11.375" style="31" customWidth="1"/>
    <col min="4" max="6" width="26.5" style="31" customWidth="1"/>
    <col min="7" max="8" width="13.75" style="17" hidden="1" customWidth="1"/>
    <col min="9" max="9" width="16.625" style="32" customWidth="1"/>
    <col min="10" max="10" width="19.625" style="32" customWidth="1"/>
    <col min="11" max="15" width="39.375" style="32" customWidth="1"/>
    <col min="16" max="16384" width="9" style="32"/>
  </cols>
  <sheetData>
    <row r="1" spans="1:10" ht="21" customHeight="1" x14ac:dyDescent="0.35">
      <c r="A1" s="251" t="s">
        <v>326</v>
      </c>
      <c r="B1" s="251"/>
      <c r="C1" s="251"/>
      <c r="D1" s="251"/>
      <c r="E1" s="251"/>
      <c r="F1" s="251"/>
    </row>
    <row r="2" spans="1:10" ht="21" customHeight="1" x14ac:dyDescent="0.35">
      <c r="A2" s="23" t="s">
        <v>16</v>
      </c>
      <c r="B2" s="12"/>
      <c r="C2" s="24"/>
      <c r="D2" s="24"/>
      <c r="E2" s="24"/>
      <c r="F2" s="26" t="s">
        <v>69</v>
      </c>
    </row>
    <row r="3" spans="1:10" ht="21" customHeight="1" x14ac:dyDescent="0.35">
      <c r="A3" s="23" t="s">
        <v>66</v>
      </c>
      <c r="B3" s="13"/>
      <c r="C3" s="25"/>
      <c r="D3" s="26"/>
      <c r="E3" s="26"/>
      <c r="F3" s="26" t="s">
        <v>3</v>
      </c>
    </row>
    <row r="4" spans="1:10" ht="21" customHeight="1" x14ac:dyDescent="0.35">
      <c r="A4" s="23"/>
      <c r="B4" s="13"/>
      <c r="C4" s="25"/>
      <c r="D4" s="26"/>
      <c r="E4" s="26"/>
      <c r="F4" s="26"/>
    </row>
    <row r="5" spans="1:10" ht="21" customHeight="1" x14ac:dyDescent="0.35">
      <c r="A5" s="255" t="s">
        <v>128</v>
      </c>
      <c r="B5" s="260" t="s">
        <v>129</v>
      </c>
      <c r="C5" s="261" t="s">
        <v>0</v>
      </c>
      <c r="D5" s="115" t="s">
        <v>130</v>
      </c>
      <c r="E5" s="115" t="s">
        <v>131</v>
      </c>
      <c r="F5" s="115" t="s">
        <v>132</v>
      </c>
      <c r="G5" s="35" t="e">
        <f>+D5+E5+F5</f>
        <v>#VALUE!</v>
      </c>
      <c r="H5" s="35" t="e">
        <f>+C5-G5</f>
        <v>#VALUE!</v>
      </c>
    </row>
    <row r="6" spans="1:10" ht="21" customHeight="1" x14ac:dyDescent="0.35">
      <c r="A6" s="255"/>
      <c r="B6" s="260"/>
      <c r="C6" s="261"/>
      <c r="D6" s="181" t="s">
        <v>327</v>
      </c>
      <c r="E6" s="181" t="s">
        <v>328</v>
      </c>
      <c r="F6" s="181" t="s">
        <v>329</v>
      </c>
      <c r="G6" s="35" t="e">
        <f t="shared" ref="G6:G12" si="0">+D6+E6+F6</f>
        <v>#VALUE!</v>
      </c>
      <c r="H6" s="35" t="e">
        <f t="shared" ref="H6:H12" si="1">+C6-G6</f>
        <v>#VALUE!</v>
      </c>
    </row>
    <row r="7" spans="1:10" ht="21" customHeight="1" x14ac:dyDescent="0.35">
      <c r="A7" s="71" t="s">
        <v>203</v>
      </c>
      <c r="B7" s="72" t="s">
        <v>1</v>
      </c>
      <c r="C7" s="79">
        <f>D7+E7+F7</f>
        <v>9458500</v>
      </c>
      <c r="D7" s="79">
        <f>D9+D30+D39+D57</f>
        <v>3286400</v>
      </c>
      <c r="E7" s="79">
        <f t="shared" ref="E7:F7" si="2">E9+E30+E39+E57</f>
        <v>3979500</v>
      </c>
      <c r="F7" s="79">
        <f t="shared" si="2"/>
        <v>2192600</v>
      </c>
      <c r="G7" s="35"/>
      <c r="H7" s="35"/>
    </row>
    <row r="8" spans="1:10" ht="21" customHeight="1" x14ac:dyDescent="0.35">
      <c r="A8" s="71"/>
      <c r="B8" s="72" t="s">
        <v>18</v>
      </c>
      <c r="C8" s="79">
        <f t="shared" ref="C8" si="3">D8+E8+F8</f>
        <v>0</v>
      </c>
      <c r="D8" s="79">
        <f t="shared" ref="D8:F8" si="4">D10</f>
        <v>0</v>
      </c>
      <c r="E8" s="79">
        <f t="shared" si="4"/>
        <v>0</v>
      </c>
      <c r="F8" s="79">
        <f t="shared" si="4"/>
        <v>0</v>
      </c>
      <c r="G8" s="35"/>
      <c r="H8" s="35"/>
    </row>
    <row r="9" spans="1:10" ht="21" customHeight="1" x14ac:dyDescent="0.35">
      <c r="A9" s="204" t="s">
        <v>311</v>
      </c>
      <c r="B9" s="11" t="s">
        <v>1</v>
      </c>
      <c r="C9" s="187">
        <f>C11</f>
        <v>1175600</v>
      </c>
      <c r="D9" s="187">
        <f>D11</f>
        <v>415000</v>
      </c>
      <c r="E9" s="187">
        <f t="shared" ref="E9:F9" si="5">E11</f>
        <v>476200</v>
      </c>
      <c r="F9" s="187">
        <f t="shared" si="5"/>
        <v>284400</v>
      </c>
      <c r="G9" s="35">
        <f t="shared" si="0"/>
        <v>1175600</v>
      </c>
      <c r="H9" s="35">
        <f t="shared" si="1"/>
        <v>0</v>
      </c>
    </row>
    <row r="10" spans="1:10" ht="21" customHeight="1" x14ac:dyDescent="0.35">
      <c r="A10" s="204"/>
      <c r="B10" s="11" t="s">
        <v>18</v>
      </c>
      <c r="C10" s="187"/>
      <c r="D10" s="188"/>
      <c r="E10" s="188"/>
      <c r="F10" s="188"/>
      <c r="G10" s="35">
        <f t="shared" si="0"/>
        <v>0</v>
      </c>
      <c r="H10" s="35">
        <f t="shared" si="1"/>
        <v>0</v>
      </c>
    </row>
    <row r="11" spans="1:10" ht="21" customHeight="1" x14ac:dyDescent="0.35">
      <c r="A11" s="205" t="s">
        <v>139</v>
      </c>
      <c r="B11" s="189" t="s">
        <v>1</v>
      </c>
      <c r="C11" s="190">
        <f>C13</f>
        <v>1175600</v>
      </c>
      <c r="D11" s="190">
        <f>D13</f>
        <v>415000</v>
      </c>
      <c r="E11" s="190">
        <f t="shared" ref="E11:F11" si="6">E13</f>
        <v>476200</v>
      </c>
      <c r="F11" s="190">
        <f t="shared" si="6"/>
        <v>284400</v>
      </c>
      <c r="G11" s="35">
        <f t="shared" si="0"/>
        <v>1175600</v>
      </c>
      <c r="H11" s="35">
        <f t="shared" si="1"/>
        <v>0</v>
      </c>
    </row>
    <row r="12" spans="1:10" ht="21" customHeight="1" x14ac:dyDescent="0.35">
      <c r="A12" s="205"/>
      <c r="B12" s="189" t="s">
        <v>18</v>
      </c>
      <c r="C12" s="190"/>
      <c r="D12" s="190"/>
      <c r="E12" s="190"/>
      <c r="F12" s="190"/>
      <c r="G12" s="35">
        <f t="shared" si="0"/>
        <v>0</v>
      </c>
      <c r="H12" s="35">
        <f t="shared" si="1"/>
        <v>0</v>
      </c>
    </row>
    <row r="13" spans="1:10" ht="21" customHeight="1" x14ac:dyDescent="0.35">
      <c r="A13" s="148" t="s">
        <v>144</v>
      </c>
      <c r="B13" s="182" t="s">
        <v>1</v>
      </c>
      <c r="C13" s="186">
        <f>SUM(C15:C28)</f>
        <v>1175600</v>
      </c>
      <c r="D13" s="186">
        <f>SUM(D15:D28)</f>
        <v>415000</v>
      </c>
      <c r="E13" s="186">
        <f>SUM(E15:E28)</f>
        <v>476200</v>
      </c>
      <c r="F13" s="186">
        <f>SUM(F15:F28)</f>
        <v>284400</v>
      </c>
      <c r="G13" s="35">
        <f>+D13+E13+F13</f>
        <v>1175600</v>
      </c>
      <c r="H13" s="35">
        <f>+C13-G13</f>
        <v>0</v>
      </c>
    </row>
    <row r="14" spans="1:10" ht="21" customHeight="1" x14ac:dyDescent="0.35">
      <c r="A14" s="148"/>
      <c r="B14" s="182"/>
      <c r="C14" s="186"/>
      <c r="D14" s="186"/>
      <c r="E14" s="186"/>
      <c r="F14" s="186"/>
      <c r="G14" s="35"/>
      <c r="H14" s="35"/>
    </row>
    <row r="15" spans="1:10" ht="21" customHeight="1" x14ac:dyDescent="0.35">
      <c r="A15" s="50" t="s">
        <v>58</v>
      </c>
      <c r="B15" s="16" t="s">
        <v>1</v>
      </c>
      <c r="C15" s="28"/>
      <c r="D15" s="27"/>
      <c r="E15" s="27"/>
      <c r="F15" s="27"/>
      <c r="G15" s="35">
        <f t="shared" ref="G15:G74" si="7">+D15+E15+F15</f>
        <v>0</v>
      </c>
      <c r="H15" s="35">
        <f t="shared" ref="H15:H74" si="8">+C15-G15</f>
        <v>0</v>
      </c>
      <c r="I15" s="120" t="s">
        <v>199</v>
      </c>
      <c r="J15" s="120" t="s">
        <v>198</v>
      </c>
    </row>
    <row r="16" spans="1:10" ht="21" customHeight="1" x14ac:dyDescent="0.35">
      <c r="A16" s="147" t="s">
        <v>140</v>
      </c>
      <c r="B16" s="16" t="s">
        <v>1</v>
      </c>
      <c r="C16" s="82">
        <f>SUM(D16:F16)</f>
        <v>994400</v>
      </c>
      <c r="D16" s="82">
        <v>360000</v>
      </c>
      <c r="E16" s="82">
        <v>350000</v>
      </c>
      <c r="F16" s="82">
        <v>284400</v>
      </c>
      <c r="G16" s="35">
        <f t="shared" si="7"/>
        <v>994400</v>
      </c>
      <c r="H16" s="35">
        <f t="shared" si="8"/>
        <v>0</v>
      </c>
      <c r="I16" s="118"/>
      <c r="J16" s="118"/>
    </row>
    <row r="17" spans="1:37" ht="21" customHeight="1" x14ac:dyDescent="0.35">
      <c r="A17" s="147"/>
      <c r="B17" s="16" t="s">
        <v>18</v>
      </c>
      <c r="C17" s="27"/>
      <c r="D17" s="27"/>
      <c r="E17" s="27"/>
      <c r="F17" s="27"/>
      <c r="G17" s="35">
        <f t="shared" si="7"/>
        <v>0</v>
      </c>
      <c r="H17" s="35">
        <f t="shared" si="8"/>
        <v>0</v>
      </c>
      <c r="I17" s="118">
        <f t="shared" ref="I17:I26" si="9">D17</f>
        <v>0</v>
      </c>
      <c r="J17" s="118">
        <f t="shared" ref="J17:J26" si="10">C17*30/100</f>
        <v>0</v>
      </c>
    </row>
    <row r="18" spans="1:37" ht="21" customHeight="1" x14ac:dyDescent="0.35">
      <c r="A18" s="50" t="s">
        <v>59</v>
      </c>
      <c r="B18" s="16" t="s">
        <v>1</v>
      </c>
      <c r="C18" s="28"/>
      <c r="D18" s="28"/>
      <c r="E18" s="28"/>
      <c r="F18" s="28"/>
      <c r="G18" s="35">
        <f t="shared" si="7"/>
        <v>0</v>
      </c>
      <c r="H18" s="35">
        <f t="shared" si="8"/>
        <v>0</v>
      </c>
      <c r="I18" s="118">
        <f t="shared" si="9"/>
        <v>0</v>
      </c>
      <c r="J18" s="118">
        <f t="shared" si="10"/>
        <v>0</v>
      </c>
    </row>
    <row r="19" spans="1:37" ht="21" customHeight="1" x14ac:dyDescent="0.35">
      <c r="A19" s="147" t="s">
        <v>148</v>
      </c>
      <c r="B19" s="16" t="s">
        <v>1</v>
      </c>
      <c r="C19" s="82">
        <f>SUM(D19:F19)</f>
        <v>49000</v>
      </c>
      <c r="D19" s="112">
        <v>15000</v>
      </c>
      <c r="E19" s="82">
        <v>34000</v>
      </c>
      <c r="F19" s="82">
        <v>0</v>
      </c>
      <c r="G19" s="35">
        <f t="shared" si="7"/>
        <v>49000</v>
      </c>
      <c r="H19" s="35">
        <f t="shared" si="8"/>
        <v>0</v>
      </c>
      <c r="I19" s="118">
        <f t="shared" si="9"/>
        <v>15000</v>
      </c>
      <c r="J19" s="118">
        <f t="shared" si="10"/>
        <v>14700</v>
      </c>
    </row>
    <row r="20" spans="1:37" ht="21" customHeight="1" x14ac:dyDescent="0.35">
      <c r="A20" s="147"/>
      <c r="B20" s="16" t="s">
        <v>18</v>
      </c>
      <c r="C20" s="27"/>
      <c r="D20" s="46"/>
      <c r="E20" s="27"/>
      <c r="F20" s="27"/>
      <c r="G20" s="35">
        <f t="shared" si="7"/>
        <v>0</v>
      </c>
      <c r="H20" s="35">
        <f t="shared" si="8"/>
        <v>0</v>
      </c>
      <c r="I20" s="118">
        <f t="shared" si="9"/>
        <v>0</v>
      </c>
      <c r="J20" s="118">
        <f t="shared" si="10"/>
        <v>0</v>
      </c>
    </row>
    <row r="21" spans="1:37" ht="21" customHeight="1" x14ac:dyDescent="0.35">
      <c r="A21" s="147" t="s">
        <v>298</v>
      </c>
      <c r="B21" s="16" t="s">
        <v>1</v>
      </c>
      <c r="C21" s="82">
        <f>SUM(D21:F21)</f>
        <v>10000</v>
      </c>
      <c r="D21" s="112">
        <v>5000</v>
      </c>
      <c r="E21" s="82">
        <v>5000</v>
      </c>
      <c r="F21" s="82">
        <v>0</v>
      </c>
      <c r="G21" s="35">
        <f t="shared" si="7"/>
        <v>10000</v>
      </c>
      <c r="H21" s="35">
        <f t="shared" si="8"/>
        <v>0</v>
      </c>
      <c r="I21" s="118">
        <f t="shared" si="9"/>
        <v>5000</v>
      </c>
      <c r="J21" s="118">
        <f t="shared" si="10"/>
        <v>3000</v>
      </c>
    </row>
    <row r="22" spans="1:37" ht="21" customHeight="1" x14ac:dyDescent="0.35">
      <c r="A22" s="147" t="s">
        <v>299</v>
      </c>
      <c r="B22" s="16" t="s">
        <v>18</v>
      </c>
      <c r="C22" s="27"/>
      <c r="D22" s="27"/>
      <c r="E22" s="27"/>
      <c r="F22" s="27"/>
      <c r="G22" s="35">
        <f t="shared" si="7"/>
        <v>0</v>
      </c>
      <c r="H22" s="35">
        <f t="shared" si="8"/>
        <v>0</v>
      </c>
      <c r="I22" s="118">
        <f t="shared" si="9"/>
        <v>0</v>
      </c>
      <c r="J22" s="118">
        <f t="shared" si="10"/>
        <v>0</v>
      </c>
    </row>
    <row r="23" spans="1:37" ht="21" customHeight="1" x14ac:dyDescent="0.35">
      <c r="A23" s="50" t="s">
        <v>60</v>
      </c>
      <c r="B23" s="16" t="s">
        <v>1</v>
      </c>
      <c r="C23" s="28"/>
      <c r="D23" s="28"/>
      <c r="E23" s="28"/>
      <c r="F23" s="28"/>
      <c r="G23" s="35">
        <f t="shared" si="7"/>
        <v>0</v>
      </c>
      <c r="H23" s="35">
        <f t="shared" si="8"/>
        <v>0</v>
      </c>
      <c r="I23" s="118">
        <f t="shared" si="9"/>
        <v>0</v>
      </c>
      <c r="J23" s="118">
        <f t="shared" si="10"/>
        <v>0</v>
      </c>
    </row>
    <row r="24" spans="1:37" ht="21" customHeight="1" x14ac:dyDescent="0.35">
      <c r="A24" s="147" t="s">
        <v>213</v>
      </c>
      <c r="B24" s="16" t="s">
        <v>1</v>
      </c>
      <c r="C24" s="82">
        <f>SUM(D24:F24)</f>
        <v>70000</v>
      </c>
      <c r="D24" s="82">
        <v>20000</v>
      </c>
      <c r="E24" s="82">
        <v>50000</v>
      </c>
      <c r="F24" s="82"/>
      <c r="G24" s="35">
        <f t="shared" si="7"/>
        <v>70000</v>
      </c>
      <c r="H24" s="35">
        <f t="shared" si="8"/>
        <v>0</v>
      </c>
      <c r="I24" s="118">
        <f t="shared" si="9"/>
        <v>20000</v>
      </c>
      <c r="J24" s="118">
        <f t="shared" si="10"/>
        <v>21000</v>
      </c>
    </row>
    <row r="25" spans="1:37" ht="21" customHeight="1" x14ac:dyDescent="0.35">
      <c r="A25" s="147" t="s">
        <v>214</v>
      </c>
      <c r="B25" s="16" t="s">
        <v>18</v>
      </c>
      <c r="C25" s="27"/>
      <c r="D25" s="27"/>
      <c r="E25" s="27"/>
      <c r="F25" s="27"/>
      <c r="G25" s="35">
        <f t="shared" si="7"/>
        <v>0</v>
      </c>
      <c r="H25" s="35">
        <f t="shared" si="8"/>
        <v>0</v>
      </c>
      <c r="I25" s="118">
        <f t="shared" si="9"/>
        <v>0</v>
      </c>
      <c r="J25" s="118">
        <f t="shared" si="10"/>
        <v>0</v>
      </c>
    </row>
    <row r="26" spans="1:37" ht="21" customHeight="1" x14ac:dyDescent="0.35">
      <c r="A26" s="147" t="s">
        <v>142</v>
      </c>
      <c r="B26" s="16" t="s">
        <v>1</v>
      </c>
      <c r="C26" s="82">
        <f>SUM(D26:F26)</f>
        <v>50000</v>
      </c>
      <c r="D26" s="82">
        <v>15000</v>
      </c>
      <c r="E26" s="82">
        <v>35000</v>
      </c>
      <c r="F26" s="82">
        <v>0</v>
      </c>
      <c r="G26" s="35">
        <f t="shared" si="7"/>
        <v>50000</v>
      </c>
      <c r="H26" s="35">
        <f t="shared" si="8"/>
        <v>0</v>
      </c>
      <c r="I26" s="118">
        <f t="shared" si="9"/>
        <v>15000</v>
      </c>
      <c r="J26" s="118">
        <f t="shared" si="10"/>
        <v>15000</v>
      </c>
    </row>
    <row r="27" spans="1:37" ht="21" customHeight="1" x14ac:dyDescent="0.35">
      <c r="A27" s="147"/>
      <c r="B27" s="16" t="s">
        <v>18</v>
      </c>
      <c r="C27" s="27"/>
      <c r="D27" s="27"/>
      <c r="E27" s="27"/>
      <c r="F27" s="27"/>
      <c r="G27" s="35">
        <f t="shared" si="7"/>
        <v>0</v>
      </c>
      <c r="H27" s="35">
        <f t="shared" si="8"/>
        <v>0</v>
      </c>
      <c r="I27" s="118">
        <f>SUM(I16:I26)</f>
        <v>55000</v>
      </c>
      <c r="J27" s="118">
        <f>SUM(J16:J26)</f>
        <v>53700</v>
      </c>
    </row>
    <row r="28" spans="1:37" s="199" customFormat="1" ht="21" customHeight="1" x14ac:dyDescent="0.35">
      <c r="A28" s="198" t="s">
        <v>143</v>
      </c>
      <c r="B28" s="197" t="s">
        <v>1</v>
      </c>
      <c r="C28" s="95">
        <v>2200</v>
      </c>
      <c r="D28" s="95">
        <v>0</v>
      </c>
      <c r="E28" s="95">
        <v>2200</v>
      </c>
      <c r="F28" s="95"/>
      <c r="G28" s="107">
        <f t="shared" si="7"/>
        <v>2200</v>
      </c>
      <c r="H28" s="107">
        <f t="shared" si="8"/>
        <v>0</v>
      </c>
    </row>
    <row r="29" spans="1:37" ht="21" customHeight="1" x14ac:dyDescent="0.35">
      <c r="A29" s="147"/>
      <c r="B29" s="16" t="s">
        <v>18</v>
      </c>
      <c r="C29" s="27"/>
      <c r="D29" s="27"/>
      <c r="E29" s="27"/>
      <c r="F29" s="27"/>
      <c r="G29" s="35">
        <f t="shared" si="7"/>
        <v>0</v>
      </c>
      <c r="H29" s="35">
        <f t="shared" si="8"/>
        <v>0</v>
      </c>
    </row>
    <row r="30" spans="1:37" s="120" customFormat="1" ht="21" customHeight="1" x14ac:dyDescent="0.35">
      <c r="A30" s="204" t="s">
        <v>312</v>
      </c>
      <c r="B30" s="11" t="s">
        <v>1</v>
      </c>
      <c r="C30" s="187">
        <f>C32</f>
        <v>4400</v>
      </c>
      <c r="D30" s="187">
        <f>D32</f>
        <v>0</v>
      </c>
      <c r="E30" s="187">
        <f t="shared" ref="E30:F30" si="11">E32</f>
        <v>4400</v>
      </c>
      <c r="F30" s="187">
        <f t="shared" si="11"/>
        <v>0</v>
      </c>
      <c r="G30" s="35">
        <f t="shared" si="7"/>
        <v>4400</v>
      </c>
      <c r="H30" s="35">
        <f t="shared" si="8"/>
        <v>0</v>
      </c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  <c r="AC30" s="119"/>
      <c r="AD30" s="119"/>
      <c r="AE30" s="119"/>
      <c r="AF30" s="119"/>
      <c r="AG30" s="119"/>
      <c r="AH30" s="119"/>
      <c r="AI30" s="119"/>
      <c r="AJ30" s="119"/>
      <c r="AK30" s="119"/>
    </row>
    <row r="31" spans="1:37" s="120" customFormat="1" ht="21" customHeight="1" x14ac:dyDescent="0.35">
      <c r="A31" s="204" t="s">
        <v>67</v>
      </c>
      <c r="B31" s="11" t="s">
        <v>18</v>
      </c>
      <c r="C31" s="187"/>
      <c r="D31" s="188"/>
      <c r="E31" s="188"/>
      <c r="F31" s="188"/>
      <c r="G31" s="35">
        <f t="shared" si="7"/>
        <v>0</v>
      </c>
      <c r="H31" s="35">
        <f t="shared" si="8"/>
        <v>0</v>
      </c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  <c r="AC31" s="119"/>
      <c r="AD31" s="119"/>
      <c r="AE31" s="119"/>
      <c r="AF31" s="119"/>
      <c r="AG31" s="119"/>
      <c r="AH31" s="119"/>
      <c r="AI31" s="119"/>
      <c r="AJ31" s="119"/>
      <c r="AK31" s="119"/>
    </row>
    <row r="32" spans="1:37" s="120" customFormat="1" ht="21" customHeight="1" x14ac:dyDescent="0.35">
      <c r="A32" s="205" t="s">
        <v>139</v>
      </c>
      <c r="B32" s="206" t="s">
        <v>1</v>
      </c>
      <c r="C32" s="190">
        <f>SUM(C34)</f>
        <v>4400</v>
      </c>
      <c r="D32" s="190">
        <f>SUM(D34)</f>
        <v>0</v>
      </c>
      <c r="E32" s="190">
        <f t="shared" ref="E32:F32" si="12">SUM(E34)</f>
        <v>4400</v>
      </c>
      <c r="F32" s="190">
        <f t="shared" si="12"/>
        <v>0</v>
      </c>
      <c r="G32" s="35">
        <f t="shared" si="7"/>
        <v>4400</v>
      </c>
      <c r="H32" s="35">
        <f t="shared" si="8"/>
        <v>0</v>
      </c>
      <c r="I32" s="119"/>
      <c r="J32" s="119"/>
      <c r="K32" s="119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119"/>
      <c r="AD32" s="119"/>
      <c r="AE32" s="119"/>
      <c r="AF32" s="119"/>
      <c r="AG32" s="119"/>
      <c r="AH32" s="119"/>
      <c r="AI32" s="119"/>
      <c r="AJ32" s="119"/>
      <c r="AK32" s="119"/>
    </row>
    <row r="33" spans="1:37" s="120" customFormat="1" ht="21" customHeight="1" x14ac:dyDescent="0.35">
      <c r="A33" s="205"/>
      <c r="B33" s="206" t="s">
        <v>18</v>
      </c>
      <c r="C33" s="184"/>
      <c r="D33" s="184"/>
      <c r="E33" s="184"/>
      <c r="F33" s="184"/>
      <c r="G33" s="35">
        <f t="shared" si="7"/>
        <v>0</v>
      </c>
      <c r="H33" s="35">
        <f t="shared" si="8"/>
        <v>0</v>
      </c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  <c r="AC33" s="119"/>
      <c r="AD33" s="119"/>
      <c r="AE33" s="119"/>
      <c r="AF33" s="119"/>
      <c r="AG33" s="119"/>
      <c r="AH33" s="119"/>
      <c r="AI33" s="119"/>
      <c r="AJ33" s="119"/>
      <c r="AK33" s="119"/>
    </row>
    <row r="34" spans="1:37" s="120" customFormat="1" ht="21" customHeight="1" x14ac:dyDescent="0.35">
      <c r="A34" s="148" t="s">
        <v>144</v>
      </c>
      <c r="B34" s="182" t="s">
        <v>1</v>
      </c>
      <c r="C34" s="186">
        <f>SUM(D34:F34)</f>
        <v>4400</v>
      </c>
      <c r="D34" s="186">
        <f>SUM(D37)</f>
        <v>0</v>
      </c>
      <c r="E34" s="186">
        <f t="shared" ref="E34:F34" si="13">SUM(E37)</f>
        <v>4400</v>
      </c>
      <c r="F34" s="186">
        <f t="shared" si="13"/>
        <v>0</v>
      </c>
      <c r="G34" s="35">
        <f t="shared" si="7"/>
        <v>4400</v>
      </c>
      <c r="H34" s="35">
        <f t="shared" si="8"/>
        <v>0</v>
      </c>
      <c r="I34" s="119"/>
      <c r="J34" s="119"/>
      <c r="K34" s="119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119"/>
      <c r="AD34" s="119"/>
      <c r="AE34" s="119"/>
      <c r="AF34" s="119"/>
      <c r="AG34" s="119"/>
      <c r="AH34" s="119"/>
      <c r="AI34" s="119"/>
      <c r="AJ34" s="119"/>
      <c r="AK34" s="119"/>
    </row>
    <row r="35" spans="1:37" s="120" customFormat="1" ht="21" customHeight="1" x14ac:dyDescent="0.35">
      <c r="A35" s="148"/>
      <c r="B35" s="182"/>
      <c r="C35" s="185"/>
      <c r="D35" s="186"/>
      <c r="E35" s="186"/>
      <c r="F35" s="186"/>
      <c r="G35" s="35"/>
      <c r="H35" s="35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  <c r="AC35" s="119"/>
      <c r="AD35" s="119"/>
      <c r="AE35" s="119"/>
      <c r="AF35" s="119"/>
      <c r="AG35" s="119"/>
      <c r="AH35" s="119"/>
      <c r="AI35" s="119"/>
      <c r="AJ35" s="119"/>
      <c r="AK35" s="119"/>
    </row>
    <row r="36" spans="1:37" s="120" customFormat="1" ht="21" customHeight="1" x14ac:dyDescent="0.35">
      <c r="A36" s="50" t="s">
        <v>60</v>
      </c>
      <c r="B36" s="16" t="s">
        <v>1</v>
      </c>
      <c r="C36" s="27"/>
      <c r="D36" s="27"/>
      <c r="E36" s="27"/>
      <c r="F36" s="27"/>
      <c r="G36" s="35">
        <f t="shared" si="7"/>
        <v>0</v>
      </c>
      <c r="H36" s="35">
        <f t="shared" si="8"/>
        <v>0</v>
      </c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  <c r="AC36" s="119"/>
      <c r="AD36" s="119"/>
      <c r="AE36" s="119"/>
      <c r="AF36" s="119"/>
      <c r="AG36" s="119"/>
      <c r="AH36" s="119"/>
      <c r="AI36" s="119"/>
      <c r="AJ36" s="119"/>
      <c r="AK36" s="119"/>
    </row>
    <row r="37" spans="1:37" s="120" customFormat="1" ht="21" customHeight="1" x14ac:dyDescent="0.35">
      <c r="A37" s="147" t="s">
        <v>108</v>
      </c>
      <c r="B37" s="16" t="s">
        <v>1</v>
      </c>
      <c r="C37" s="82">
        <v>4400</v>
      </c>
      <c r="D37" s="82">
        <v>0</v>
      </c>
      <c r="E37" s="27">
        <v>4400</v>
      </c>
      <c r="F37" s="27">
        <v>0</v>
      </c>
      <c r="G37" s="35">
        <f t="shared" si="7"/>
        <v>4400</v>
      </c>
      <c r="H37" s="35">
        <f t="shared" si="8"/>
        <v>0</v>
      </c>
      <c r="I37" s="119"/>
      <c r="J37" s="119"/>
      <c r="K37" s="119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  <c r="AC37" s="119"/>
      <c r="AD37" s="119"/>
      <c r="AE37" s="119"/>
      <c r="AF37" s="119"/>
      <c r="AG37" s="119"/>
      <c r="AH37" s="119"/>
      <c r="AI37" s="119"/>
      <c r="AJ37" s="119"/>
      <c r="AK37" s="119"/>
    </row>
    <row r="38" spans="1:37" s="120" customFormat="1" ht="21" customHeight="1" x14ac:dyDescent="0.35">
      <c r="A38" s="147"/>
      <c r="B38" s="16" t="s">
        <v>18</v>
      </c>
      <c r="C38" s="27"/>
      <c r="D38" s="27"/>
      <c r="E38" s="27"/>
      <c r="F38" s="27"/>
      <c r="G38" s="35">
        <f t="shared" si="7"/>
        <v>0</v>
      </c>
      <c r="H38" s="35">
        <f t="shared" si="8"/>
        <v>0</v>
      </c>
      <c r="I38" s="119"/>
      <c r="J38" s="119"/>
      <c r="K38" s="119"/>
      <c r="L38" s="119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119"/>
      <c r="AD38" s="119"/>
      <c r="AE38" s="119"/>
      <c r="AF38" s="119"/>
      <c r="AG38" s="119"/>
      <c r="AH38" s="119"/>
      <c r="AI38" s="119"/>
      <c r="AJ38" s="119"/>
      <c r="AK38" s="119"/>
    </row>
    <row r="39" spans="1:37" ht="21" customHeight="1" x14ac:dyDescent="0.35">
      <c r="A39" s="204" t="s">
        <v>313</v>
      </c>
      <c r="B39" s="11" t="s">
        <v>1</v>
      </c>
      <c r="C39" s="187">
        <f>C41</f>
        <v>6202200</v>
      </c>
      <c r="D39" s="187">
        <f>D41</f>
        <v>1910000</v>
      </c>
      <c r="E39" s="187">
        <f t="shared" ref="E39:F39" si="14">E41</f>
        <v>2792200</v>
      </c>
      <c r="F39" s="187">
        <f t="shared" si="14"/>
        <v>1500000</v>
      </c>
      <c r="G39" s="35">
        <f t="shared" si="7"/>
        <v>6202200</v>
      </c>
      <c r="H39" s="35">
        <f t="shared" si="8"/>
        <v>0</v>
      </c>
    </row>
    <row r="40" spans="1:37" ht="21" customHeight="1" x14ac:dyDescent="0.35">
      <c r="A40" s="204"/>
      <c r="B40" s="11" t="s">
        <v>18</v>
      </c>
      <c r="C40" s="187"/>
      <c r="D40" s="188"/>
      <c r="E40" s="188"/>
      <c r="F40" s="188"/>
      <c r="G40" s="35">
        <f t="shared" si="7"/>
        <v>0</v>
      </c>
      <c r="H40" s="35">
        <f t="shared" si="8"/>
        <v>0</v>
      </c>
    </row>
    <row r="41" spans="1:37" ht="21" customHeight="1" x14ac:dyDescent="0.35">
      <c r="A41" s="205" t="s">
        <v>139</v>
      </c>
      <c r="B41" s="206" t="s">
        <v>1</v>
      </c>
      <c r="C41" s="184">
        <f>SUM(C43)</f>
        <v>6202200</v>
      </c>
      <c r="D41" s="184">
        <f>SUM(D43)</f>
        <v>1910000</v>
      </c>
      <c r="E41" s="184">
        <f t="shared" ref="E41:F41" si="15">SUM(E43)</f>
        <v>2792200</v>
      </c>
      <c r="F41" s="184">
        <f t="shared" si="15"/>
        <v>1500000</v>
      </c>
      <c r="G41" s="35">
        <f t="shared" si="7"/>
        <v>6202200</v>
      </c>
      <c r="H41" s="35">
        <f t="shared" si="8"/>
        <v>0</v>
      </c>
    </row>
    <row r="42" spans="1:37" ht="21" customHeight="1" x14ac:dyDescent="0.35">
      <c r="A42" s="205"/>
      <c r="B42" s="206" t="s">
        <v>18</v>
      </c>
      <c r="C42" s="184"/>
      <c r="D42" s="184"/>
      <c r="E42" s="184"/>
      <c r="F42" s="184"/>
      <c r="G42" s="35">
        <f t="shared" si="7"/>
        <v>0</v>
      </c>
      <c r="H42" s="35">
        <f t="shared" si="8"/>
        <v>0</v>
      </c>
    </row>
    <row r="43" spans="1:37" ht="21" customHeight="1" x14ac:dyDescent="0.35">
      <c r="A43" s="148" t="s">
        <v>144</v>
      </c>
      <c r="B43" s="182"/>
      <c r="C43" s="185">
        <f>SUM(D43:F43)</f>
        <v>6202200</v>
      </c>
      <c r="D43" s="186">
        <f>SUM(D46:D55)</f>
        <v>1910000</v>
      </c>
      <c r="E43" s="186">
        <f t="shared" ref="E43:F43" si="16">SUM(E46:E55)</f>
        <v>2792200</v>
      </c>
      <c r="F43" s="186">
        <f t="shared" si="16"/>
        <v>1500000</v>
      </c>
      <c r="G43" s="35">
        <f t="shared" si="7"/>
        <v>6202200</v>
      </c>
      <c r="H43" s="35">
        <f t="shared" si="8"/>
        <v>0</v>
      </c>
    </row>
    <row r="44" spans="1:37" ht="21" customHeight="1" x14ac:dyDescent="0.35">
      <c r="A44" s="148"/>
      <c r="B44" s="182"/>
      <c r="C44" s="185"/>
      <c r="D44" s="186"/>
      <c r="E44" s="186"/>
      <c r="F44" s="186"/>
      <c r="G44" s="35"/>
      <c r="H44" s="35"/>
    </row>
    <row r="45" spans="1:37" ht="21" customHeight="1" x14ac:dyDescent="0.35">
      <c r="A45" s="50" t="s">
        <v>59</v>
      </c>
      <c r="B45" s="16"/>
      <c r="C45" s="28"/>
      <c r="D45" s="27"/>
      <c r="E45" s="27"/>
      <c r="F45" s="27"/>
      <c r="G45" s="35">
        <f t="shared" si="7"/>
        <v>0</v>
      </c>
      <c r="H45" s="35">
        <f t="shared" si="8"/>
        <v>0</v>
      </c>
      <c r="I45" s="120" t="s">
        <v>199</v>
      </c>
      <c r="J45" s="120" t="s">
        <v>198</v>
      </c>
    </row>
    <row r="46" spans="1:37" ht="21" customHeight="1" x14ac:dyDescent="0.35">
      <c r="A46" s="147" t="s">
        <v>376</v>
      </c>
      <c r="B46" s="16" t="s">
        <v>1</v>
      </c>
      <c r="C46" s="82">
        <f>SUM(D46:F46)</f>
        <v>5000000</v>
      </c>
      <c r="D46" s="112">
        <v>1500000</v>
      </c>
      <c r="E46" s="112">
        <v>2000000</v>
      </c>
      <c r="F46" s="82">
        <v>1500000</v>
      </c>
      <c r="G46" s="35">
        <f t="shared" si="7"/>
        <v>5000000</v>
      </c>
      <c r="H46" s="35">
        <f t="shared" si="8"/>
        <v>0</v>
      </c>
      <c r="I46" s="118">
        <f t="shared" ref="I46:I55" si="17">D46</f>
        <v>1500000</v>
      </c>
      <c r="J46" s="118">
        <f t="shared" ref="J46:J55" si="18">C46*30/100</f>
        <v>1500000</v>
      </c>
    </row>
    <row r="47" spans="1:37" ht="21" customHeight="1" x14ac:dyDescent="0.35">
      <c r="A47" s="147" t="s">
        <v>226</v>
      </c>
      <c r="B47" s="16" t="s">
        <v>18</v>
      </c>
      <c r="C47" s="27"/>
      <c r="D47" s="46"/>
      <c r="E47" s="46"/>
      <c r="F47" s="27"/>
      <c r="G47" s="35">
        <f t="shared" si="7"/>
        <v>0</v>
      </c>
      <c r="H47" s="35">
        <f t="shared" si="8"/>
        <v>0</v>
      </c>
      <c r="I47" s="118">
        <f t="shared" si="17"/>
        <v>0</v>
      </c>
      <c r="J47" s="118">
        <f t="shared" si="18"/>
        <v>0</v>
      </c>
    </row>
    <row r="48" spans="1:37" ht="21" customHeight="1" x14ac:dyDescent="0.35">
      <c r="A48" s="147" t="s">
        <v>377</v>
      </c>
      <c r="B48" s="16" t="s">
        <v>1</v>
      </c>
      <c r="C48" s="82">
        <f>SUM(D48:F48)</f>
        <v>500000</v>
      </c>
      <c r="D48" s="112">
        <v>200000</v>
      </c>
      <c r="E48" s="112">
        <v>300000</v>
      </c>
      <c r="F48" s="82">
        <v>0</v>
      </c>
      <c r="G48" s="35">
        <f t="shared" si="7"/>
        <v>500000</v>
      </c>
      <c r="H48" s="35">
        <f t="shared" si="8"/>
        <v>0</v>
      </c>
      <c r="I48" s="118">
        <f t="shared" si="17"/>
        <v>200000</v>
      </c>
      <c r="J48" s="118">
        <f t="shared" si="18"/>
        <v>150000</v>
      </c>
    </row>
    <row r="49" spans="1:10" ht="21" customHeight="1" x14ac:dyDescent="0.35">
      <c r="A49" s="147"/>
      <c r="B49" s="16" t="s">
        <v>18</v>
      </c>
      <c r="C49" s="27"/>
      <c r="D49" s="46"/>
      <c r="E49" s="46"/>
      <c r="F49" s="27"/>
      <c r="G49" s="35">
        <f t="shared" si="7"/>
        <v>0</v>
      </c>
      <c r="H49" s="35">
        <f t="shared" si="8"/>
        <v>0</v>
      </c>
      <c r="I49" s="118">
        <f t="shared" si="17"/>
        <v>0</v>
      </c>
      <c r="J49" s="118">
        <f t="shared" si="18"/>
        <v>0</v>
      </c>
    </row>
    <row r="50" spans="1:10" ht="21" customHeight="1" x14ac:dyDescent="0.35">
      <c r="A50" s="50" t="s">
        <v>60</v>
      </c>
      <c r="B50" s="16"/>
      <c r="C50" s="28"/>
      <c r="D50" s="27"/>
      <c r="E50" s="27"/>
      <c r="F50" s="27"/>
      <c r="G50" s="35">
        <f t="shared" si="7"/>
        <v>0</v>
      </c>
      <c r="H50" s="35">
        <f t="shared" si="8"/>
        <v>0</v>
      </c>
      <c r="I50" s="118">
        <f t="shared" si="17"/>
        <v>0</v>
      </c>
      <c r="J50" s="118">
        <f t="shared" si="18"/>
        <v>0</v>
      </c>
    </row>
    <row r="51" spans="1:10" ht="21" customHeight="1" x14ac:dyDescent="0.35">
      <c r="A51" s="147" t="s">
        <v>378</v>
      </c>
      <c r="B51" s="16" t="s">
        <v>1</v>
      </c>
      <c r="C51" s="82">
        <f>SUM(D51:F51)</f>
        <v>200000</v>
      </c>
      <c r="D51" s="112">
        <v>60000</v>
      </c>
      <c r="E51" s="82">
        <v>140000</v>
      </c>
      <c r="F51" s="82">
        <v>0</v>
      </c>
      <c r="G51" s="35">
        <f t="shared" si="7"/>
        <v>200000</v>
      </c>
      <c r="H51" s="35">
        <f t="shared" si="8"/>
        <v>0</v>
      </c>
      <c r="I51" s="118">
        <f t="shared" si="17"/>
        <v>60000</v>
      </c>
      <c r="J51" s="118">
        <f t="shared" si="18"/>
        <v>60000</v>
      </c>
    </row>
    <row r="52" spans="1:10" ht="21" customHeight="1" x14ac:dyDescent="0.35">
      <c r="A52" s="147"/>
      <c r="B52" s="16" t="s">
        <v>18</v>
      </c>
      <c r="C52" s="27"/>
      <c r="D52" s="46"/>
      <c r="E52" s="27"/>
      <c r="F52" s="27"/>
      <c r="G52" s="35">
        <f t="shared" si="7"/>
        <v>0</v>
      </c>
      <c r="H52" s="35">
        <f t="shared" si="8"/>
        <v>0</v>
      </c>
      <c r="I52" s="118">
        <f t="shared" si="17"/>
        <v>0</v>
      </c>
      <c r="J52" s="118">
        <f t="shared" si="18"/>
        <v>0</v>
      </c>
    </row>
    <row r="53" spans="1:10" s="199" customFormat="1" ht="21" customHeight="1" x14ac:dyDescent="0.35">
      <c r="A53" s="198" t="s">
        <v>143</v>
      </c>
      <c r="B53" s="197" t="s">
        <v>1</v>
      </c>
      <c r="C53" s="95">
        <f>SUM(D53:F53)</f>
        <v>2200</v>
      </c>
      <c r="D53" s="95">
        <v>0</v>
      </c>
      <c r="E53" s="95">
        <v>2200</v>
      </c>
      <c r="F53" s="95">
        <v>0</v>
      </c>
      <c r="G53" s="107">
        <f t="shared" si="7"/>
        <v>2200</v>
      </c>
      <c r="H53" s="107">
        <f t="shared" si="8"/>
        <v>0</v>
      </c>
      <c r="I53" s="170">
        <f t="shared" si="17"/>
        <v>0</v>
      </c>
      <c r="J53" s="170">
        <f t="shared" si="18"/>
        <v>660</v>
      </c>
    </row>
    <row r="54" spans="1:10" ht="21" customHeight="1" x14ac:dyDescent="0.35">
      <c r="A54" s="147"/>
      <c r="B54" s="16" t="s">
        <v>18</v>
      </c>
      <c r="C54" s="27"/>
      <c r="D54" s="27"/>
      <c r="E54" s="27"/>
      <c r="F54" s="27"/>
      <c r="G54" s="35">
        <f t="shared" si="7"/>
        <v>0</v>
      </c>
      <c r="H54" s="35">
        <f t="shared" si="8"/>
        <v>0</v>
      </c>
      <c r="I54" s="118">
        <f t="shared" si="17"/>
        <v>0</v>
      </c>
      <c r="J54" s="118">
        <f t="shared" si="18"/>
        <v>0</v>
      </c>
    </row>
    <row r="55" spans="1:10" ht="21" customHeight="1" x14ac:dyDescent="0.35">
      <c r="A55" s="147" t="s">
        <v>379</v>
      </c>
      <c r="B55" s="16" t="s">
        <v>1</v>
      </c>
      <c r="C55" s="82">
        <f>SUM(D55:F55)</f>
        <v>500000</v>
      </c>
      <c r="D55" s="112">
        <v>150000</v>
      </c>
      <c r="E55" s="112">
        <v>350000</v>
      </c>
      <c r="F55" s="82">
        <v>0</v>
      </c>
      <c r="G55" s="35">
        <f t="shared" si="7"/>
        <v>500000</v>
      </c>
      <c r="H55" s="35">
        <f t="shared" si="8"/>
        <v>0</v>
      </c>
      <c r="I55" s="118">
        <f t="shared" si="17"/>
        <v>150000</v>
      </c>
      <c r="J55" s="118">
        <f t="shared" si="18"/>
        <v>150000</v>
      </c>
    </row>
    <row r="56" spans="1:10" ht="21" customHeight="1" x14ac:dyDescent="0.35">
      <c r="A56" s="147" t="s">
        <v>227</v>
      </c>
      <c r="B56" s="16" t="s">
        <v>18</v>
      </c>
      <c r="C56" s="27"/>
      <c r="D56" s="46"/>
      <c r="E56" s="46"/>
      <c r="F56" s="27"/>
      <c r="G56" s="35">
        <f t="shared" si="7"/>
        <v>0</v>
      </c>
      <c r="H56" s="35">
        <f t="shared" si="8"/>
        <v>0</v>
      </c>
      <c r="I56" s="118">
        <f>SUM(I46:I55)</f>
        <v>1910000</v>
      </c>
      <c r="J56" s="118">
        <f>SUM(J46:J55)</f>
        <v>1860660</v>
      </c>
    </row>
    <row r="57" spans="1:10" ht="21" customHeight="1" x14ac:dyDescent="0.35">
      <c r="A57" s="204" t="s">
        <v>314</v>
      </c>
      <c r="B57" s="11" t="s">
        <v>1</v>
      </c>
      <c r="C57" s="187">
        <f>C59</f>
        <v>2076300</v>
      </c>
      <c r="D57" s="187">
        <f>D59</f>
        <v>961400</v>
      </c>
      <c r="E57" s="187">
        <f>E59</f>
        <v>706700</v>
      </c>
      <c r="F57" s="187">
        <f>F59</f>
        <v>408200</v>
      </c>
      <c r="G57" s="35">
        <f t="shared" si="7"/>
        <v>2076300</v>
      </c>
      <c r="H57" s="35">
        <f t="shared" si="8"/>
        <v>0</v>
      </c>
    </row>
    <row r="58" spans="1:10" ht="21" customHeight="1" x14ac:dyDescent="0.35">
      <c r="A58" s="204"/>
      <c r="B58" s="11" t="s">
        <v>18</v>
      </c>
      <c r="C58" s="187"/>
      <c r="D58" s="188"/>
      <c r="E58" s="188"/>
      <c r="F58" s="188"/>
      <c r="G58" s="35">
        <f t="shared" si="7"/>
        <v>0</v>
      </c>
      <c r="H58" s="35">
        <f t="shared" si="8"/>
        <v>0</v>
      </c>
    </row>
    <row r="59" spans="1:10" ht="21" customHeight="1" x14ac:dyDescent="0.35">
      <c r="A59" s="205" t="s">
        <v>57</v>
      </c>
      <c r="B59" s="206" t="s">
        <v>1</v>
      </c>
      <c r="C59" s="184">
        <f>SUM(D59:F59)</f>
        <v>2076300</v>
      </c>
      <c r="D59" s="184">
        <f>SUM(D61)</f>
        <v>961400</v>
      </c>
      <c r="E59" s="184">
        <f t="shared" ref="E59:F59" si="19">SUM(E61)</f>
        <v>706700</v>
      </c>
      <c r="F59" s="184">
        <f t="shared" si="19"/>
        <v>408200</v>
      </c>
      <c r="G59" s="35">
        <f t="shared" si="7"/>
        <v>2076300</v>
      </c>
      <c r="H59" s="35">
        <f t="shared" si="8"/>
        <v>0</v>
      </c>
    </row>
    <row r="60" spans="1:10" ht="21" customHeight="1" x14ac:dyDescent="0.35">
      <c r="A60" s="205"/>
      <c r="B60" s="206" t="s">
        <v>18</v>
      </c>
      <c r="C60" s="184"/>
      <c r="D60" s="184"/>
      <c r="E60" s="184"/>
      <c r="F60" s="184"/>
      <c r="G60" s="35">
        <f t="shared" si="7"/>
        <v>0</v>
      </c>
      <c r="H60" s="35">
        <f t="shared" si="8"/>
        <v>0</v>
      </c>
    </row>
    <row r="61" spans="1:10" ht="21" customHeight="1" x14ac:dyDescent="0.35">
      <c r="A61" s="148" t="s">
        <v>144</v>
      </c>
      <c r="B61" s="182" t="s">
        <v>1</v>
      </c>
      <c r="C61" s="185">
        <f>SUM(D61:F61)</f>
        <v>2076300</v>
      </c>
      <c r="D61" s="185">
        <f>SUM(D65:D84)</f>
        <v>961400</v>
      </c>
      <c r="E61" s="185">
        <f t="shared" ref="E61:F61" si="20">SUM(E65:E84)</f>
        <v>706700</v>
      </c>
      <c r="F61" s="185">
        <f t="shared" si="20"/>
        <v>408200</v>
      </c>
      <c r="G61" s="35">
        <f t="shared" si="7"/>
        <v>2076300</v>
      </c>
      <c r="H61" s="35">
        <f t="shared" si="8"/>
        <v>0</v>
      </c>
      <c r="I61" s="120" t="s">
        <v>199</v>
      </c>
      <c r="J61" s="120" t="s">
        <v>198</v>
      </c>
    </row>
    <row r="62" spans="1:10" ht="21" customHeight="1" x14ac:dyDescent="0.35">
      <c r="A62" s="148"/>
      <c r="B62" s="206" t="s">
        <v>18</v>
      </c>
      <c r="C62" s="185"/>
      <c r="D62" s="185"/>
      <c r="E62" s="185"/>
      <c r="F62" s="185"/>
      <c r="G62" s="35"/>
      <c r="H62" s="35"/>
      <c r="I62" s="120"/>
      <c r="J62" s="120"/>
    </row>
    <row r="63" spans="1:10" ht="21" customHeight="1" x14ac:dyDescent="0.35">
      <c r="A63" s="148"/>
      <c r="B63" s="206"/>
      <c r="C63" s="185"/>
      <c r="D63" s="185"/>
      <c r="E63" s="185"/>
      <c r="F63" s="185"/>
      <c r="G63" s="35"/>
      <c r="H63" s="35"/>
      <c r="I63" s="120"/>
      <c r="J63" s="120"/>
    </row>
    <row r="64" spans="1:10" ht="21" customHeight="1" x14ac:dyDescent="0.35">
      <c r="A64" s="50" t="s">
        <v>58</v>
      </c>
      <c r="B64" s="16"/>
      <c r="C64" s="28"/>
      <c r="D64" s="27"/>
      <c r="E64" s="27"/>
      <c r="F64" s="27"/>
      <c r="G64" s="35">
        <f t="shared" si="7"/>
        <v>0</v>
      </c>
      <c r="H64" s="35">
        <f t="shared" si="8"/>
        <v>0</v>
      </c>
      <c r="I64" s="118">
        <f t="shared" ref="I64:I83" si="21">D64</f>
        <v>0</v>
      </c>
      <c r="J64" s="118">
        <f t="shared" ref="J64:J85" si="22">C64*30/100</f>
        <v>0</v>
      </c>
    </row>
    <row r="65" spans="1:10" ht="21" customHeight="1" x14ac:dyDescent="0.35">
      <c r="A65" s="147" t="s">
        <v>100</v>
      </c>
      <c r="B65" s="16" t="s">
        <v>1</v>
      </c>
      <c r="C65" s="82">
        <f>SUM(D65:F65)</f>
        <v>1081700</v>
      </c>
      <c r="D65" s="82">
        <v>330000</v>
      </c>
      <c r="E65" s="82">
        <v>400000</v>
      </c>
      <c r="F65" s="82">
        <v>351700</v>
      </c>
      <c r="G65" s="35">
        <f t="shared" si="7"/>
        <v>1081700</v>
      </c>
      <c r="H65" s="35">
        <f t="shared" si="8"/>
        <v>0</v>
      </c>
      <c r="I65" s="118"/>
      <c r="J65" s="118">
        <f t="shared" si="22"/>
        <v>324510</v>
      </c>
    </row>
    <row r="66" spans="1:10" ht="21" customHeight="1" x14ac:dyDescent="0.35">
      <c r="A66" s="147"/>
      <c r="B66" s="16" t="s">
        <v>18</v>
      </c>
      <c r="C66" s="27"/>
      <c r="D66" s="27"/>
      <c r="E66" s="27"/>
      <c r="F66" s="27"/>
      <c r="G66" s="35">
        <f t="shared" si="7"/>
        <v>0</v>
      </c>
      <c r="H66" s="35">
        <f t="shared" si="8"/>
        <v>0</v>
      </c>
      <c r="I66" s="118">
        <f t="shared" si="21"/>
        <v>0</v>
      </c>
      <c r="J66" s="118">
        <f t="shared" si="22"/>
        <v>0</v>
      </c>
    </row>
    <row r="67" spans="1:10" ht="21" customHeight="1" x14ac:dyDescent="0.35">
      <c r="A67" s="50" t="s">
        <v>59</v>
      </c>
      <c r="B67" s="16" t="s">
        <v>1</v>
      </c>
      <c r="C67" s="28"/>
      <c r="D67" s="28"/>
      <c r="E67" s="28"/>
      <c r="F67" s="28"/>
      <c r="G67" s="35">
        <f t="shared" si="7"/>
        <v>0</v>
      </c>
      <c r="H67" s="35">
        <f t="shared" si="8"/>
        <v>0</v>
      </c>
      <c r="I67" s="118">
        <f t="shared" si="21"/>
        <v>0</v>
      </c>
      <c r="J67" s="118">
        <f t="shared" si="22"/>
        <v>0</v>
      </c>
    </row>
    <row r="68" spans="1:10" ht="21" customHeight="1" x14ac:dyDescent="0.35">
      <c r="A68" s="147" t="s">
        <v>103</v>
      </c>
      <c r="B68" s="16" t="s">
        <v>1</v>
      </c>
      <c r="C68" s="82">
        <f>SUM(D68:F68)</f>
        <v>167500</v>
      </c>
      <c r="D68" s="112">
        <v>51000</v>
      </c>
      <c r="E68" s="82">
        <v>60000</v>
      </c>
      <c r="F68" s="82">
        <v>56500</v>
      </c>
      <c r="G68" s="35">
        <f t="shared" si="7"/>
        <v>167500</v>
      </c>
      <c r="H68" s="35">
        <f t="shared" si="8"/>
        <v>0</v>
      </c>
      <c r="I68" s="118">
        <f t="shared" si="21"/>
        <v>51000</v>
      </c>
      <c r="J68" s="118">
        <f t="shared" si="22"/>
        <v>50250</v>
      </c>
    </row>
    <row r="69" spans="1:10" ht="21" customHeight="1" x14ac:dyDescent="0.35">
      <c r="A69" s="147"/>
      <c r="B69" s="16" t="s">
        <v>18</v>
      </c>
      <c r="C69" s="27"/>
      <c r="D69" s="46"/>
      <c r="E69" s="27"/>
      <c r="F69" s="27"/>
      <c r="G69" s="35"/>
      <c r="H69" s="35"/>
      <c r="I69" s="118">
        <f t="shared" si="21"/>
        <v>0</v>
      </c>
      <c r="J69" s="118">
        <f t="shared" si="22"/>
        <v>0</v>
      </c>
    </row>
    <row r="70" spans="1:10" s="48" customFormat="1" ht="21" customHeight="1" x14ac:dyDescent="0.35">
      <c r="A70" s="147" t="s">
        <v>228</v>
      </c>
      <c r="B70" s="16" t="s">
        <v>1</v>
      </c>
      <c r="C70" s="82">
        <f>SUM(D70:F70)</f>
        <v>498000</v>
      </c>
      <c r="D70" s="112">
        <v>498000</v>
      </c>
      <c r="E70" s="82">
        <v>0</v>
      </c>
      <c r="F70" s="82">
        <v>0</v>
      </c>
      <c r="G70" s="35">
        <f t="shared" si="7"/>
        <v>498000</v>
      </c>
      <c r="H70" s="35">
        <f t="shared" si="8"/>
        <v>0</v>
      </c>
      <c r="I70" s="118"/>
      <c r="J70" s="118">
        <f t="shared" si="22"/>
        <v>149400</v>
      </c>
    </row>
    <row r="71" spans="1:10" s="48" customFormat="1" ht="21" customHeight="1" x14ac:dyDescent="0.35">
      <c r="A71" s="147" t="s">
        <v>229</v>
      </c>
      <c r="B71" s="16" t="s">
        <v>18</v>
      </c>
      <c r="C71" s="27"/>
      <c r="D71" s="46"/>
      <c r="E71" s="27"/>
      <c r="F71" s="27"/>
      <c r="G71" s="35"/>
      <c r="H71" s="35"/>
      <c r="I71" s="118">
        <f t="shared" si="21"/>
        <v>0</v>
      </c>
      <c r="J71" s="118">
        <f t="shared" si="22"/>
        <v>0</v>
      </c>
    </row>
    <row r="72" spans="1:10" s="48" customFormat="1" ht="21" customHeight="1" x14ac:dyDescent="0.35">
      <c r="A72" s="168" t="s">
        <v>230</v>
      </c>
      <c r="B72" s="16" t="s">
        <v>1</v>
      </c>
      <c r="C72" s="82">
        <f>SUM(D72:F72)</f>
        <v>35000</v>
      </c>
      <c r="D72" s="82">
        <v>35000</v>
      </c>
      <c r="E72" s="82">
        <v>0</v>
      </c>
      <c r="F72" s="82">
        <v>0</v>
      </c>
      <c r="G72" s="35">
        <f t="shared" si="7"/>
        <v>35000</v>
      </c>
      <c r="H72" s="35">
        <f t="shared" si="8"/>
        <v>0</v>
      </c>
      <c r="I72" s="118"/>
      <c r="J72" s="118">
        <f t="shared" si="22"/>
        <v>10500</v>
      </c>
    </row>
    <row r="73" spans="1:10" s="48" customFormat="1" ht="21" customHeight="1" x14ac:dyDescent="0.35">
      <c r="A73" s="149" t="s">
        <v>231</v>
      </c>
      <c r="B73" s="16" t="s">
        <v>18</v>
      </c>
      <c r="C73" s="27"/>
      <c r="D73" s="27"/>
      <c r="E73" s="27"/>
      <c r="F73" s="27"/>
      <c r="G73" s="35">
        <f t="shared" si="7"/>
        <v>0</v>
      </c>
      <c r="H73" s="35">
        <f t="shared" si="8"/>
        <v>0</v>
      </c>
      <c r="I73" s="118">
        <f t="shared" si="21"/>
        <v>0</v>
      </c>
      <c r="J73" s="118">
        <f t="shared" si="22"/>
        <v>0</v>
      </c>
    </row>
    <row r="74" spans="1:10" s="48" customFormat="1" ht="21" customHeight="1" x14ac:dyDescent="0.35">
      <c r="A74" s="50" t="s">
        <v>60</v>
      </c>
      <c r="B74" s="16" t="s">
        <v>1</v>
      </c>
      <c r="C74" s="28"/>
      <c r="D74" s="27"/>
      <c r="E74" s="27"/>
      <c r="F74" s="27"/>
      <c r="G74" s="35">
        <f t="shared" si="7"/>
        <v>0</v>
      </c>
      <c r="H74" s="35">
        <f t="shared" si="8"/>
        <v>0</v>
      </c>
      <c r="I74" s="118">
        <f t="shared" si="21"/>
        <v>0</v>
      </c>
      <c r="J74" s="118">
        <f t="shared" si="22"/>
        <v>0</v>
      </c>
    </row>
    <row r="75" spans="1:10" s="48" customFormat="1" ht="21" customHeight="1" x14ac:dyDescent="0.35">
      <c r="A75" s="147"/>
      <c r="B75" s="16" t="s">
        <v>18</v>
      </c>
      <c r="C75" s="27"/>
      <c r="D75" s="27"/>
      <c r="E75" s="27"/>
      <c r="F75" s="27"/>
      <c r="G75" s="35"/>
      <c r="H75" s="35"/>
      <c r="I75" s="118">
        <f t="shared" si="21"/>
        <v>0</v>
      </c>
      <c r="J75" s="118">
        <f t="shared" si="22"/>
        <v>0</v>
      </c>
    </row>
    <row r="76" spans="1:10" s="200" customFormat="1" ht="21" customHeight="1" x14ac:dyDescent="0.35">
      <c r="A76" s="198" t="s">
        <v>149</v>
      </c>
      <c r="B76" s="197" t="s">
        <v>1</v>
      </c>
      <c r="C76" s="195">
        <f>SUM(D76:F76)</f>
        <v>11400</v>
      </c>
      <c r="D76" s="195"/>
      <c r="E76" s="195">
        <v>11400</v>
      </c>
      <c r="F76" s="195"/>
      <c r="G76" s="107"/>
      <c r="H76" s="107"/>
      <c r="I76" s="170"/>
      <c r="J76" s="170">
        <f t="shared" si="22"/>
        <v>3420</v>
      </c>
    </row>
    <row r="77" spans="1:10" s="200" customFormat="1" ht="21" customHeight="1" x14ac:dyDescent="0.35">
      <c r="A77" s="198"/>
      <c r="B77" s="197" t="s">
        <v>18</v>
      </c>
      <c r="C77" s="195"/>
      <c r="D77" s="195"/>
      <c r="E77" s="195"/>
      <c r="F77" s="195"/>
      <c r="G77" s="107"/>
      <c r="H77" s="107"/>
      <c r="I77" s="170"/>
      <c r="J77" s="170">
        <f t="shared" si="22"/>
        <v>0</v>
      </c>
    </row>
    <row r="78" spans="1:10" ht="21" customHeight="1" x14ac:dyDescent="0.35">
      <c r="A78" s="147" t="s">
        <v>145</v>
      </c>
      <c r="B78" s="16" t="s">
        <v>1</v>
      </c>
      <c r="C78" s="82">
        <f>SUM(D78:F78)</f>
        <v>108000</v>
      </c>
      <c r="D78" s="112">
        <v>32400</v>
      </c>
      <c r="E78" s="82">
        <v>75600</v>
      </c>
      <c r="F78" s="82">
        <v>0</v>
      </c>
      <c r="G78" s="35">
        <f t="shared" ref="G78:G89" si="23">+D78+E78+F78</f>
        <v>108000</v>
      </c>
      <c r="H78" s="35">
        <f t="shared" ref="H78:H89" si="24">+C78-G78</f>
        <v>0</v>
      </c>
      <c r="I78" s="118">
        <f t="shared" si="21"/>
        <v>32400</v>
      </c>
      <c r="J78" s="118">
        <f t="shared" si="22"/>
        <v>32400</v>
      </c>
    </row>
    <row r="79" spans="1:10" ht="21" customHeight="1" x14ac:dyDescent="0.35">
      <c r="A79" s="147"/>
      <c r="B79" s="16" t="s">
        <v>18</v>
      </c>
      <c r="C79" s="27"/>
      <c r="D79" s="46"/>
      <c r="E79" s="27"/>
      <c r="F79" s="27"/>
      <c r="G79" s="35"/>
      <c r="H79" s="35"/>
      <c r="I79" s="118">
        <f t="shared" si="21"/>
        <v>0</v>
      </c>
      <c r="J79" s="118">
        <f t="shared" si="22"/>
        <v>0</v>
      </c>
    </row>
    <row r="80" spans="1:10" ht="21" customHeight="1" x14ac:dyDescent="0.35">
      <c r="A80" s="147" t="s">
        <v>232</v>
      </c>
      <c r="B80" s="16" t="s">
        <v>1</v>
      </c>
      <c r="C80" s="82">
        <f>SUM(D80:F80)</f>
        <v>50000</v>
      </c>
      <c r="D80" s="112">
        <v>15000</v>
      </c>
      <c r="E80" s="82">
        <v>35000</v>
      </c>
      <c r="F80" s="82">
        <v>0</v>
      </c>
      <c r="G80" s="35">
        <f t="shared" si="23"/>
        <v>50000</v>
      </c>
      <c r="H80" s="35">
        <f t="shared" si="24"/>
        <v>0</v>
      </c>
      <c r="I80" s="118">
        <f t="shared" si="21"/>
        <v>15000</v>
      </c>
      <c r="J80" s="118">
        <f t="shared" si="22"/>
        <v>15000</v>
      </c>
    </row>
    <row r="81" spans="1:10" ht="21" customHeight="1" x14ac:dyDescent="0.35">
      <c r="A81" s="147" t="s">
        <v>233</v>
      </c>
      <c r="B81" s="16" t="s">
        <v>18</v>
      </c>
      <c r="C81" s="27"/>
      <c r="D81" s="46"/>
      <c r="E81" s="27"/>
      <c r="F81" s="27"/>
      <c r="G81" s="35"/>
      <c r="H81" s="35"/>
      <c r="I81" s="118">
        <f t="shared" si="21"/>
        <v>0</v>
      </c>
      <c r="J81" s="118">
        <f t="shared" si="22"/>
        <v>0</v>
      </c>
    </row>
    <row r="82" spans="1:10" s="199" customFormat="1" ht="21" customHeight="1" x14ac:dyDescent="0.35">
      <c r="A82" s="198" t="s">
        <v>108</v>
      </c>
      <c r="B82" s="197" t="s">
        <v>1</v>
      </c>
      <c r="C82" s="95">
        <f>SUM(D82:F82)</f>
        <v>85800</v>
      </c>
      <c r="D82" s="95">
        <v>0</v>
      </c>
      <c r="E82" s="95">
        <v>85800</v>
      </c>
      <c r="F82" s="95">
        <v>0</v>
      </c>
      <c r="G82" s="107">
        <f t="shared" si="23"/>
        <v>85800</v>
      </c>
      <c r="H82" s="107">
        <f t="shared" si="24"/>
        <v>0</v>
      </c>
      <c r="I82" s="170"/>
      <c r="J82" s="170">
        <f t="shared" si="22"/>
        <v>25740</v>
      </c>
    </row>
    <row r="83" spans="1:10" s="199" customFormat="1" ht="21" customHeight="1" x14ac:dyDescent="0.35">
      <c r="A83" s="198"/>
      <c r="B83" s="197" t="s">
        <v>18</v>
      </c>
      <c r="C83" s="195"/>
      <c r="D83" s="195"/>
      <c r="E83" s="195"/>
      <c r="F83" s="195"/>
      <c r="G83" s="107"/>
      <c r="H83" s="107"/>
      <c r="I83" s="170">
        <f t="shared" si="21"/>
        <v>0</v>
      </c>
      <c r="J83" s="170">
        <f t="shared" si="22"/>
        <v>0</v>
      </c>
    </row>
    <row r="84" spans="1:10" s="199" customFormat="1" ht="21" customHeight="1" x14ac:dyDescent="0.35">
      <c r="A84" s="198" t="s">
        <v>114</v>
      </c>
      <c r="B84" s="197" t="s">
        <v>1</v>
      </c>
      <c r="C84" s="95">
        <v>38900</v>
      </c>
      <c r="D84" s="95">
        <v>0</v>
      </c>
      <c r="E84" s="95">
        <v>38900</v>
      </c>
      <c r="F84" s="95">
        <v>0</v>
      </c>
      <c r="G84" s="107">
        <f t="shared" si="23"/>
        <v>38900</v>
      </c>
      <c r="H84" s="107">
        <f t="shared" si="24"/>
        <v>0</v>
      </c>
      <c r="I84" s="170"/>
      <c r="J84" s="170">
        <f t="shared" si="22"/>
        <v>11670</v>
      </c>
    </row>
    <row r="85" spans="1:10" s="17" customFormat="1" ht="21" customHeight="1" x14ac:dyDescent="0.35">
      <c r="A85" s="147"/>
      <c r="B85" s="16" t="s">
        <v>18</v>
      </c>
      <c r="C85" s="27"/>
      <c r="D85" s="27"/>
      <c r="E85" s="27"/>
      <c r="F85" s="27"/>
      <c r="G85" s="35">
        <f t="shared" si="23"/>
        <v>0</v>
      </c>
      <c r="H85" s="35">
        <f t="shared" si="24"/>
        <v>0</v>
      </c>
      <c r="I85" s="35">
        <f>SUM(I64:I84)</f>
        <v>98400</v>
      </c>
      <c r="J85" s="118">
        <f t="shared" si="22"/>
        <v>0</v>
      </c>
    </row>
    <row r="86" spans="1:10" s="17" customFormat="1" ht="21" customHeight="1" x14ac:dyDescent="0.35">
      <c r="A86" s="253" t="s">
        <v>88</v>
      </c>
      <c r="B86" s="77" t="s">
        <v>1</v>
      </c>
      <c r="C86" s="78">
        <f>D86+E86+F86</f>
        <v>9458500</v>
      </c>
      <c r="D86" s="78">
        <f>D9+D30+D39+D57</f>
        <v>3286400</v>
      </c>
      <c r="E86" s="78">
        <f>E9+E30+E39+E57</f>
        <v>3979500</v>
      </c>
      <c r="F86" s="78">
        <f>F9+F30+F39+F57</f>
        <v>2192600</v>
      </c>
      <c r="G86" s="35">
        <f t="shared" si="23"/>
        <v>9458500</v>
      </c>
      <c r="H86" s="35">
        <f t="shared" si="24"/>
        <v>0</v>
      </c>
    </row>
    <row r="87" spans="1:10" s="17" customFormat="1" ht="21" customHeight="1" x14ac:dyDescent="0.35">
      <c r="A87" s="253"/>
      <c r="B87" s="77" t="s">
        <v>18</v>
      </c>
      <c r="C87" s="78">
        <v>0</v>
      </c>
      <c r="D87" s="78">
        <v>0</v>
      </c>
      <c r="E87" s="78">
        <v>0</v>
      </c>
      <c r="F87" s="78">
        <v>0</v>
      </c>
      <c r="G87" s="35">
        <f t="shared" si="23"/>
        <v>0</v>
      </c>
      <c r="H87" s="35">
        <f t="shared" si="24"/>
        <v>0</v>
      </c>
    </row>
    <row r="88" spans="1:10" s="17" customFormat="1" ht="21" customHeight="1" x14ac:dyDescent="0.35">
      <c r="A88" s="253" t="s">
        <v>89</v>
      </c>
      <c r="B88" s="77" t="s">
        <v>1</v>
      </c>
      <c r="C88" s="78">
        <f>D88+E88+F88</f>
        <v>9458500</v>
      </c>
      <c r="D88" s="78">
        <f>+D9+D30+D39+D57</f>
        <v>3286400</v>
      </c>
      <c r="E88" s="78">
        <f t="shared" ref="E88:F88" si="25">+E9+E30+E39+E57</f>
        <v>3979500</v>
      </c>
      <c r="F88" s="78">
        <f t="shared" si="25"/>
        <v>2192600</v>
      </c>
      <c r="G88" s="35">
        <f t="shared" si="23"/>
        <v>9458500</v>
      </c>
      <c r="H88" s="35">
        <f t="shared" si="24"/>
        <v>0</v>
      </c>
    </row>
    <row r="89" spans="1:10" s="17" customFormat="1" ht="21" customHeight="1" x14ac:dyDescent="0.35">
      <c r="A89" s="253"/>
      <c r="B89" s="77" t="s">
        <v>18</v>
      </c>
      <c r="C89" s="78">
        <f>D89+E89+F89</f>
        <v>0</v>
      </c>
      <c r="D89" s="78">
        <v>0</v>
      </c>
      <c r="E89" s="78">
        <v>0</v>
      </c>
      <c r="F89" s="78">
        <v>0</v>
      </c>
      <c r="G89" s="35">
        <f t="shared" si="23"/>
        <v>0</v>
      </c>
      <c r="H89" s="35">
        <f t="shared" si="24"/>
        <v>0</v>
      </c>
    </row>
    <row r="90" spans="1:10" s="49" customFormat="1" ht="21" customHeight="1" x14ac:dyDescent="0.35">
      <c r="A90" s="121"/>
      <c r="B90" s="121"/>
      <c r="C90" s="122"/>
      <c r="D90" s="122"/>
      <c r="E90" s="122"/>
      <c r="F90" s="122"/>
    </row>
    <row r="91" spans="1:10" s="17" customFormat="1" ht="21" customHeight="1" x14ac:dyDescent="0.35">
      <c r="A91" s="34"/>
      <c r="B91" s="264" t="s">
        <v>70</v>
      </c>
      <c r="C91" s="264"/>
      <c r="D91" s="264"/>
      <c r="E91" s="264"/>
      <c r="F91" s="264"/>
    </row>
    <row r="92" spans="1:10" s="17" customFormat="1" ht="21" customHeight="1" x14ac:dyDescent="0.35">
      <c r="A92" s="34"/>
      <c r="C92" s="36"/>
      <c r="D92" s="35"/>
      <c r="E92" s="35"/>
      <c r="F92" s="35"/>
    </row>
    <row r="93" spans="1:10" s="17" customFormat="1" ht="21" customHeight="1" x14ac:dyDescent="0.35">
      <c r="A93" s="34"/>
      <c r="C93" s="36"/>
      <c r="D93" s="35"/>
      <c r="E93" s="35"/>
      <c r="F93" s="35"/>
    </row>
    <row r="94" spans="1:10" s="17" customFormat="1" ht="21" customHeight="1" x14ac:dyDescent="0.35">
      <c r="A94" s="34"/>
      <c r="C94" s="36"/>
      <c r="D94" s="35"/>
      <c r="E94" s="35"/>
      <c r="F94" s="35"/>
    </row>
    <row r="95" spans="1:10" s="17" customFormat="1" ht="21" customHeight="1" x14ac:dyDescent="0.35">
      <c r="A95" s="34"/>
      <c r="C95" s="36"/>
      <c r="D95" s="35"/>
      <c r="E95" s="35"/>
      <c r="F95" s="35"/>
    </row>
    <row r="96" spans="1:10" s="17" customFormat="1" ht="21" customHeight="1" x14ac:dyDescent="0.35">
      <c r="A96" s="34"/>
      <c r="C96" s="36"/>
      <c r="D96" s="35"/>
      <c r="E96" s="35"/>
      <c r="F96" s="35"/>
    </row>
    <row r="97" spans="1:6" s="17" customFormat="1" ht="21" customHeight="1" x14ac:dyDescent="0.35">
      <c r="A97" s="34"/>
      <c r="C97" s="36"/>
      <c r="D97" s="35"/>
      <c r="E97" s="35"/>
      <c r="F97" s="35"/>
    </row>
    <row r="98" spans="1:6" s="17" customFormat="1" ht="21" customHeight="1" x14ac:dyDescent="0.35">
      <c r="A98" s="34"/>
      <c r="C98" s="36"/>
      <c r="D98" s="35"/>
      <c r="E98" s="35"/>
      <c r="F98" s="35"/>
    </row>
    <row r="99" spans="1:6" s="17" customFormat="1" ht="21" customHeight="1" x14ac:dyDescent="0.35">
      <c r="A99" s="34"/>
      <c r="C99" s="36"/>
      <c r="D99" s="35"/>
      <c r="E99" s="35"/>
      <c r="F99" s="35"/>
    </row>
    <row r="100" spans="1:6" s="17" customFormat="1" ht="21" customHeight="1" x14ac:dyDescent="0.35">
      <c r="A100" s="34"/>
      <c r="C100" s="36"/>
      <c r="D100" s="35"/>
      <c r="E100" s="35"/>
      <c r="F100" s="35"/>
    </row>
    <row r="101" spans="1:6" s="17" customFormat="1" ht="21" customHeight="1" x14ac:dyDescent="0.35">
      <c r="A101" s="34"/>
      <c r="C101" s="36"/>
      <c r="D101" s="35"/>
      <c r="E101" s="35"/>
      <c r="F101" s="35"/>
    </row>
    <row r="102" spans="1:6" s="17" customFormat="1" ht="21" customHeight="1" x14ac:dyDescent="0.35">
      <c r="A102" s="34"/>
      <c r="C102" s="36"/>
      <c r="D102" s="35"/>
      <c r="E102" s="35"/>
      <c r="F102" s="35"/>
    </row>
    <row r="103" spans="1:6" s="17" customFormat="1" ht="21" customHeight="1" x14ac:dyDescent="0.35">
      <c r="A103" s="34"/>
      <c r="C103" s="36"/>
      <c r="D103" s="35"/>
      <c r="E103" s="35"/>
      <c r="F103" s="35"/>
    </row>
    <row r="104" spans="1:6" s="17" customFormat="1" ht="21" customHeight="1" x14ac:dyDescent="0.35">
      <c r="A104" s="34"/>
      <c r="C104" s="36"/>
      <c r="D104" s="35"/>
      <c r="E104" s="35"/>
      <c r="F104" s="35"/>
    </row>
    <row r="105" spans="1:6" s="17" customFormat="1" ht="21" customHeight="1" x14ac:dyDescent="0.35">
      <c r="A105" s="34"/>
      <c r="C105" s="36"/>
      <c r="D105" s="35"/>
      <c r="E105" s="35"/>
      <c r="F105" s="35"/>
    </row>
    <row r="106" spans="1:6" s="17" customFormat="1" ht="21" customHeight="1" x14ac:dyDescent="0.35">
      <c r="A106" s="34"/>
      <c r="C106" s="36"/>
      <c r="D106" s="35"/>
      <c r="E106" s="35"/>
      <c r="F106" s="35"/>
    </row>
    <row r="107" spans="1:6" s="17" customFormat="1" ht="21" customHeight="1" x14ac:dyDescent="0.35">
      <c r="A107" s="34"/>
      <c r="C107" s="36"/>
      <c r="D107" s="35"/>
      <c r="E107" s="35"/>
      <c r="F107" s="35"/>
    </row>
    <row r="108" spans="1:6" s="17" customFormat="1" ht="21" customHeight="1" x14ac:dyDescent="0.35">
      <c r="A108" s="34"/>
      <c r="C108" s="36"/>
      <c r="D108" s="35"/>
      <c r="E108" s="35"/>
      <c r="F108" s="35"/>
    </row>
    <row r="109" spans="1:6" s="17" customFormat="1" ht="21" customHeight="1" x14ac:dyDescent="0.35">
      <c r="A109" s="34"/>
      <c r="C109" s="36"/>
      <c r="D109" s="35"/>
      <c r="E109" s="35"/>
      <c r="F109" s="35"/>
    </row>
    <row r="110" spans="1:6" s="17" customFormat="1" ht="21" customHeight="1" x14ac:dyDescent="0.35">
      <c r="A110" s="34"/>
      <c r="C110" s="36"/>
      <c r="D110" s="35"/>
      <c r="E110" s="35"/>
      <c r="F110" s="35"/>
    </row>
    <row r="111" spans="1:6" s="17" customFormat="1" ht="21" customHeight="1" x14ac:dyDescent="0.35">
      <c r="A111" s="34"/>
      <c r="C111" s="36"/>
      <c r="D111" s="35"/>
      <c r="E111" s="35"/>
      <c r="F111" s="35"/>
    </row>
    <row r="112" spans="1:6" s="17" customFormat="1" ht="21" customHeight="1" x14ac:dyDescent="0.35">
      <c r="A112" s="34"/>
      <c r="C112" s="36"/>
      <c r="D112" s="35"/>
      <c r="E112" s="35"/>
      <c r="F112" s="35"/>
    </row>
    <row r="113" spans="1:6" s="17" customFormat="1" ht="21" customHeight="1" x14ac:dyDescent="0.35">
      <c r="A113" s="34"/>
      <c r="C113" s="36"/>
      <c r="D113" s="35"/>
      <c r="E113" s="35"/>
      <c r="F113" s="35"/>
    </row>
    <row r="114" spans="1:6" s="17" customFormat="1" ht="21" customHeight="1" x14ac:dyDescent="0.35">
      <c r="A114" s="34"/>
      <c r="C114" s="36"/>
      <c r="D114" s="35"/>
      <c r="E114" s="35"/>
      <c r="F114" s="35"/>
    </row>
    <row r="115" spans="1:6" s="17" customFormat="1" ht="21" customHeight="1" x14ac:dyDescent="0.35">
      <c r="A115" s="34"/>
      <c r="C115" s="36"/>
      <c r="D115" s="35"/>
      <c r="E115" s="35"/>
      <c r="F115" s="35"/>
    </row>
    <row r="116" spans="1:6" s="17" customFormat="1" ht="21" customHeight="1" x14ac:dyDescent="0.35">
      <c r="A116" s="34"/>
      <c r="C116" s="36"/>
      <c r="D116" s="35"/>
      <c r="E116" s="35"/>
      <c r="F116" s="35"/>
    </row>
    <row r="117" spans="1:6" s="17" customFormat="1" ht="21" customHeight="1" x14ac:dyDescent="0.35">
      <c r="A117" s="34"/>
      <c r="C117" s="36"/>
      <c r="D117" s="35"/>
      <c r="E117" s="35"/>
      <c r="F117" s="35"/>
    </row>
    <row r="118" spans="1:6" s="17" customFormat="1" ht="21" customHeight="1" x14ac:dyDescent="0.35">
      <c r="A118" s="34"/>
      <c r="C118" s="36"/>
      <c r="D118" s="35"/>
      <c r="E118" s="35"/>
      <c r="F118" s="35"/>
    </row>
    <row r="119" spans="1:6" s="17" customFormat="1" ht="21" customHeight="1" x14ac:dyDescent="0.35">
      <c r="A119" s="34"/>
      <c r="C119" s="36"/>
      <c r="D119" s="35"/>
      <c r="E119" s="35"/>
      <c r="F119" s="35"/>
    </row>
    <row r="120" spans="1:6" s="17" customFormat="1" ht="21" customHeight="1" x14ac:dyDescent="0.35">
      <c r="A120" s="34"/>
      <c r="C120" s="36"/>
      <c r="D120" s="35"/>
      <c r="E120" s="35"/>
      <c r="F120" s="35"/>
    </row>
    <row r="121" spans="1:6" s="17" customFormat="1" ht="21" customHeight="1" x14ac:dyDescent="0.35">
      <c r="A121" s="34"/>
      <c r="C121" s="36"/>
      <c r="D121" s="35"/>
      <c r="E121" s="35"/>
      <c r="F121" s="35"/>
    </row>
    <row r="122" spans="1:6" s="17" customFormat="1" ht="21" customHeight="1" x14ac:dyDescent="0.35">
      <c r="A122" s="34"/>
      <c r="C122" s="36"/>
      <c r="D122" s="35"/>
      <c r="E122" s="35"/>
      <c r="F122" s="35"/>
    </row>
    <row r="123" spans="1:6" s="17" customFormat="1" ht="21" customHeight="1" x14ac:dyDescent="0.35">
      <c r="A123" s="34"/>
      <c r="C123" s="36"/>
      <c r="D123" s="35"/>
      <c r="E123" s="35"/>
      <c r="F123" s="35"/>
    </row>
    <row r="124" spans="1:6" s="17" customFormat="1" ht="21" customHeight="1" x14ac:dyDescent="0.35">
      <c r="A124" s="34"/>
      <c r="C124" s="36"/>
      <c r="D124" s="35"/>
      <c r="E124" s="35"/>
      <c r="F124" s="35"/>
    </row>
    <row r="125" spans="1:6" s="17" customFormat="1" ht="21" customHeight="1" x14ac:dyDescent="0.35">
      <c r="A125" s="34"/>
      <c r="C125" s="36"/>
      <c r="D125" s="35"/>
      <c r="E125" s="35"/>
      <c r="F125" s="35"/>
    </row>
    <row r="126" spans="1:6" s="17" customFormat="1" ht="21" customHeight="1" x14ac:dyDescent="0.35">
      <c r="A126" s="34"/>
      <c r="C126" s="36"/>
      <c r="D126" s="35"/>
      <c r="E126" s="35"/>
      <c r="F126" s="35"/>
    </row>
    <row r="127" spans="1:6" s="17" customFormat="1" ht="21" customHeight="1" x14ac:dyDescent="0.35">
      <c r="A127" s="34"/>
      <c r="C127" s="36"/>
      <c r="D127" s="35"/>
      <c r="E127" s="35"/>
      <c r="F127" s="35"/>
    </row>
    <row r="128" spans="1:6" s="17" customFormat="1" ht="21" customHeight="1" x14ac:dyDescent="0.35">
      <c r="A128" s="34"/>
      <c r="C128" s="36"/>
      <c r="D128" s="35"/>
      <c r="E128" s="35"/>
      <c r="F128" s="35"/>
    </row>
    <row r="129" spans="1:6" s="17" customFormat="1" ht="21" customHeight="1" x14ac:dyDescent="0.35">
      <c r="A129" s="34"/>
      <c r="C129" s="36"/>
      <c r="D129" s="35"/>
      <c r="E129" s="35"/>
      <c r="F129" s="35"/>
    </row>
    <row r="130" spans="1:6" s="17" customFormat="1" ht="21" customHeight="1" x14ac:dyDescent="0.35">
      <c r="A130" s="34"/>
      <c r="C130" s="36"/>
      <c r="D130" s="35"/>
      <c r="E130" s="35"/>
      <c r="F130" s="35"/>
    </row>
    <row r="131" spans="1:6" s="17" customFormat="1" ht="21" customHeight="1" x14ac:dyDescent="0.35">
      <c r="A131" s="34"/>
      <c r="C131" s="36"/>
      <c r="D131" s="35"/>
      <c r="E131" s="35"/>
      <c r="F131" s="35"/>
    </row>
    <row r="132" spans="1:6" s="17" customFormat="1" ht="21" customHeight="1" x14ac:dyDescent="0.35">
      <c r="A132" s="34"/>
      <c r="C132" s="36"/>
      <c r="D132" s="35"/>
      <c r="E132" s="35"/>
      <c r="F132" s="35"/>
    </row>
    <row r="133" spans="1:6" s="17" customFormat="1" ht="21" customHeight="1" x14ac:dyDescent="0.35">
      <c r="A133" s="34"/>
      <c r="C133" s="36"/>
      <c r="D133" s="35"/>
      <c r="E133" s="35"/>
      <c r="F133" s="35"/>
    </row>
    <row r="134" spans="1:6" s="17" customFormat="1" ht="21" customHeight="1" x14ac:dyDescent="0.35">
      <c r="A134" s="34"/>
      <c r="C134" s="36"/>
      <c r="D134" s="35"/>
      <c r="E134" s="35"/>
      <c r="F134" s="35"/>
    </row>
    <row r="135" spans="1:6" s="17" customFormat="1" ht="21" customHeight="1" x14ac:dyDescent="0.35">
      <c r="A135" s="34"/>
      <c r="C135" s="36"/>
      <c r="D135" s="35"/>
      <c r="E135" s="35"/>
      <c r="F135" s="35"/>
    </row>
    <row r="136" spans="1:6" s="17" customFormat="1" ht="21" customHeight="1" x14ac:dyDescent="0.35">
      <c r="A136" s="34"/>
      <c r="C136" s="36"/>
      <c r="D136" s="35"/>
      <c r="E136" s="35"/>
      <c r="F136" s="35"/>
    </row>
    <row r="137" spans="1:6" s="17" customFormat="1" ht="21" customHeight="1" x14ac:dyDescent="0.35">
      <c r="A137" s="34"/>
      <c r="C137" s="36"/>
      <c r="D137" s="35"/>
      <c r="E137" s="35"/>
      <c r="F137" s="35"/>
    </row>
    <row r="138" spans="1:6" s="17" customFormat="1" ht="21" customHeight="1" x14ac:dyDescent="0.35">
      <c r="A138" s="34"/>
      <c r="C138" s="36"/>
      <c r="D138" s="35"/>
      <c r="E138" s="35"/>
      <c r="F138" s="35"/>
    </row>
    <row r="139" spans="1:6" s="17" customFormat="1" ht="21" customHeight="1" x14ac:dyDescent="0.35">
      <c r="A139" s="34"/>
      <c r="C139" s="36"/>
      <c r="D139" s="35"/>
      <c r="E139" s="35"/>
      <c r="F139" s="35"/>
    </row>
    <row r="140" spans="1:6" s="17" customFormat="1" ht="21" customHeight="1" x14ac:dyDescent="0.35">
      <c r="A140" s="34"/>
      <c r="C140" s="36"/>
      <c r="D140" s="35"/>
      <c r="E140" s="35"/>
      <c r="F140" s="35"/>
    </row>
    <row r="141" spans="1:6" s="17" customFormat="1" ht="21" customHeight="1" x14ac:dyDescent="0.35">
      <c r="A141" s="34"/>
      <c r="C141" s="36"/>
      <c r="D141" s="35"/>
      <c r="E141" s="35"/>
      <c r="F141" s="35"/>
    </row>
    <row r="142" spans="1:6" s="17" customFormat="1" ht="21" customHeight="1" x14ac:dyDescent="0.35">
      <c r="A142" s="34"/>
      <c r="C142" s="36"/>
      <c r="D142" s="35"/>
      <c r="E142" s="35"/>
      <c r="F142" s="35"/>
    </row>
    <row r="143" spans="1:6" s="17" customFormat="1" ht="21" customHeight="1" x14ac:dyDescent="0.35">
      <c r="A143" s="34"/>
      <c r="C143" s="36"/>
      <c r="D143" s="35"/>
      <c r="E143" s="35"/>
      <c r="F143" s="35"/>
    </row>
    <row r="144" spans="1:6" s="17" customFormat="1" ht="21" customHeight="1" x14ac:dyDescent="0.35">
      <c r="A144" s="34"/>
      <c r="C144" s="36"/>
      <c r="D144" s="35"/>
      <c r="E144" s="35"/>
      <c r="F144" s="35"/>
    </row>
    <row r="145" spans="1:6" s="17" customFormat="1" ht="21" customHeight="1" x14ac:dyDescent="0.35">
      <c r="A145" s="34"/>
      <c r="C145" s="36"/>
      <c r="D145" s="35"/>
      <c r="E145" s="35"/>
      <c r="F145" s="35"/>
    </row>
    <row r="146" spans="1:6" s="17" customFormat="1" ht="21" customHeight="1" x14ac:dyDescent="0.35">
      <c r="A146" s="34"/>
      <c r="C146" s="36"/>
      <c r="D146" s="35"/>
      <c r="E146" s="35"/>
      <c r="F146" s="35"/>
    </row>
    <row r="147" spans="1:6" s="17" customFormat="1" ht="21" customHeight="1" x14ac:dyDescent="0.35">
      <c r="A147" s="34"/>
      <c r="C147" s="36"/>
      <c r="D147" s="35"/>
      <c r="E147" s="35"/>
      <c r="F147" s="35"/>
    </row>
    <row r="148" spans="1:6" s="17" customFormat="1" ht="21" customHeight="1" x14ac:dyDescent="0.35">
      <c r="A148" s="34"/>
      <c r="C148" s="36"/>
      <c r="D148" s="35"/>
      <c r="E148" s="35"/>
      <c r="F148" s="35"/>
    </row>
    <row r="149" spans="1:6" s="17" customFormat="1" ht="21" customHeight="1" x14ac:dyDescent="0.35">
      <c r="A149" s="34"/>
      <c r="C149" s="36"/>
      <c r="D149" s="35"/>
      <c r="E149" s="35"/>
      <c r="F149" s="35"/>
    </row>
    <row r="150" spans="1:6" s="17" customFormat="1" ht="21" customHeight="1" x14ac:dyDescent="0.35">
      <c r="A150" s="34"/>
      <c r="C150" s="36"/>
      <c r="D150" s="35"/>
      <c r="E150" s="35"/>
      <c r="F150" s="35"/>
    </row>
    <row r="151" spans="1:6" s="17" customFormat="1" ht="21" customHeight="1" x14ac:dyDescent="0.35">
      <c r="A151" s="34"/>
      <c r="C151" s="36"/>
      <c r="D151" s="35"/>
      <c r="E151" s="35"/>
      <c r="F151" s="35"/>
    </row>
    <row r="152" spans="1:6" s="17" customFormat="1" ht="21" customHeight="1" x14ac:dyDescent="0.35">
      <c r="A152" s="34"/>
      <c r="C152" s="36"/>
      <c r="D152" s="35"/>
      <c r="E152" s="35"/>
      <c r="F152" s="35"/>
    </row>
    <row r="153" spans="1:6" s="17" customFormat="1" ht="21" customHeight="1" x14ac:dyDescent="0.35">
      <c r="A153" s="34"/>
      <c r="C153" s="36"/>
      <c r="D153" s="35"/>
      <c r="E153" s="35"/>
      <c r="F153" s="35"/>
    </row>
    <row r="154" spans="1:6" s="17" customFormat="1" ht="21" customHeight="1" x14ac:dyDescent="0.35">
      <c r="A154" s="34"/>
      <c r="C154" s="36"/>
      <c r="D154" s="35"/>
      <c r="E154" s="35"/>
      <c r="F154" s="35"/>
    </row>
    <row r="155" spans="1:6" s="17" customFormat="1" ht="21" customHeight="1" x14ac:dyDescent="0.35">
      <c r="A155" s="34"/>
      <c r="C155" s="36"/>
      <c r="D155" s="35"/>
      <c r="E155" s="35"/>
      <c r="F155" s="35"/>
    </row>
    <row r="156" spans="1:6" s="17" customFormat="1" ht="21" customHeight="1" x14ac:dyDescent="0.35">
      <c r="A156" s="34"/>
      <c r="C156" s="36"/>
      <c r="D156" s="35"/>
      <c r="E156" s="35"/>
      <c r="F156" s="35"/>
    </row>
    <row r="157" spans="1:6" s="17" customFormat="1" ht="21" customHeight="1" x14ac:dyDescent="0.35">
      <c r="A157" s="34"/>
      <c r="C157" s="36"/>
      <c r="D157" s="35"/>
      <c r="E157" s="35"/>
      <c r="F157" s="35"/>
    </row>
    <row r="158" spans="1:6" s="17" customFormat="1" ht="21" customHeight="1" x14ac:dyDescent="0.35">
      <c r="A158" s="34"/>
      <c r="C158" s="36"/>
      <c r="D158" s="35"/>
      <c r="E158" s="35"/>
      <c r="F158" s="35"/>
    </row>
    <row r="159" spans="1:6" s="17" customFormat="1" ht="21" customHeight="1" x14ac:dyDescent="0.35">
      <c r="A159" s="34"/>
      <c r="C159" s="36"/>
      <c r="D159" s="35"/>
      <c r="E159" s="35"/>
      <c r="F159" s="35"/>
    </row>
    <row r="160" spans="1:6" s="17" customFormat="1" ht="21" customHeight="1" x14ac:dyDescent="0.35">
      <c r="A160" s="34"/>
      <c r="C160" s="36"/>
      <c r="D160" s="35"/>
      <c r="E160" s="35"/>
      <c r="F160" s="35"/>
    </row>
    <row r="161" spans="1:6" s="17" customFormat="1" ht="21" customHeight="1" x14ac:dyDescent="0.35">
      <c r="A161" s="34"/>
      <c r="C161" s="36"/>
      <c r="D161" s="35"/>
      <c r="E161" s="35"/>
      <c r="F161" s="35"/>
    </row>
    <row r="162" spans="1:6" s="17" customFormat="1" ht="21" customHeight="1" x14ac:dyDescent="0.35">
      <c r="A162" s="34"/>
      <c r="C162" s="36"/>
      <c r="D162" s="35"/>
      <c r="E162" s="35"/>
      <c r="F162" s="35"/>
    </row>
    <row r="163" spans="1:6" s="17" customFormat="1" ht="21" customHeight="1" x14ac:dyDescent="0.35">
      <c r="A163" s="34"/>
      <c r="C163" s="36"/>
      <c r="D163" s="35"/>
      <c r="E163" s="35"/>
      <c r="F163" s="35"/>
    </row>
    <row r="164" spans="1:6" s="17" customFormat="1" ht="21" customHeight="1" x14ac:dyDescent="0.35">
      <c r="A164" s="34"/>
      <c r="C164" s="36"/>
      <c r="D164" s="35"/>
      <c r="E164" s="35"/>
      <c r="F164" s="35"/>
    </row>
    <row r="165" spans="1:6" s="17" customFormat="1" ht="21" customHeight="1" x14ac:dyDescent="0.35">
      <c r="A165" s="34"/>
      <c r="C165" s="36"/>
      <c r="D165" s="35"/>
      <c r="E165" s="35"/>
      <c r="F165" s="35"/>
    </row>
    <row r="166" spans="1:6" s="17" customFormat="1" ht="21" customHeight="1" x14ac:dyDescent="0.35">
      <c r="A166" s="34"/>
      <c r="C166" s="36"/>
      <c r="D166" s="35"/>
      <c r="E166" s="35"/>
      <c r="F166" s="35"/>
    </row>
    <row r="167" spans="1:6" s="17" customFormat="1" ht="21" customHeight="1" x14ac:dyDescent="0.35">
      <c r="A167" s="34"/>
      <c r="C167" s="36"/>
      <c r="D167" s="35"/>
      <c r="E167" s="35"/>
      <c r="F167" s="35"/>
    </row>
    <row r="168" spans="1:6" s="17" customFormat="1" ht="21" customHeight="1" x14ac:dyDescent="0.35">
      <c r="A168" s="34"/>
      <c r="C168" s="36"/>
      <c r="D168" s="35"/>
      <c r="E168" s="35"/>
      <c r="F168" s="35"/>
    </row>
    <row r="169" spans="1:6" s="17" customFormat="1" ht="21" customHeight="1" x14ac:dyDescent="0.35">
      <c r="A169" s="34"/>
      <c r="C169" s="36"/>
      <c r="D169" s="35"/>
      <c r="E169" s="35"/>
      <c r="F169" s="35"/>
    </row>
    <row r="170" spans="1:6" s="17" customFormat="1" ht="21" customHeight="1" x14ac:dyDescent="0.35">
      <c r="A170" s="34"/>
      <c r="C170" s="36"/>
      <c r="D170" s="35"/>
      <c r="E170" s="35"/>
      <c r="F170" s="35"/>
    </row>
    <row r="171" spans="1:6" s="17" customFormat="1" ht="21" customHeight="1" x14ac:dyDescent="0.35">
      <c r="A171" s="34"/>
      <c r="C171" s="36"/>
      <c r="D171" s="35"/>
      <c r="E171" s="35"/>
      <c r="F171" s="35"/>
    </row>
    <row r="172" spans="1:6" s="17" customFormat="1" ht="21" customHeight="1" x14ac:dyDescent="0.35">
      <c r="A172" s="34"/>
      <c r="C172" s="36"/>
      <c r="D172" s="35"/>
      <c r="E172" s="35"/>
      <c r="F172" s="35"/>
    </row>
    <row r="173" spans="1:6" s="17" customFormat="1" ht="21" customHeight="1" x14ac:dyDescent="0.35">
      <c r="A173" s="34"/>
      <c r="C173" s="36"/>
      <c r="D173" s="35"/>
      <c r="E173" s="35"/>
      <c r="F173" s="35"/>
    </row>
    <row r="174" spans="1:6" s="17" customFormat="1" ht="21" customHeight="1" x14ac:dyDescent="0.35">
      <c r="A174" s="34"/>
      <c r="C174" s="36"/>
      <c r="D174" s="35"/>
      <c r="E174" s="35"/>
      <c r="F174" s="35"/>
    </row>
    <row r="175" spans="1:6" s="17" customFormat="1" ht="21" customHeight="1" x14ac:dyDescent="0.35">
      <c r="A175" s="34"/>
      <c r="C175" s="36"/>
      <c r="D175" s="35"/>
      <c r="E175" s="35"/>
      <c r="F175" s="35"/>
    </row>
    <row r="176" spans="1:6" s="17" customFormat="1" ht="21" customHeight="1" x14ac:dyDescent="0.35">
      <c r="A176" s="34"/>
      <c r="C176" s="36"/>
      <c r="D176" s="35"/>
      <c r="E176" s="35"/>
      <c r="F176" s="35"/>
    </row>
    <row r="177" spans="1:6" s="17" customFormat="1" ht="21" customHeight="1" x14ac:dyDescent="0.35">
      <c r="A177" s="34"/>
      <c r="C177" s="36"/>
      <c r="D177" s="35"/>
      <c r="E177" s="35"/>
      <c r="F177" s="35"/>
    </row>
    <row r="178" spans="1:6" s="17" customFormat="1" ht="21" customHeight="1" x14ac:dyDescent="0.35">
      <c r="A178" s="34"/>
      <c r="C178" s="36"/>
      <c r="D178" s="35"/>
      <c r="E178" s="35"/>
      <c r="F178" s="35"/>
    </row>
    <row r="179" spans="1:6" s="17" customFormat="1" ht="21" customHeight="1" x14ac:dyDescent="0.35">
      <c r="A179" s="34"/>
      <c r="C179" s="36"/>
      <c r="D179" s="35"/>
      <c r="E179" s="35"/>
      <c r="F179" s="35"/>
    </row>
    <row r="180" spans="1:6" s="17" customFormat="1" ht="21" customHeight="1" x14ac:dyDescent="0.35">
      <c r="A180" s="34"/>
      <c r="C180" s="36"/>
      <c r="D180" s="35"/>
      <c r="E180" s="35"/>
      <c r="F180" s="35"/>
    </row>
    <row r="181" spans="1:6" s="17" customFormat="1" ht="21" customHeight="1" x14ac:dyDescent="0.35">
      <c r="A181" s="34"/>
      <c r="C181" s="36"/>
      <c r="D181" s="35"/>
      <c r="E181" s="35"/>
      <c r="F181" s="35"/>
    </row>
    <row r="182" spans="1:6" s="17" customFormat="1" ht="21" customHeight="1" x14ac:dyDescent="0.35">
      <c r="A182" s="34"/>
      <c r="C182" s="36"/>
      <c r="D182" s="35"/>
      <c r="E182" s="35"/>
      <c r="F182" s="35"/>
    </row>
    <row r="183" spans="1:6" s="17" customFormat="1" ht="21" customHeight="1" x14ac:dyDescent="0.35">
      <c r="A183" s="34"/>
      <c r="C183" s="36"/>
      <c r="D183" s="35"/>
      <c r="E183" s="35"/>
      <c r="F183" s="35"/>
    </row>
    <row r="184" spans="1:6" s="17" customFormat="1" ht="21" customHeight="1" x14ac:dyDescent="0.35">
      <c r="A184" s="34"/>
      <c r="C184" s="36"/>
      <c r="D184" s="35"/>
      <c r="E184" s="35"/>
      <c r="F184" s="35"/>
    </row>
    <row r="185" spans="1:6" s="17" customFormat="1" ht="21" customHeight="1" x14ac:dyDescent="0.35">
      <c r="A185" s="34"/>
      <c r="C185" s="36"/>
      <c r="D185" s="35"/>
      <c r="E185" s="35"/>
      <c r="F185" s="35"/>
    </row>
    <row r="186" spans="1:6" s="17" customFormat="1" ht="21" customHeight="1" x14ac:dyDescent="0.35">
      <c r="A186" s="34"/>
      <c r="C186" s="36"/>
      <c r="D186" s="35"/>
      <c r="E186" s="35"/>
      <c r="F186" s="35"/>
    </row>
    <row r="187" spans="1:6" s="17" customFormat="1" ht="21" customHeight="1" x14ac:dyDescent="0.35">
      <c r="A187" s="34"/>
      <c r="C187" s="36"/>
      <c r="D187" s="35"/>
      <c r="E187" s="35"/>
      <c r="F187" s="35"/>
    </row>
    <row r="188" spans="1:6" s="17" customFormat="1" ht="21" customHeight="1" x14ac:dyDescent="0.35">
      <c r="A188" s="34"/>
      <c r="C188" s="36"/>
      <c r="D188" s="35"/>
      <c r="E188" s="35"/>
      <c r="F188" s="35"/>
    </row>
    <row r="189" spans="1:6" s="17" customFormat="1" ht="21" customHeight="1" x14ac:dyDescent="0.35">
      <c r="A189" s="34"/>
      <c r="C189" s="36"/>
      <c r="D189" s="35"/>
      <c r="E189" s="35"/>
      <c r="F189" s="35"/>
    </row>
    <row r="190" spans="1:6" s="17" customFormat="1" ht="21" customHeight="1" x14ac:dyDescent="0.35">
      <c r="A190" s="34"/>
      <c r="C190" s="36"/>
      <c r="D190" s="35"/>
      <c r="E190" s="35"/>
      <c r="F190" s="35"/>
    </row>
    <row r="191" spans="1:6" s="17" customFormat="1" ht="21" customHeight="1" x14ac:dyDescent="0.35">
      <c r="A191" s="34"/>
      <c r="C191" s="36"/>
      <c r="D191" s="35"/>
      <c r="E191" s="35"/>
      <c r="F191" s="35"/>
    </row>
    <row r="192" spans="1:6" s="17" customFormat="1" ht="21" customHeight="1" x14ac:dyDescent="0.35">
      <c r="A192" s="34"/>
      <c r="C192" s="36"/>
      <c r="D192" s="35"/>
      <c r="E192" s="35"/>
      <c r="F192" s="35"/>
    </row>
    <row r="193" spans="1:6" s="17" customFormat="1" ht="21" customHeight="1" x14ac:dyDescent="0.35">
      <c r="A193" s="34"/>
      <c r="C193" s="36"/>
      <c r="D193" s="35"/>
      <c r="E193" s="35"/>
      <c r="F193" s="35"/>
    </row>
    <row r="194" spans="1:6" s="17" customFormat="1" ht="21" customHeight="1" x14ac:dyDescent="0.35">
      <c r="A194" s="34"/>
      <c r="C194" s="36"/>
      <c r="D194" s="35"/>
      <c r="E194" s="35"/>
      <c r="F194" s="35"/>
    </row>
    <row r="195" spans="1:6" s="17" customFormat="1" ht="21" customHeight="1" x14ac:dyDescent="0.35">
      <c r="A195" s="34"/>
      <c r="C195" s="36"/>
      <c r="D195" s="35"/>
      <c r="E195" s="35"/>
      <c r="F195" s="35"/>
    </row>
    <row r="196" spans="1:6" s="17" customFormat="1" ht="21" customHeight="1" x14ac:dyDescent="0.35">
      <c r="A196" s="34"/>
      <c r="C196" s="36"/>
      <c r="D196" s="35"/>
      <c r="E196" s="35"/>
      <c r="F196" s="35"/>
    </row>
    <row r="197" spans="1:6" s="17" customFormat="1" ht="21" customHeight="1" x14ac:dyDescent="0.35">
      <c r="A197" s="34"/>
      <c r="C197" s="36"/>
      <c r="D197" s="35"/>
      <c r="E197" s="35"/>
      <c r="F197" s="35"/>
    </row>
    <row r="198" spans="1:6" s="17" customFormat="1" ht="21" customHeight="1" x14ac:dyDescent="0.35">
      <c r="A198" s="34"/>
      <c r="C198" s="36"/>
      <c r="D198" s="35"/>
      <c r="E198" s="35"/>
      <c r="F198" s="35"/>
    </row>
    <row r="199" spans="1:6" s="17" customFormat="1" ht="21" customHeight="1" x14ac:dyDescent="0.35">
      <c r="A199" s="34"/>
      <c r="C199" s="36"/>
      <c r="D199" s="35"/>
      <c r="E199" s="35"/>
      <c r="F199" s="35"/>
    </row>
    <row r="200" spans="1:6" s="17" customFormat="1" ht="21" customHeight="1" x14ac:dyDescent="0.35">
      <c r="A200" s="34"/>
      <c r="C200" s="36"/>
      <c r="D200" s="35"/>
      <c r="E200" s="35"/>
      <c r="F200" s="35"/>
    </row>
    <row r="201" spans="1:6" s="17" customFormat="1" ht="21" customHeight="1" x14ac:dyDescent="0.35">
      <c r="A201" s="34"/>
      <c r="C201" s="36"/>
      <c r="D201" s="35"/>
      <c r="E201" s="35"/>
      <c r="F201" s="35"/>
    </row>
    <row r="202" spans="1:6" s="17" customFormat="1" ht="21" customHeight="1" x14ac:dyDescent="0.35">
      <c r="A202" s="34"/>
      <c r="C202" s="36"/>
      <c r="D202" s="35"/>
      <c r="E202" s="35"/>
      <c r="F202" s="35"/>
    </row>
    <row r="203" spans="1:6" s="17" customFormat="1" ht="21" customHeight="1" x14ac:dyDescent="0.35">
      <c r="A203" s="34"/>
      <c r="C203" s="36"/>
      <c r="D203" s="35"/>
      <c r="E203" s="35"/>
      <c r="F203" s="35"/>
    </row>
    <row r="204" spans="1:6" s="17" customFormat="1" ht="21" customHeight="1" x14ac:dyDescent="0.35">
      <c r="A204" s="34"/>
      <c r="C204" s="36"/>
      <c r="D204" s="35"/>
      <c r="E204" s="35"/>
      <c r="F204" s="35"/>
    </row>
    <row r="205" spans="1:6" s="17" customFormat="1" ht="21" customHeight="1" x14ac:dyDescent="0.35">
      <c r="A205" s="34"/>
      <c r="C205" s="36"/>
      <c r="D205" s="35"/>
      <c r="E205" s="35"/>
      <c r="F205" s="35"/>
    </row>
    <row r="206" spans="1:6" s="17" customFormat="1" ht="21" customHeight="1" x14ac:dyDescent="0.35">
      <c r="A206" s="34"/>
      <c r="C206" s="35"/>
      <c r="D206" s="35"/>
      <c r="E206" s="35"/>
      <c r="F206" s="35"/>
    </row>
    <row r="207" spans="1:6" s="17" customFormat="1" ht="21" customHeight="1" x14ac:dyDescent="0.35">
      <c r="A207" s="34"/>
      <c r="C207" s="35"/>
      <c r="D207" s="35"/>
      <c r="E207" s="35"/>
      <c r="F207" s="35"/>
    </row>
    <row r="208" spans="1:6" s="17" customFormat="1" ht="21" customHeight="1" x14ac:dyDescent="0.35">
      <c r="A208" s="34"/>
      <c r="C208" s="35"/>
      <c r="D208" s="35"/>
      <c r="E208" s="35"/>
      <c r="F208" s="35"/>
    </row>
    <row r="209" spans="1:6" s="17" customFormat="1" ht="21" customHeight="1" x14ac:dyDescent="0.35">
      <c r="A209" s="34"/>
      <c r="C209" s="35"/>
      <c r="D209" s="35"/>
      <c r="E209" s="35"/>
      <c r="F209" s="35"/>
    </row>
    <row r="210" spans="1:6" s="17" customFormat="1" ht="21" customHeight="1" x14ac:dyDescent="0.35">
      <c r="A210" s="34"/>
      <c r="C210" s="35"/>
      <c r="D210" s="35"/>
      <c r="E210" s="35"/>
      <c r="F210" s="35"/>
    </row>
    <row r="211" spans="1:6" s="17" customFormat="1" ht="21" customHeight="1" x14ac:dyDescent="0.35">
      <c r="A211" s="34"/>
      <c r="C211" s="35"/>
      <c r="D211" s="35"/>
      <c r="E211" s="35"/>
      <c r="F211" s="35"/>
    </row>
    <row r="212" spans="1:6" s="17" customFormat="1" ht="21" customHeight="1" x14ac:dyDescent="0.35">
      <c r="A212" s="34"/>
      <c r="C212" s="35"/>
      <c r="D212" s="35"/>
      <c r="E212" s="35"/>
      <c r="F212" s="35"/>
    </row>
    <row r="213" spans="1:6" s="17" customFormat="1" ht="21" customHeight="1" x14ac:dyDescent="0.35">
      <c r="A213" s="34"/>
      <c r="C213" s="35"/>
      <c r="D213" s="35"/>
      <c r="E213" s="35"/>
      <c r="F213" s="35"/>
    </row>
    <row r="214" spans="1:6" s="17" customFormat="1" ht="21" customHeight="1" x14ac:dyDescent="0.35">
      <c r="A214" s="34"/>
      <c r="C214" s="35"/>
      <c r="D214" s="35"/>
      <c r="E214" s="35"/>
      <c r="F214" s="35"/>
    </row>
    <row r="215" spans="1:6" s="17" customFormat="1" ht="21" customHeight="1" x14ac:dyDescent="0.35">
      <c r="A215" s="34"/>
      <c r="C215" s="35"/>
      <c r="D215" s="35"/>
      <c r="E215" s="35"/>
      <c r="F215" s="35"/>
    </row>
    <row r="216" spans="1:6" s="17" customFormat="1" ht="21" customHeight="1" x14ac:dyDescent="0.35">
      <c r="A216" s="34"/>
      <c r="C216" s="35"/>
      <c r="D216" s="35"/>
      <c r="E216" s="35"/>
      <c r="F216" s="35"/>
    </row>
    <row r="217" spans="1:6" s="17" customFormat="1" ht="21" customHeight="1" x14ac:dyDescent="0.35">
      <c r="A217" s="34"/>
      <c r="C217" s="35"/>
      <c r="D217" s="35"/>
      <c r="E217" s="35"/>
      <c r="F217" s="35"/>
    </row>
    <row r="218" spans="1:6" s="17" customFormat="1" ht="21" customHeight="1" x14ac:dyDescent="0.35">
      <c r="A218" s="34"/>
      <c r="C218" s="35"/>
      <c r="D218" s="35"/>
      <c r="E218" s="35"/>
      <c r="F218" s="35"/>
    </row>
    <row r="219" spans="1:6" s="17" customFormat="1" ht="21" customHeight="1" x14ac:dyDescent="0.35">
      <c r="A219" s="34"/>
      <c r="C219" s="35"/>
      <c r="D219" s="35"/>
      <c r="E219" s="35"/>
      <c r="F219" s="35"/>
    </row>
    <row r="220" spans="1:6" s="17" customFormat="1" ht="21" customHeight="1" x14ac:dyDescent="0.35">
      <c r="A220" s="34"/>
      <c r="C220" s="35"/>
      <c r="D220" s="35"/>
      <c r="E220" s="35"/>
      <c r="F220" s="35"/>
    </row>
    <row r="221" spans="1:6" s="17" customFormat="1" ht="21" customHeight="1" x14ac:dyDescent="0.35">
      <c r="A221" s="34"/>
      <c r="C221" s="35"/>
      <c r="D221" s="35"/>
      <c r="E221" s="35"/>
      <c r="F221" s="35"/>
    </row>
    <row r="222" spans="1:6" s="17" customFormat="1" ht="21" customHeight="1" x14ac:dyDescent="0.35">
      <c r="A222" s="34"/>
      <c r="C222" s="35"/>
      <c r="D222" s="35"/>
      <c r="E222" s="35"/>
      <c r="F222" s="35"/>
    </row>
    <row r="223" spans="1:6" s="17" customFormat="1" ht="21" customHeight="1" x14ac:dyDescent="0.35">
      <c r="A223" s="34"/>
      <c r="C223" s="35"/>
      <c r="D223" s="35"/>
      <c r="E223" s="35"/>
      <c r="F223" s="35"/>
    </row>
    <row r="224" spans="1:6" s="17" customFormat="1" ht="21" customHeight="1" x14ac:dyDescent="0.35">
      <c r="A224" s="34"/>
      <c r="C224" s="35"/>
      <c r="D224" s="35"/>
      <c r="E224" s="35"/>
      <c r="F224" s="35"/>
    </row>
    <row r="225" spans="1:6" s="17" customFormat="1" ht="21" customHeight="1" x14ac:dyDescent="0.35">
      <c r="A225" s="34"/>
      <c r="C225" s="35"/>
      <c r="D225" s="35"/>
      <c r="E225" s="35"/>
      <c r="F225" s="35"/>
    </row>
    <row r="226" spans="1:6" s="17" customFormat="1" ht="21" customHeight="1" x14ac:dyDescent="0.35">
      <c r="A226" s="34"/>
      <c r="C226" s="35"/>
      <c r="D226" s="35"/>
      <c r="E226" s="35"/>
      <c r="F226" s="35"/>
    </row>
    <row r="227" spans="1:6" s="17" customFormat="1" ht="21" customHeight="1" x14ac:dyDescent="0.35">
      <c r="A227" s="34"/>
      <c r="C227" s="35"/>
      <c r="D227" s="35"/>
      <c r="E227" s="35"/>
      <c r="F227" s="35"/>
    </row>
    <row r="228" spans="1:6" s="17" customFormat="1" ht="21" customHeight="1" x14ac:dyDescent="0.35">
      <c r="A228" s="34"/>
      <c r="C228" s="35"/>
      <c r="D228" s="35"/>
      <c r="E228" s="35"/>
      <c r="F228" s="35"/>
    </row>
    <row r="229" spans="1:6" s="17" customFormat="1" ht="21" customHeight="1" x14ac:dyDescent="0.35">
      <c r="A229" s="34"/>
      <c r="C229" s="35"/>
      <c r="D229" s="35"/>
      <c r="E229" s="35"/>
      <c r="F229" s="35"/>
    </row>
    <row r="230" spans="1:6" s="17" customFormat="1" ht="21" customHeight="1" x14ac:dyDescent="0.35">
      <c r="A230" s="34"/>
      <c r="C230" s="35"/>
      <c r="D230" s="35"/>
      <c r="E230" s="35"/>
      <c r="F230" s="35"/>
    </row>
    <row r="231" spans="1:6" s="17" customFormat="1" ht="21" customHeight="1" x14ac:dyDescent="0.35">
      <c r="A231" s="34"/>
      <c r="C231" s="35"/>
      <c r="D231" s="35"/>
      <c r="E231" s="35"/>
      <c r="F231" s="35"/>
    </row>
    <row r="232" spans="1:6" s="17" customFormat="1" ht="21" customHeight="1" x14ac:dyDescent="0.35">
      <c r="A232" s="34"/>
      <c r="C232" s="35"/>
      <c r="D232" s="35"/>
      <c r="E232" s="35"/>
      <c r="F232" s="35"/>
    </row>
    <row r="233" spans="1:6" s="17" customFormat="1" ht="21" customHeight="1" x14ac:dyDescent="0.35">
      <c r="A233" s="34"/>
      <c r="C233" s="35"/>
      <c r="D233" s="35"/>
      <c r="E233" s="35"/>
      <c r="F233" s="35"/>
    </row>
    <row r="234" spans="1:6" s="17" customFormat="1" ht="21" customHeight="1" x14ac:dyDescent="0.35">
      <c r="A234" s="34"/>
      <c r="C234" s="35"/>
      <c r="D234" s="35"/>
      <c r="E234" s="35"/>
      <c r="F234" s="35"/>
    </row>
    <row r="235" spans="1:6" s="17" customFormat="1" ht="21" customHeight="1" x14ac:dyDescent="0.35">
      <c r="A235" s="34"/>
      <c r="C235" s="35"/>
      <c r="D235" s="35"/>
      <c r="E235" s="35"/>
      <c r="F235" s="35"/>
    </row>
    <row r="236" spans="1:6" s="17" customFormat="1" ht="21" customHeight="1" x14ac:dyDescent="0.35">
      <c r="A236" s="34"/>
      <c r="C236" s="35"/>
      <c r="D236" s="35"/>
      <c r="E236" s="35"/>
      <c r="F236" s="35"/>
    </row>
    <row r="237" spans="1:6" s="17" customFormat="1" ht="21" customHeight="1" x14ac:dyDescent="0.35">
      <c r="A237" s="34"/>
      <c r="C237" s="35"/>
      <c r="D237" s="35"/>
      <c r="E237" s="35"/>
      <c r="F237" s="35"/>
    </row>
    <row r="238" spans="1:6" s="17" customFormat="1" ht="21" customHeight="1" x14ac:dyDescent="0.35">
      <c r="A238" s="34"/>
      <c r="C238" s="35"/>
      <c r="D238" s="35"/>
      <c r="E238" s="35"/>
      <c r="F238" s="35"/>
    </row>
    <row r="239" spans="1:6" s="17" customFormat="1" ht="21" customHeight="1" x14ac:dyDescent="0.35">
      <c r="A239" s="34"/>
      <c r="C239" s="35"/>
      <c r="D239" s="35"/>
      <c r="E239" s="35"/>
      <c r="F239" s="35"/>
    </row>
    <row r="240" spans="1:6" s="17" customFormat="1" ht="21" customHeight="1" x14ac:dyDescent="0.35">
      <c r="A240" s="34"/>
      <c r="C240" s="35"/>
      <c r="D240" s="35"/>
      <c r="E240" s="35"/>
      <c r="F240" s="35"/>
    </row>
    <row r="241" spans="1:6" s="17" customFormat="1" ht="21" customHeight="1" x14ac:dyDescent="0.35">
      <c r="A241" s="34"/>
      <c r="C241" s="35"/>
      <c r="D241" s="35"/>
      <c r="E241" s="35"/>
      <c r="F241" s="35"/>
    </row>
    <row r="242" spans="1:6" s="17" customFormat="1" ht="21" customHeight="1" x14ac:dyDescent="0.35">
      <c r="A242" s="34"/>
      <c r="C242" s="35"/>
      <c r="D242" s="35"/>
      <c r="E242" s="35"/>
      <c r="F242" s="35"/>
    </row>
    <row r="243" spans="1:6" s="17" customFormat="1" ht="21" customHeight="1" x14ac:dyDescent="0.35">
      <c r="A243" s="34"/>
      <c r="C243" s="35"/>
      <c r="D243" s="35"/>
      <c r="E243" s="35"/>
      <c r="F243" s="35"/>
    </row>
    <row r="244" spans="1:6" s="17" customFormat="1" ht="21" customHeight="1" x14ac:dyDescent="0.35">
      <c r="A244" s="34"/>
      <c r="C244" s="35"/>
      <c r="D244" s="35"/>
      <c r="E244" s="35"/>
      <c r="F244" s="35"/>
    </row>
    <row r="245" spans="1:6" s="17" customFormat="1" ht="21" customHeight="1" x14ac:dyDescent="0.35">
      <c r="A245" s="34"/>
      <c r="C245" s="35"/>
      <c r="D245" s="35"/>
      <c r="E245" s="35"/>
      <c r="F245" s="35"/>
    </row>
    <row r="246" spans="1:6" s="17" customFormat="1" ht="21" customHeight="1" x14ac:dyDescent="0.35">
      <c r="A246" s="34"/>
      <c r="C246" s="35"/>
      <c r="D246" s="35"/>
      <c r="E246" s="35"/>
      <c r="F246" s="35"/>
    </row>
    <row r="247" spans="1:6" s="17" customFormat="1" ht="21" customHeight="1" x14ac:dyDescent="0.35">
      <c r="A247" s="34"/>
      <c r="C247" s="35"/>
      <c r="D247" s="35"/>
      <c r="E247" s="35"/>
      <c r="F247" s="35"/>
    </row>
    <row r="248" spans="1:6" s="17" customFormat="1" ht="21" customHeight="1" x14ac:dyDescent="0.35">
      <c r="A248" s="34"/>
      <c r="C248" s="35"/>
      <c r="D248" s="35"/>
      <c r="E248" s="35"/>
      <c r="F248" s="35"/>
    </row>
    <row r="249" spans="1:6" s="17" customFormat="1" ht="21" customHeight="1" x14ac:dyDescent="0.35">
      <c r="A249" s="34"/>
      <c r="C249" s="35"/>
      <c r="D249" s="35"/>
      <c r="E249" s="35"/>
      <c r="F249" s="35"/>
    </row>
    <row r="250" spans="1:6" s="17" customFormat="1" ht="21" customHeight="1" x14ac:dyDescent="0.35">
      <c r="A250" s="34"/>
      <c r="C250" s="35"/>
      <c r="D250" s="35"/>
      <c r="E250" s="35"/>
      <c r="F250" s="35"/>
    </row>
    <row r="251" spans="1:6" s="17" customFormat="1" ht="21" customHeight="1" x14ac:dyDescent="0.35">
      <c r="A251" s="34"/>
      <c r="C251" s="35"/>
      <c r="D251" s="35"/>
      <c r="E251" s="35"/>
      <c r="F251" s="35"/>
    </row>
    <row r="252" spans="1:6" s="17" customFormat="1" ht="21" customHeight="1" x14ac:dyDescent="0.35">
      <c r="A252" s="34"/>
      <c r="C252" s="35"/>
      <c r="D252" s="35"/>
      <c r="E252" s="35"/>
      <c r="F252" s="35"/>
    </row>
    <row r="253" spans="1:6" s="17" customFormat="1" ht="21" customHeight="1" x14ac:dyDescent="0.35">
      <c r="A253" s="34"/>
      <c r="C253" s="35"/>
      <c r="D253" s="35"/>
      <c r="E253" s="35"/>
      <c r="F253" s="35"/>
    </row>
    <row r="254" spans="1:6" s="17" customFormat="1" ht="21" customHeight="1" x14ac:dyDescent="0.35">
      <c r="A254" s="34"/>
      <c r="C254" s="35"/>
      <c r="D254" s="35"/>
      <c r="E254" s="35"/>
      <c r="F254" s="35"/>
    </row>
    <row r="255" spans="1:6" s="17" customFormat="1" ht="21" customHeight="1" x14ac:dyDescent="0.35">
      <c r="A255" s="34"/>
      <c r="C255" s="35"/>
      <c r="D255" s="35"/>
      <c r="E255" s="35"/>
      <c r="F255" s="35"/>
    </row>
    <row r="256" spans="1:6" s="17" customFormat="1" ht="21" customHeight="1" x14ac:dyDescent="0.35">
      <c r="A256" s="34"/>
      <c r="C256" s="35"/>
      <c r="D256" s="35"/>
      <c r="E256" s="35"/>
      <c r="F256" s="35"/>
    </row>
    <row r="257" spans="1:6" s="17" customFormat="1" ht="21" customHeight="1" x14ac:dyDescent="0.35">
      <c r="A257" s="34"/>
      <c r="C257" s="35"/>
      <c r="D257" s="35"/>
      <c r="E257" s="35"/>
      <c r="F257" s="35"/>
    </row>
    <row r="258" spans="1:6" s="17" customFormat="1" ht="21" customHeight="1" x14ac:dyDescent="0.35">
      <c r="A258" s="34"/>
      <c r="C258" s="35"/>
      <c r="D258" s="35"/>
      <c r="E258" s="35"/>
      <c r="F258" s="35"/>
    </row>
    <row r="259" spans="1:6" s="17" customFormat="1" ht="21" customHeight="1" x14ac:dyDescent="0.35">
      <c r="A259" s="34"/>
      <c r="C259" s="35"/>
      <c r="D259" s="35"/>
      <c r="E259" s="35"/>
      <c r="F259" s="35"/>
    </row>
    <row r="260" spans="1:6" s="17" customFormat="1" ht="21" customHeight="1" x14ac:dyDescent="0.35">
      <c r="A260" s="34"/>
      <c r="C260" s="35"/>
      <c r="D260" s="35"/>
      <c r="E260" s="35"/>
      <c r="F260" s="35"/>
    </row>
    <row r="261" spans="1:6" s="17" customFormat="1" ht="21" customHeight="1" x14ac:dyDescent="0.35">
      <c r="A261" s="34"/>
      <c r="C261" s="35"/>
      <c r="D261" s="35"/>
      <c r="E261" s="35"/>
      <c r="F261" s="35"/>
    </row>
    <row r="262" spans="1:6" s="17" customFormat="1" ht="21" customHeight="1" x14ac:dyDescent="0.35">
      <c r="A262" s="34"/>
      <c r="C262" s="35"/>
      <c r="D262" s="35"/>
      <c r="E262" s="35"/>
      <c r="F262" s="35"/>
    </row>
    <row r="263" spans="1:6" s="17" customFormat="1" ht="21" customHeight="1" x14ac:dyDescent="0.35">
      <c r="A263" s="34"/>
      <c r="C263" s="35"/>
      <c r="D263" s="35"/>
      <c r="E263" s="35"/>
      <c r="F263" s="35"/>
    </row>
    <row r="264" spans="1:6" s="17" customFormat="1" ht="21" customHeight="1" x14ac:dyDescent="0.35">
      <c r="A264" s="34"/>
      <c r="C264" s="35"/>
      <c r="D264" s="35"/>
      <c r="E264" s="35"/>
      <c r="F264" s="35"/>
    </row>
    <row r="265" spans="1:6" s="17" customFormat="1" ht="21" customHeight="1" x14ac:dyDescent="0.35">
      <c r="A265" s="34"/>
      <c r="C265" s="35"/>
      <c r="D265" s="35"/>
      <c r="E265" s="35"/>
      <c r="F265" s="35"/>
    </row>
    <row r="266" spans="1:6" s="17" customFormat="1" ht="21" customHeight="1" x14ac:dyDescent="0.35">
      <c r="A266" s="34"/>
      <c r="C266" s="35"/>
      <c r="D266" s="35"/>
      <c r="E266" s="35"/>
      <c r="F266" s="35"/>
    </row>
    <row r="267" spans="1:6" s="17" customFormat="1" ht="21" customHeight="1" x14ac:dyDescent="0.35">
      <c r="A267" s="34"/>
      <c r="C267" s="35"/>
      <c r="D267" s="35"/>
      <c r="E267" s="35"/>
      <c r="F267" s="35"/>
    </row>
    <row r="268" spans="1:6" s="17" customFormat="1" ht="21" customHeight="1" x14ac:dyDescent="0.35">
      <c r="A268" s="34"/>
      <c r="C268" s="35"/>
      <c r="D268" s="35"/>
      <c r="E268" s="35"/>
      <c r="F268" s="35"/>
    </row>
    <row r="269" spans="1:6" s="17" customFormat="1" ht="21" customHeight="1" x14ac:dyDescent="0.35">
      <c r="A269" s="34"/>
      <c r="C269" s="35"/>
      <c r="D269" s="35"/>
      <c r="E269" s="35"/>
      <c r="F269" s="35"/>
    </row>
    <row r="270" spans="1:6" s="17" customFormat="1" ht="21" customHeight="1" x14ac:dyDescent="0.35">
      <c r="A270" s="34"/>
      <c r="C270" s="35"/>
      <c r="D270" s="35"/>
      <c r="E270" s="35"/>
      <c r="F270" s="35"/>
    </row>
    <row r="271" spans="1:6" s="17" customFormat="1" ht="21" customHeight="1" x14ac:dyDescent="0.35">
      <c r="A271" s="34"/>
      <c r="C271" s="35"/>
      <c r="D271" s="35"/>
      <c r="E271" s="35"/>
      <c r="F271" s="35"/>
    </row>
  </sheetData>
  <mergeCells count="7">
    <mergeCell ref="B91:F91"/>
    <mergeCell ref="A1:F1"/>
    <mergeCell ref="A88:A89"/>
    <mergeCell ref="A86:A87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U272"/>
  <sheetViews>
    <sheetView workbookViewId="0">
      <selection activeCell="F15" sqref="F15"/>
    </sheetView>
  </sheetViews>
  <sheetFormatPr defaultColWidth="9.125" defaultRowHeight="21" customHeight="1" x14ac:dyDescent="0.3"/>
  <cols>
    <col min="1" max="1" width="35.125" style="120" customWidth="1"/>
    <col min="2" max="2" width="7" style="120" bestFit="1" customWidth="1"/>
    <col min="3" max="3" width="16.875" style="146" customWidth="1"/>
    <col min="4" max="4" width="25.25" style="118" customWidth="1"/>
    <col min="5" max="5" width="25.25" style="146" customWidth="1"/>
    <col min="6" max="6" width="25.25" style="118" customWidth="1"/>
    <col min="7" max="7" width="9.625" style="119" hidden="1" customWidth="1"/>
    <col min="8" max="8" width="0" style="119" hidden="1" customWidth="1"/>
    <col min="9" max="33" width="9.125" style="119"/>
    <col min="34" max="256" width="9.125" style="120"/>
    <col min="257" max="257" width="49.875" style="120" customWidth="1"/>
    <col min="258" max="258" width="7" style="120" bestFit="1" customWidth="1"/>
    <col min="259" max="262" width="25.25" style="120" customWidth="1"/>
    <col min="263" max="512" width="9.125" style="120"/>
    <col min="513" max="513" width="49.875" style="120" customWidth="1"/>
    <col min="514" max="514" width="7" style="120" bestFit="1" customWidth="1"/>
    <col min="515" max="518" width="25.25" style="120" customWidth="1"/>
    <col min="519" max="768" width="9.125" style="120"/>
    <col min="769" max="769" width="49.875" style="120" customWidth="1"/>
    <col min="770" max="770" width="7" style="120" bestFit="1" customWidth="1"/>
    <col min="771" max="774" width="25.25" style="120" customWidth="1"/>
    <col min="775" max="1024" width="9.125" style="120"/>
    <col min="1025" max="1025" width="49.875" style="120" customWidth="1"/>
    <col min="1026" max="1026" width="7" style="120" bestFit="1" customWidth="1"/>
    <col min="1027" max="1030" width="25.25" style="120" customWidth="1"/>
    <col min="1031" max="1280" width="9.125" style="120"/>
    <col min="1281" max="1281" width="49.875" style="120" customWidth="1"/>
    <col min="1282" max="1282" width="7" style="120" bestFit="1" customWidth="1"/>
    <col min="1283" max="1286" width="25.25" style="120" customWidth="1"/>
    <col min="1287" max="1536" width="9.125" style="120"/>
    <col min="1537" max="1537" width="49.875" style="120" customWidth="1"/>
    <col min="1538" max="1538" width="7" style="120" bestFit="1" customWidth="1"/>
    <col min="1539" max="1542" width="25.25" style="120" customWidth="1"/>
    <col min="1543" max="1792" width="9.125" style="120"/>
    <col min="1793" max="1793" width="49.875" style="120" customWidth="1"/>
    <col min="1794" max="1794" width="7" style="120" bestFit="1" customWidth="1"/>
    <col min="1795" max="1798" width="25.25" style="120" customWidth="1"/>
    <col min="1799" max="2048" width="9.125" style="120"/>
    <col min="2049" max="2049" width="49.875" style="120" customWidth="1"/>
    <col min="2050" max="2050" width="7" style="120" bestFit="1" customWidth="1"/>
    <col min="2051" max="2054" width="25.25" style="120" customWidth="1"/>
    <col min="2055" max="2304" width="9.125" style="120"/>
    <col min="2305" max="2305" width="49.875" style="120" customWidth="1"/>
    <col min="2306" max="2306" width="7" style="120" bestFit="1" customWidth="1"/>
    <col min="2307" max="2310" width="25.25" style="120" customWidth="1"/>
    <col min="2311" max="2560" width="9.125" style="120"/>
    <col min="2561" max="2561" width="49.875" style="120" customWidth="1"/>
    <col min="2562" max="2562" width="7" style="120" bestFit="1" customWidth="1"/>
    <col min="2563" max="2566" width="25.25" style="120" customWidth="1"/>
    <col min="2567" max="2816" width="9.125" style="120"/>
    <col min="2817" max="2817" width="49.875" style="120" customWidth="1"/>
    <col min="2818" max="2818" width="7" style="120" bestFit="1" customWidth="1"/>
    <col min="2819" max="2822" width="25.25" style="120" customWidth="1"/>
    <col min="2823" max="3072" width="9.125" style="120"/>
    <col min="3073" max="3073" width="49.875" style="120" customWidth="1"/>
    <col min="3074" max="3074" width="7" style="120" bestFit="1" customWidth="1"/>
    <col min="3075" max="3078" width="25.25" style="120" customWidth="1"/>
    <col min="3079" max="3328" width="9.125" style="120"/>
    <col min="3329" max="3329" width="49.875" style="120" customWidth="1"/>
    <col min="3330" max="3330" width="7" style="120" bestFit="1" customWidth="1"/>
    <col min="3331" max="3334" width="25.25" style="120" customWidth="1"/>
    <col min="3335" max="3584" width="9.125" style="120"/>
    <col min="3585" max="3585" width="49.875" style="120" customWidth="1"/>
    <col min="3586" max="3586" width="7" style="120" bestFit="1" customWidth="1"/>
    <col min="3587" max="3590" width="25.25" style="120" customWidth="1"/>
    <col min="3591" max="3840" width="9.125" style="120"/>
    <col min="3841" max="3841" width="49.875" style="120" customWidth="1"/>
    <col min="3842" max="3842" width="7" style="120" bestFit="1" customWidth="1"/>
    <col min="3843" max="3846" width="25.25" style="120" customWidth="1"/>
    <col min="3847" max="4096" width="9.125" style="120"/>
    <col min="4097" max="4097" width="49.875" style="120" customWidth="1"/>
    <col min="4098" max="4098" width="7" style="120" bestFit="1" customWidth="1"/>
    <col min="4099" max="4102" width="25.25" style="120" customWidth="1"/>
    <col min="4103" max="4352" width="9.125" style="120"/>
    <col min="4353" max="4353" width="49.875" style="120" customWidth="1"/>
    <col min="4354" max="4354" width="7" style="120" bestFit="1" customWidth="1"/>
    <col min="4355" max="4358" width="25.25" style="120" customWidth="1"/>
    <col min="4359" max="4608" width="9.125" style="120"/>
    <col min="4609" max="4609" width="49.875" style="120" customWidth="1"/>
    <col min="4610" max="4610" width="7" style="120" bestFit="1" customWidth="1"/>
    <col min="4611" max="4614" width="25.25" style="120" customWidth="1"/>
    <col min="4615" max="4864" width="9.125" style="120"/>
    <col min="4865" max="4865" width="49.875" style="120" customWidth="1"/>
    <col min="4866" max="4866" width="7" style="120" bestFit="1" customWidth="1"/>
    <col min="4867" max="4870" width="25.25" style="120" customWidth="1"/>
    <col min="4871" max="5120" width="9.125" style="120"/>
    <col min="5121" max="5121" width="49.875" style="120" customWidth="1"/>
    <col min="5122" max="5122" width="7" style="120" bestFit="1" customWidth="1"/>
    <col min="5123" max="5126" width="25.25" style="120" customWidth="1"/>
    <col min="5127" max="5376" width="9.125" style="120"/>
    <col min="5377" max="5377" width="49.875" style="120" customWidth="1"/>
    <col min="5378" max="5378" width="7" style="120" bestFit="1" customWidth="1"/>
    <col min="5379" max="5382" width="25.25" style="120" customWidth="1"/>
    <col min="5383" max="5632" width="9.125" style="120"/>
    <col min="5633" max="5633" width="49.875" style="120" customWidth="1"/>
    <col min="5634" max="5634" width="7" style="120" bestFit="1" customWidth="1"/>
    <col min="5635" max="5638" width="25.25" style="120" customWidth="1"/>
    <col min="5639" max="5888" width="9.125" style="120"/>
    <col min="5889" max="5889" width="49.875" style="120" customWidth="1"/>
    <col min="5890" max="5890" width="7" style="120" bestFit="1" customWidth="1"/>
    <col min="5891" max="5894" width="25.25" style="120" customWidth="1"/>
    <col min="5895" max="6144" width="9.125" style="120"/>
    <col min="6145" max="6145" width="49.875" style="120" customWidth="1"/>
    <col min="6146" max="6146" width="7" style="120" bestFit="1" customWidth="1"/>
    <col min="6147" max="6150" width="25.25" style="120" customWidth="1"/>
    <col min="6151" max="6400" width="9.125" style="120"/>
    <col min="6401" max="6401" width="49.875" style="120" customWidth="1"/>
    <col min="6402" max="6402" width="7" style="120" bestFit="1" customWidth="1"/>
    <col min="6403" max="6406" width="25.25" style="120" customWidth="1"/>
    <col min="6407" max="6656" width="9.125" style="120"/>
    <col min="6657" max="6657" width="49.875" style="120" customWidth="1"/>
    <col min="6658" max="6658" width="7" style="120" bestFit="1" customWidth="1"/>
    <col min="6659" max="6662" width="25.25" style="120" customWidth="1"/>
    <col min="6663" max="6912" width="9.125" style="120"/>
    <col min="6913" max="6913" width="49.875" style="120" customWidth="1"/>
    <col min="6914" max="6914" width="7" style="120" bestFit="1" customWidth="1"/>
    <col min="6915" max="6918" width="25.25" style="120" customWidth="1"/>
    <col min="6919" max="7168" width="9.125" style="120"/>
    <col min="7169" max="7169" width="49.875" style="120" customWidth="1"/>
    <col min="7170" max="7170" width="7" style="120" bestFit="1" customWidth="1"/>
    <col min="7171" max="7174" width="25.25" style="120" customWidth="1"/>
    <col min="7175" max="7424" width="9.125" style="120"/>
    <col min="7425" max="7425" width="49.875" style="120" customWidth="1"/>
    <col min="7426" max="7426" width="7" style="120" bestFit="1" customWidth="1"/>
    <col min="7427" max="7430" width="25.25" style="120" customWidth="1"/>
    <col min="7431" max="7680" width="9.125" style="120"/>
    <col min="7681" max="7681" width="49.875" style="120" customWidth="1"/>
    <col min="7682" max="7682" width="7" style="120" bestFit="1" customWidth="1"/>
    <col min="7683" max="7686" width="25.25" style="120" customWidth="1"/>
    <col min="7687" max="7936" width="9.125" style="120"/>
    <col min="7937" max="7937" width="49.875" style="120" customWidth="1"/>
    <col min="7938" max="7938" width="7" style="120" bestFit="1" customWidth="1"/>
    <col min="7939" max="7942" width="25.25" style="120" customWidth="1"/>
    <col min="7943" max="8192" width="9.125" style="120"/>
    <col min="8193" max="8193" width="49.875" style="120" customWidth="1"/>
    <col min="8194" max="8194" width="7" style="120" bestFit="1" customWidth="1"/>
    <col min="8195" max="8198" width="25.25" style="120" customWidth="1"/>
    <col min="8199" max="8448" width="9.125" style="120"/>
    <col min="8449" max="8449" width="49.875" style="120" customWidth="1"/>
    <col min="8450" max="8450" width="7" style="120" bestFit="1" customWidth="1"/>
    <col min="8451" max="8454" width="25.25" style="120" customWidth="1"/>
    <col min="8455" max="8704" width="9.125" style="120"/>
    <col min="8705" max="8705" width="49.875" style="120" customWidth="1"/>
    <col min="8706" max="8706" width="7" style="120" bestFit="1" customWidth="1"/>
    <col min="8707" max="8710" width="25.25" style="120" customWidth="1"/>
    <col min="8711" max="8960" width="9.125" style="120"/>
    <col min="8961" max="8961" width="49.875" style="120" customWidth="1"/>
    <col min="8962" max="8962" width="7" style="120" bestFit="1" customWidth="1"/>
    <col min="8963" max="8966" width="25.25" style="120" customWidth="1"/>
    <col min="8967" max="9216" width="9.125" style="120"/>
    <col min="9217" max="9217" width="49.875" style="120" customWidth="1"/>
    <col min="9218" max="9218" width="7" style="120" bestFit="1" customWidth="1"/>
    <col min="9219" max="9222" width="25.25" style="120" customWidth="1"/>
    <col min="9223" max="9472" width="9.125" style="120"/>
    <col min="9473" max="9473" width="49.875" style="120" customWidth="1"/>
    <col min="9474" max="9474" width="7" style="120" bestFit="1" customWidth="1"/>
    <col min="9475" max="9478" width="25.25" style="120" customWidth="1"/>
    <col min="9479" max="9728" width="9.125" style="120"/>
    <col min="9729" max="9729" width="49.875" style="120" customWidth="1"/>
    <col min="9730" max="9730" width="7" style="120" bestFit="1" customWidth="1"/>
    <col min="9731" max="9734" width="25.25" style="120" customWidth="1"/>
    <col min="9735" max="9984" width="9.125" style="120"/>
    <col min="9985" max="9985" width="49.875" style="120" customWidth="1"/>
    <col min="9986" max="9986" width="7" style="120" bestFit="1" customWidth="1"/>
    <col min="9987" max="9990" width="25.25" style="120" customWidth="1"/>
    <col min="9991" max="10240" width="9.125" style="120"/>
    <col min="10241" max="10241" width="49.875" style="120" customWidth="1"/>
    <col min="10242" max="10242" width="7" style="120" bestFit="1" customWidth="1"/>
    <col min="10243" max="10246" width="25.25" style="120" customWidth="1"/>
    <col min="10247" max="10496" width="9.125" style="120"/>
    <col min="10497" max="10497" width="49.875" style="120" customWidth="1"/>
    <col min="10498" max="10498" width="7" style="120" bestFit="1" customWidth="1"/>
    <col min="10499" max="10502" width="25.25" style="120" customWidth="1"/>
    <col min="10503" max="10752" width="9.125" style="120"/>
    <col min="10753" max="10753" width="49.875" style="120" customWidth="1"/>
    <col min="10754" max="10754" width="7" style="120" bestFit="1" customWidth="1"/>
    <col min="10755" max="10758" width="25.25" style="120" customWidth="1"/>
    <col min="10759" max="11008" width="9.125" style="120"/>
    <col min="11009" max="11009" width="49.875" style="120" customWidth="1"/>
    <col min="11010" max="11010" width="7" style="120" bestFit="1" customWidth="1"/>
    <col min="11011" max="11014" width="25.25" style="120" customWidth="1"/>
    <col min="11015" max="11264" width="9.125" style="120"/>
    <col min="11265" max="11265" width="49.875" style="120" customWidth="1"/>
    <col min="11266" max="11266" width="7" style="120" bestFit="1" customWidth="1"/>
    <col min="11267" max="11270" width="25.25" style="120" customWidth="1"/>
    <col min="11271" max="11520" width="9.125" style="120"/>
    <col min="11521" max="11521" width="49.875" style="120" customWidth="1"/>
    <col min="11522" max="11522" width="7" style="120" bestFit="1" customWidth="1"/>
    <col min="11523" max="11526" width="25.25" style="120" customWidth="1"/>
    <col min="11527" max="11776" width="9.125" style="120"/>
    <col min="11777" max="11777" width="49.875" style="120" customWidth="1"/>
    <col min="11778" max="11778" width="7" style="120" bestFit="1" customWidth="1"/>
    <col min="11779" max="11782" width="25.25" style="120" customWidth="1"/>
    <col min="11783" max="12032" width="9.125" style="120"/>
    <col min="12033" max="12033" width="49.875" style="120" customWidth="1"/>
    <col min="12034" max="12034" width="7" style="120" bestFit="1" customWidth="1"/>
    <col min="12035" max="12038" width="25.25" style="120" customWidth="1"/>
    <col min="12039" max="12288" width="9.125" style="120"/>
    <col min="12289" max="12289" width="49.875" style="120" customWidth="1"/>
    <col min="12290" max="12290" width="7" style="120" bestFit="1" customWidth="1"/>
    <col min="12291" max="12294" width="25.25" style="120" customWidth="1"/>
    <col min="12295" max="12544" width="9.125" style="120"/>
    <col min="12545" max="12545" width="49.875" style="120" customWidth="1"/>
    <col min="12546" max="12546" width="7" style="120" bestFit="1" customWidth="1"/>
    <col min="12547" max="12550" width="25.25" style="120" customWidth="1"/>
    <col min="12551" max="12800" width="9.125" style="120"/>
    <col min="12801" max="12801" width="49.875" style="120" customWidth="1"/>
    <col min="12802" max="12802" width="7" style="120" bestFit="1" customWidth="1"/>
    <col min="12803" max="12806" width="25.25" style="120" customWidth="1"/>
    <col min="12807" max="13056" width="9.125" style="120"/>
    <col min="13057" max="13057" width="49.875" style="120" customWidth="1"/>
    <col min="13058" max="13058" width="7" style="120" bestFit="1" customWidth="1"/>
    <col min="13059" max="13062" width="25.25" style="120" customWidth="1"/>
    <col min="13063" max="13312" width="9.125" style="120"/>
    <col min="13313" max="13313" width="49.875" style="120" customWidth="1"/>
    <col min="13314" max="13314" width="7" style="120" bestFit="1" customWidth="1"/>
    <col min="13315" max="13318" width="25.25" style="120" customWidth="1"/>
    <col min="13319" max="13568" width="9.125" style="120"/>
    <col min="13569" max="13569" width="49.875" style="120" customWidth="1"/>
    <col min="13570" max="13570" width="7" style="120" bestFit="1" customWidth="1"/>
    <col min="13571" max="13574" width="25.25" style="120" customWidth="1"/>
    <col min="13575" max="13824" width="9.125" style="120"/>
    <col min="13825" max="13825" width="49.875" style="120" customWidth="1"/>
    <col min="13826" max="13826" width="7" style="120" bestFit="1" customWidth="1"/>
    <col min="13827" max="13830" width="25.25" style="120" customWidth="1"/>
    <col min="13831" max="14080" width="9.125" style="120"/>
    <col min="14081" max="14081" width="49.875" style="120" customWidth="1"/>
    <col min="14082" max="14082" width="7" style="120" bestFit="1" customWidth="1"/>
    <col min="14083" max="14086" width="25.25" style="120" customWidth="1"/>
    <col min="14087" max="14336" width="9.125" style="120"/>
    <col min="14337" max="14337" width="49.875" style="120" customWidth="1"/>
    <col min="14338" max="14338" width="7" style="120" bestFit="1" customWidth="1"/>
    <col min="14339" max="14342" width="25.25" style="120" customWidth="1"/>
    <col min="14343" max="14592" width="9.125" style="120"/>
    <col min="14593" max="14593" width="49.875" style="120" customWidth="1"/>
    <col min="14594" max="14594" width="7" style="120" bestFit="1" customWidth="1"/>
    <col min="14595" max="14598" width="25.25" style="120" customWidth="1"/>
    <col min="14599" max="14848" width="9.125" style="120"/>
    <col min="14849" max="14849" width="49.875" style="120" customWidth="1"/>
    <col min="14850" max="14850" width="7" style="120" bestFit="1" customWidth="1"/>
    <col min="14851" max="14854" width="25.25" style="120" customWidth="1"/>
    <col min="14855" max="15104" width="9.125" style="120"/>
    <col min="15105" max="15105" width="49.875" style="120" customWidth="1"/>
    <col min="15106" max="15106" width="7" style="120" bestFit="1" customWidth="1"/>
    <col min="15107" max="15110" width="25.25" style="120" customWidth="1"/>
    <col min="15111" max="15360" width="9.125" style="120"/>
    <col min="15361" max="15361" width="49.875" style="120" customWidth="1"/>
    <col min="15362" max="15362" width="7" style="120" bestFit="1" customWidth="1"/>
    <col min="15363" max="15366" width="25.25" style="120" customWidth="1"/>
    <col min="15367" max="15616" width="9.125" style="120"/>
    <col min="15617" max="15617" width="49.875" style="120" customWidth="1"/>
    <col min="15618" max="15618" width="7" style="120" bestFit="1" customWidth="1"/>
    <col min="15619" max="15622" width="25.25" style="120" customWidth="1"/>
    <col min="15623" max="15872" width="9.125" style="120"/>
    <col min="15873" max="15873" width="49.875" style="120" customWidth="1"/>
    <col min="15874" max="15874" width="7" style="120" bestFit="1" customWidth="1"/>
    <col min="15875" max="15878" width="25.25" style="120" customWidth="1"/>
    <col min="15879" max="16128" width="9.125" style="120"/>
    <col min="16129" max="16129" width="49.875" style="120" customWidth="1"/>
    <col min="16130" max="16130" width="7" style="120" bestFit="1" customWidth="1"/>
    <col min="16131" max="16134" width="25.25" style="120" customWidth="1"/>
    <col min="16135" max="16384" width="9.125" style="120"/>
  </cols>
  <sheetData>
    <row r="1" spans="1:73" ht="18.75" x14ac:dyDescent="0.3">
      <c r="A1" s="254" t="s">
        <v>326</v>
      </c>
      <c r="B1" s="254"/>
      <c r="C1" s="254"/>
      <c r="D1" s="254"/>
      <c r="E1" s="254"/>
      <c r="F1" s="254"/>
    </row>
    <row r="2" spans="1:73" ht="18.75" x14ac:dyDescent="0.3">
      <c r="A2" s="123" t="s">
        <v>16</v>
      </c>
      <c r="B2" s="124"/>
      <c r="C2" s="125"/>
      <c r="D2" s="126"/>
      <c r="E2" s="127"/>
      <c r="F2" s="128" t="s">
        <v>69</v>
      </c>
    </row>
    <row r="3" spans="1:73" ht="18.75" x14ac:dyDescent="0.3">
      <c r="A3" s="123" t="s">
        <v>302</v>
      </c>
      <c r="B3" s="129"/>
      <c r="C3" s="130"/>
      <c r="D3" s="131"/>
      <c r="E3" s="132"/>
      <c r="F3" s="133" t="s">
        <v>3</v>
      </c>
    </row>
    <row r="4" spans="1:73" ht="18.75" x14ac:dyDescent="0.3">
      <c r="A4" s="255" t="s">
        <v>128</v>
      </c>
      <c r="B4" s="260" t="s">
        <v>129</v>
      </c>
      <c r="C4" s="261" t="s">
        <v>0</v>
      </c>
      <c r="D4" s="115" t="s">
        <v>130</v>
      </c>
      <c r="E4" s="115" t="s">
        <v>131</v>
      </c>
      <c r="F4" s="115" t="s">
        <v>132</v>
      </c>
    </row>
    <row r="5" spans="1:73" ht="18.75" x14ac:dyDescent="0.3">
      <c r="A5" s="255"/>
      <c r="B5" s="260"/>
      <c r="C5" s="261"/>
      <c r="D5" s="51" t="s">
        <v>327</v>
      </c>
      <c r="E5" s="51" t="s">
        <v>328</v>
      </c>
      <c r="F5" s="51" t="s">
        <v>329</v>
      </c>
    </row>
    <row r="6" spans="1:73" ht="18.75" x14ac:dyDescent="0.3">
      <c r="A6" s="71" t="s">
        <v>203</v>
      </c>
      <c r="B6" s="72" t="s">
        <v>1</v>
      </c>
      <c r="C6" s="79">
        <f>D6+E6+F6</f>
        <v>12372500</v>
      </c>
      <c r="D6" s="79">
        <f>D8+D38</f>
        <v>4655600</v>
      </c>
      <c r="E6" s="79">
        <f t="shared" ref="E6:F6" si="0">E8+E38</f>
        <v>4173400</v>
      </c>
      <c r="F6" s="79">
        <f t="shared" si="0"/>
        <v>3543500</v>
      </c>
    </row>
    <row r="7" spans="1:73" ht="18.75" x14ac:dyDescent="0.3">
      <c r="A7" s="71"/>
      <c r="B7" s="72" t="s">
        <v>18</v>
      </c>
      <c r="C7" s="79">
        <f t="shared" ref="C7" si="1">D7+E7+F7</f>
        <v>0</v>
      </c>
      <c r="D7" s="79">
        <f t="shared" ref="D7:F7" si="2">D9</f>
        <v>0</v>
      </c>
      <c r="E7" s="79">
        <f t="shared" si="2"/>
        <v>0</v>
      </c>
      <c r="F7" s="79">
        <f t="shared" si="2"/>
        <v>0</v>
      </c>
    </row>
    <row r="8" spans="1:73" s="134" customFormat="1" ht="18.75" x14ac:dyDescent="0.3">
      <c r="A8" s="57" t="s">
        <v>187</v>
      </c>
      <c r="B8" s="58" t="s">
        <v>1</v>
      </c>
      <c r="C8" s="80">
        <f>C10</f>
        <v>1444500</v>
      </c>
      <c r="D8" s="80">
        <f>D10</f>
        <v>821700</v>
      </c>
      <c r="E8" s="80">
        <f t="shared" ref="E8:F8" si="3">E10</f>
        <v>327800</v>
      </c>
      <c r="F8" s="80">
        <f t="shared" si="3"/>
        <v>295000</v>
      </c>
      <c r="G8" s="135">
        <f>D8+E8+F8</f>
        <v>1444500</v>
      </c>
      <c r="H8" s="135">
        <f t="shared" ref="H8:H81" si="4">G8-C8</f>
        <v>0</v>
      </c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</row>
    <row r="9" spans="1:73" s="134" customFormat="1" ht="18.75" x14ac:dyDescent="0.3">
      <c r="A9" s="57"/>
      <c r="B9" s="58" t="s">
        <v>18</v>
      </c>
      <c r="C9" s="80"/>
      <c r="D9" s="80"/>
      <c r="E9" s="80"/>
      <c r="F9" s="80"/>
      <c r="G9" s="135">
        <f t="shared" ref="G9:G81" si="5">D9+E9+F9</f>
        <v>0</v>
      </c>
      <c r="H9" s="135">
        <f t="shared" si="4"/>
        <v>0</v>
      </c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</row>
    <row r="10" spans="1:73" s="134" customFormat="1" ht="18.75" x14ac:dyDescent="0.3">
      <c r="A10" s="60" t="s">
        <v>200</v>
      </c>
      <c r="B10" s="61" t="s">
        <v>1</v>
      </c>
      <c r="C10" s="62">
        <f>SUM(D10:F10)</f>
        <v>1444500</v>
      </c>
      <c r="D10" s="62">
        <f>SUM(D14:D36)</f>
        <v>821700</v>
      </c>
      <c r="E10" s="62">
        <f t="shared" ref="E10:F10" si="6">SUM(E14:E36)</f>
        <v>327800</v>
      </c>
      <c r="F10" s="62">
        <f t="shared" si="6"/>
        <v>295000</v>
      </c>
      <c r="G10" s="135">
        <f t="shared" si="5"/>
        <v>1444500</v>
      </c>
      <c r="H10" s="135">
        <f t="shared" si="4"/>
        <v>0</v>
      </c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</row>
    <row r="11" spans="1:73" s="134" customFormat="1" ht="18.75" x14ac:dyDescent="0.3">
      <c r="A11" s="64"/>
      <c r="B11" s="61" t="s">
        <v>18</v>
      </c>
      <c r="C11" s="62"/>
      <c r="D11" s="116"/>
      <c r="E11" s="63"/>
      <c r="F11" s="63"/>
      <c r="G11" s="135">
        <f t="shared" si="5"/>
        <v>0</v>
      </c>
      <c r="H11" s="135">
        <f t="shared" si="4"/>
        <v>0</v>
      </c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</row>
    <row r="12" spans="1:73" s="137" customFormat="1" ht="18.75" x14ac:dyDescent="0.3">
      <c r="A12" s="98" t="s">
        <v>188</v>
      </c>
      <c r="B12" s="99" t="s">
        <v>1</v>
      </c>
      <c r="C12" s="84"/>
      <c r="D12" s="112"/>
      <c r="E12" s="101"/>
      <c r="F12" s="101"/>
      <c r="G12" s="135">
        <f t="shared" si="5"/>
        <v>0</v>
      </c>
      <c r="H12" s="135">
        <f t="shared" si="4"/>
        <v>0</v>
      </c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6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</row>
    <row r="13" spans="1:73" s="137" customFormat="1" ht="18.75" x14ac:dyDescent="0.3">
      <c r="A13" s="100"/>
      <c r="B13" s="99" t="s">
        <v>18</v>
      </c>
      <c r="C13" s="84"/>
      <c r="D13" s="112"/>
      <c r="E13" s="101"/>
      <c r="F13" s="101"/>
      <c r="G13" s="135">
        <f t="shared" si="5"/>
        <v>0</v>
      </c>
      <c r="H13" s="135">
        <f t="shared" si="4"/>
        <v>0</v>
      </c>
      <c r="I13" s="120" t="s">
        <v>199</v>
      </c>
      <c r="J13" s="120" t="s">
        <v>198</v>
      </c>
      <c r="K13" s="136"/>
      <c r="L13" s="136"/>
      <c r="M13" s="136"/>
      <c r="N13" s="136"/>
      <c r="O13" s="136"/>
      <c r="P13" s="136"/>
      <c r="Q13" s="136"/>
      <c r="R13" s="136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</row>
    <row r="14" spans="1:73" ht="18.75" x14ac:dyDescent="0.3">
      <c r="A14" s="56" t="s">
        <v>189</v>
      </c>
      <c r="B14" s="54" t="s">
        <v>1</v>
      </c>
      <c r="C14" s="55">
        <f>SUM(D14:F14)</f>
        <v>895000</v>
      </c>
      <c r="D14" s="82">
        <v>300000</v>
      </c>
      <c r="E14" s="82">
        <v>300000</v>
      </c>
      <c r="F14" s="82">
        <v>295000</v>
      </c>
      <c r="G14" s="135">
        <f>D14+E14+F14</f>
        <v>895000</v>
      </c>
      <c r="H14" s="135">
        <f t="shared" si="4"/>
        <v>0</v>
      </c>
      <c r="I14" s="118"/>
      <c r="J14" s="118"/>
      <c r="AG14" s="120"/>
    </row>
    <row r="15" spans="1:73" ht="18.75" x14ac:dyDescent="0.3">
      <c r="A15" s="56"/>
      <c r="B15" s="54" t="s">
        <v>18</v>
      </c>
      <c r="C15" s="55"/>
      <c r="D15" s="82"/>
      <c r="E15" s="82"/>
      <c r="F15" s="82"/>
      <c r="G15" s="135">
        <f t="shared" si="5"/>
        <v>0</v>
      </c>
      <c r="H15" s="135">
        <f t="shared" si="4"/>
        <v>0</v>
      </c>
      <c r="I15" s="118">
        <f t="shared" ref="I15:I30" si="7">D15</f>
        <v>0</v>
      </c>
      <c r="J15" s="118">
        <f t="shared" ref="J15:J30" si="8">C15*30/100</f>
        <v>0</v>
      </c>
    </row>
    <row r="16" spans="1:73" s="137" customFormat="1" ht="18.75" x14ac:dyDescent="0.3">
      <c r="A16" s="98" t="s">
        <v>39</v>
      </c>
      <c r="B16" s="99" t="s">
        <v>1</v>
      </c>
      <c r="C16" s="84"/>
      <c r="D16" s="112"/>
      <c r="E16" s="101"/>
      <c r="F16" s="101"/>
      <c r="G16" s="135">
        <f t="shared" si="5"/>
        <v>0</v>
      </c>
      <c r="H16" s="135">
        <f t="shared" si="4"/>
        <v>0</v>
      </c>
      <c r="I16" s="118">
        <f t="shared" si="7"/>
        <v>0</v>
      </c>
      <c r="J16" s="118">
        <f t="shared" si="8"/>
        <v>0</v>
      </c>
      <c r="K16" s="136"/>
      <c r="L16" s="136"/>
      <c r="M16" s="136"/>
      <c r="N16" s="136"/>
      <c r="O16" s="136"/>
      <c r="P16" s="136"/>
      <c r="Q16" s="136"/>
      <c r="R16" s="136"/>
      <c r="S16" s="136"/>
      <c r="T16" s="136"/>
      <c r="U16" s="136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</row>
    <row r="17" spans="1:33" s="137" customFormat="1" ht="18.75" x14ac:dyDescent="0.3">
      <c r="A17" s="98"/>
      <c r="B17" s="99" t="s">
        <v>18</v>
      </c>
      <c r="C17" s="84"/>
      <c r="D17" s="112"/>
      <c r="E17" s="101"/>
      <c r="F17" s="101"/>
      <c r="G17" s="135">
        <f t="shared" si="5"/>
        <v>0</v>
      </c>
      <c r="H17" s="135">
        <f t="shared" si="4"/>
        <v>0</v>
      </c>
      <c r="I17" s="118">
        <f t="shared" si="7"/>
        <v>0</v>
      </c>
      <c r="J17" s="118">
        <f t="shared" si="8"/>
        <v>0</v>
      </c>
      <c r="K17" s="136"/>
      <c r="L17" s="136"/>
      <c r="M17" s="136"/>
      <c r="N17" s="136"/>
      <c r="O17" s="136"/>
      <c r="P17" s="136"/>
      <c r="Q17" s="136"/>
      <c r="R17" s="136"/>
      <c r="S17" s="136"/>
      <c r="T17" s="136"/>
      <c r="U17" s="136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</row>
    <row r="18" spans="1:33" s="171" customFormat="1" ht="18.75" x14ac:dyDescent="0.3">
      <c r="A18" s="193" t="s">
        <v>120</v>
      </c>
      <c r="B18" s="93" t="s">
        <v>1</v>
      </c>
      <c r="C18" s="55">
        <f>SUM(D18:F18)</f>
        <v>2800</v>
      </c>
      <c r="D18" s="95">
        <v>0</v>
      </c>
      <c r="E18" s="95">
        <v>2800</v>
      </c>
      <c r="F18" s="95">
        <v>0</v>
      </c>
      <c r="G18" s="170">
        <f t="shared" si="5"/>
        <v>2800</v>
      </c>
      <c r="H18" s="170">
        <f t="shared" si="4"/>
        <v>0</v>
      </c>
      <c r="I18" s="170">
        <f t="shared" si="7"/>
        <v>0</v>
      </c>
      <c r="J18" s="170">
        <f t="shared" si="8"/>
        <v>840</v>
      </c>
    </row>
    <row r="19" spans="1:33" s="171" customFormat="1" ht="18.75" x14ac:dyDescent="0.3">
      <c r="A19" s="193"/>
      <c r="B19" s="93" t="s">
        <v>18</v>
      </c>
      <c r="C19" s="55"/>
      <c r="D19" s="95"/>
      <c r="E19" s="95"/>
      <c r="F19" s="95"/>
      <c r="G19" s="170">
        <f t="shared" si="5"/>
        <v>0</v>
      </c>
      <c r="H19" s="170">
        <f t="shared" si="4"/>
        <v>0</v>
      </c>
      <c r="I19" s="170">
        <f t="shared" si="7"/>
        <v>0</v>
      </c>
      <c r="J19" s="170">
        <f t="shared" si="8"/>
        <v>0</v>
      </c>
    </row>
    <row r="20" spans="1:33" s="171" customFormat="1" ht="18.75" x14ac:dyDescent="0.3">
      <c r="A20" s="193" t="s">
        <v>77</v>
      </c>
      <c r="B20" s="93" t="s">
        <v>1</v>
      </c>
      <c r="C20" s="55">
        <f>SUM(D20:F20)</f>
        <v>22800</v>
      </c>
      <c r="D20" s="95">
        <v>0</v>
      </c>
      <c r="E20" s="95">
        <v>22800</v>
      </c>
      <c r="F20" s="95">
        <v>0</v>
      </c>
      <c r="G20" s="170">
        <f t="shared" si="5"/>
        <v>22800</v>
      </c>
      <c r="H20" s="170">
        <f t="shared" si="4"/>
        <v>0</v>
      </c>
      <c r="I20" s="170">
        <f t="shared" si="7"/>
        <v>0</v>
      </c>
      <c r="J20" s="170">
        <f t="shared" si="8"/>
        <v>6840</v>
      </c>
    </row>
    <row r="21" spans="1:33" ht="18.75" x14ac:dyDescent="0.3">
      <c r="A21" s="56"/>
      <c r="B21" s="54" t="s">
        <v>18</v>
      </c>
      <c r="C21" s="55"/>
      <c r="D21" s="82"/>
      <c r="E21" s="52"/>
      <c r="F21" s="52"/>
      <c r="G21" s="135">
        <f t="shared" si="5"/>
        <v>0</v>
      </c>
      <c r="H21" s="135">
        <f t="shared" si="4"/>
        <v>0</v>
      </c>
      <c r="I21" s="118">
        <f t="shared" si="7"/>
        <v>0</v>
      </c>
      <c r="J21" s="118">
        <f t="shared" si="8"/>
        <v>0</v>
      </c>
    </row>
    <row r="22" spans="1:33" ht="18.75" x14ac:dyDescent="0.3">
      <c r="A22" s="56" t="s">
        <v>234</v>
      </c>
      <c r="B22" s="54" t="s">
        <v>1</v>
      </c>
      <c r="C22" s="55">
        <f>SUM(D22:F22)</f>
        <v>432000</v>
      </c>
      <c r="D22" s="82">
        <v>432000</v>
      </c>
      <c r="E22" s="82">
        <v>0</v>
      </c>
      <c r="F22" s="82">
        <v>0</v>
      </c>
      <c r="G22" s="135"/>
      <c r="H22" s="135"/>
      <c r="I22" s="118"/>
      <c r="J22" s="118"/>
    </row>
    <row r="23" spans="1:33" ht="18.75" x14ac:dyDescent="0.3">
      <c r="A23" s="56" t="s">
        <v>235</v>
      </c>
      <c r="B23" s="54" t="s">
        <v>18</v>
      </c>
      <c r="C23" s="55"/>
      <c r="D23" s="82"/>
      <c r="E23" s="52"/>
      <c r="F23" s="52"/>
      <c r="G23" s="135"/>
      <c r="H23" s="135"/>
      <c r="I23" s="118"/>
      <c r="J23" s="118"/>
    </row>
    <row r="24" spans="1:33" ht="18.75" x14ac:dyDescent="0.3">
      <c r="A24" s="56" t="s">
        <v>236</v>
      </c>
      <c r="B24" s="54"/>
      <c r="C24" s="55"/>
      <c r="D24" s="82"/>
      <c r="E24" s="52"/>
      <c r="F24" s="52"/>
      <c r="G24" s="135"/>
      <c r="H24" s="135"/>
      <c r="I24" s="118"/>
      <c r="J24" s="118"/>
    </row>
    <row r="25" spans="1:33" ht="18.75" x14ac:dyDescent="0.3">
      <c r="A25" s="56"/>
      <c r="B25" s="54"/>
      <c r="C25" s="55"/>
      <c r="D25" s="82"/>
      <c r="E25" s="52"/>
      <c r="F25" s="52"/>
      <c r="G25" s="135"/>
      <c r="H25" s="135"/>
      <c r="I25" s="118"/>
      <c r="J25" s="118"/>
    </row>
    <row r="26" spans="1:33" s="137" customFormat="1" ht="18.75" x14ac:dyDescent="0.3">
      <c r="A26" s="114" t="s">
        <v>191</v>
      </c>
      <c r="B26" s="99"/>
      <c r="C26" s="84"/>
      <c r="D26" s="112"/>
      <c r="E26" s="101"/>
      <c r="F26" s="101"/>
      <c r="G26" s="135">
        <f t="shared" si="5"/>
        <v>0</v>
      </c>
      <c r="H26" s="135">
        <f t="shared" si="4"/>
        <v>0</v>
      </c>
      <c r="I26" s="118">
        <f t="shared" si="7"/>
        <v>0</v>
      </c>
      <c r="J26" s="118">
        <f t="shared" si="8"/>
        <v>0</v>
      </c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136"/>
      <c r="V26" s="136"/>
      <c r="W26" s="136"/>
      <c r="X26" s="136"/>
      <c r="Y26" s="136"/>
      <c r="Z26" s="136"/>
      <c r="AA26" s="136"/>
      <c r="AB26" s="136"/>
      <c r="AC26" s="136"/>
      <c r="AD26" s="136"/>
      <c r="AE26" s="136"/>
      <c r="AF26" s="136"/>
      <c r="AG26" s="136"/>
    </row>
    <row r="27" spans="1:33" s="171" customFormat="1" ht="18.75" x14ac:dyDescent="0.3">
      <c r="A27" s="193" t="s">
        <v>237</v>
      </c>
      <c r="B27" s="93" t="s">
        <v>1</v>
      </c>
      <c r="C27" s="55">
        <f>SUM(D27:F27)</f>
        <v>19200</v>
      </c>
      <c r="D27" s="95">
        <v>19200</v>
      </c>
      <c r="E27" s="95">
        <v>0</v>
      </c>
      <c r="F27" s="95">
        <v>0</v>
      </c>
      <c r="G27" s="170">
        <f t="shared" si="5"/>
        <v>19200</v>
      </c>
      <c r="H27" s="170">
        <f t="shared" si="4"/>
        <v>0</v>
      </c>
      <c r="I27" s="170">
        <f t="shared" si="7"/>
        <v>19200</v>
      </c>
      <c r="J27" s="170">
        <f t="shared" si="8"/>
        <v>5760</v>
      </c>
    </row>
    <row r="28" spans="1:33" s="171" customFormat="1" ht="18.75" x14ac:dyDescent="0.3">
      <c r="A28" s="193" t="s">
        <v>238</v>
      </c>
      <c r="B28" s="93" t="s">
        <v>18</v>
      </c>
      <c r="C28" s="55"/>
      <c r="D28" s="95"/>
      <c r="E28" s="95"/>
      <c r="F28" s="95"/>
      <c r="G28" s="170">
        <f t="shared" si="5"/>
        <v>0</v>
      </c>
      <c r="H28" s="170">
        <f t="shared" si="4"/>
        <v>0</v>
      </c>
      <c r="I28" s="170">
        <f t="shared" si="7"/>
        <v>0</v>
      </c>
      <c r="J28" s="170">
        <f t="shared" si="8"/>
        <v>0</v>
      </c>
    </row>
    <row r="29" spans="1:33" s="171" customFormat="1" ht="18.75" x14ac:dyDescent="0.3">
      <c r="A29" s="193" t="s">
        <v>122</v>
      </c>
      <c r="B29" s="93" t="s">
        <v>1</v>
      </c>
      <c r="C29" s="55">
        <f>SUM(D29:F29)</f>
        <v>26000</v>
      </c>
      <c r="D29" s="95">
        <v>26000</v>
      </c>
      <c r="E29" s="95">
        <v>0</v>
      </c>
      <c r="F29" s="95">
        <v>0</v>
      </c>
      <c r="G29" s="170">
        <f t="shared" si="5"/>
        <v>26000</v>
      </c>
      <c r="H29" s="170">
        <f t="shared" si="4"/>
        <v>0</v>
      </c>
      <c r="I29" s="170">
        <f t="shared" si="7"/>
        <v>26000</v>
      </c>
      <c r="J29" s="170">
        <f t="shared" si="8"/>
        <v>7800</v>
      </c>
    </row>
    <row r="30" spans="1:33" s="171" customFormat="1" ht="18.75" x14ac:dyDescent="0.3">
      <c r="A30" s="193"/>
      <c r="B30" s="93" t="s">
        <v>18</v>
      </c>
      <c r="C30" s="55"/>
      <c r="D30" s="95"/>
      <c r="E30" s="95"/>
      <c r="F30" s="95"/>
      <c r="G30" s="170">
        <f t="shared" si="5"/>
        <v>0</v>
      </c>
      <c r="H30" s="170">
        <f t="shared" si="4"/>
        <v>0</v>
      </c>
      <c r="I30" s="170">
        <f t="shared" si="7"/>
        <v>0</v>
      </c>
      <c r="J30" s="170">
        <f t="shared" si="8"/>
        <v>0</v>
      </c>
    </row>
    <row r="31" spans="1:33" s="171" customFormat="1" ht="18.75" x14ac:dyDescent="0.3">
      <c r="A31" s="193" t="s">
        <v>143</v>
      </c>
      <c r="B31" s="93" t="s">
        <v>1</v>
      </c>
      <c r="C31" s="55">
        <f>SUM(D31:F31)</f>
        <v>2200</v>
      </c>
      <c r="D31" s="95"/>
      <c r="E31" s="95">
        <v>2200</v>
      </c>
      <c r="F31" s="95"/>
      <c r="G31" s="170"/>
      <c r="H31" s="170"/>
      <c r="I31" s="170"/>
      <c r="J31" s="170"/>
    </row>
    <row r="32" spans="1:33" s="171" customFormat="1" ht="18.75" x14ac:dyDescent="0.3">
      <c r="A32" s="193"/>
      <c r="B32" s="93" t="s">
        <v>18</v>
      </c>
      <c r="C32" s="55"/>
      <c r="D32" s="95"/>
      <c r="E32" s="95"/>
      <c r="F32" s="95"/>
      <c r="G32" s="170"/>
      <c r="H32" s="170"/>
      <c r="I32" s="170"/>
      <c r="J32" s="170"/>
    </row>
    <row r="33" spans="1:33" s="171" customFormat="1" ht="18.75" x14ac:dyDescent="0.3">
      <c r="A33" s="193" t="s">
        <v>192</v>
      </c>
      <c r="B33" s="93" t="s">
        <v>1</v>
      </c>
      <c r="C33" s="55">
        <f>SUM(D33:F33)</f>
        <v>36000</v>
      </c>
      <c r="D33" s="95">
        <v>36000</v>
      </c>
      <c r="E33" s="95">
        <v>0</v>
      </c>
      <c r="F33" s="95">
        <v>0</v>
      </c>
      <c r="G33" s="170">
        <f t="shared" si="5"/>
        <v>36000</v>
      </c>
      <c r="H33" s="170">
        <f t="shared" si="4"/>
        <v>0</v>
      </c>
      <c r="I33" s="170"/>
      <c r="J33" s="170"/>
    </row>
    <row r="34" spans="1:33" s="171" customFormat="1" ht="18.75" x14ac:dyDescent="0.3">
      <c r="A34" s="193"/>
      <c r="B34" s="93" t="s">
        <v>18</v>
      </c>
      <c r="C34" s="55"/>
      <c r="D34" s="95"/>
      <c r="E34" s="95"/>
      <c r="F34" s="95"/>
      <c r="G34" s="170">
        <f t="shared" si="5"/>
        <v>0</v>
      </c>
      <c r="H34" s="170">
        <f t="shared" si="4"/>
        <v>0</v>
      </c>
      <c r="I34" s="170"/>
      <c r="J34" s="170"/>
    </row>
    <row r="35" spans="1:33" s="171" customFormat="1" ht="18.75" x14ac:dyDescent="0.3">
      <c r="A35" s="193" t="s">
        <v>239</v>
      </c>
      <c r="B35" s="93" t="s">
        <v>1</v>
      </c>
      <c r="C35" s="55">
        <f>SUM(D35:F35)</f>
        <v>8500</v>
      </c>
      <c r="D35" s="95">
        <v>8500</v>
      </c>
      <c r="E35" s="95">
        <v>0</v>
      </c>
      <c r="F35" s="95">
        <v>0</v>
      </c>
      <c r="G35" s="170">
        <f t="shared" si="5"/>
        <v>8500</v>
      </c>
      <c r="H35" s="170">
        <f t="shared" si="4"/>
        <v>0</v>
      </c>
      <c r="I35" s="170"/>
      <c r="J35" s="170"/>
    </row>
    <row r="36" spans="1:33" ht="18.75" x14ac:dyDescent="0.3">
      <c r="A36" s="56" t="s">
        <v>240</v>
      </c>
      <c r="B36" s="99" t="s">
        <v>18</v>
      </c>
      <c r="C36" s="84"/>
      <c r="D36" s="112"/>
      <c r="E36" s="112"/>
      <c r="F36" s="101"/>
      <c r="G36" s="135">
        <f t="shared" si="5"/>
        <v>0</v>
      </c>
      <c r="H36" s="135">
        <f t="shared" si="4"/>
        <v>0</v>
      </c>
      <c r="I36" s="118">
        <f>SUM(I15:I35)</f>
        <v>45200</v>
      </c>
      <c r="J36" s="118">
        <f>SUM(J15:J35)</f>
        <v>21240</v>
      </c>
    </row>
    <row r="37" spans="1:33" ht="18.75" x14ac:dyDescent="0.3">
      <c r="A37" s="56"/>
      <c r="B37" s="99"/>
      <c r="C37" s="84"/>
      <c r="D37" s="112"/>
      <c r="E37" s="112"/>
      <c r="F37" s="101"/>
      <c r="G37" s="135"/>
      <c r="H37" s="135"/>
      <c r="I37" s="118"/>
      <c r="J37" s="118"/>
    </row>
    <row r="38" spans="1:33" ht="18.75" x14ac:dyDescent="0.3">
      <c r="A38" s="57" t="s">
        <v>193</v>
      </c>
      <c r="B38" s="58" t="s">
        <v>1</v>
      </c>
      <c r="C38" s="80">
        <f>C40+C70</f>
        <v>10928000</v>
      </c>
      <c r="D38" s="80">
        <f>D40+D70</f>
        <v>3833900</v>
      </c>
      <c r="E38" s="80">
        <f>E40+E70</f>
        <v>3845600</v>
      </c>
      <c r="F38" s="80">
        <f>F40+F70</f>
        <v>3248500</v>
      </c>
      <c r="G38" s="135">
        <f t="shared" si="5"/>
        <v>10928000</v>
      </c>
      <c r="H38" s="135">
        <f t="shared" si="4"/>
        <v>0</v>
      </c>
    </row>
    <row r="39" spans="1:33" ht="18.75" x14ac:dyDescent="0.3">
      <c r="A39" s="57"/>
      <c r="B39" s="58" t="s">
        <v>18</v>
      </c>
      <c r="C39" s="80"/>
      <c r="D39" s="80"/>
      <c r="E39" s="80"/>
      <c r="F39" s="80"/>
      <c r="G39" s="135">
        <f t="shared" si="5"/>
        <v>0</v>
      </c>
      <c r="H39" s="135">
        <f t="shared" si="4"/>
        <v>0</v>
      </c>
    </row>
    <row r="40" spans="1:33" ht="18.75" x14ac:dyDescent="0.3">
      <c r="A40" s="183" t="s">
        <v>202</v>
      </c>
      <c r="B40" s="61" t="s">
        <v>1</v>
      </c>
      <c r="C40" s="62">
        <f>SUM(C42:C69)</f>
        <v>5308200</v>
      </c>
      <c r="D40" s="62">
        <f>SUM(D42:D69)</f>
        <v>1610100</v>
      </c>
      <c r="E40" s="62">
        <f>SUM(E42:E69)</f>
        <v>2101400</v>
      </c>
      <c r="F40" s="62">
        <f>SUM(F42:F69)</f>
        <v>1596700</v>
      </c>
      <c r="G40" s="135">
        <f t="shared" si="5"/>
        <v>5308200</v>
      </c>
      <c r="H40" s="135">
        <f t="shared" si="4"/>
        <v>0</v>
      </c>
    </row>
    <row r="41" spans="1:33" ht="18.75" x14ac:dyDescent="0.3">
      <c r="A41" s="183"/>
      <c r="B41" s="61" t="s">
        <v>18</v>
      </c>
      <c r="C41" s="62"/>
      <c r="D41" s="63"/>
      <c r="E41" s="63"/>
      <c r="F41" s="63"/>
      <c r="G41" s="135">
        <f t="shared" si="5"/>
        <v>0</v>
      </c>
      <c r="H41" s="135">
        <f t="shared" si="4"/>
        <v>0</v>
      </c>
    </row>
    <row r="42" spans="1:33" s="137" customFormat="1" ht="18.75" x14ac:dyDescent="0.3">
      <c r="A42" s="98" t="s">
        <v>194</v>
      </c>
      <c r="B42" s="99" t="s">
        <v>1</v>
      </c>
      <c r="C42" s="84"/>
      <c r="D42" s="112"/>
      <c r="E42" s="112"/>
      <c r="F42" s="112"/>
      <c r="G42" s="159">
        <f t="shared" si="5"/>
        <v>0</v>
      </c>
      <c r="H42" s="159">
        <f t="shared" si="4"/>
        <v>0</v>
      </c>
      <c r="I42" s="136"/>
      <c r="J42" s="136"/>
      <c r="K42" s="136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</row>
    <row r="43" spans="1:33" s="137" customFormat="1" ht="18.75" x14ac:dyDescent="0.3">
      <c r="A43" s="98"/>
      <c r="B43" s="99" t="s">
        <v>18</v>
      </c>
      <c r="C43" s="84"/>
      <c r="D43" s="101"/>
      <c r="E43" s="101"/>
      <c r="F43" s="101"/>
      <c r="G43" s="159">
        <f t="shared" si="5"/>
        <v>0</v>
      </c>
      <c r="H43" s="159">
        <f t="shared" si="4"/>
        <v>0</v>
      </c>
      <c r="I43" s="136"/>
      <c r="J43" s="136"/>
      <c r="K43" s="136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</row>
    <row r="44" spans="1:33" s="171" customFormat="1" ht="18.75" x14ac:dyDescent="0.3">
      <c r="A44" s="193" t="s">
        <v>341</v>
      </c>
      <c r="B44" s="93" t="s">
        <v>1</v>
      </c>
      <c r="C44" s="55">
        <f>SUM(D44:F44)</f>
        <v>23100</v>
      </c>
      <c r="D44" s="95">
        <v>6300</v>
      </c>
      <c r="E44" s="95">
        <v>8400</v>
      </c>
      <c r="F44" s="95">
        <v>8400</v>
      </c>
      <c r="G44" s="170">
        <f t="shared" si="5"/>
        <v>23100</v>
      </c>
      <c r="H44" s="170">
        <f t="shared" si="4"/>
        <v>0</v>
      </c>
    </row>
    <row r="45" spans="1:33" s="172" customFormat="1" ht="18.75" x14ac:dyDescent="0.3">
      <c r="A45" s="193" t="s">
        <v>241</v>
      </c>
      <c r="B45" s="93" t="s">
        <v>18</v>
      </c>
      <c r="C45" s="55"/>
      <c r="D45" s="95"/>
      <c r="E45" s="95"/>
      <c r="F45" s="95"/>
      <c r="G45" s="170">
        <f t="shared" si="5"/>
        <v>0</v>
      </c>
      <c r="H45" s="170">
        <f t="shared" si="4"/>
        <v>0</v>
      </c>
    </row>
    <row r="46" spans="1:33" s="172" customFormat="1" ht="18.75" x14ac:dyDescent="0.3">
      <c r="A46" s="193"/>
      <c r="B46" s="93"/>
      <c r="C46" s="55"/>
      <c r="D46" s="95"/>
      <c r="E46" s="95"/>
      <c r="F46" s="95"/>
      <c r="G46" s="170"/>
      <c r="H46" s="170"/>
    </row>
    <row r="47" spans="1:33" s="172" customFormat="1" ht="18.75" x14ac:dyDescent="0.3">
      <c r="A47" s="193" t="s">
        <v>340</v>
      </c>
      <c r="B47" s="93" t="s">
        <v>1</v>
      </c>
      <c r="C47" s="84">
        <f>SUM(D47:F47)</f>
        <v>696000</v>
      </c>
      <c r="D47" s="97">
        <v>232000</v>
      </c>
      <c r="E47" s="97">
        <v>232000</v>
      </c>
      <c r="F47" s="97">
        <v>232000</v>
      </c>
      <c r="G47" s="170"/>
      <c r="H47" s="170"/>
    </row>
    <row r="48" spans="1:33" s="172" customFormat="1" ht="18.75" x14ac:dyDescent="0.3">
      <c r="A48" s="207" t="s">
        <v>242</v>
      </c>
      <c r="B48" s="208" t="s">
        <v>18</v>
      </c>
      <c r="C48" s="84"/>
      <c r="D48" s="97"/>
      <c r="E48" s="97"/>
      <c r="F48" s="97"/>
      <c r="G48" s="170"/>
      <c r="H48" s="170"/>
    </row>
    <row r="49" spans="1:33" s="172" customFormat="1" ht="18.75" x14ac:dyDescent="0.3">
      <c r="A49" s="207"/>
      <c r="B49" s="208"/>
      <c r="C49" s="84"/>
      <c r="D49" s="97"/>
      <c r="E49" s="97"/>
      <c r="F49" s="97"/>
      <c r="G49" s="170"/>
      <c r="H49" s="170"/>
    </row>
    <row r="50" spans="1:33" s="172" customFormat="1" ht="18.75" x14ac:dyDescent="0.3">
      <c r="A50" s="193" t="s">
        <v>243</v>
      </c>
      <c r="B50" s="209" t="s">
        <v>1</v>
      </c>
      <c r="C50" s="210">
        <f>SUM(D50:F50)</f>
        <v>534700</v>
      </c>
      <c r="D50" s="211">
        <v>178000</v>
      </c>
      <c r="E50" s="211">
        <v>178000</v>
      </c>
      <c r="F50" s="211">
        <v>178700</v>
      </c>
      <c r="G50" s="170"/>
      <c r="H50" s="170"/>
    </row>
    <row r="51" spans="1:33" s="172" customFormat="1" ht="18.75" x14ac:dyDescent="0.3">
      <c r="A51" s="207" t="s">
        <v>244</v>
      </c>
      <c r="B51" s="208" t="s">
        <v>18</v>
      </c>
      <c r="C51" s="84"/>
      <c r="D51" s="97"/>
      <c r="E51" s="97"/>
      <c r="F51" s="97"/>
      <c r="G51" s="170"/>
      <c r="H51" s="170"/>
    </row>
    <row r="52" spans="1:33" s="172" customFormat="1" ht="18.75" x14ac:dyDescent="0.3">
      <c r="A52" s="193" t="s">
        <v>245</v>
      </c>
      <c r="B52" s="93" t="s">
        <v>1</v>
      </c>
      <c r="C52" s="55">
        <f>SUM(D52:F52)</f>
        <v>605200</v>
      </c>
      <c r="D52" s="95">
        <v>202000</v>
      </c>
      <c r="E52" s="95">
        <v>202000</v>
      </c>
      <c r="F52" s="95">
        <v>201200</v>
      </c>
      <c r="G52" s="170"/>
      <c r="H52" s="170"/>
    </row>
    <row r="53" spans="1:33" s="172" customFormat="1" ht="18.75" x14ac:dyDescent="0.3">
      <c r="A53" s="207" t="s">
        <v>246</v>
      </c>
      <c r="B53" s="208" t="s">
        <v>18</v>
      </c>
      <c r="C53" s="84"/>
      <c r="D53" s="97"/>
      <c r="E53" s="97"/>
      <c r="F53" s="97"/>
      <c r="G53" s="170"/>
      <c r="H53" s="170"/>
    </row>
    <row r="54" spans="1:33" s="172" customFormat="1" ht="18.75" x14ac:dyDescent="0.3">
      <c r="A54" s="193" t="s">
        <v>190</v>
      </c>
      <c r="B54" s="93" t="s">
        <v>1</v>
      </c>
      <c r="C54" s="55">
        <f>SUM(D54:F54)</f>
        <v>300400</v>
      </c>
      <c r="D54" s="95">
        <v>101000</v>
      </c>
      <c r="E54" s="95">
        <v>101000</v>
      </c>
      <c r="F54" s="95">
        <v>98400</v>
      </c>
      <c r="G54" s="170"/>
      <c r="H54" s="170"/>
    </row>
    <row r="55" spans="1:33" s="172" customFormat="1" ht="18.75" x14ac:dyDescent="0.3">
      <c r="A55" s="207"/>
      <c r="B55" s="208" t="s">
        <v>18</v>
      </c>
      <c r="C55" s="84"/>
      <c r="D55" s="97"/>
      <c r="E55" s="97"/>
      <c r="F55" s="97"/>
      <c r="G55" s="170"/>
      <c r="H55" s="170"/>
    </row>
    <row r="56" spans="1:33" s="172" customFormat="1" ht="18.75" x14ac:dyDescent="0.3">
      <c r="A56" s="207" t="s">
        <v>342</v>
      </c>
      <c r="B56" s="208" t="s">
        <v>1</v>
      </c>
      <c r="C56" s="84">
        <f>SUM(D56:F56)</f>
        <v>1362000</v>
      </c>
      <c r="D56" s="97">
        <v>454000</v>
      </c>
      <c r="E56" s="97">
        <v>454000</v>
      </c>
      <c r="F56" s="97">
        <v>454000</v>
      </c>
      <c r="G56" s="170"/>
      <c r="H56" s="170"/>
    </row>
    <row r="57" spans="1:33" s="172" customFormat="1" ht="18.75" x14ac:dyDescent="0.3">
      <c r="A57" s="207"/>
      <c r="B57" s="208" t="s">
        <v>18</v>
      </c>
      <c r="C57" s="84"/>
      <c r="D57" s="97"/>
      <c r="E57" s="97"/>
      <c r="F57" s="97"/>
      <c r="G57" s="170"/>
      <c r="H57" s="170"/>
    </row>
    <row r="58" spans="1:33" s="172" customFormat="1" ht="18.75" x14ac:dyDescent="0.3">
      <c r="A58" s="193" t="s">
        <v>247</v>
      </c>
      <c r="B58" s="93" t="s">
        <v>1</v>
      </c>
      <c r="C58" s="55">
        <f>SUM(D58:F58)</f>
        <v>1276000</v>
      </c>
      <c r="D58" s="95">
        <v>426000</v>
      </c>
      <c r="E58" s="95">
        <v>426000</v>
      </c>
      <c r="F58" s="95">
        <v>424000</v>
      </c>
      <c r="G58" s="170"/>
      <c r="H58" s="170"/>
    </row>
    <row r="59" spans="1:33" s="172" customFormat="1" ht="18.75" x14ac:dyDescent="0.3">
      <c r="A59" s="207" t="s">
        <v>248</v>
      </c>
      <c r="B59" s="208" t="s">
        <v>18</v>
      </c>
      <c r="C59" s="84"/>
      <c r="D59" s="85"/>
      <c r="E59" s="85"/>
      <c r="F59" s="85"/>
      <c r="G59" s="170"/>
      <c r="H59" s="170"/>
    </row>
    <row r="60" spans="1:33" s="137" customFormat="1" ht="18.75" x14ac:dyDescent="0.3">
      <c r="A60" s="113"/>
      <c r="B60" s="99"/>
      <c r="C60" s="84"/>
      <c r="D60" s="101"/>
      <c r="E60" s="101"/>
      <c r="F60" s="101"/>
      <c r="G60" s="135"/>
      <c r="H60" s="135"/>
      <c r="I60" s="136"/>
      <c r="J60" s="136"/>
      <c r="K60" s="136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6"/>
      <c r="W60" s="136"/>
      <c r="X60" s="136"/>
      <c r="Y60" s="136"/>
      <c r="Z60" s="136"/>
      <c r="AA60" s="136"/>
      <c r="AB60" s="136"/>
      <c r="AC60" s="136"/>
      <c r="AD60" s="136"/>
      <c r="AE60" s="136"/>
      <c r="AF60" s="136"/>
      <c r="AG60" s="136"/>
    </row>
    <row r="61" spans="1:33" s="137" customFormat="1" ht="18.75" x14ac:dyDescent="0.3">
      <c r="A61" s="160" t="s">
        <v>39</v>
      </c>
      <c r="B61" s="99" t="s">
        <v>1</v>
      </c>
      <c r="C61" s="84"/>
      <c r="D61" s="112"/>
      <c r="E61" s="112"/>
      <c r="F61" s="112"/>
      <c r="G61" s="159">
        <f t="shared" si="5"/>
        <v>0</v>
      </c>
      <c r="H61" s="159">
        <f t="shared" si="4"/>
        <v>0</v>
      </c>
      <c r="I61" s="136"/>
      <c r="J61" s="136"/>
      <c r="K61" s="136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6"/>
      <c r="W61" s="136"/>
      <c r="X61" s="136"/>
      <c r="Y61" s="136"/>
      <c r="Z61" s="136"/>
      <c r="AA61" s="136"/>
      <c r="AB61" s="136"/>
      <c r="AC61" s="136"/>
      <c r="AD61" s="136"/>
      <c r="AE61" s="136"/>
      <c r="AF61" s="136"/>
      <c r="AG61" s="136"/>
    </row>
    <row r="62" spans="1:33" s="137" customFormat="1" ht="18.75" x14ac:dyDescent="0.3">
      <c r="A62" s="160"/>
      <c r="B62" s="99" t="s">
        <v>18</v>
      </c>
      <c r="C62" s="84"/>
      <c r="D62" s="112"/>
      <c r="E62" s="112"/>
      <c r="F62" s="112"/>
      <c r="G62" s="159">
        <f t="shared" si="5"/>
        <v>0</v>
      </c>
      <c r="H62" s="159">
        <f t="shared" si="4"/>
        <v>0</v>
      </c>
      <c r="I62" s="136"/>
      <c r="J62" s="136"/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  <c r="W62" s="136"/>
      <c r="X62" s="136"/>
      <c r="Y62" s="136"/>
      <c r="Z62" s="136"/>
      <c r="AA62" s="136"/>
      <c r="AB62" s="136"/>
      <c r="AC62" s="136"/>
      <c r="AD62" s="136"/>
      <c r="AE62" s="136"/>
      <c r="AF62" s="136"/>
      <c r="AG62" s="136"/>
    </row>
    <row r="63" spans="1:33" ht="18.75" x14ac:dyDescent="0.3">
      <c r="A63" s="169" t="s">
        <v>258</v>
      </c>
      <c r="B63" s="93" t="s">
        <v>1</v>
      </c>
      <c r="C63" s="55">
        <f>SUM(D63:F63)</f>
        <v>10800</v>
      </c>
      <c r="D63" s="95">
        <v>10800</v>
      </c>
      <c r="E63" s="95">
        <v>0</v>
      </c>
      <c r="F63" s="95">
        <v>0</v>
      </c>
      <c r="G63" s="135">
        <f t="shared" si="5"/>
        <v>10800</v>
      </c>
      <c r="H63" s="135">
        <f t="shared" si="4"/>
        <v>0</v>
      </c>
    </row>
    <row r="64" spans="1:33" ht="18.75" x14ac:dyDescent="0.3">
      <c r="A64" s="150" t="s">
        <v>259</v>
      </c>
      <c r="B64" s="54" t="s">
        <v>18</v>
      </c>
      <c r="C64" s="55"/>
      <c r="D64" s="82"/>
      <c r="E64" s="82"/>
      <c r="F64" s="82"/>
      <c r="G64" s="135">
        <f t="shared" si="5"/>
        <v>0</v>
      </c>
      <c r="H64" s="135">
        <f t="shared" si="4"/>
        <v>0</v>
      </c>
    </row>
    <row r="65" spans="1:33" ht="18.75" x14ac:dyDescent="0.3">
      <c r="A65" s="150"/>
      <c r="B65" s="54"/>
      <c r="C65" s="55"/>
      <c r="D65" s="82"/>
      <c r="E65" s="82"/>
      <c r="F65" s="82"/>
      <c r="G65" s="135"/>
      <c r="H65" s="135"/>
    </row>
    <row r="66" spans="1:33" s="137" customFormat="1" ht="18.75" x14ac:dyDescent="0.3">
      <c r="A66" s="100" t="s">
        <v>195</v>
      </c>
      <c r="B66" s="99" t="s">
        <v>1</v>
      </c>
      <c r="C66" s="84"/>
      <c r="D66" s="101"/>
      <c r="E66" s="101"/>
      <c r="F66" s="101"/>
      <c r="G66" s="159">
        <f t="shared" si="5"/>
        <v>0</v>
      </c>
      <c r="H66" s="159">
        <f t="shared" si="4"/>
        <v>0</v>
      </c>
      <c r="I66" s="136"/>
      <c r="J66" s="136"/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6"/>
      <c r="AB66" s="136"/>
      <c r="AC66" s="136"/>
      <c r="AD66" s="136"/>
      <c r="AE66" s="136"/>
      <c r="AF66" s="136"/>
      <c r="AG66" s="136"/>
    </row>
    <row r="67" spans="1:33" s="137" customFormat="1" ht="18.75" x14ac:dyDescent="0.3">
      <c r="A67" s="100"/>
      <c r="B67" s="99" t="s">
        <v>18</v>
      </c>
      <c r="C67" s="84"/>
      <c r="D67" s="101"/>
      <c r="E67" s="101"/>
      <c r="F67" s="101"/>
      <c r="G67" s="159">
        <f t="shared" si="5"/>
        <v>0</v>
      </c>
      <c r="H67" s="159">
        <f t="shared" si="4"/>
        <v>0</v>
      </c>
      <c r="I67" s="136"/>
      <c r="J67" s="136"/>
      <c r="K67" s="136"/>
      <c r="L67" s="136"/>
      <c r="M67" s="136"/>
      <c r="N67" s="136"/>
      <c r="O67" s="136"/>
      <c r="P67" s="136"/>
      <c r="Q67" s="136"/>
      <c r="R67" s="136"/>
      <c r="S67" s="136"/>
      <c r="T67" s="136"/>
      <c r="U67" s="136"/>
      <c r="V67" s="136"/>
      <c r="W67" s="136"/>
      <c r="X67" s="136"/>
      <c r="Y67" s="136"/>
      <c r="Z67" s="136"/>
      <c r="AA67" s="136"/>
      <c r="AB67" s="136"/>
      <c r="AC67" s="136"/>
      <c r="AD67" s="136"/>
      <c r="AE67" s="136"/>
      <c r="AF67" s="136"/>
      <c r="AG67" s="136"/>
    </row>
    <row r="68" spans="1:33" ht="18.75" x14ac:dyDescent="0.3">
      <c r="A68" s="169" t="s">
        <v>196</v>
      </c>
      <c r="B68" s="93" t="s">
        <v>1</v>
      </c>
      <c r="C68" s="55">
        <f>SUM(D68:F68)</f>
        <v>500000</v>
      </c>
      <c r="D68" s="95">
        <v>0</v>
      </c>
      <c r="E68" s="95">
        <v>500000</v>
      </c>
      <c r="F68" s="95">
        <v>0</v>
      </c>
      <c r="G68" s="135">
        <f t="shared" si="5"/>
        <v>500000</v>
      </c>
      <c r="H68" s="135">
        <f t="shared" si="4"/>
        <v>0</v>
      </c>
    </row>
    <row r="69" spans="1:33" ht="18.75" x14ac:dyDescent="0.3">
      <c r="A69" s="150"/>
      <c r="B69" s="99" t="s">
        <v>18</v>
      </c>
      <c r="C69" s="55"/>
      <c r="D69" s="82"/>
      <c r="E69" s="82"/>
      <c r="F69" s="82"/>
      <c r="G69" s="135">
        <f t="shared" si="5"/>
        <v>0</v>
      </c>
      <c r="H69" s="135">
        <f t="shared" si="4"/>
        <v>0</v>
      </c>
    </row>
    <row r="70" spans="1:33" ht="18.75" x14ac:dyDescent="0.3">
      <c r="A70" s="64" t="s">
        <v>197</v>
      </c>
      <c r="B70" s="61" t="s">
        <v>1</v>
      </c>
      <c r="C70" s="81">
        <f>SUM(C72:C88)</f>
        <v>5619800</v>
      </c>
      <c r="D70" s="81">
        <f>SUM(D72:D88)</f>
        <v>2223800</v>
      </c>
      <c r="E70" s="81">
        <f>SUM(E72:E88)</f>
        <v>1744200</v>
      </c>
      <c r="F70" s="81">
        <f>SUM(F72:F88)</f>
        <v>1651800</v>
      </c>
      <c r="G70" s="135">
        <f t="shared" si="5"/>
        <v>5619800</v>
      </c>
      <c r="H70" s="135">
        <f t="shared" si="4"/>
        <v>0</v>
      </c>
    </row>
    <row r="71" spans="1:33" ht="18.75" x14ac:dyDescent="0.3">
      <c r="A71" s="64"/>
      <c r="B71" s="61" t="s">
        <v>18</v>
      </c>
      <c r="C71" s="62"/>
      <c r="D71" s="63"/>
      <c r="E71" s="63"/>
      <c r="F71" s="63"/>
      <c r="G71" s="135">
        <f t="shared" si="5"/>
        <v>0</v>
      </c>
      <c r="H71" s="135">
        <f t="shared" si="4"/>
        <v>0</v>
      </c>
    </row>
    <row r="72" spans="1:33" s="171" customFormat="1" ht="18.75" x14ac:dyDescent="0.3">
      <c r="A72" s="169" t="s">
        <v>249</v>
      </c>
      <c r="B72" s="93" t="s">
        <v>1</v>
      </c>
      <c r="C72" s="55">
        <f>SUM(D72:F72)</f>
        <v>1920000</v>
      </c>
      <c r="D72" s="95">
        <v>640000</v>
      </c>
      <c r="E72" s="95">
        <v>640000</v>
      </c>
      <c r="F72" s="95">
        <v>640000</v>
      </c>
      <c r="G72" s="170">
        <f t="shared" si="5"/>
        <v>1920000</v>
      </c>
      <c r="H72" s="170">
        <f t="shared" si="4"/>
        <v>0</v>
      </c>
    </row>
    <row r="73" spans="1:33" s="171" customFormat="1" ht="18.75" x14ac:dyDescent="0.3">
      <c r="A73" s="169" t="s">
        <v>250</v>
      </c>
      <c r="B73" s="93" t="s">
        <v>18</v>
      </c>
      <c r="C73" s="55"/>
      <c r="D73" s="95"/>
      <c r="E73" s="95"/>
      <c r="F73" s="95"/>
      <c r="G73" s="170">
        <f t="shared" si="5"/>
        <v>0</v>
      </c>
      <c r="H73" s="170">
        <f t="shared" si="4"/>
        <v>0</v>
      </c>
    </row>
    <row r="74" spans="1:33" s="171" customFormat="1" ht="18.75" x14ac:dyDescent="0.3">
      <c r="A74" s="169"/>
      <c r="B74" s="93"/>
      <c r="C74" s="55"/>
      <c r="D74" s="95"/>
      <c r="E74" s="95"/>
      <c r="F74" s="95"/>
      <c r="G74" s="170"/>
      <c r="H74" s="170"/>
    </row>
    <row r="75" spans="1:33" s="171" customFormat="1" ht="18.75" x14ac:dyDescent="0.3">
      <c r="A75" s="169" t="s">
        <v>343</v>
      </c>
      <c r="B75" s="93" t="s">
        <v>1</v>
      </c>
      <c r="C75" s="55">
        <f>SUM(D75:F75)</f>
        <v>1233800</v>
      </c>
      <c r="D75" s="95">
        <v>500000</v>
      </c>
      <c r="E75" s="95">
        <v>350000</v>
      </c>
      <c r="F75" s="95">
        <v>383800</v>
      </c>
      <c r="G75" s="170">
        <f t="shared" si="5"/>
        <v>1233800</v>
      </c>
      <c r="H75" s="170">
        <f t="shared" si="4"/>
        <v>0</v>
      </c>
    </row>
    <row r="76" spans="1:33" s="171" customFormat="1" ht="18.75" x14ac:dyDescent="0.3">
      <c r="A76" s="169" t="s">
        <v>252</v>
      </c>
      <c r="B76" s="93" t="s">
        <v>18</v>
      </c>
      <c r="C76" s="55"/>
      <c r="D76" s="95"/>
      <c r="E76" s="95"/>
      <c r="F76" s="95"/>
      <c r="G76" s="170">
        <f t="shared" si="5"/>
        <v>0</v>
      </c>
      <c r="H76" s="170">
        <f t="shared" si="4"/>
        <v>0</v>
      </c>
    </row>
    <row r="77" spans="1:33" s="171" customFormat="1" ht="18.75" x14ac:dyDescent="0.3">
      <c r="A77" s="169" t="s">
        <v>344</v>
      </c>
      <c r="B77" s="93" t="s">
        <v>1</v>
      </c>
      <c r="C77" s="55">
        <f>SUM(D77:F77)</f>
        <v>20000</v>
      </c>
      <c r="D77" s="95">
        <v>20000</v>
      </c>
      <c r="E77" s="95">
        <v>0</v>
      </c>
      <c r="F77" s="95">
        <v>0</v>
      </c>
      <c r="G77" s="170">
        <f t="shared" si="5"/>
        <v>20000</v>
      </c>
      <c r="H77" s="170">
        <f t="shared" si="4"/>
        <v>0</v>
      </c>
    </row>
    <row r="78" spans="1:33" s="171" customFormat="1" ht="18.75" x14ac:dyDescent="0.3">
      <c r="A78" s="169" t="s">
        <v>253</v>
      </c>
      <c r="B78" s="93" t="s">
        <v>18</v>
      </c>
      <c r="C78" s="55"/>
      <c r="D78" s="95"/>
      <c r="E78" s="95"/>
      <c r="F78" s="95"/>
      <c r="G78" s="170">
        <f t="shared" si="5"/>
        <v>0</v>
      </c>
      <c r="H78" s="170">
        <f t="shared" si="4"/>
        <v>0</v>
      </c>
    </row>
    <row r="79" spans="1:33" s="171" customFormat="1" ht="18.75" x14ac:dyDescent="0.3">
      <c r="A79" s="169" t="s">
        <v>345</v>
      </c>
      <c r="B79" s="93" t="s">
        <v>1</v>
      </c>
      <c r="C79" s="55">
        <f>SUM(D79:F79)</f>
        <v>70000</v>
      </c>
      <c r="D79" s="95">
        <v>45800</v>
      </c>
      <c r="E79" s="95">
        <v>24200</v>
      </c>
      <c r="F79" s="95">
        <v>0</v>
      </c>
      <c r="G79" s="170">
        <f t="shared" si="5"/>
        <v>70000</v>
      </c>
      <c r="H79" s="170">
        <f t="shared" si="4"/>
        <v>0</v>
      </c>
    </row>
    <row r="80" spans="1:33" s="171" customFormat="1" ht="18.75" x14ac:dyDescent="0.3">
      <c r="A80" s="169" t="s">
        <v>346</v>
      </c>
      <c r="B80" s="93" t="s">
        <v>1</v>
      </c>
      <c r="C80" s="55">
        <f>SUM(D80:F80)</f>
        <v>202000</v>
      </c>
      <c r="D80" s="95">
        <v>100000</v>
      </c>
      <c r="E80" s="95">
        <v>52000</v>
      </c>
      <c r="F80" s="95">
        <v>50000</v>
      </c>
      <c r="G80" s="170">
        <f t="shared" si="5"/>
        <v>202000</v>
      </c>
      <c r="H80" s="170">
        <f t="shared" si="4"/>
        <v>0</v>
      </c>
    </row>
    <row r="81" spans="1:8" s="171" customFormat="1" ht="18.75" x14ac:dyDescent="0.3">
      <c r="A81" s="169" t="s">
        <v>251</v>
      </c>
      <c r="B81" s="93" t="s">
        <v>18</v>
      </c>
      <c r="C81" s="55"/>
      <c r="D81" s="95"/>
      <c r="E81" s="95"/>
      <c r="F81" s="95"/>
      <c r="G81" s="170">
        <f t="shared" si="5"/>
        <v>0</v>
      </c>
      <c r="H81" s="170">
        <f t="shared" si="4"/>
        <v>0</v>
      </c>
    </row>
    <row r="82" spans="1:8" s="171" customFormat="1" ht="18.75" x14ac:dyDescent="0.3">
      <c r="A82" s="169" t="s">
        <v>347</v>
      </c>
      <c r="B82" s="93" t="s">
        <v>1</v>
      </c>
      <c r="C82" s="55">
        <f>SUM(D82:F82)</f>
        <v>1134000</v>
      </c>
      <c r="D82" s="95">
        <v>378000</v>
      </c>
      <c r="E82" s="95">
        <v>378000</v>
      </c>
      <c r="F82" s="95">
        <v>378000</v>
      </c>
      <c r="G82" s="170"/>
      <c r="H82" s="170"/>
    </row>
    <row r="83" spans="1:8" s="171" customFormat="1" ht="18.75" x14ac:dyDescent="0.3">
      <c r="A83" s="169" t="s">
        <v>257</v>
      </c>
      <c r="B83" s="93" t="s">
        <v>18</v>
      </c>
      <c r="C83" s="55"/>
      <c r="D83" s="95"/>
      <c r="E83" s="95"/>
      <c r="F83" s="95"/>
      <c r="G83" s="170"/>
      <c r="H83" s="170"/>
    </row>
    <row r="84" spans="1:8" s="172" customFormat="1" ht="18.75" x14ac:dyDescent="0.3">
      <c r="A84" s="169" t="s">
        <v>348</v>
      </c>
      <c r="B84" s="93" t="s">
        <v>1</v>
      </c>
      <c r="C84" s="55">
        <f>SUM(D84:F84)</f>
        <v>40000</v>
      </c>
      <c r="D84" s="95">
        <v>40000</v>
      </c>
      <c r="E84" s="95">
        <v>0</v>
      </c>
      <c r="F84" s="95">
        <v>0</v>
      </c>
      <c r="G84" s="170"/>
      <c r="H84" s="170"/>
    </row>
    <row r="85" spans="1:8" s="172" customFormat="1" ht="18.75" x14ac:dyDescent="0.3">
      <c r="A85" s="169" t="s">
        <v>254</v>
      </c>
      <c r="B85" s="93" t="s">
        <v>18</v>
      </c>
      <c r="C85" s="55"/>
      <c r="D85" s="95"/>
      <c r="E85" s="95"/>
      <c r="F85" s="95"/>
      <c r="G85" s="170"/>
      <c r="H85" s="170"/>
    </row>
    <row r="86" spans="1:8" s="172" customFormat="1" ht="18.75" x14ac:dyDescent="0.3">
      <c r="A86" s="169" t="s">
        <v>380</v>
      </c>
      <c r="B86" s="93" t="s">
        <v>1</v>
      </c>
      <c r="C86" s="55">
        <f>SUM(D86:F86)</f>
        <v>1000000</v>
      </c>
      <c r="D86" s="95">
        <v>500000</v>
      </c>
      <c r="E86" s="95">
        <v>300000</v>
      </c>
      <c r="F86" s="95">
        <v>200000</v>
      </c>
      <c r="G86" s="170"/>
      <c r="H86" s="170"/>
    </row>
    <row r="87" spans="1:8" s="172" customFormat="1" ht="18.75" x14ac:dyDescent="0.3">
      <c r="A87" s="169" t="s">
        <v>255</v>
      </c>
      <c r="B87" s="93" t="s">
        <v>18</v>
      </c>
      <c r="C87" s="55"/>
      <c r="D87" s="95"/>
      <c r="E87" s="95"/>
      <c r="F87" s="95"/>
      <c r="G87" s="170"/>
      <c r="H87" s="170"/>
    </row>
    <row r="88" spans="1:8" s="171" customFormat="1" ht="18.75" x14ac:dyDescent="0.3">
      <c r="A88" s="169" t="s">
        <v>256</v>
      </c>
      <c r="B88" s="93"/>
      <c r="C88" s="87"/>
      <c r="D88" s="95"/>
      <c r="E88" s="95"/>
      <c r="F88" s="95"/>
      <c r="G88" s="170"/>
      <c r="H88" s="170"/>
    </row>
    <row r="89" spans="1:8" ht="18.75" x14ac:dyDescent="0.3">
      <c r="A89" s="253" t="s">
        <v>88</v>
      </c>
      <c r="B89" s="77" t="s">
        <v>1</v>
      </c>
      <c r="C89" s="78">
        <f>D89+E89+F89</f>
        <v>17992300</v>
      </c>
      <c r="D89" s="78">
        <f>D8+D38+D70</f>
        <v>6879400</v>
      </c>
      <c r="E89" s="78">
        <f>E8+E38+E70</f>
        <v>5917600</v>
      </c>
      <c r="F89" s="78">
        <f>F8+F38+F70</f>
        <v>5195300</v>
      </c>
      <c r="G89" s="135">
        <f t="shared" ref="G89:G92" si="9">D89+E89+F89</f>
        <v>17992300</v>
      </c>
      <c r="H89" s="135">
        <f t="shared" ref="H89:H92" si="10">G89-C89</f>
        <v>0</v>
      </c>
    </row>
    <row r="90" spans="1:8" ht="18.75" x14ac:dyDescent="0.3">
      <c r="A90" s="253"/>
      <c r="B90" s="77" t="s">
        <v>18</v>
      </c>
      <c r="C90" s="78"/>
      <c r="D90" s="78"/>
      <c r="E90" s="78"/>
      <c r="F90" s="78"/>
      <c r="G90" s="135">
        <f t="shared" si="9"/>
        <v>0</v>
      </c>
      <c r="H90" s="135">
        <f t="shared" si="10"/>
        <v>0</v>
      </c>
    </row>
    <row r="91" spans="1:8" ht="18.75" x14ac:dyDescent="0.3">
      <c r="A91" s="253" t="s">
        <v>89</v>
      </c>
      <c r="B91" s="77" t="s">
        <v>1</v>
      </c>
      <c r="C91" s="78">
        <f>SUM(D91:F91)</f>
        <v>17992300</v>
      </c>
      <c r="D91" s="78">
        <f>D89</f>
        <v>6879400</v>
      </c>
      <c r="E91" s="78">
        <f t="shared" ref="E91:F91" si="11">E89</f>
        <v>5917600</v>
      </c>
      <c r="F91" s="78">
        <f t="shared" si="11"/>
        <v>5195300</v>
      </c>
      <c r="G91" s="135">
        <f t="shared" si="9"/>
        <v>17992300</v>
      </c>
      <c r="H91" s="135">
        <f t="shared" si="10"/>
        <v>0</v>
      </c>
    </row>
    <row r="92" spans="1:8" ht="18.75" x14ac:dyDescent="0.3">
      <c r="A92" s="253"/>
      <c r="B92" s="77" t="s">
        <v>18</v>
      </c>
      <c r="C92" s="78">
        <f>D92+E92+F92</f>
        <v>0</v>
      </c>
      <c r="D92" s="78">
        <v>0</v>
      </c>
      <c r="E92" s="78">
        <v>0</v>
      </c>
      <c r="F92" s="78">
        <v>0</v>
      </c>
      <c r="G92" s="135">
        <f t="shared" si="9"/>
        <v>0</v>
      </c>
      <c r="H92" s="135">
        <f t="shared" si="10"/>
        <v>0</v>
      </c>
    </row>
    <row r="93" spans="1:8" ht="18.75" x14ac:dyDescent="0.3">
      <c r="A93" s="138"/>
      <c r="B93" s="139"/>
      <c r="C93" s="140"/>
      <c r="D93" s="141"/>
      <c r="E93" s="141"/>
      <c r="F93" s="141"/>
    </row>
    <row r="94" spans="1:8" ht="18.75" x14ac:dyDescent="0.3">
      <c r="B94" s="139"/>
      <c r="C94" s="140"/>
      <c r="D94" s="141"/>
      <c r="E94" s="141"/>
      <c r="F94" s="141"/>
    </row>
    <row r="95" spans="1:8" ht="18.75" x14ac:dyDescent="0.3">
      <c r="A95" s="252" t="s">
        <v>150</v>
      </c>
      <c r="B95" s="252"/>
      <c r="C95" s="252"/>
      <c r="D95" s="252"/>
      <c r="E95" s="252"/>
      <c r="F95" s="252"/>
    </row>
    <row r="96" spans="1:8" ht="18.75" x14ac:dyDescent="0.3">
      <c r="A96" s="138"/>
      <c r="B96" s="139"/>
      <c r="C96" s="140"/>
      <c r="D96" s="141"/>
      <c r="E96" s="141"/>
      <c r="F96" s="141"/>
    </row>
    <row r="97" spans="1:33" ht="18.75" x14ac:dyDescent="0.3">
      <c r="A97" s="138"/>
      <c r="B97" s="139"/>
      <c r="C97" s="140"/>
      <c r="D97" s="141"/>
      <c r="E97" s="141"/>
      <c r="F97" s="141"/>
    </row>
    <row r="98" spans="1:33" ht="18.75" x14ac:dyDescent="0.3">
      <c r="A98" s="138"/>
      <c r="B98" s="139"/>
      <c r="C98" s="140"/>
      <c r="D98" s="141"/>
      <c r="E98" s="141"/>
      <c r="F98" s="141"/>
    </row>
    <row r="99" spans="1:33" ht="18.75" x14ac:dyDescent="0.3">
      <c r="A99" s="138"/>
      <c r="B99" s="139"/>
      <c r="C99" s="140"/>
      <c r="D99" s="141"/>
      <c r="E99" s="141"/>
      <c r="F99" s="141"/>
    </row>
    <row r="100" spans="1:33" ht="18.75" x14ac:dyDescent="0.3">
      <c r="A100" s="138"/>
      <c r="B100" s="139"/>
      <c r="C100" s="140"/>
      <c r="D100" s="141"/>
      <c r="E100" s="141"/>
      <c r="F100" s="141"/>
    </row>
    <row r="101" spans="1:33" ht="18.75" x14ac:dyDescent="0.3">
      <c r="A101" s="138"/>
      <c r="B101" s="139"/>
      <c r="C101" s="140"/>
      <c r="D101" s="141"/>
      <c r="E101" s="141"/>
      <c r="F101" s="141"/>
    </row>
    <row r="102" spans="1:33" ht="18.75" x14ac:dyDescent="0.3">
      <c r="A102" s="138"/>
      <c r="B102" s="139"/>
      <c r="C102" s="140"/>
      <c r="D102" s="141"/>
      <c r="E102" s="141"/>
      <c r="F102" s="141"/>
    </row>
    <row r="103" spans="1:33" ht="18.75" x14ac:dyDescent="0.3">
      <c r="A103" s="138"/>
      <c r="B103" s="139"/>
      <c r="C103" s="140"/>
      <c r="D103" s="141"/>
      <c r="E103" s="141"/>
      <c r="F103" s="141"/>
    </row>
    <row r="104" spans="1:33" ht="18.75" x14ac:dyDescent="0.3">
      <c r="A104" s="138"/>
      <c r="B104" s="139"/>
      <c r="C104" s="140"/>
      <c r="D104" s="141"/>
      <c r="E104" s="141"/>
      <c r="F104" s="141"/>
    </row>
    <row r="105" spans="1:33" ht="18.75" x14ac:dyDescent="0.3">
      <c r="A105" s="138"/>
      <c r="B105" s="139"/>
      <c r="C105" s="140"/>
      <c r="D105" s="141"/>
      <c r="E105" s="141"/>
      <c r="F105" s="141"/>
    </row>
    <row r="106" spans="1:33" ht="18.75" x14ac:dyDescent="0.3">
      <c r="A106" s="138"/>
      <c r="B106" s="139"/>
      <c r="C106" s="140"/>
      <c r="D106" s="141"/>
      <c r="E106" s="141"/>
      <c r="F106" s="141"/>
    </row>
    <row r="107" spans="1:33" ht="18.75" x14ac:dyDescent="0.3">
      <c r="A107" s="138"/>
      <c r="B107" s="139"/>
      <c r="C107" s="140"/>
      <c r="D107" s="141"/>
      <c r="E107" s="141"/>
      <c r="F107" s="141"/>
    </row>
    <row r="108" spans="1:33" ht="18.75" x14ac:dyDescent="0.3">
      <c r="A108" s="138"/>
      <c r="B108" s="139"/>
      <c r="C108" s="140"/>
      <c r="D108" s="141"/>
      <c r="E108" s="141"/>
      <c r="F108" s="141"/>
    </row>
    <row r="109" spans="1:33" ht="18.75" x14ac:dyDescent="0.3">
      <c r="A109" s="138"/>
      <c r="B109" s="139"/>
      <c r="C109" s="140"/>
      <c r="D109" s="141"/>
      <c r="E109" s="141"/>
      <c r="F109" s="141"/>
    </row>
    <row r="110" spans="1:33" ht="18.75" x14ac:dyDescent="0.3">
      <c r="A110" s="138"/>
      <c r="B110" s="139"/>
      <c r="C110" s="140"/>
      <c r="D110" s="141"/>
      <c r="E110" s="141"/>
      <c r="F110" s="141"/>
    </row>
    <row r="111" spans="1:33" s="144" customFormat="1" ht="18.75" x14ac:dyDescent="0.3">
      <c r="A111" s="138"/>
      <c r="B111" s="139"/>
      <c r="C111" s="140"/>
      <c r="D111" s="141"/>
      <c r="E111" s="141"/>
      <c r="F111" s="141"/>
      <c r="G111" s="143"/>
      <c r="H111" s="143"/>
      <c r="I111" s="143"/>
      <c r="J111" s="143"/>
      <c r="K111" s="143"/>
      <c r="L111" s="143"/>
      <c r="M111" s="143"/>
      <c r="N111" s="143"/>
      <c r="O111" s="143"/>
      <c r="P111" s="143"/>
      <c r="Q111" s="143"/>
      <c r="R111" s="143"/>
      <c r="S111" s="143"/>
      <c r="T111" s="143"/>
      <c r="U111" s="143"/>
      <c r="V111" s="143"/>
      <c r="W111" s="143"/>
      <c r="X111" s="143"/>
      <c r="Y111" s="143"/>
      <c r="Z111" s="143"/>
      <c r="AA111" s="143"/>
      <c r="AB111" s="143"/>
      <c r="AC111" s="143"/>
      <c r="AD111" s="143"/>
      <c r="AE111" s="143"/>
      <c r="AF111" s="143"/>
      <c r="AG111" s="143"/>
    </row>
    <row r="112" spans="1:33" s="144" customFormat="1" ht="18.75" x14ac:dyDescent="0.3">
      <c r="A112" s="138"/>
      <c r="B112" s="139"/>
      <c r="C112" s="140"/>
      <c r="D112" s="141"/>
      <c r="E112" s="141"/>
      <c r="F112" s="141"/>
      <c r="G112" s="143"/>
      <c r="H112" s="143"/>
      <c r="I112" s="143"/>
      <c r="J112" s="143"/>
      <c r="K112" s="143"/>
      <c r="L112" s="143"/>
      <c r="M112" s="143"/>
      <c r="N112" s="143"/>
      <c r="O112" s="143"/>
      <c r="P112" s="143"/>
      <c r="Q112" s="143"/>
      <c r="R112" s="143"/>
      <c r="S112" s="143"/>
      <c r="T112" s="143"/>
      <c r="U112" s="143"/>
      <c r="V112" s="143"/>
      <c r="W112" s="143"/>
      <c r="X112" s="143"/>
      <c r="Y112" s="143"/>
      <c r="Z112" s="143"/>
      <c r="AA112" s="143"/>
      <c r="AB112" s="143"/>
      <c r="AC112" s="143"/>
      <c r="AD112" s="143"/>
      <c r="AE112" s="143"/>
      <c r="AF112" s="143"/>
      <c r="AG112" s="143"/>
    </row>
    <row r="113" spans="1:33" s="144" customFormat="1" ht="18.75" x14ac:dyDescent="0.3">
      <c r="A113" s="138"/>
      <c r="B113" s="139"/>
      <c r="C113" s="140"/>
      <c r="D113" s="141"/>
      <c r="E113" s="141"/>
      <c r="F113" s="141"/>
      <c r="G113" s="143"/>
      <c r="H113" s="143"/>
      <c r="I113" s="143"/>
      <c r="J113" s="143"/>
      <c r="K113" s="143"/>
      <c r="L113" s="143"/>
      <c r="M113" s="143"/>
      <c r="N113" s="143"/>
      <c r="O113" s="143"/>
      <c r="P113" s="143"/>
      <c r="Q113" s="143"/>
      <c r="R113" s="143"/>
      <c r="S113" s="143"/>
      <c r="T113" s="143"/>
      <c r="U113" s="143"/>
      <c r="V113" s="143"/>
      <c r="W113" s="143"/>
      <c r="X113" s="143"/>
      <c r="Y113" s="143"/>
      <c r="Z113" s="143"/>
      <c r="AA113" s="143"/>
      <c r="AB113" s="143"/>
      <c r="AC113" s="143"/>
      <c r="AD113" s="143"/>
      <c r="AE113" s="143"/>
      <c r="AF113" s="143"/>
      <c r="AG113" s="143"/>
    </row>
    <row r="114" spans="1:33" s="144" customFormat="1" ht="18.75" x14ac:dyDescent="0.3">
      <c r="A114" s="138"/>
      <c r="B114" s="139"/>
      <c r="C114" s="140"/>
      <c r="D114" s="141"/>
      <c r="E114" s="141"/>
      <c r="F114" s="141"/>
      <c r="G114" s="143"/>
      <c r="H114" s="143"/>
      <c r="I114" s="143"/>
      <c r="J114" s="143"/>
      <c r="K114" s="143"/>
      <c r="L114" s="143"/>
      <c r="M114" s="143"/>
      <c r="N114" s="143"/>
      <c r="O114" s="143"/>
      <c r="P114" s="143"/>
      <c r="Q114" s="143"/>
      <c r="R114" s="143"/>
      <c r="S114" s="143"/>
      <c r="T114" s="143"/>
      <c r="U114" s="143"/>
      <c r="V114" s="143"/>
      <c r="W114" s="143"/>
      <c r="X114" s="143"/>
      <c r="Y114" s="143"/>
      <c r="Z114" s="143"/>
      <c r="AA114" s="143"/>
      <c r="AB114" s="143"/>
      <c r="AC114" s="143"/>
      <c r="AD114" s="143"/>
      <c r="AE114" s="143"/>
      <c r="AF114" s="143"/>
      <c r="AG114" s="143"/>
    </row>
    <row r="115" spans="1:33" ht="18.75" x14ac:dyDescent="0.3">
      <c r="A115" s="138"/>
      <c r="C115" s="145"/>
      <c r="E115" s="145"/>
    </row>
    <row r="116" spans="1:33" ht="18.75" x14ac:dyDescent="0.3">
      <c r="A116" s="138"/>
    </row>
    <row r="117" spans="1:33" ht="18.75" x14ac:dyDescent="0.3">
      <c r="A117" s="138"/>
    </row>
    <row r="118" spans="1:33" ht="18.75" x14ac:dyDescent="0.3">
      <c r="A118" s="138"/>
    </row>
    <row r="119" spans="1:33" ht="18.75" x14ac:dyDescent="0.3"/>
    <row r="120" spans="1:33" ht="18.75" x14ac:dyDescent="0.3"/>
    <row r="121" spans="1:33" ht="18.75" x14ac:dyDescent="0.3"/>
    <row r="122" spans="1:33" ht="18.75" x14ac:dyDescent="0.3"/>
    <row r="123" spans="1:33" ht="18.75" x14ac:dyDescent="0.3"/>
    <row r="124" spans="1:33" ht="18.75" x14ac:dyDescent="0.3"/>
    <row r="125" spans="1:33" ht="18.75" x14ac:dyDescent="0.3"/>
    <row r="126" spans="1:33" ht="18.75" x14ac:dyDescent="0.3"/>
    <row r="127" spans="1:33" ht="18.75" x14ac:dyDescent="0.3"/>
    <row r="128" spans="1:33" ht="18.75" x14ac:dyDescent="0.3"/>
    <row r="129" ht="18.75" x14ac:dyDescent="0.3"/>
    <row r="130" ht="18.75" x14ac:dyDescent="0.3"/>
    <row r="131" ht="18.75" x14ac:dyDescent="0.3"/>
    <row r="132" ht="18.75" x14ac:dyDescent="0.3"/>
    <row r="133" ht="18.75" x14ac:dyDescent="0.3"/>
    <row r="134" ht="18.75" x14ac:dyDescent="0.3"/>
    <row r="135" ht="18.75" x14ac:dyDescent="0.3"/>
    <row r="136" ht="18.75" x14ac:dyDescent="0.3"/>
    <row r="137" ht="18.75" x14ac:dyDescent="0.3"/>
    <row r="138" ht="18.75" x14ac:dyDescent="0.3"/>
    <row r="139" ht="18.75" x14ac:dyDescent="0.3"/>
    <row r="140" ht="18.75" x14ac:dyDescent="0.3"/>
    <row r="141" ht="18.75" x14ac:dyDescent="0.3"/>
    <row r="142" ht="18.75" x14ac:dyDescent="0.3"/>
    <row r="143" ht="18.75" x14ac:dyDescent="0.3"/>
    <row r="144" ht="18.75" x14ac:dyDescent="0.3"/>
    <row r="145" ht="18.75" x14ac:dyDescent="0.3"/>
    <row r="146" ht="18.75" x14ac:dyDescent="0.3"/>
    <row r="147" ht="18.75" x14ac:dyDescent="0.3"/>
    <row r="148" ht="18.75" x14ac:dyDescent="0.3"/>
    <row r="149" ht="18.75" x14ac:dyDescent="0.3"/>
    <row r="150" ht="18.75" x14ac:dyDescent="0.3"/>
    <row r="151" ht="18.75" x14ac:dyDescent="0.3"/>
    <row r="152" ht="18.75" x14ac:dyDescent="0.3"/>
    <row r="153" ht="18.75" x14ac:dyDescent="0.3"/>
    <row r="154" ht="18.75" x14ac:dyDescent="0.3"/>
    <row r="155" ht="18.75" x14ac:dyDescent="0.3"/>
    <row r="156" ht="18.75" x14ac:dyDescent="0.3"/>
    <row r="157" ht="18.75" x14ac:dyDescent="0.3"/>
    <row r="158" ht="18.75" x14ac:dyDescent="0.3"/>
    <row r="159" ht="18.75" x14ac:dyDescent="0.3"/>
    <row r="160" ht="18.75" x14ac:dyDescent="0.3"/>
    <row r="161" ht="18.75" x14ac:dyDescent="0.3"/>
    <row r="162" ht="18.75" x14ac:dyDescent="0.3"/>
    <row r="163" ht="18.75" x14ac:dyDescent="0.3"/>
    <row r="164" ht="18.75" x14ac:dyDescent="0.3"/>
    <row r="165" ht="18.75" x14ac:dyDescent="0.3"/>
    <row r="166" ht="18.75" x14ac:dyDescent="0.3"/>
    <row r="167" ht="18.75" x14ac:dyDescent="0.3"/>
    <row r="168" ht="18.75" x14ac:dyDescent="0.3"/>
    <row r="169" ht="18.75" x14ac:dyDescent="0.3"/>
    <row r="170" ht="18.75" x14ac:dyDescent="0.3"/>
    <row r="171" ht="18.75" x14ac:dyDescent="0.3"/>
    <row r="172" ht="18.75" x14ac:dyDescent="0.3"/>
    <row r="173" ht="18.75" x14ac:dyDescent="0.3"/>
    <row r="174" ht="18.75" x14ac:dyDescent="0.3"/>
    <row r="175" ht="18.75" x14ac:dyDescent="0.3"/>
    <row r="176" ht="18.75" x14ac:dyDescent="0.3"/>
    <row r="177" ht="18.75" x14ac:dyDescent="0.3"/>
    <row r="178" ht="18.75" x14ac:dyDescent="0.3"/>
    <row r="179" ht="18.75" x14ac:dyDescent="0.3"/>
    <row r="180" ht="18.75" x14ac:dyDescent="0.3"/>
    <row r="181" ht="18.75" x14ac:dyDescent="0.3"/>
    <row r="182" ht="18.75" x14ac:dyDescent="0.3"/>
    <row r="183" ht="18.75" x14ac:dyDescent="0.3"/>
    <row r="184" ht="18.75" x14ac:dyDescent="0.3"/>
    <row r="185" ht="18.75" x14ac:dyDescent="0.3"/>
    <row r="186" ht="18.75" x14ac:dyDescent="0.3"/>
    <row r="187" ht="18.75" x14ac:dyDescent="0.3"/>
    <row r="188" ht="18.75" x14ac:dyDescent="0.3"/>
    <row r="189" ht="18.75" x14ac:dyDescent="0.3"/>
    <row r="190" ht="18.75" x14ac:dyDescent="0.3"/>
    <row r="191" ht="18.75" x14ac:dyDescent="0.3"/>
    <row r="192" ht="18.75" x14ac:dyDescent="0.3"/>
    <row r="193" ht="18.75" x14ac:dyDescent="0.3"/>
    <row r="194" ht="18.75" x14ac:dyDescent="0.3"/>
    <row r="195" ht="18.75" x14ac:dyDescent="0.3"/>
    <row r="196" ht="18.75" x14ac:dyDescent="0.3"/>
    <row r="197" ht="18.75" x14ac:dyDescent="0.3"/>
    <row r="198" ht="18.75" x14ac:dyDescent="0.3"/>
    <row r="199" ht="18.75" x14ac:dyDescent="0.3"/>
    <row r="200" ht="18.75" x14ac:dyDescent="0.3"/>
    <row r="201" ht="18.75" x14ac:dyDescent="0.3"/>
    <row r="202" ht="18.75" x14ac:dyDescent="0.3"/>
    <row r="203" ht="18.75" x14ac:dyDescent="0.3"/>
    <row r="204" ht="18.75" x14ac:dyDescent="0.3"/>
    <row r="205" ht="18.75" x14ac:dyDescent="0.3"/>
    <row r="206" ht="18.75" x14ac:dyDescent="0.3"/>
    <row r="207" ht="18.75" x14ac:dyDescent="0.3"/>
    <row r="208" ht="18.75" x14ac:dyDescent="0.3"/>
    <row r="209" ht="18.75" x14ac:dyDescent="0.3"/>
    <row r="210" ht="18.75" x14ac:dyDescent="0.3"/>
    <row r="211" ht="18.75" x14ac:dyDescent="0.3"/>
    <row r="212" ht="18.75" x14ac:dyDescent="0.3"/>
    <row r="213" ht="18.75" x14ac:dyDescent="0.3"/>
    <row r="214" ht="18.75" x14ac:dyDescent="0.3"/>
    <row r="215" ht="18.75" x14ac:dyDescent="0.3"/>
    <row r="216" ht="18.75" x14ac:dyDescent="0.3"/>
    <row r="217" ht="18.75" x14ac:dyDescent="0.3"/>
    <row r="218" ht="18.75" x14ac:dyDescent="0.3"/>
    <row r="219" ht="18.75" x14ac:dyDescent="0.3"/>
    <row r="220" ht="18.75" x14ac:dyDescent="0.3"/>
    <row r="221" ht="18.75" x14ac:dyDescent="0.3"/>
    <row r="222" ht="18.75" x14ac:dyDescent="0.3"/>
    <row r="223" ht="18.75" x14ac:dyDescent="0.3"/>
    <row r="224" ht="18.75" x14ac:dyDescent="0.3"/>
    <row r="225" ht="18.75" x14ac:dyDescent="0.3"/>
    <row r="226" ht="18.75" x14ac:dyDescent="0.3"/>
    <row r="227" ht="18.75" x14ac:dyDescent="0.3"/>
    <row r="228" ht="18.75" x14ac:dyDescent="0.3"/>
    <row r="229" ht="18.75" x14ac:dyDescent="0.3"/>
    <row r="230" ht="18.75" x14ac:dyDescent="0.3"/>
    <row r="231" ht="18.75" x14ac:dyDescent="0.3"/>
    <row r="232" ht="18.75" x14ac:dyDescent="0.3"/>
    <row r="233" ht="18.75" x14ac:dyDescent="0.3"/>
    <row r="234" ht="18.75" x14ac:dyDescent="0.3"/>
    <row r="235" ht="18.75" x14ac:dyDescent="0.3"/>
    <row r="236" ht="18.75" x14ac:dyDescent="0.3"/>
    <row r="237" ht="18.75" x14ac:dyDescent="0.3"/>
    <row r="238" ht="18.75" x14ac:dyDescent="0.3"/>
    <row r="239" ht="18.75" x14ac:dyDescent="0.3"/>
    <row r="240" ht="18.75" x14ac:dyDescent="0.3"/>
    <row r="241" ht="18.75" x14ac:dyDescent="0.3"/>
    <row r="242" ht="18.75" x14ac:dyDescent="0.3"/>
    <row r="243" ht="18.75" x14ac:dyDescent="0.3"/>
    <row r="244" ht="18.75" x14ac:dyDescent="0.3"/>
    <row r="245" ht="18.75" x14ac:dyDescent="0.3"/>
    <row r="246" ht="18.75" x14ac:dyDescent="0.3"/>
    <row r="247" ht="18.75" x14ac:dyDescent="0.3"/>
    <row r="248" ht="18.75" x14ac:dyDescent="0.3"/>
    <row r="249" ht="18.75" x14ac:dyDescent="0.3"/>
    <row r="250" ht="18.75" x14ac:dyDescent="0.3"/>
    <row r="251" ht="18.75" x14ac:dyDescent="0.3"/>
    <row r="252" ht="18.75" x14ac:dyDescent="0.3"/>
    <row r="253" ht="18.75" x14ac:dyDescent="0.3"/>
    <row r="254" ht="18.75" x14ac:dyDescent="0.3"/>
    <row r="255" ht="18.75" x14ac:dyDescent="0.3"/>
    <row r="256" ht="18.75" x14ac:dyDescent="0.3"/>
    <row r="257" ht="18.75" x14ac:dyDescent="0.3"/>
    <row r="258" ht="18.75" x14ac:dyDescent="0.3"/>
    <row r="259" ht="18.75" x14ac:dyDescent="0.3"/>
    <row r="260" ht="18.75" x14ac:dyDescent="0.3"/>
    <row r="261" ht="18.75" x14ac:dyDescent="0.3"/>
    <row r="262" ht="18.75" x14ac:dyDescent="0.3"/>
    <row r="263" ht="18.75" x14ac:dyDescent="0.3"/>
    <row r="264" ht="18.75" x14ac:dyDescent="0.3"/>
    <row r="265" ht="18.75" x14ac:dyDescent="0.3"/>
    <row r="266" ht="18.75" x14ac:dyDescent="0.3"/>
    <row r="267" ht="18.75" x14ac:dyDescent="0.3"/>
    <row r="268" ht="18.75" x14ac:dyDescent="0.3"/>
    <row r="269" ht="18.75" x14ac:dyDescent="0.3"/>
    <row r="270" ht="18.75" x14ac:dyDescent="0.3"/>
    <row r="271" ht="18.75" x14ac:dyDescent="0.3"/>
    <row r="272" ht="18.75" x14ac:dyDescent="0.3"/>
  </sheetData>
  <mergeCells count="7">
    <mergeCell ref="A95:F95"/>
    <mergeCell ref="A91:A92"/>
    <mergeCell ref="A1:F1"/>
    <mergeCell ref="A4:A5"/>
    <mergeCell ref="B4:B5"/>
    <mergeCell ref="C4:C5"/>
    <mergeCell ref="A89:A90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256"/>
  <sheetViews>
    <sheetView topLeftCell="A52" workbookViewId="0">
      <selection activeCell="D43" sqref="D43"/>
    </sheetView>
  </sheetViews>
  <sheetFormatPr defaultColWidth="9" defaultRowHeight="21" customHeight="1" x14ac:dyDescent="0.35"/>
  <cols>
    <col min="1" max="1" width="35.25" style="33" customWidth="1"/>
    <col min="2" max="2" width="8.125" style="32" customWidth="1"/>
    <col min="3" max="3" width="11.375" style="31" customWidth="1"/>
    <col min="4" max="6" width="26.625" style="31" customWidth="1"/>
    <col min="7" max="8" width="13.75" style="17" hidden="1" customWidth="1"/>
    <col min="9" max="9" width="16.875" style="32" customWidth="1"/>
    <col min="10" max="10" width="19" style="32" customWidth="1"/>
    <col min="11" max="15" width="39.375" style="32" customWidth="1"/>
    <col min="16" max="16384" width="9" style="32"/>
  </cols>
  <sheetData>
    <row r="1" spans="1:10" ht="21" customHeight="1" x14ac:dyDescent="0.35">
      <c r="A1" s="251" t="s">
        <v>326</v>
      </c>
      <c r="B1" s="251"/>
      <c r="C1" s="251"/>
      <c r="D1" s="251"/>
      <c r="E1" s="251"/>
      <c r="F1" s="251"/>
    </row>
    <row r="2" spans="1:10" ht="21" customHeight="1" x14ac:dyDescent="0.35">
      <c r="A2" s="23" t="s">
        <v>16</v>
      </c>
      <c r="B2" s="12"/>
      <c r="C2" s="24"/>
      <c r="D2" s="24"/>
      <c r="E2" s="24"/>
      <c r="F2" s="26" t="s">
        <v>69</v>
      </c>
    </row>
    <row r="3" spans="1:10" ht="21" customHeight="1" x14ac:dyDescent="0.35">
      <c r="A3" s="23" t="s">
        <v>322</v>
      </c>
      <c r="B3" s="13"/>
      <c r="C3" s="25"/>
      <c r="D3" s="26"/>
      <c r="E3" s="26"/>
      <c r="F3" s="26" t="s">
        <v>3</v>
      </c>
    </row>
    <row r="4" spans="1:10" ht="21" customHeight="1" x14ac:dyDescent="0.35">
      <c r="A4" s="23"/>
      <c r="B4" s="13"/>
      <c r="C4" s="25"/>
      <c r="D4" s="26"/>
      <c r="E4" s="26"/>
      <c r="F4" s="26"/>
    </row>
    <row r="5" spans="1:10" ht="21" customHeight="1" x14ac:dyDescent="0.35">
      <c r="A5" s="255" t="s">
        <v>128</v>
      </c>
      <c r="B5" s="260" t="s">
        <v>129</v>
      </c>
      <c r="C5" s="261" t="s">
        <v>0</v>
      </c>
      <c r="D5" s="115" t="s">
        <v>130</v>
      </c>
      <c r="E5" s="115" t="s">
        <v>131</v>
      </c>
      <c r="F5" s="115" t="s">
        <v>132</v>
      </c>
    </row>
    <row r="6" spans="1:10" ht="21" customHeight="1" x14ac:dyDescent="0.35">
      <c r="A6" s="255"/>
      <c r="B6" s="260"/>
      <c r="C6" s="261"/>
      <c r="D6" s="51" t="s">
        <v>327</v>
      </c>
      <c r="E6" s="51" t="s">
        <v>328</v>
      </c>
      <c r="F6" s="51" t="s">
        <v>329</v>
      </c>
    </row>
    <row r="7" spans="1:10" ht="21" customHeight="1" x14ac:dyDescent="0.35">
      <c r="A7" s="71" t="s">
        <v>203</v>
      </c>
      <c r="B7" s="72" t="s">
        <v>1</v>
      </c>
      <c r="C7" s="79">
        <f>D7+E7+F7</f>
        <v>1390700</v>
      </c>
      <c r="D7" s="79">
        <f>D9+D36+D56</f>
        <v>974710</v>
      </c>
      <c r="E7" s="79">
        <f t="shared" ref="E7:F7" si="0">E9+E36+E56</f>
        <v>278040</v>
      </c>
      <c r="F7" s="79">
        <f t="shared" si="0"/>
        <v>137950</v>
      </c>
    </row>
    <row r="8" spans="1:10" ht="21" customHeight="1" x14ac:dyDescent="0.35">
      <c r="A8" s="71"/>
      <c r="B8" s="72" t="s">
        <v>18</v>
      </c>
      <c r="C8" s="79">
        <f t="shared" ref="C8" si="1">D8+E8+F8</f>
        <v>0</v>
      </c>
      <c r="D8" s="79">
        <f t="shared" ref="D8:F8" si="2">D10</f>
        <v>0</v>
      </c>
      <c r="E8" s="79">
        <f t="shared" si="2"/>
        <v>0</v>
      </c>
      <c r="F8" s="79">
        <f t="shared" si="2"/>
        <v>0</v>
      </c>
    </row>
    <row r="9" spans="1:10" ht="21" customHeight="1" x14ac:dyDescent="0.35">
      <c r="A9" s="57" t="s">
        <v>315</v>
      </c>
      <c r="B9" s="58" t="s">
        <v>1</v>
      </c>
      <c r="C9" s="80">
        <f>C11</f>
        <v>149100</v>
      </c>
      <c r="D9" s="80">
        <f>D11</f>
        <v>41150</v>
      </c>
      <c r="E9" s="80">
        <f t="shared" ref="E9:F9" si="3">E11</f>
        <v>64850</v>
      </c>
      <c r="F9" s="80">
        <f t="shared" si="3"/>
        <v>43100</v>
      </c>
      <c r="G9" s="35">
        <f>+D9+E9+F9</f>
        <v>149100</v>
      </c>
      <c r="H9" s="35">
        <f t="shared" ref="H9:H63" si="4">+C9-G9</f>
        <v>0</v>
      </c>
    </row>
    <row r="10" spans="1:10" ht="21" customHeight="1" x14ac:dyDescent="0.35">
      <c r="A10" s="57"/>
      <c r="B10" s="58" t="s">
        <v>18</v>
      </c>
      <c r="C10" s="59"/>
      <c r="D10" s="59"/>
      <c r="E10" s="59"/>
      <c r="F10" s="59"/>
      <c r="G10" s="35">
        <f t="shared" ref="G10:G63" si="5">+D10+E10+F10</f>
        <v>0</v>
      </c>
      <c r="H10" s="35">
        <f t="shared" si="4"/>
        <v>0</v>
      </c>
    </row>
    <row r="11" spans="1:10" ht="21" customHeight="1" x14ac:dyDescent="0.35">
      <c r="A11" s="60" t="s">
        <v>26</v>
      </c>
      <c r="B11" s="61" t="s">
        <v>1</v>
      </c>
      <c r="C11" s="62">
        <f>C13</f>
        <v>149100</v>
      </c>
      <c r="D11" s="62">
        <f>D13</f>
        <v>41150</v>
      </c>
      <c r="E11" s="62">
        <f t="shared" ref="E11:F11" si="6">E13</f>
        <v>64850</v>
      </c>
      <c r="F11" s="62">
        <f t="shared" si="6"/>
        <v>43100</v>
      </c>
      <c r="G11" s="35">
        <f t="shared" si="5"/>
        <v>149100</v>
      </c>
      <c r="H11" s="35">
        <f t="shared" si="4"/>
        <v>0</v>
      </c>
    </row>
    <row r="12" spans="1:10" ht="21" customHeight="1" x14ac:dyDescent="0.35">
      <c r="A12" s="64"/>
      <c r="B12" s="61" t="s">
        <v>18</v>
      </c>
      <c r="C12" s="62"/>
      <c r="D12" s="116"/>
      <c r="E12" s="116"/>
      <c r="F12" s="116"/>
      <c r="G12" s="35">
        <f t="shared" si="5"/>
        <v>0</v>
      </c>
      <c r="H12" s="35">
        <f t="shared" si="4"/>
        <v>0</v>
      </c>
    </row>
    <row r="13" spans="1:10" s="48" customFormat="1" ht="21" customHeight="1" x14ac:dyDescent="0.35">
      <c r="A13" s="163" t="s">
        <v>86</v>
      </c>
      <c r="B13" s="65" t="s">
        <v>1</v>
      </c>
      <c r="C13" s="66">
        <f>SUM(D13:F13)</f>
        <v>149100</v>
      </c>
      <c r="D13" s="66">
        <f>SUM(D17:D35)</f>
        <v>41150</v>
      </c>
      <c r="E13" s="66">
        <f>SUM(E17:E35)</f>
        <v>64850</v>
      </c>
      <c r="F13" s="66">
        <f>SUM(F17:F35)</f>
        <v>43100</v>
      </c>
      <c r="G13" s="47">
        <f t="shared" si="5"/>
        <v>149100</v>
      </c>
      <c r="H13" s="47">
        <f t="shared" si="4"/>
        <v>0</v>
      </c>
      <c r="I13" s="120" t="s">
        <v>199</v>
      </c>
      <c r="J13" s="120" t="s">
        <v>198</v>
      </c>
    </row>
    <row r="14" spans="1:10" s="48" customFormat="1" ht="21" customHeight="1" x14ac:dyDescent="0.35">
      <c r="A14" s="203"/>
      <c r="B14" s="65" t="s">
        <v>18</v>
      </c>
      <c r="C14" s="66"/>
      <c r="D14" s="66"/>
      <c r="E14" s="66"/>
      <c r="F14" s="66"/>
      <c r="G14" s="47">
        <f t="shared" si="5"/>
        <v>0</v>
      </c>
      <c r="H14" s="47">
        <f t="shared" si="4"/>
        <v>0</v>
      </c>
      <c r="I14" s="118"/>
      <c r="J14" s="118"/>
    </row>
    <row r="15" spans="1:10" s="48" customFormat="1" ht="21" customHeight="1" x14ac:dyDescent="0.35">
      <c r="A15" s="98" t="s">
        <v>20</v>
      </c>
      <c r="B15" s="99" t="s">
        <v>1</v>
      </c>
      <c r="C15" s="84"/>
      <c r="D15" s="112"/>
      <c r="E15" s="112"/>
      <c r="F15" s="112"/>
      <c r="G15" s="47">
        <f t="shared" si="5"/>
        <v>0</v>
      </c>
      <c r="H15" s="47">
        <f t="shared" si="4"/>
        <v>0</v>
      </c>
      <c r="I15" s="118">
        <f t="shared" ref="I15:I34" si="7">D15</f>
        <v>0</v>
      </c>
      <c r="J15" s="118">
        <f t="shared" ref="J15:J34" si="8">C15*30/100</f>
        <v>0</v>
      </c>
    </row>
    <row r="16" spans="1:10" s="48" customFormat="1" ht="21" customHeight="1" x14ac:dyDescent="0.35">
      <c r="A16" s="100"/>
      <c r="B16" s="99" t="s">
        <v>18</v>
      </c>
      <c r="C16" s="84"/>
      <c r="D16" s="112"/>
      <c r="E16" s="112"/>
      <c r="F16" s="112"/>
      <c r="G16" s="47">
        <f t="shared" si="5"/>
        <v>0</v>
      </c>
      <c r="H16" s="47">
        <f t="shared" si="4"/>
        <v>0</v>
      </c>
      <c r="I16" s="118">
        <f t="shared" si="7"/>
        <v>0</v>
      </c>
      <c r="J16" s="118">
        <f t="shared" si="8"/>
        <v>0</v>
      </c>
    </row>
    <row r="17" spans="1:10" ht="21" customHeight="1" x14ac:dyDescent="0.35">
      <c r="A17" s="53" t="s">
        <v>136</v>
      </c>
      <c r="B17" s="54" t="s">
        <v>1</v>
      </c>
      <c r="C17" s="55">
        <f>D17+E17+F17</f>
        <v>11700</v>
      </c>
      <c r="D17" s="82">
        <v>4050</v>
      </c>
      <c r="E17" s="82">
        <v>5400</v>
      </c>
      <c r="F17" s="82">
        <v>2250</v>
      </c>
      <c r="G17" s="43">
        <f t="shared" si="5"/>
        <v>11700</v>
      </c>
      <c r="H17" s="43">
        <f t="shared" si="4"/>
        <v>0</v>
      </c>
      <c r="I17" s="118">
        <f t="shared" si="7"/>
        <v>4050</v>
      </c>
      <c r="J17" s="118">
        <f t="shared" si="8"/>
        <v>3510</v>
      </c>
    </row>
    <row r="18" spans="1:10" ht="21" customHeight="1" x14ac:dyDescent="0.35">
      <c r="A18" s="56"/>
      <c r="B18" s="54" t="s">
        <v>18</v>
      </c>
      <c r="C18" s="55"/>
      <c r="D18" s="82"/>
      <c r="E18" s="82"/>
      <c r="F18" s="82"/>
      <c r="G18" s="35">
        <f t="shared" si="5"/>
        <v>0</v>
      </c>
      <c r="H18" s="35">
        <f t="shared" si="4"/>
        <v>0</v>
      </c>
      <c r="I18" s="118">
        <f t="shared" si="7"/>
        <v>0</v>
      </c>
      <c r="J18" s="118">
        <f t="shared" si="8"/>
        <v>0</v>
      </c>
    </row>
    <row r="19" spans="1:10" s="48" customFormat="1" ht="21" customHeight="1" x14ac:dyDescent="0.35">
      <c r="A19" s="98" t="s">
        <v>39</v>
      </c>
      <c r="B19" s="99" t="s">
        <v>1</v>
      </c>
      <c r="C19" s="84"/>
      <c r="D19" s="84"/>
      <c r="E19" s="84"/>
      <c r="F19" s="84"/>
      <c r="G19" s="47">
        <f t="shared" si="5"/>
        <v>0</v>
      </c>
      <c r="H19" s="47">
        <f t="shared" si="4"/>
        <v>0</v>
      </c>
      <c r="I19" s="118">
        <f t="shared" si="7"/>
        <v>0</v>
      </c>
      <c r="J19" s="118">
        <f t="shared" si="8"/>
        <v>0</v>
      </c>
    </row>
    <row r="20" spans="1:10" s="48" customFormat="1" ht="21" customHeight="1" x14ac:dyDescent="0.35">
      <c r="A20" s="100"/>
      <c r="B20" s="99" t="s">
        <v>18</v>
      </c>
      <c r="C20" s="84"/>
      <c r="D20" s="112"/>
      <c r="E20" s="112"/>
      <c r="F20" s="112"/>
      <c r="G20" s="47">
        <f t="shared" si="5"/>
        <v>0</v>
      </c>
      <c r="H20" s="47">
        <f t="shared" si="4"/>
        <v>0</v>
      </c>
      <c r="I20" s="118">
        <f t="shared" si="7"/>
        <v>0</v>
      </c>
      <c r="J20" s="118">
        <f t="shared" si="8"/>
        <v>0</v>
      </c>
    </row>
    <row r="21" spans="1:10" ht="21" customHeight="1" x14ac:dyDescent="0.35">
      <c r="A21" s="53" t="s">
        <v>92</v>
      </c>
      <c r="B21" s="54" t="s">
        <v>1</v>
      </c>
      <c r="C21" s="55">
        <f>D21+E21+F21</f>
        <v>31200</v>
      </c>
      <c r="D21" s="82">
        <v>9300</v>
      </c>
      <c r="E21" s="82">
        <v>10950</v>
      </c>
      <c r="F21" s="82">
        <v>10950</v>
      </c>
      <c r="G21" s="35">
        <f t="shared" si="5"/>
        <v>31200</v>
      </c>
      <c r="H21" s="35">
        <f t="shared" si="4"/>
        <v>0</v>
      </c>
      <c r="I21" s="118">
        <f t="shared" si="7"/>
        <v>9300</v>
      </c>
      <c r="J21" s="118">
        <f t="shared" si="8"/>
        <v>9360</v>
      </c>
    </row>
    <row r="22" spans="1:10" ht="21" customHeight="1" x14ac:dyDescent="0.35">
      <c r="A22" s="56"/>
      <c r="B22" s="54" t="s">
        <v>18</v>
      </c>
      <c r="C22" s="55"/>
      <c r="D22" s="82"/>
      <c r="E22" s="82"/>
      <c r="F22" s="82"/>
      <c r="G22" s="35">
        <f t="shared" si="5"/>
        <v>0</v>
      </c>
      <c r="H22" s="35">
        <f t="shared" si="4"/>
        <v>0</v>
      </c>
      <c r="I22" s="118">
        <f t="shared" si="7"/>
        <v>0</v>
      </c>
      <c r="J22" s="118">
        <f t="shared" si="8"/>
        <v>0</v>
      </c>
    </row>
    <row r="23" spans="1:10" ht="21" customHeight="1" x14ac:dyDescent="0.35">
      <c r="A23" s="53" t="s">
        <v>93</v>
      </c>
      <c r="B23" s="54" t="s">
        <v>1</v>
      </c>
      <c r="C23" s="55">
        <f>D23+E23+F23</f>
        <v>22000</v>
      </c>
      <c r="D23" s="82">
        <v>6600</v>
      </c>
      <c r="E23" s="82">
        <v>8800</v>
      </c>
      <c r="F23" s="82">
        <v>6600</v>
      </c>
      <c r="G23" s="35">
        <f t="shared" si="5"/>
        <v>22000</v>
      </c>
      <c r="H23" s="35">
        <f t="shared" si="4"/>
        <v>0</v>
      </c>
      <c r="I23" s="118">
        <f t="shared" si="7"/>
        <v>6600</v>
      </c>
      <c r="J23" s="118">
        <f t="shared" si="8"/>
        <v>6600</v>
      </c>
    </row>
    <row r="24" spans="1:10" ht="21" customHeight="1" x14ac:dyDescent="0.35">
      <c r="A24" s="56"/>
      <c r="B24" s="54" t="s">
        <v>18</v>
      </c>
      <c r="C24" s="55"/>
      <c r="D24" s="82"/>
      <c r="E24" s="82"/>
      <c r="F24" s="82"/>
      <c r="G24" s="35">
        <f t="shared" si="5"/>
        <v>0</v>
      </c>
      <c r="H24" s="35">
        <f t="shared" si="4"/>
        <v>0</v>
      </c>
      <c r="I24" s="118">
        <f t="shared" si="7"/>
        <v>0</v>
      </c>
      <c r="J24" s="118">
        <f t="shared" si="8"/>
        <v>0</v>
      </c>
    </row>
    <row r="25" spans="1:10" ht="21" customHeight="1" x14ac:dyDescent="0.35">
      <c r="A25" s="56"/>
      <c r="B25" s="54"/>
      <c r="C25" s="55"/>
      <c r="D25" s="82"/>
      <c r="E25" s="82"/>
      <c r="F25" s="82"/>
      <c r="G25" s="35"/>
      <c r="H25" s="35"/>
      <c r="I25" s="118"/>
      <c r="J25" s="118"/>
    </row>
    <row r="26" spans="1:10" s="48" customFormat="1" ht="21" customHeight="1" x14ac:dyDescent="0.35">
      <c r="A26" s="98" t="s">
        <v>43</v>
      </c>
      <c r="B26" s="99" t="s">
        <v>1</v>
      </c>
      <c r="C26" s="84"/>
      <c r="D26" s="112"/>
      <c r="E26" s="112"/>
      <c r="F26" s="112"/>
      <c r="G26" s="47">
        <f t="shared" si="5"/>
        <v>0</v>
      </c>
      <c r="H26" s="47">
        <f t="shared" si="4"/>
        <v>0</v>
      </c>
      <c r="I26" s="118">
        <f t="shared" si="7"/>
        <v>0</v>
      </c>
      <c r="J26" s="118">
        <f t="shared" si="8"/>
        <v>0</v>
      </c>
    </row>
    <row r="27" spans="1:10" s="48" customFormat="1" ht="21" customHeight="1" x14ac:dyDescent="0.35">
      <c r="A27" s="100"/>
      <c r="B27" s="99" t="s">
        <v>18</v>
      </c>
      <c r="C27" s="84"/>
      <c r="D27" s="84"/>
      <c r="E27" s="84"/>
      <c r="F27" s="84"/>
      <c r="G27" s="47">
        <f t="shared" si="5"/>
        <v>0</v>
      </c>
      <c r="H27" s="47">
        <f t="shared" si="4"/>
        <v>0</v>
      </c>
      <c r="I27" s="118">
        <f t="shared" si="7"/>
        <v>0</v>
      </c>
      <c r="J27" s="118">
        <f t="shared" si="8"/>
        <v>0</v>
      </c>
    </row>
    <row r="28" spans="1:10" ht="21" customHeight="1" x14ac:dyDescent="0.35">
      <c r="A28" s="53" t="s">
        <v>260</v>
      </c>
      <c r="B28" s="54" t="s">
        <v>1</v>
      </c>
      <c r="C28" s="55">
        <f>D28+E28+F28</f>
        <v>39000</v>
      </c>
      <c r="D28" s="82">
        <v>12000</v>
      </c>
      <c r="E28" s="82">
        <v>16000</v>
      </c>
      <c r="F28" s="82">
        <v>11000</v>
      </c>
      <c r="G28" s="35">
        <f t="shared" si="5"/>
        <v>39000</v>
      </c>
      <c r="H28" s="35">
        <f t="shared" si="4"/>
        <v>0</v>
      </c>
      <c r="I28" s="118">
        <f t="shared" si="7"/>
        <v>12000</v>
      </c>
      <c r="J28" s="118">
        <f t="shared" si="8"/>
        <v>11700</v>
      </c>
    </row>
    <row r="29" spans="1:10" ht="21" customHeight="1" x14ac:dyDescent="0.35">
      <c r="A29" s="56" t="s">
        <v>214</v>
      </c>
      <c r="B29" s="54" t="s">
        <v>18</v>
      </c>
      <c r="C29" s="55"/>
      <c r="D29" s="52"/>
      <c r="E29" s="52"/>
      <c r="F29" s="52"/>
      <c r="G29" s="35">
        <f t="shared" si="5"/>
        <v>0</v>
      </c>
      <c r="H29" s="35">
        <f t="shared" si="4"/>
        <v>0</v>
      </c>
      <c r="I29" s="118">
        <f t="shared" si="7"/>
        <v>0</v>
      </c>
      <c r="J29" s="118">
        <f t="shared" si="8"/>
        <v>0</v>
      </c>
    </row>
    <row r="30" spans="1:10" ht="21" customHeight="1" x14ac:dyDescent="0.35">
      <c r="A30" s="53" t="s">
        <v>96</v>
      </c>
      <c r="B30" s="54" t="s">
        <v>1</v>
      </c>
      <c r="C30" s="55">
        <f>D30+E30+F30</f>
        <v>20000</v>
      </c>
      <c r="D30" s="82">
        <v>3000</v>
      </c>
      <c r="E30" s="82">
        <v>12000</v>
      </c>
      <c r="F30" s="82">
        <v>5000</v>
      </c>
      <c r="G30" s="35">
        <f t="shared" si="5"/>
        <v>20000</v>
      </c>
      <c r="H30" s="35">
        <f t="shared" si="4"/>
        <v>0</v>
      </c>
      <c r="I30" s="118">
        <f t="shared" si="7"/>
        <v>3000</v>
      </c>
      <c r="J30" s="118">
        <f t="shared" si="8"/>
        <v>6000</v>
      </c>
    </row>
    <row r="31" spans="1:10" ht="21" customHeight="1" x14ac:dyDescent="0.35">
      <c r="A31" s="53"/>
      <c r="B31" s="54" t="s">
        <v>18</v>
      </c>
      <c r="C31" s="55"/>
      <c r="D31" s="52"/>
      <c r="E31" s="52"/>
      <c r="F31" s="52"/>
      <c r="G31" s="35">
        <f t="shared" si="5"/>
        <v>0</v>
      </c>
      <c r="H31" s="35">
        <f t="shared" si="4"/>
        <v>0</v>
      </c>
      <c r="I31" s="118">
        <f t="shared" si="7"/>
        <v>0</v>
      </c>
      <c r="J31" s="118">
        <f t="shared" si="8"/>
        <v>0</v>
      </c>
    </row>
    <row r="32" spans="1:10" ht="21" customHeight="1" x14ac:dyDescent="0.35">
      <c r="A32" s="53" t="s">
        <v>97</v>
      </c>
      <c r="B32" s="54" t="s">
        <v>1</v>
      </c>
      <c r="C32" s="55">
        <f>D32+E32+F32</f>
        <v>20800</v>
      </c>
      <c r="D32" s="82">
        <v>6200</v>
      </c>
      <c r="E32" s="82">
        <v>7300</v>
      </c>
      <c r="F32" s="82">
        <v>7300</v>
      </c>
      <c r="G32" s="35">
        <f t="shared" si="5"/>
        <v>20800</v>
      </c>
      <c r="H32" s="35">
        <f t="shared" si="4"/>
        <v>0</v>
      </c>
      <c r="I32" s="118">
        <f t="shared" si="7"/>
        <v>6200</v>
      </c>
      <c r="J32" s="118">
        <f>C32*30/100</f>
        <v>6240</v>
      </c>
    </row>
    <row r="33" spans="1:10" ht="21" customHeight="1" x14ac:dyDescent="0.35">
      <c r="A33" s="53"/>
      <c r="B33" s="54" t="s">
        <v>18</v>
      </c>
      <c r="C33" s="55"/>
      <c r="D33" s="52"/>
      <c r="E33" s="52"/>
      <c r="F33" s="52"/>
      <c r="G33" s="35">
        <f t="shared" si="5"/>
        <v>0</v>
      </c>
      <c r="H33" s="35">
        <f t="shared" si="4"/>
        <v>0</v>
      </c>
      <c r="I33" s="118">
        <f t="shared" si="7"/>
        <v>0</v>
      </c>
      <c r="J33" s="118">
        <f t="shared" si="8"/>
        <v>0</v>
      </c>
    </row>
    <row r="34" spans="1:10" ht="21" customHeight="1" x14ac:dyDescent="0.35">
      <c r="A34" s="53" t="s">
        <v>98</v>
      </c>
      <c r="B34" s="54" t="s">
        <v>1</v>
      </c>
      <c r="C34" s="55">
        <f>D34+E34+F34</f>
        <v>4400</v>
      </c>
      <c r="D34" s="82">
        <v>0</v>
      </c>
      <c r="E34" s="82">
        <v>4400</v>
      </c>
      <c r="F34" s="82">
        <v>0</v>
      </c>
      <c r="G34" s="35">
        <f t="shared" si="5"/>
        <v>4400</v>
      </c>
      <c r="H34" s="35">
        <f t="shared" si="4"/>
        <v>0</v>
      </c>
      <c r="I34" s="118">
        <f t="shared" si="7"/>
        <v>0</v>
      </c>
      <c r="J34" s="118">
        <f t="shared" si="8"/>
        <v>1320</v>
      </c>
    </row>
    <row r="35" spans="1:10" ht="21" customHeight="1" x14ac:dyDescent="0.35">
      <c r="A35" s="53"/>
      <c r="B35" s="54" t="s">
        <v>18</v>
      </c>
      <c r="C35" s="55"/>
      <c r="D35" s="52"/>
      <c r="E35" s="52"/>
      <c r="F35" s="52"/>
      <c r="G35" s="35">
        <f t="shared" si="5"/>
        <v>0</v>
      </c>
      <c r="H35" s="35">
        <f t="shared" si="4"/>
        <v>0</v>
      </c>
      <c r="I35" s="118">
        <f>SUM(I15:I34)</f>
        <v>41150</v>
      </c>
      <c r="J35" s="118">
        <f>SUM(J15:J34)</f>
        <v>44730</v>
      </c>
    </row>
    <row r="36" spans="1:10" ht="21" customHeight="1" x14ac:dyDescent="0.35">
      <c r="A36" s="57" t="s">
        <v>137</v>
      </c>
      <c r="B36" s="58" t="s">
        <v>1</v>
      </c>
      <c r="C36" s="80">
        <f>C38+C52</f>
        <v>935400</v>
      </c>
      <c r="D36" s="80">
        <f>D38+D52</f>
        <v>868560</v>
      </c>
      <c r="E36" s="80">
        <f t="shared" ref="E36:F36" si="9">E38+E52</f>
        <v>56590</v>
      </c>
      <c r="F36" s="80">
        <f t="shared" si="9"/>
        <v>10250</v>
      </c>
      <c r="G36" s="35">
        <f t="shared" si="5"/>
        <v>935400</v>
      </c>
      <c r="H36" s="35">
        <f t="shared" si="4"/>
        <v>0</v>
      </c>
    </row>
    <row r="37" spans="1:10" ht="21" customHeight="1" x14ac:dyDescent="0.35">
      <c r="A37" s="57"/>
      <c r="B37" s="58" t="s">
        <v>18</v>
      </c>
      <c r="C37" s="80"/>
      <c r="D37" s="80"/>
      <c r="E37" s="80"/>
      <c r="F37" s="80"/>
      <c r="G37" s="35">
        <f t="shared" si="5"/>
        <v>0</v>
      </c>
      <c r="H37" s="35">
        <f t="shared" si="4"/>
        <v>0</v>
      </c>
    </row>
    <row r="38" spans="1:10" ht="21" customHeight="1" x14ac:dyDescent="0.35">
      <c r="A38" s="60" t="s">
        <v>26</v>
      </c>
      <c r="B38" s="61" t="s">
        <v>1</v>
      </c>
      <c r="C38" s="62">
        <f>C40</f>
        <v>820800</v>
      </c>
      <c r="D38" s="62">
        <f>D40</f>
        <v>820800</v>
      </c>
      <c r="E38" s="62">
        <f t="shared" ref="E38:F38" si="10">SUM(E42:E50)</f>
        <v>0</v>
      </c>
      <c r="F38" s="62">
        <f t="shared" si="10"/>
        <v>0</v>
      </c>
      <c r="G38" s="43">
        <f t="shared" si="5"/>
        <v>820800</v>
      </c>
      <c r="H38" s="43">
        <f t="shared" si="4"/>
        <v>0</v>
      </c>
    </row>
    <row r="39" spans="1:10" ht="21" customHeight="1" x14ac:dyDescent="0.35">
      <c r="A39" s="64"/>
      <c r="B39" s="61" t="s">
        <v>18</v>
      </c>
      <c r="C39" s="62"/>
      <c r="D39" s="62"/>
      <c r="E39" s="62"/>
      <c r="F39" s="62"/>
      <c r="G39" s="35">
        <f t="shared" si="5"/>
        <v>0</v>
      </c>
      <c r="H39" s="35">
        <f t="shared" si="4"/>
        <v>0</v>
      </c>
    </row>
    <row r="40" spans="1:10" s="48" customFormat="1" ht="21" customHeight="1" x14ac:dyDescent="0.35">
      <c r="A40" s="163" t="s">
        <v>39</v>
      </c>
      <c r="B40" s="65" t="s">
        <v>1</v>
      </c>
      <c r="C40" s="66">
        <f>SUM(D40:F40)</f>
        <v>820800</v>
      </c>
      <c r="D40" s="66">
        <f>SUM(D42:D49)</f>
        <v>820800</v>
      </c>
      <c r="E40" s="66">
        <f t="shared" ref="E40:F40" si="11">SUM(E42:E49)</f>
        <v>0</v>
      </c>
      <c r="F40" s="66">
        <f t="shared" si="11"/>
        <v>0</v>
      </c>
      <c r="G40" s="47">
        <f t="shared" si="5"/>
        <v>820800</v>
      </c>
      <c r="H40" s="47">
        <f t="shared" si="4"/>
        <v>0</v>
      </c>
    </row>
    <row r="41" spans="1:10" s="48" customFormat="1" ht="21" customHeight="1" x14ac:dyDescent="0.35">
      <c r="A41" s="68"/>
      <c r="B41" s="65" t="s">
        <v>18</v>
      </c>
      <c r="C41" s="66"/>
      <c r="D41" s="67"/>
      <c r="E41" s="67"/>
      <c r="F41" s="67"/>
      <c r="G41" s="47">
        <f t="shared" si="5"/>
        <v>0</v>
      </c>
      <c r="H41" s="47">
        <f t="shared" si="4"/>
        <v>0</v>
      </c>
    </row>
    <row r="42" spans="1:10" ht="21" customHeight="1" x14ac:dyDescent="0.35">
      <c r="A42" s="53" t="s">
        <v>266</v>
      </c>
      <c r="B42" s="54" t="s">
        <v>1</v>
      </c>
      <c r="C42" s="55">
        <f>D42+E42+F42</f>
        <v>388800</v>
      </c>
      <c r="D42" s="82">
        <v>388800</v>
      </c>
      <c r="E42" s="82">
        <v>0</v>
      </c>
      <c r="F42" s="82">
        <v>0</v>
      </c>
      <c r="G42" s="35">
        <f t="shared" si="5"/>
        <v>388800</v>
      </c>
      <c r="H42" s="35">
        <f t="shared" si="4"/>
        <v>0</v>
      </c>
    </row>
    <row r="43" spans="1:10" ht="21" customHeight="1" x14ac:dyDescent="0.35">
      <c r="A43" s="150" t="s">
        <v>267</v>
      </c>
      <c r="B43" s="54" t="s">
        <v>18</v>
      </c>
      <c r="C43" s="55"/>
      <c r="D43" s="82"/>
      <c r="E43" s="82"/>
      <c r="F43" s="82"/>
      <c r="G43" s="35">
        <f t="shared" si="5"/>
        <v>0</v>
      </c>
      <c r="H43" s="35">
        <f t="shared" si="4"/>
        <v>0</v>
      </c>
    </row>
    <row r="44" spans="1:10" ht="21" customHeight="1" x14ac:dyDescent="0.35">
      <c r="A44" s="56" t="s">
        <v>268</v>
      </c>
      <c r="B44" s="54"/>
      <c r="C44" s="55"/>
      <c r="D44" s="82"/>
      <c r="E44" s="82"/>
      <c r="F44" s="82"/>
      <c r="G44" s="35">
        <f t="shared" si="5"/>
        <v>0</v>
      </c>
      <c r="H44" s="35">
        <f t="shared" si="4"/>
        <v>0</v>
      </c>
    </row>
    <row r="45" spans="1:10" ht="21" customHeight="1" x14ac:dyDescent="0.35">
      <c r="A45" s="56"/>
      <c r="B45" s="54"/>
      <c r="C45" s="55"/>
      <c r="D45" s="82"/>
      <c r="E45" s="82"/>
      <c r="F45" s="82"/>
      <c r="G45" s="35"/>
      <c r="H45" s="35"/>
    </row>
    <row r="46" spans="1:10" ht="21" customHeight="1" x14ac:dyDescent="0.35">
      <c r="A46" s="53" t="s">
        <v>211</v>
      </c>
      <c r="B46" s="54" t="s">
        <v>1</v>
      </c>
      <c r="C46" s="55">
        <f>D46+E46+F46</f>
        <v>216000</v>
      </c>
      <c r="D46" s="82">
        <v>216000</v>
      </c>
      <c r="E46" s="82">
        <v>0</v>
      </c>
      <c r="F46" s="82">
        <v>0</v>
      </c>
      <c r="G46" s="35">
        <f t="shared" si="5"/>
        <v>216000</v>
      </c>
      <c r="H46" s="35">
        <f t="shared" si="4"/>
        <v>0</v>
      </c>
    </row>
    <row r="47" spans="1:10" ht="21" customHeight="1" x14ac:dyDescent="0.35">
      <c r="A47" s="56" t="s">
        <v>270</v>
      </c>
      <c r="B47" s="54" t="s">
        <v>18</v>
      </c>
      <c r="C47" s="55"/>
      <c r="D47" s="82"/>
      <c r="E47" s="82"/>
      <c r="F47" s="82"/>
      <c r="G47" s="35">
        <f t="shared" si="5"/>
        <v>0</v>
      </c>
      <c r="H47" s="35">
        <f t="shared" si="4"/>
        <v>0</v>
      </c>
    </row>
    <row r="48" spans="1:10" ht="21" customHeight="1" x14ac:dyDescent="0.35">
      <c r="A48" s="56" t="s">
        <v>269</v>
      </c>
      <c r="B48" s="54"/>
      <c r="C48" s="55"/>
      <c r="D48" s="82"/>
      <c r="E48" s="82"/>
      <c r="F48" s="82"/>
      <c r="G48" s="35">
        <f t="shared" si="5"/>
        <v>0</v>
      </c>
      <c r="H48" s="35">
        <f t="shared" si="4"/>
        <v>0</v>
      </c>
    </row>
    <row r="49" spans="1:9" ht="21" customHeight="1" x14ac:dyDescent="0.35">
      <c r="A49" s="53" t="s">
        <v>271</v>
      </c>
      <c r="B49" s="54" t="s">
        <v>1</v>
      </c>
      <c r="C49" s="55">
        <f>D49+E49+F49</f>
        <v>216000</v>
      </c>
      <c r="D49" s="82">
        <v>216000</v>
      </c>
      <c r="E49" s="82">
        <v>0</v>
      </c>
      <c r="F49" s="82">
        <v>0</v>
      </c>
      <c r="G49" s="35">
        <f t="shared" si="5"/>
        <v>216000</v>
      </c>
      <c r="H49" s="35">
        <f t="shared" si="4"/>
        <v>0</v>
      </c>
    </row>
    <row r="50" spans="1:9" ht="21" customHeight="1" x14ac:dyDescent="0.35">
      <c r="A50" s="56" t="s">
        <v>272</v>
      </c>
      <c r="B50" s="54" t="s">
        <v>18</v>
      </c>
      <c r="C50" s="55"/>
      <c r="D50" s="82"/>
      <c r="E50" s="82"/>
      <c r="F50" s="82"/>
      <c r="G50" s="35">
        <f t="shared" si="5"/>
        <v>0</v>
      </c>
      <c r="H50" s="35">
        <f t="shared" si="4"/>
        <v>0</v>
      </c>
    </row>
    <row r="51" spans="1:9" ht="21" customHeight="1" x14ac:dyDescent="0.35">
      <c r="A51" s="56" t="s">
        <v>273</v>
      </c>
      <c r="B51" s="54"/>
      <c r="C51" s="55"/>
      <c r="D51" s="82"/>
      <c r="E51" s="82"/>
      <c r="F51" s="82"/>
      <c r="G51" s="35"/>
      <c r="H51" s="35"/>
    </row>
    <row r="52" spans="1:9" ht="21" customHeight="1" x14ac:dyDescent="0.35">
      <c r="A52" s="69" t="s">
        <v>87</v>
      </c>
      <c r="B52" s="65" t="s">
        <v>1</v>
      </c>
      <c r="C52" s="66">
        <f>SUM(C54)</f>
        <v>114600</v>
      </c>
      <c r="D52" s="66">
        <f t="shared" ref="D52:F52" si="12">SUM(D54)</f>
        <v>47760</v>
      </c>
      <c r="E52" s="66">
        <f t="shared" si="12"/>
        <v>56590</v>
      </c>
      <c r="F52" s="66">
        <f t="shared" si="12"/>
        <v>10250</v>
      </c>
      <c r="G52" s="35">
        <f t="shared" si="5"/>
        <v>114600</v>
      </c>
      <c r="H52" s="35">
        <f t="shared" si="4"/>
        <v>0</v>
      </c>
    </row>
    <row r="53" spans="1:9" ht="21" customHeight="1" x14ac:dyDescent="0.35">
      <c r="A53" s="68"/>
      <c r="B53" s="65" t="s">
        <v>18</v>
      </c>
      <c r="C53" s="66"/>
      <c r="D53" s="158"/>
      <c r="E53" s="158"/>
      <c r="F53" s="158"/>
      <c r="G53" s="35">
        <f t="shared" si="5"/>
        <v>0</v>
      </c>
      <c r="H53" s="35">
        <f t="shared" si="4"/>
        <v>0</v>
      </c>
    </row>
    <row r="54" spans="1:9" ht="21" customHeight="1" x14ac:dyDescent="0.35">
      <c r="A54" s="53" t="s">
        <v>261</v>
      </c>
      <c r="B54" s="54" t="s">
        <v>1</v>
      </c>
      <c r="C54" s="55">
        <f>D54+E54+F54</f>
        <v>114600</v>
      </c>
      <c r="D54" s="82">
        <v>47760</v>
      </c>
      <c r="E54" s="82">
        <v>56590</v>
      </c>
      <c r="F54" s="82">
        <v>10250</v>
      </c>
      <c r="G54" s="35">
        <f t="shared" si="5"/>
        <v>114600</v>
      </c>
      <c r="H54" s="35">
        <f t="shared" si="4"/>
        <v>0</v>
      </c>
    </row>
    <row r="55" spans="1:9" ht="21" customHeight="1" x14ac:dyDescent="0.35">
      <c r="A55" s="70" t="s">
        <v>262</v>
      </c>
      <c r="B55" s="54" t="s">
        <v>18</v>
      </c>
      <c r="C55" s="55"/>
      <c r="D55" s="82"/>
      <c r="E55" s="82"/>
      <c r="F55" s="82"/>
      <c r="G55" s="35">
        <f t="shared" si="5"/>
        <v>0</v>
      </c>
      <c r="H55" s="35">
        <f t="shared" si="4"/>
        <v>0</v>
      </c>
    </row>
    <row r="56" spans="1:9" ht="21" customHeight="1" x14ac:dyDescent="0.35">
      <c r="A56" s="71" t="s">
        <v>138</v>
      </c>
      <c r="B56" s="72" t="s">
        <v>1</v>
      </c>
      <c r="C56" s="79">
        <f>D56+E56+F56</f>
        <v>306200</v>
      </c>
      <c r="D56" s="79">
        <f>D58+D65</f>
        <v>65000</v>
      </c>
      <c r="E56" s="79">
        <f t="shared" ref="E56:F56" si="13">E58+E65</f>
        <v>156600</v>
      </c>
      <c r="F56" s="79">
        <f t="shared" si="13"/>
        <v>84600</v>
      </c>
      <c r="G56" s="35"/>
      <c r="H56" s="35"/>
    </row>
    <row r="57" spans="1:9" ht="21" customHeight="1" x14ac:dyDescent="0.35">
      <c r="A57" s="71"/>
      <c r="B57" s="72" t="s">
        <v>18</v>
      </c>
      <c r="C57" s="73"/>
      <c r="D57" s="73"/>
      <c r="E57" s="73"/>
      <c r="F57" s="73"/>
      <c r="G57" s="35"/>
      <c r="H57" s="35"/>
    </row>
    <row r="58" spans="1:9" ht="21" customHeight="1" x14ac:dyDescent="0.35">
      <c r="A58" s="60" t="s">
        <v>26</v>
      </c>
      <c r="B58" s="61" t="s">
        <v>1</v>
      </c>
      <c r="C58" s="117">
        <f>SUM(C60)</f>
        <v>6600</v>
      </c>
      <c r="D58" s="116">
        <f>D60</f>
        <v>0</v>
      </c>
      <c r="E58" s="116">
        <f t="shared" ref="E58:F58" si="14">E60</f>
        <v>6600</v>
      </c>
      <c r="F58" s="116">
        <f t="shared" si="14"/>
        <v>0</v>
      </c>
      <c r="G58" s="35"/>
      <c r="H58" s="35"/>
    </row>
    <row r="59" spans="1:9" ht="21" customHeight="1" x14ac:dyDescent="0.35">
      <c r="A59" s="64"/>
      <c r="B59" s="61" t="s">
        <v>18</v>
      </c>
      <c r="C59" s="62"/>
      <c r="D59" s="63"/>
      <c r="E59" s="63"/>
      <c r="F59" s="63"/>
      <c r="G59" s="35">
        <f t="shared" si="5"/>
        <v>0</v>
      </c>
      <c r="H59" s="35">
        <f t="shared" si="4"/>
        <v>0</v>
      </c>
    </row>
    <row r="60" spans="1:9" s="48" customFormat="1" ht="21" customHeight="1" x14ac:dyDescent="0.35">
      <c r="A60" s="163" t="s">
        <v>43</v>
      </c>
      <c r="B60" s="65" t="s">
        <v>1</v>
      </c>
      <c r="C60" s="66">
        <f>SUM(D60:F60)</f>
        <v>6600</v>
      </c>
      <c r="D60" s="66">
        <f>SUM(D62)</f>
        <v>0</v>
      </c>
      <c r="E60" s="66">
        <f t="shared" ref="E60:F60" si="15">SUM(E62)</f>
        <v>6600</v>
      </c>
      <c r="F60" s="66">
        <f t="shared" si="15"/>
        <v>0</v>
      </c>
      <c r="G60" s="47">
        <f t="shared" si="5"/>
        <v>6600</v>
      </c>
      <c r="H60" s="47">
        <f t="shared" si="4"/>
        <v>0</v>
      </c>
    </row>
    <row r="61" spans="1:9" s="48" customFormat="1" ht="21" customHeight="1" x14ac:dyDescent="0.35">
      <c r="A61" s="68"/>
      <c r="B61" s="65" t="s">
        <v>18</v>
      </c>
      <c r="C61" s="66"/>
      <c r="D61" s="66"/>
      <c r="E61" s="66"/>
      <c r="F61" s="66"/>
      <c r="G61" s="47">
        <f t="shared" si="5"/>
        <v>0</v>
      </c>
      <c r="H61" s="47">
        <f t="shared" si="4"/>
        <v>0</v>
      </c>
    </row>
    <row r="62" spans="1:9" ht="21" customHeight="1" x14ac:dyDescent="0.35">
      <c r="A62" s="192" t="s">
        <v>143</v>
      </c>
      <c r="B62" s="93" t="s">
        <v>1</v>
      </c>
      <c r="C62" s="55">
        <f>D62+E62+F62</f>
        <v>6600</v>
      </c>
      <c r="D62" s="95">
        <v>0</v>
      </c>
      <c r="E62" s="95">
        <v>6600</v>
      </c>
      <c r="F62" s="52">
        <v>0</v>
      </c>
      <c r="G62" s="43">
        <f t="shared" si="5"/>
        <v>6600</v>
      </c>
      <c r="H62" s="43">
        <f t="shared" si="4"/>
        <v>0</v>
      </c>
      <c r="I62" s="31">
        <f>C62*30/100</f>
        <v>1980</v>
      </c>
    </row>
    <row r="63" spans="1:9" ht="21" customHeight="1" x14ac:dyDescent="0.35">
      <c r="A63" s="53"/>
      <c r="B63" s="54"/>
      <c r="C63" s="55"/>
      <c r="D63" s="52"/>
      <c r="E63" s="52"/>
      <c r="F63" s="52"/>
      <c r="G63" s="35">
        <f t="shared" si="5"/>
        <v>0</v>
      </c>
      <c r="H63" s="35">
        <f t="shared" si="4"/>
        <v>0</v>
      </c>
    </row>
    <row r="64" spans="1:9" ht="21" customHeight="1" x14ac:dyDescent="0.35">
      <c r="A64" s="53"/>
      <c r="B64" s="54"/>
      <c r="C64" s="55"/>
      <c r="D64" s="52"/>
      <c r="E64" s="52"/>
      <c r="F64" s="52"/>
      <c r="G64" s="35"/>
      <c r="H64" s="35"/>
    </row>
    <row r="65" spans="1:8" ht="21" customHeight="1" x14ac:dyDescent="0.35">
      <c r="A65" s="69" t="s">
        <v>87</v>
      </c>
      <c r="B65" s="65" t="s">
        <v>1</v>
      </c>
      <c r="C65" s="66">
        <f>SUM(D65:F65)</f>
        <v>299600</v>
      </c>
      <c r="D65" s="66">
        <f>D67</f>
        <v>65000</v>
      </c>
      <c r="E65" s="66">
        <f t="shared" ref="E65:F65" si="16">E67</f>
        <v>150000</v>
      </c>
      <c r="F65" s="66">
        <f t="shared" si="16"/>
        <v>84600</v>
      </c>
      <c r="G65" s="35"/>
      <c r="H65" s="35"/>
    </row>
    <row r="66" spans="1:8" ht="21" customHeight="1" x14ac:dyDescent="0.35">
      <c r="A66" s="68"/>
      <c r="B66" s="65" t="s">
        <v>18</v>
      </c>
      <c r="C66" s="66"/>
      <c r="D66" s="67"/>
      <c r="E66" s="67"/>
      <c r="F66" s="67"/>
      <c r="G66" s="35"/>
      <c r="H66" s="35"/>
    </row>
    <row r="67" spans="1:8" ht="21" customHeight="1" x14ac:dyDescent="0.35">
      <c r="A67" s="53" t="s">
        <v>381</v>
      </c>
      <c r="B67" s="54" t="s">
        <v>1</v>
      </c>
      <c r="C67" s="55">
        <f>D67+E67+F67</f>
        <v>299600</v>
      </c>
      <c r="D67" s="82">
        <v>65000</v>
      </c>
      <c r="E67" s="82">
        <v>150000</v>
      </c>
      <c r="F67" s="82">
        <v>84600</v>
      </c>
      <c r="G67" s="35">
        <f t="shared" ref="G67:G86" si="17">+D67+E67+F67</f>
        <v>299600</v>
      </c>
      <c r="H67" s="35">
        <f t="shared" ref="H67:H86" si="18">+C67-G67</f>
        <v>0</v>
      </c>
    </row>
    <row r="68" spans="1:8" ht="21" customHeight="1" x14ac:dyDescent="0.35">
      <c r="A68" s="56" t="s">
        <v>264</v>
      </c>
      <c r="B68" s="54" t="s">
        <v>18</v>
      </c>
      <c r="C68" s="55">
        <f>D68+E68+F68</f>
        <v>0</v>
      </c>
      <c r="D68" s="82">
        <v>0</v>
      </c>
      <c r="E68" s="82">
        <v>0</v>
      </c>
      <c r="F68" s="82">
        <v>0</v>
      </c>
      <c r="G68" s="35"/>
      <c r="H68" s="35"/>
    </row>
    <row r="69" spans="1:8" ht="21" customHeight="1" x14ac:dyDescent="0.35">
      <c r="A69" s="150" t="s">
        <v>265</v>
      </c>
      <c r="B69" s="54"/>
      <c r="C69" s="55"/>
      <c r="D69" s="82"/>
      <c r="E69" s="82"/>
      <c r="F69" s="82"/>
      <c r="G69" s="35"/>
      <c r="H69" s="35"/>
    </row>
    <row r="70" spans="1:8" ht="21" customHeight="1" x14ac:dyDescent="0.35">
      <c r="A70" s="257" t="s">
        <v>88</v>
      </c>
      <c r="B70" s="77" t="s">
        <v>1</v>
      </c>
      <c r="C70" s="78">
        <f>D70+E70+F70</f>
        <v>1390700</v>
      </c>
      <c r="D70" s="78">
        <f>D9+D36+D56</f>
        <v>974710</v>
      </c>
      <c r="E70" s="78">
        <f>E9+E36+E56</f>
        <v>278040</v>
      </c>
      <c r="F70" s="78">
        <f>F9+F36+F56</f>
        <v>137950</v>
      </c>
      <c r="G70" s="35">
        <f t="shared" si="17"/>
        <v>1390700</v>
      </c>
      <c r="H70" s="35">
        <f t="shared" si="18"/>
        <v>0</v>
      </c>
    </row>
    <row r="71" spans="1:8" ht="21" customHeight="1" x14ac:dyDescent="0.35">
      <c r="A71" s="258"/>
      <c r="B71" s="77" t="s">
        <v>18</v>
      </c>
      <c r="C71" s="78">
        <v>0</v>
      </c>
      <c r="D71" s="78">
        <v>0</v>
      </c>
      <c r="E71" s="78">
        <v>0</v>
      </c>
      <c r="F71" s="78">
        <v>0</v>
      </c>
      <c r="G71" s="35">
        <f t="shared" si="17"/>
        <v>0</v>
      </c>
      <c r="H71" s="35">
        <f t="shared" si="18"/>
        <v>0</v>
      </c>
    </row>
    <row r="72" spans="1:8" ht="21" customHeight="1" x14ac:dyDescent="0.35">
      <c r="A72" s="257" t="s">
        <v>89</v>
      </c>
      <c r="B72" s="77" t="s">
        <v>1</v>
      </c>
      <c r="C72" s="78">
        <f>D72+E72+F72</f>
        <v>1390700</v>
      </c>
      <c r="D72" s="78">
        <f>D9+D36+D56</f>
        <v>974710</v>
      </c>
      <c r="E72" s="78">
        <f t="shared" ref="E72:F72" si="19">E9+E36+E56</f>
        <v>278040</v>
      </c>
      <c r="F72" s="78">
        <f t="shared" si="19"/>
        <v>137950</v>
      </c>
      <c r="G72" s="35">
        <f t="shared" si="17"/>
        <v>1390700</v>
      </c>
      <c r="H72" s="35">
        <f t="shared" si="18"/>
        <v>0</v>
      </c>
    </row>
    <row r="73" spans="1:8" ht="21" customHeight="1" x14ac:dyDescent="0.35">
      <c r="A73" s="258"/>
      <c r="B73" s="77" t="s">
        <v>18</v>
      </c>
      <c r="C73" s="78">
        <f>D73+E73+F73</f>
        <v>0</v>
      </c>
      <c r="D73" s="78">
        <v>0</v>
      </c>
      <c r="E73" s="78">
        <v>0</v>
      </c>
      <c r="F73" s="78">
        <v>0</v>
      </c>
      <c r="G73" s="35">
        <f t="shared" si="17"/>
        <v>0</v>
      </c>
      <c r="H73" s="35">
        <f t="shared" si="18"/>
        <v>0</v>
      </c>
    </row>
    <row r="74" spans="1:8" s="48" customFormat="1" ht="21" customHeight="1" x14ac:dyDescent="0.35">
      <c r="A74" s="121"/>
      <c r="B74" s="121"/>
      <c r="C74" s="122"/>
      <c r="D74" s="122"/>
      <c r="E74" s="122"/>
      <c r="F74" s="122"/>
      <c r="G74" s="47"/>
      <c r="H74" s="47"/>
    </row>
    <row r="75" spans="1:8" s="48" customFormat="1" ht="21" customHeight="1" x14ac:dyDescent="0.35">
      <c r="A75" s="121"/>
      <c r="B75" s="121"/>
      <c r="C75" s="122"/>
      <c r="D75" s="122"/>
      <c r="E75" s="122"/>
      <c r="F75" s="122"/>
      <c r="G75" s="47"/>
      <c r="H75" s="47"/>
    </row>
    <row r="76" spans="1:8" s="17" customFormat="1" ht="21" customHeight="1" x14ac:dyDescent="0.35">
      <c r="A76" s="34"/>
      <c r="B76" s="264" t="s">
        <v>70</v>
      </c>
      <c r="C76" s="264"/>
      <c r="D76" s="264"/>
      <c r="E76" s="264"/>
      <c r="F76" s="264"/>
      <c r="G76" s="35">
        <f t="shared" si="17"/>
        <v>0</v>
      </c>
      <c r="H76" s="35">
        <f t="shared" si="18"/>
        <v>0</v>
      </c>
    </row>
    <row r="77" spans="1:8" s="17" customFormat="1" ht="21" customHeight="1" x14ac:dyDescent="0.35">
      <c r="A77" s="34"/>
      <c r="C77" s="36"/>
      <c r="D77" s="35"/>
      <c r="E77" s="35"/>
      <c r="F77" s="35"/>
      <c r="G77" s="35">
        <f t="shared" si="17"/>
        <v>0</v>
      </c>
      <c r="H77" s="35">
        <f t="shared" si="18"/>
        <v>0</v>
      </c>
    </row>
    <row r="78" spans="1:8" s="17" customFormat="1" ht="21" customHeight="1" x14ac:dyDescent="0.35">
      <c r="A78" s="34"/>
      <c r="C78" s="36"/>
      <c r="D78" s="35"/>
      <c r="E78" s="35"/>
      <c r="F78" s="35"/>
      <c r="G78" s="35">
        <f t="shared" si="17"/>
        <v>0</v>
      </c>
      <c r="H78" s="35">
        <f t="shared" si="18"/>
        <v>0</v>
      </c>
    </row>
    <row r="79" spans="1:8" s="17" customFormat="1" ht="21" customHeight="1" x14ac:dyDescent="0.35">
      <c r="A79" s="34"/>
      <c r="C79" s="36"/>
      <c r="D79" s="35"/>
      <c r="E79" s="35"/>
      <c r="F79" s="35"/>
      <c r="G79" s="35">
        <f t="shared" si="17"/>
        <v>0</v>
      </c>
      <c r="H79" s="35">
        <f t="shared" si="18"/>
        <v>0</v>
      </c>
    </row>
    <row r="80" spans="1:8" s="17" customFormat="1" ht="21" customHeight="1" x14ac:dyDescent="0.35">
      <c r="A80" s="34"/>
      <c r="C80" s="36"/>
      <c r="D80" s="35"/>
      <c r="E80" s="35"/>
      <c r="F80" s="35"/>
      <c r="G80" s="35">
        <f t="shared" si="17"/>
        <v>0</v>
      </c>
      <c r="H80" s="35">
        <f t="shared" si="18"/>
        <v>0</v>
      </c>
    </row>
    <row r="81" spans="1:8" s="17" customFormat="1" ht="21" customHeight="1" x14ac:dyDescent="0.35">
      <c r="A81" s="34"/>
      <c r="C81" s="36"/>
      <c r="D81" s="35"/>
      <c r="E81" s="35"/>
      <c r="F81" s="35"/>
      <c r="G81" s="35">
        <f t="shared" si="17"/>
        <v>0</v>
      </c>
      <c r="H81" s="35">
        <f t="shared" si="18"/>
        <v>0</v>
      </c>
    </row>
    <row r="82" spans="1:8" s="17" customFormat="1" ht="21" customHeight="1" x14ac:dyDescent="0.35">
      <c r="A82" s="34"/>
      <c r="C82" s="36"/>
      <c r="D82" s="35"/>
      <c r="E82" s="35"/>
      <c r="F82" s="35"/>
      <c r="G82" s="35">
        <f t="shared" si="17"/>
        <v>0</v>
      </c>
      <c r="H82" s="35">
        <f t="shared" si="18"/>
        <v>0</v>
      </c>
    </row>
    <row r="83" spans="1:8" s="17" customFormat="1" ht="21" customHeight="1" x14ac:dyDescent="0.35">
      <c r="A83" s="34"/>
      <c r="C83" s="36"/>
      <c r="D83" s="35"/>
      <c r="E83" s="35"/>
      <c r="F83" s="35"/>
      <c r="G83" s="35">
        <f t="shared" si="17"/>
        <v>0</v>
      </c>
      <c r="H83" s="35">
        <f t="shared" si="18"/>
        <v>0</v>
      </c>
    </row>
    <row r="84" spans="1:8" s="17" customFormat="1" ht="21" customHeight="1" x14ac:dyDescent="0.35">
      <c r="A84" s="34"/>
      <c r="C84" s="36"/>
      <c r="D84" s="35"/>
      <c r="E84" s="35"/>
      <c r="F84" s="35"/>
      <c r="G84" s="35">
        <f t="shared" si="17"/>
        <v>0</v>
      </c>
      <c r="H84" s="35">
        <f t="shared" si="18"/>
        <v>0</v>
      </c>
    </row>
    <row r="85" spans="1:8" s="17" customFormat="1" ht="21" customHeight="1" x14ac:dyDescent="0.35">
      <c r="A85" s="34"/>
      <c r="C85" s="36"/>
      <c r="D85" s="35"/>
      <c r="E85" s="35"/>
      <c r="F85" s="35"/>
      <c r="G85" s="35">
        <f t="shared" si="17"/>
        <v>0</v>
      </c>
      <c r="H85" s="35">
        <f t="shared" si="18"/>
        <v>0</v>
      </c>
    </row>
    <row r="86" spans="1:8" s="17" customFormat="1" ht="21" customHeight="1" x14ac:dyDescent="0.35">
      <c r="A86" s="34"/>
      <c r="C86" s="36"/>
      <c r="D86" s="35"/>
      <c r="E86" s="35"/>
      <c r="F86" s="35"/>
      <c r="G86" s="35">
        <f t="shared" si="17"/>
        <v>0</v>
      </c>
      <c r="H86" s="35">
        <f t="shared" si="18"/>
        <v>0</v>
      </c>
    </row>
    <row r="87" spans="1:8" s="17" customFormat="1" ht="21" customHeight="1" x14ac:dyDescent="0.35">
      <c r="A87" s="34"/>
      <c r="C87" s="36"/>
      <c r="D87" s="35"/>
      <c r="E87" s="35"/>
      <c r="F87" s="35"/>
    </row>
    <row r="88" spans="1:8" s="17" customFormat="1" ht="21" customHeight="1" x14ac:dyDescent="0.35">
      <c r="A88" s="34"/>
      <c r="C88" s="36"/>
      <c r="D88" s="35"/>
      <c r="E88" s="35"/>
      <c r="F88" s="35"/>
    </row>
    <row r="89" spans="1:8" s="17" customFormat="1" ht="21" customHeight="1" x14ac:dyDescent="0.35">
      <c r="A89" s="34"/>
      <c r="C89" s="36"/>
      <c r="D89" s="35"/>
      <c r="E89" s="35"/>
      <c r="F89" s="35"/>
    </row>
    <row r="90" spans="1:8" s="17" customFormat="1" ht="21" customHeight="1" x14ac:dyDescent="0.35">
      <c r="A90" s="34"/>
      <c r="C90" s="36"/>
      <c r="D90" s="35"/>
      <c r="E90" s="35"/>
      <c r="F90" s="35"/>
    </row>
    <row r="91" spans="1:8" s="17" customFormat="1" ht="21" customHeight="1" x14ac:dyDescent="0.35">
      <c r="A91" s="34"/>
      <c r="C91" s="36"/>
      <c r="D91" s="35"/>
      <c r="E91" s="35"/>
      <c r="F91" s="35"/>
    </row>
    <row r="92" spans="1:8" s="17" customFormat="1" ht="21" customHeight="1" x14ac:dyDescent="0.35">
      <c r="A92" s="34"/>
      <c r="C92" s="36"/>
      <c r="D92" s="35"/>
      <c r="E92" s="35"/>
      <c r="F92" s="35"/>
    </row>
    <row r="93" spans="1:8" s="17" customFormat="1" ht="21" customHeight="1" x14ac:dyDescent="0.35">
      <c r="A93" s="34"/>
      <c r="C93" s="36"/>
      <c r="D93" s="35"/>
      <c r="E93" s="35"/>
      <c r="F93" s="35"/>
    </row>
    <row r="94" spans="1:8" s="17" customFormat="1" ht="21" customHeight="1" x14ac:dyDescent="0.35">
      <c r="A94" s="34"/>
      <c r="C94" s="36"/>
      <c r="D94" s="35"/>
      <c r="E94" s="35"/>
      <c r="F94" s="35"/>
    </row>
    <row r="95" spans="1:8" s="17" customFormat="1" ht="21" customHeight="1" x14ac:dyDescent="0.35">
      <c r="A95" s="34"/>
      <c r="C95" s="36"/>
      <c r="D95" s="35"/>
      <c r="E95" s="35"/>
      <c r="F95" s="35"/>
    </row>
    <row r="96" spans="1:8" s="17" customFormat="1" ht="21" customHeight="1" x14ac:dyDescent="0.35">
      <c r="A96" s="34"/>
      <c r="C96" s="36"/>
      <c r="D96" s="35"/>
      <c r="E96" s="35"/>
      <c r="F96" s="35"/>
    </row>
    <row r="97" spans="1:6" s="17" customFormat="1" ht="21" customHeight="1" x14ac:dyDescent="0.35">
      <c r="A97" s="34"/>
      <c r="C97" s="36"/>
      <c r="D97" s="35"/>
      <c r="E97" s="35"/>
      <c r="F97" s="35"/>
    </row>
    <row r="98" spans="1:6" s="17" customFormat="1" ht="21" customHeight="1" x14ac:dyDescent="0.35">
      <c r="A98" s="34"/>
      <c r="C98" s="36"/>
      <c r="D98" s="35"/>
      <c r="E98" s="35"/>
      <c r="F98" s="35"/>
    </row>
    <row r="99" spans="1:6" s="17" customFormat="1" ht="21" customHeight="1" x14ac:dyDescent="0.35">
      <c r="A99" s="34"/>
      <c r="C99" s="36"/>
      <c r="D99" s="35"/>
      <c r="E99" s="35"/>
      <c r="F99" s="35"/>
    </row>
    <row r="100" spans="1:6" s="17" customFormat="1" ht="21" customHeight="1" x14ac:dyDescent="0.35">
      <c r="A100" s="34"/>
      <c r="C100" s="36"/>
      <c r="D100" s="35"/>
      <c r="E100" s="35"/>
      <c r="F100" s="35"/>
    </row>
    <row r="101" spans="1:6" s="17" customFormat="1" ht="21" customHeight="1" x14ac:dyDescent="0.35">
      <c r="A101" s="34"/>
      <c r="C101" s="36"/>
      <c r="D101" s="35"/>
      <c r="E101" s="35"/>
      <c r="F101" s="35"/>
    </row>
    <row r="102" spans="1:6" s="17" customFormat="1" ht="21" customHeight="1" x14ac:dyDescent="0.35">
      <c r="A102" s="34"/>
      <c r="C102" s="36"/>
      <c r="D102" s="35"/>
      <c r="E102" s="35"/>
      <c r="F102" s="35"/>
    </row>
    <row r="103" spans="1:6" s="17" customFormat="1" ht="21" customHeight="1" x14ac:dyDescent="0.35">
      <c r="A103" s="34"/>
      <c r="C103" s="36"/>
      <c r="D103" s="35"/>
      <c r="E103" s="35"/>
      <c r="F103" s="35"/>
    </row>
    <row r="104" spans="1:6" s="17" customFormat="1" ht="21" customHeight="1" x14ac:dyDescent="0.35">
      <c r="A104" s="34"/>
      <c r="C104" s="36"/>
      <c r="D104" s="35"/>
      <c r="E104" s="35"/>
      <c r="F104" s="35"/>
    </row>
    <row r="105" spans="1:6" s="17" customFormat="1" ht="21" customHeight="1" x14ac:dyDescent="0.35">
      <c r="A105" s="34"/>
      <c r="C105" s="36"/>
      <c r="D105" s="35"/>
      <c r="E105" s="35"/>
      <c r="F105" s="35"/>
    </row>
    <row r="106" spans="1:6" s="17" customFormat="1" ht="21" customHeight="1" x14ac:dyDescent="0.35">
      <c r="A106" s="34"/>
      <c r="C106" s="36"/>
      <c r="D106" s="35"/>
      <c r="E106" s="35"/>
      <c r="F106" s="35"/>
    </row>
    <row r="107" spans="1:6" s="17" customFormat="1" ht="21" customHeight="1" x14ac:dyDescent="0.35">
      <c r="A107" s="34"/>
      <c r="C107" s="36"/>
      <c r="D107" s="35"/>
      <c r="E107" s="35"/>
      <c r="F107" s="35"/>
    </row>
    <row r="108" spans="1:6" s="17" customFormat="1" ht="21" customHeight="1" x14ac:dyDescent="0.35">
      <c r="A108" s="34"/>
      <c r="C108" s="36"/>
      <c r="D108" s="35"/>
      <c r="E108" s="35"/>
      <c r="F108" s="35"/>
    </row>
    <row r="109" spans="1:6" s="17" customFormat="1" ht="21" customHeight="1" x14ac:dyDescent="0.35">
      <c r="A109" s="34"/>
      <c r="C109" s="36"/>
      <c r="D109" s="35"/>
      <c r="E109" s="35"/>
      <c r="F109" s="35"/>
    </row>
    <row r="110" spans="1:6" s="17" customFormat="1" ht="21" customHeight="1" x14ac:dyDescent="0.35">
      <c r="A110" s="34"/>
      <c r="C110" s="36"/>
      <c r="D110" s="35"/>
      <c r="E110" s="35"/>
      <c r="F110" s="35"/>
    </row>
    <row r="111" spans="1:6" s="17" customFormat="1" ht="21" customHeight="1" x14ac:dyDescent="0.35">
      <c r="A111" s="34"/>
      <c r="C111" s="36"/>
      <c r="D111" s="35"/>
      <c r="E111" s="35"/>
      <c r="F111" s="35"/>
    </row>
    <row r="112" spans="1:6" s="17" customFormat="1" ht="21" customHeight="1" x14ac:dyDescent="0.35">
      <c r="A112" s="34"/>
      <c r="C112" s="36"/>
      <c r="D112" s="35"/>
      <c r="E112" s="35"/>
      <c r="F112" s="35"/>
    </row>
    <row r="113" spans="1:6" s="17" customFormat="1" ht="21" customHeight="1" x14ac:dyDescent="0.35">
      <c r="A113" s="34"/>
      <c r="C113" s="36"/>
      <c r="D113" s="35"/>
      <c r="E113" s="35"/>
      <c r="F113" s="35"/>
    </row>
    <row r="114" spans="1:6" s="17" customFormat="1" ht="21" customHeight="1" x14ac:dyDescent="0.35">
      <c r="A114" s="34"/>
      <c r="C114" s="36"/>
      <c r="D114" s="35"/>
      <c r="E114" s="35"/>
      <c r="F114" s="35"/>
    </row>
    <row r="115" spans="1:6" s="17" customFormat="1" ht="21" customHeight="1" x14ac:dyDescent="0.35">
      <c r="A115" s="34"/>
      <c r="C115" s="36"/>
      <c r="D115" s="35"/>
      <c r="E115" s="35"/>
      <c r="F115" s="35"/>
    </row>
    <row r="116" spans="1:6" s="17" customFormat="1" ht="21" customHeight="1" x14ac:dyDescent="0.35">
      <c r="A116" s="34"/>
      <c r="C116" s="36"/>
      <c r="D116" s="35"/>
      <c r="E116" s="35"/>
      <c r="F116" s="35"/>
    </row>
    <row r="117" spans="1:6" s="17" customFormat="1" ht="21" customHeight="1" x14ac:dyDescent="0.35">
      <c r="A117" s="34"/>
      <c r="C117" s="36"/>
      <c r="D117" s="35"/>
      <c r="E117" s="35"/>
      <c r="F117" s="35"/>
    </row>
    <row r="118" spans="1:6" s="17" customFormat="1" ht="21" customHeight="1" x14ac:dyDescent="0.35">
      <c r="A118" s="34"/>
      <c r="C118" s="36"/>
      <c r="D118" s="35"/>
      <c r="E118" s="35"/>
      <c r="F118" s="35"/>
    </row>
    <row r="119" spans="1:6" s="17" customFormat="1" ht="21" customHeight="1" x14ac:dyDescent="0.35">
      <c r="A119" s="34"/>
      <c r="C119" s="36"/>
      <c r="D119" s="35"/>
      <c r="E119" s="35"/>
      <c r="F119" s="35"/>
    </row>
    <row r="120" spans="1:6" s="17" customFormat="1" ht="21" customHeight="1" x14ac:dyDescent="0.35">
      <c r="A120" s="34"/>
      <c r="C120" s="36"/>
      <c r="D120" s="35"/>
      <c r="E120" s="35"/>
      <c r="F120" s="35"/>
    </row>
    <row r="121" spans="1:6" s="17" customFormat="1" ht="21" customHeight="1" x14ac:dyDescent="0.35">
      <c r="A121" s="34"/>
      <c r="C121" s="36"/>
      <c r="D121" s="35"/>
      <c r="E121" s="35"/>
      <c r="F121" s="35"/>
    </row>
    <row r="122" spans="1:6" s="17" customFormat="1" ht="21" customHeight="1" x14ac:dyDescent="0.35">
      <c r="A122" s="34"/>
      <c r="C122" s="36"/>
      <c r="D122" s="35"/>
      <c r="E122" s="35"/>
      <c r="F122" s="35"/>
    </row>
    <row r="123" spans="1:6" s="17" customFormat="1" ht="21" customHeight="1" x14ac:dyDescent="0.35">
      <c r="A123" s="34"/>
      <c r="C123" s="36"/>
      <c r="D123" s="35"/>
      <c r="E123" s="35"/>
      <c r="F123" s="35"/>
    </row>
    <row r="124" spans="1:6" s="17" customFormat="1" ht="21" customHeight="1" x14ac:dyDescent="0.35">
      <c r="A124" s="34"/>
      <c r="C124" s="36"/>
      <c r="D124" s="35"/>
      <c r="E124" s="35"/>
      <c r="F124" s="35"/>
    </row>
    <row r="125" spans="1:6" s="17" customFormat="1" ht="21" customHeight="1" x14ac:dyDescent="0.35">
      <c r="A125" s="34"/>
      <c r="C125" s="36"/>
      <c r="D125" s="35"/>
      <c r="E125" s="35"/>
      <c r="F125" s="35"/>
    </row>
    <row r="126" spans="1:6" s="17" customFormat="1" ht="21" customHeight="1" x14ac:dyDescent="0.35">
      <c r="A126" s="34"/>
      <c r="C126" s="36"/>
      <c r="D126" s="35"/>
      <c r="E126" s="35"/>
      <c r="F126" s="35"/>
    </row>
    <row r="127" spans="1:6" s="17" customFormat="1" ht="21" customHeight="1" x14ac:dyDescent="0.35">
      <c r="A127" s="34"/>
      <c r="C127" s="36"/>
      <c r="D127" s="35"/>
      <c r="E127" s="35"/>
      <c r="F127" s="35"/>
    </row>
    <row r="128" spans="1:6" s="17" customFormat="1" ht="21" customHeight="1" x14ac:dyDescent="0.35">
      <c r="A128" s="34"/>
      <c r="C128" s="36"/>
      <c r="D128" s="35"/>
      <c r="E128" s="35"/>
      <c r="F128" s="35"/>
    </row>
    <row r="129" spans="1:6" s="17" customFormat="1" ht="21" customHeight="1" x14ac:dyDescent="0.35">
      <c r="A129" s="34"/>
      <c r="C129" s="36"/>
      <c r="D129" s="35"/>
      <c r="E129" s="35"/>
      <c r="F129" s="35"/>
    </row>
    <row r="130" spans="1:6" s="17" customFormat="1" ht="21" customHeight="1" x14ac:dyDescent="0.35">
      <c r="A130" s="34"/>
      <c r="C130" s="36"/>
      <c r="D130" s="35"/>
      <c r="E130" s="35"/>
      <c r="F130" s="35"/>
    </row>
    <row r="131" spans="1:6" s="17" customFormat="1" ht="21" customHeight="1" x14ac:dyDescent="0.35">
      <c r="A131" s="34"/>
      <c r="C131" s="36"/>
      <c r="D131" s="35"/>
      <c r="E131" s="35"/>
      <c r="F131" s="35"/>
    </row>
    <row r="132" spans="1:6" s="17" customFormat="1" ht="21" customHeight="1" x14ac:dyDescent="0.35">
      <c r="A132" s="34"/>
      <c r="C132" s="36"/>
      <c r="D132" s="35"/>
      <c r="E132" s="35"/>
      <c r="F132" s="35"/>
    </row>
    <row r="133" spans="1:6" s="17" customFormat="1" ht="21" customHeight="1" x14ac:dyDescent="0.35">
      <c r="A133" s="34"/>
      <c r="C133" s="36"/>
      <c r="D133" s="35"/>
      <c r="E133" s="35"/>
      <c r="F133" s="35"/>
    </row>
    <row r="134" spans="1:6" s="17" customFormat="1" ht="21" customHeight="1" x14ac:dyDescent="0.35">
      <c r="A134" s="34"/>
      <c r="C134" s="36"/>
      <c r="D134" s="35"/>
      <c r="E134" s="35"/>
      <c r="F134" s="35"/>
    </row>
    <row r="135" spans="1:6" s="17" customFormat="1" ht="21" customHeight="1" x14ac:dyDescent="0.35">
      <c r="A135" s="34"/>
      <c r="C135" s="36"/>
      <c r="D135" s="35"/>
      <c r="E135" s="35"/>
      <c r="F135" s="35"/>
    </row>
    <row r="136" spans="1:6" s="17" customFormat="1" ht="21" customHeight="1" x14ac:dyDescent="0.35">
      <c r="A136" s="34"/>
      <c r="C136" s="36"/>
      <c r="D136" s="35"/>
      <c r="E136" s="35"/>
      <c r="F136" s="35"/>
    </row>
    <row r="137" spans="1:6" s="17" customFormat="1" ht="21" customHeight="1" x14ac:dyDescent="0.35">
      <c r="A137" s="34"/>
      <c r="C137" s="36"/>
      <c r="D137" s="35"/>
      <c r="E137" s="35"/>
      <c r="F137" s="35"/>
    </row>
    <row r="138" spans="1:6" s="17" customFormat="1" ht="21" customHeight="1" x14ac:dyDescent="0.35">
      <c r="A138" s="34"/>
      <c r="C138" s="36"/>
      <c r="D138" s="35"/>
      <c r="E138" s="35"/>
      <c r="F138" s="35"/>
    </row>
    <row r="139" spans="1:6" s="17" customFormat="1" ht="21" customHeight="1" x14ac:dyDescent="0.35">
      <c r="A139" s="34"/>
      <c r="C139" s="36"/>
      <c r="D139" s="35"/>
      <c r="E139" s="35"/>
      <c r="F139" s="35"/>
    </row>
    <row r="140" spans="1:6" s="17" customFormat="1" ht="21" customHeight="1" x14ac:dyDescent="0.35">
      <c r="A140" s="34"/>
      <c r="C140" s="36"/>
      <c r="D140" s="35"/>
      <c r="E140" s="35"/>
      <c r="F140" s="35"/>
    </row>
    <row r="141" spans="1:6" s="17" customFormat="1" ht="21" customHeight="1" x14ac:dyDescent="0.35">
      <c r="A141" s="34"/>
      <c r="C141" s="36"/>
      <c r="D141" s="35"/>
      <c r="E141" s="35"/>
      <c r="F141" s="35"/>
    </row>
    <row r="142" spans="1:6" s="17" customFormat="1" ht="21" customHeight="1" x14ac:dyDescent="0.35">
      <c r="A142" s="34"/>
      <c r="C142" s="36"/>
      <c r="D142" s="35"/>
      <c r="E142" s="35"/>
      <c r="F142" s="35"/>
    </row>
    <row r="143" spans="1:6" s="17" customFormat="1" ht="21" customHeight="1" x14ac:dyDescent="0.35">
      <c r="A143" s="34"/>
      <c r="C143" s="36"/>
      <c r="D143" s="35"/>
      <c r="E143" s="35"/>
      <c r="F143" s="35"/>
    </row>
    <row r="144" spans="1:6" s="17" customFormat="1" ht="21" customHeight="1" x14ac:dyDescent="0.35">
      <c r="A144" s="34"/>
      <c r="C144" s="36"/>
      <c r="D144" s="35"/>
      <c r="E144" s="35"/>
      <c r="F144" s="35"/>
    </row>
    <row r="145" spans="1:6" s="17" customFormat="1" ht="21" customHeight="1" x14ac:dyDescent="0.35">
      <c r="A145" s="34"/>
      <c r="C145" s="36"/>
      <c r="D145" s="35"/>
      <c r="E145" s="35"/>
      <c r="F145" s="35"/>
    </row>
    <row r="146" spans="1:6" s="17" customFormat="1" ht="21" customHeight="1" x14ac:dyDescent="0.35">
      <c r="A146" s="34"/>
      <c r="C146" s="36"/>
      <c r="D146" s="35"/>
      <c r="E146" s="35"/>
      <c r="F146" s="35"/>
    </row>
    <row r="147" spans="1:6" s="17" customFormat="1" ht="21" customHeight="1" x14ac:dyDescent="0.35">
      <c r="A147" s="34"/>
      <c r="C147" s="36"/>
      <c r="D147" s="35"/>
      <c r="E147" s="35"/>
      <c r="F147" s="35"/>
    </row>
    <row r="148" spans="1:6" s="17" customFormat="1" ht="21" customHeight="1" x14ac:dyDescent="0.35">
      <c r="A148" s="34"/>
      <c r="C148" s="36"/>
      <c r="D148" s="35"/>
      <c r="E148" s="35"/>
      <c r="F148" s="35"/>
    </row>
    <row r="149" spans="1:6" s="17" customFormat="1" ht="21" customHeight="1" x14ac:dyDescent="0.35">
      <c r="A149" s="34"/>
      <c r="C149" s="36"/>
      <c r="D149" s="35"/>
      <c r="E149" s="35"/>
      <c r="F149" s="35"/>
    </row>
    <row r="150" spans="1:6" s="17" customFormat="1" ht="21" customHeight="1" x14ac:dyDescent="0.35">
      <c r="A150" s="34"/>
      <c r="C150" s="36"/>
      <c r="D150" s="35"/>
      <c r="E150" s="35"/>
      <c r="F150" s="35"/>
    </row>
    <row r="151" spans="1:6" s="17" customFormat="1" ht="21" customHeight="1" x14ac:dyDescent="0.35">
      <c r="A151" s="34"/>
      <c r="C151" s="36"/>
      <c r="D151" s="35"/>
      <c r="E151" s="35"/>
      <c r="F151" s="35"/>
    </row>
    <row r="152" spans="1:6" s="17" customFormat="1" ht="21" customHeight="1" x14ac:dyDescent="0.35">
      <c r="A152" s="34"/>
      <c r="C152" s="36"/>
      <c r="D152" s="35"/>
      <c r="E152" s="35"/>
      <c r="F152" s="35"/>
    </row>
    <row r="153" spans="1:6" s="17" customFormat="1" ht="21" customHeight="1" x14ac:dyDescent="0.35">
      <c r="A153" s="34"/>
      <c r="C153" s="36"/>
      <c r="D153" s="35"/>
      <c r="E153" s="35"/>
      <c r="F153" s="35"/>
    </row>
    <row r="154" spans="1:6" s="17" customFormat="1" ht="21" customHeight="1" x14ac:dyDescent="0.35">
      <c r="A154" s="34"/>
      <c r="C154" s="36"/>
      <c r="D154" s="35"/>
      <c r="E154" s="35"/>
      <c r="F154" s="35"/>
    </row>
    <row r="155" spans="1:6" s="17" customFormat="1" ht="21" customHeight="1" x14ac:dyDescent="0.35">
      <c r="A155" s="34"/>
      <c r="C155" s="36"/>
      <c r="D155" s="35"/>
      <c r="E155" s="35"/>
      <c r="F155" s="35"/>
    </row>
    <row r="156" spans="1:6" s="17" customFormat="1" ht="21" customHeight="1" x14ac:dyDescent="0.35">
      <c r="A156" s="34"/>
      <c r="C156" s="36"/>
      <c r="D156" s="35"/>
      <c r="E156" s="35"/>
      <c r="F156" s="35"/>
    </row>
    <row r="157" spans="1:6" s="17" customFormat="1" ht="21" customHeight="1" x14ac:dyDescent="0.35">
      <c r="A157" s="34"/>
      <c r="C157" s="36"/>
      <c r="D157" s="35"/>
      <c r="E157" s="35"/>
      <c r="F157" s="35"/>
    </row>
    <row r="158" spans="1:6" s="17" customFormat="1" ht="21" customHeight="1" x14ac:dyDescent="0.35">
      <c r="A158" s="34"/>
      <c r="C158" s="36"/>
      <c r="D158" s="35"/>
      <c r="E158" s="35"/>
      <c r="F158" s="35"/>
    </row>
    <row r="159" spans="1:6" s="17" customFormat="1" ht="21" customHeight="1" x14ac:dyDescent="0.35">
      <c r="A159" s="34"/>
      <c r="C159" s="36"/>
      <c r="D159" s="35"/>
      <c r="E159" s="35"/>
      <c r="F159" s="35"/>
    </row>
    <row r="160" spans="1:6" s="17" customFormat="1" ht="21" customHeight="1" x14ac:dyDescent="0.35">
      <c r="A160" s="34"/>
      <c r="C160" s="36"/>
      <c r="D160" s="35"/>
      <c r="E160" s="35"/>
      <c r="F160" s="35"/>
    </row>
    <row r="161" spans="1:6" s="17" customFormat="1" ht="21" customHeight="1" x14ac:dyDescent="0.35">
      <c r="A161" s="34"/>
      <c r="C161" s="36"/>
      <c r="D161" s="35"/>
      <c r="E161" s="35"/>
      <c r="F161" s="35"/>
    </row>
    <row r="162" spans="1:6" s="17" customFormat="1" ht="21" customHeight="1" x14ac:dyDescent="0.35">
      <c r="A162" s="34"/>
      <c r="C162" s="36"/>
      <c r="D162" s="35"/>
      <c r="E162" s="35"/>
      <c r="F162" s="35"/>
    </row>
    <row r="163" spans="1:6" s="17" customFormat="1" ht="21" customHeight="1" x14ac:dyDescent="0.35">
      <c r="A163" s="34"/>
      <c r="C163" s="36"/>
      <c r="D163" s="35"/>
      <c r="E163" s="35"/>
      <c r="F163" s="35"/>
    </row>
    <row r="164" spans="1:6" s="17" customFormat="1" ht="21" customHeight="1" x14ac:dyDescent="0.35">
      <c r="A164" s="34"/>
      <c r="C164" s="36"/>
      <c r="D164" s="35"/>
      <c r="E164" s="35"/>
      <c r="F164" s="35"/>
    </row>
    <row r="165" spans="1:6" s="17" customFormat="1" ht="21" customHeight="1" x14ac:dyDescent="0.35">
      <c r="A165" s="34"/>
      <c r="C165" s="36"/>
      <c r="D165" s="35"/>
      <c r="E165" s="35"/>
      <c r="F165" s="35"/>
    </row>
    <row r="166" spans="1:6" s="17" customFormat="1" ht="21" customHeight="1" x14ac:dyDescent="0.35">
      <c r="A166" s="34"/>
      <c r="C166" s="36"/>
      <c r="D166" s="35"/>
      <c r="E166" s="35"/>
      <c r="F166" s="35"/>
    </row>
    <row r="167" spans="1:6" s="17" customFormat="1" ht="21" customHeight="1" x14ac:dyDescent="0.35">
      <c r="A167" s="34"/>
      <c r="C167" s="36"/>
      <c r="D167" s="35"/>
      <c r="E167" s="35"/>
      <c r="F167" s="35"/>
    </row>
    <row r="168" spans="1:6" s="17" customFormat="1" ht="21" customHeight="1" x14ac:dyDescent="0.35">
      <c r="A168" s="34"/>
      <c r="C168" s="36"/>
      <c r="D168" s="35"/>
      <c r="E168" s="35"/>
      <c r="F168" s="35"/>
    </row>
    <row r="169" spans="1:6" s="17" customFormat="1" ht="21" customHeight="1" x14ac:dyDescent="0.35">
      <c r="A169" s="34"/>
      <c r="C169" s="36"/>
      <c r="D169" s="35"/>
      <c r="E169" s="35"/>
      <c r="F169" s="35"/>
    </row>
    <row r="170" spans="1:6" s="17" customFormat="1" ht="21" customHeight="1" x14ac:dyDescent="0.35">
      <c r="A170" s="34"/>
      <c r="C170" s="36"/>
      <c r="D170" s="35"/>
      <c r="E170" s="35"/>
      <c r="F170" s="35"/>
    </row>
    <row r="171" spans="1:6" s="17" customFormat="1" ht="21" customHeight="1" x14ac:dyDescent="0.35">
      <c r="A171" s="34"/>
      <c r="C171" s="36"/>
      <c r="D171" s="35"/>
      <c r="E171" s="35"/>
      <c r="F171" s="35"/>
    </row>
    <row r="172" spans="1:6" s="17" customFormat="1" ht="21" customHeight="1" x14ac:dyDescent="0.35">
      <c r="A172" s="34"/>
      <c r="C172" s="36"/>
      <c r="D172" s="35"/>
      <c r="E172" s="35"/>
      <c r="F172" s="35"/>
    </row>
    <row r="173" spans="1:6" s="17" customFormat="1" ht="21" customHeight="1" x14ac:dyDescent="0.35">
      <c r="A173" s="34"/>
      <c r="C173" s="36"/>
      <c r="D173" s="35"/>
      <c r="E173" s="35"/>
      <c r="F173" s="35"/>
    </row>
    <row r="174" spans="1:6" s="17" customFormat="1" ht="21" customHeight="1" x14ac:dyDescent="0.35">
      <c r="A174" s="34"/>
      <c r="C174" s="36"/>
      <c r="D174" s="35"/>
      <c r="E174" s="35"/>
      <c r="F174" s="35"/>
    </row>
    <row r="175" spans="1:6" s="17" customFormat="1" ht="21" customHeight="1" x14ac:dyDescent="0.35">
      <c r="A175" s="34"/>
      <c r="C175" s="36"/>
      <c r="D175" s="35"/>
      <c r="E175" s="35"/>
      <c r="F175" s="35"/>
    </row>
    <row r="176" spans="1:6" s="17" customFormat="1" ht="21" customHeight="1" x14ac:dyDescent="0.35">
      <c r="A176" s="34"/>
      <c r="C176" s="36"/>
      <c r="D176" s="35"/>
      <c r="E176" s="35"/>
      <c r="F176" s="35"/>
    </row>
    <row r="177" spans="1:6" s="17" customFormat="1" ht="21" customHeight="1" x14ac:dyDescent="0.35">
      <c r="A177" s="34"/>
      <c r="C177" s="36"/>
      <c r="D177" s="35"/>
      <c r="E177" s="35"/>
      <c r="F177" s="35"/>
    </row>
    <row r="178" spans="1:6" s="17" customFormat="1" ht="21" customHeight="1" x14ac:dyDescent="0.35">
      <c r="A178" s="34"/>
      <c r="C178" s="36"/>
      <c r="D178" s="35"/>
      <c r="E178" s="35"/>
      <c r="F178" s="35"/>
    </row>
    <row r="179" spans="1:6" s="17" customFormat="1" ht="21" customHeight="1" x14ac:dyDescent="0.35">
      <c r="A179" s="34"/>
      <c r="C179" s="36"/>
      <c r="D179" s="35"/>
      <c r="E179" s="35"/>
      <c r="F179" s="35"/>
    </row>
    <row r="180" spans="1:6" s="17" customFormat="1" ht="21" customHeight="1" x14ac:dyDescent="0.35">
      <c r="A180" s="34"/>
      <c r="C180" s="36"/>
      <c r="D180" s="35"/>
      <c r="E180" s="35"/>
      <c r="F180" s="35"/>
    </row>
    <row r="181" spans="1:6" s="17" customFormat="1" ht="21" customHeight="1" x14ac:dyDescent="0.35">
      <c r="A181" s="34"/>
      <c r="C181" s="36"/>
      <c r="D181" s="35"/>
      <c r="E181" s="35"/>
      <c r="F181" s="35"/>
    </row>
    <row r="182" spans="1:6" s="17" customFormat="1" ht="21" customHeight="1" x14ac:dyDescent="0.35">
      <c r="A182" s="34"/>
      <c r="C182" s="36"/>
      <c r="D182" s="35"/>
      <c r="E182" s="35"/>
      <c r="F182" s="35"/>
    </row>
    <row r="183" spans="1:6" s="17" customFormat="1" ht="21" customHeight="1" x14ac:dyDescent="0.35">
      <c r="A183" s="34"/>
      <c r="C183" s="36"/>
      <c r="D183" s="35"/>
      <c r="E183" s="35"/>
      <c r="F183" s="35"/>
    </row>
    <row r="184" spans="1:6" s="17" customFormat="1" ht="21" customHeight="1" x14ac:dyDescent="0.35">
      <c r="A184" s="34"/>
      <c r="C184" s="36"/>
      <c r="D184" s="35"/>
      <c r="E184" s="35"/>
      <c r="F184" s="35"/>
    </row>
    <row r="185" spans="1:6" s="17" customFormat="1" ht="21" customHeight="1" x14ac:dyDescent="0.35">
      <c r="A185" s="34"/>
      <c r="C185" s="36"/>
      <c r="D185" s="35"/>
      <c r="E185" s="35"/>
      <c r="F185" s="35"/>
    </row>
    <row r="186" spans="1:6" s="17" customFormat="1" ht="21" customHeight="1" x14ac:dyDescent="0.35">
      <c r="A186" s="34"/>
      <c r="C186" s="36"/>
      <c r="D186" s="35"/>
      <c r="E186" s="35"/>
      <c r="F186" s="35"/>
    </row>
    <row r="187" spans="1:6" s="17" customFormat="1" ht="21" customHeight="1" x14ac:dyDescent="0.35">
      <c r="A187" s="34"/>
      <c r="C187" s="36"/>
      <c r="D187" s="35"/>
      <c r="E187" s="35"/>
      <c r="F187" s="35"/>
    </row>
    <row r="188" spans="1:6" s="17" customFormat="1" ht="21" customHeight="1" x14ac:dyDescent="0.35">
      <c r="A188" s="34"/>
      <c r="C188" s="36"/>
      <c r="D188" s="35"/>
      <c r="E188" s="35"/>
      <c r="F188" s="35"/>
    </row>
    <row r="189" spans="1:6" s="17" customFormat="1" ht="21" customHeight="1" x14ac:dyDescent="0.35">
      <c r="A189" s="34"/>
      <c r="C189" s="36"/>
      <c r="D189" s="35"/>
      <c r="E189" s="35"/>
      <c r="F189" s="35"/>
    </row>
    <row r="190" spans="1:6" s="17" customFormat="1" ht="21" customHeight="1" x14ac:dyDescent="0.35">
      <c r="A190" s="34"/>
      <c r="C190" s="36"/>
      <c r="D190" s="35"/>
      <c r="E190" s="35"/>
      <c r="F190" s="35"/>
    </row>
    <row r="191" spans="1:6" s="17" customFormat="1" ht="21" customHeight="1" x14ac:dyDescent="0.35">
      <c r="A191" s="34"/>
      <c r="C191" s="35"/>
      <c r="D191" s="35"/>
      <c r="E191" s="35"/>
      <c r="F191" s="35"/>
    </row>
    <row r="192" spans="1:6" s="17" customFormat="1" ht="21" customHeight="1" x14ac:dyDescent="0.35">
      <c r="A192" s="34"/>
      <c r="C192" s="35"/>
      <c r="D192" s="35"/>
      <c r="E192" s="35"/>
      <c r="F192" s="35"/>
    </row>
    <row r="193" spans="1:6" s="17" customFormat="1" ht="21" customHeight="1" x14ac:dyDescent="0.35">
      <c r="A193" s="34"/>
      <c r="C193" s="35"/>
      <c r="D193" s="35"/>
      <c r="E193" s="35"/>
      <c r="F193" s="35"/>
    </row>
    <row r="194" spans="1:6" s="17" customFormat="1" ht="21" customHeight="1" x14ac:dyDescent="0.35">
      <c r="A194" s="34"/>
      <c r="C194" s="35"/>
      <c r="D194" s="35"/>
      <c r="E194" s="35"/>
      <c r="F194" s="35"/>
    </row>
    <row r="195" spans="1:6" s="17" customFormat="1" ht="21" customHeight="1" x14ac:dyDescent="0.35">
      <c r="A195" s="34"/>
      <c r="C195" s="35"/>
      <c r="D195" s="35"/>
      <c r="E195" s="35"/>
      <c r="F195" s="35"/>
    </row>
    <row r="196" spans="1:6" s="17" customFormat="1" ht="21" customHeight="1" x14ac:dyDescent="0.35">
      <c r="A196" s="34"/>
      <c r="C196" s="35"/>
      <c r="D196" s="35"/>
      <c r="E196" s="35"/>
      <c r="F196" s="35"/>
    </row>
    <row r="197" spans="1:6" s="17" customFormat="1" ht="21" customHeight="1" x14ac:dyDescent="0.35">
      <c r="A197" s="34"/>
      <c r="C197" s="35"/>
      <c r="D197" s="35"/>
      <c r="E197" s="35"/>
      <c r="F197" s="35"/>
    </row>
    <row r="198" spans="1:6" s="17" customFormat="1" ht="21" customHeight="1" x14ac:dyDescent="0.35">
      <c r="A198" s="34"/>
      <c r="C198" s="35"/>
      <c r="D198" s="35"/>
      <c r="E198" s="35"/>
      <c r="F198" s="35"/>
    </row>
    <row r="199" spans="1:6" s="17" customFormat="1" ht="21" customHeight="1" x14ac:dyDescent="0.35">
      <c r="A199" s="34"/>
      <c r="C199" s="35"/>
      <c r="D199" s="35"/>
      <c r="E199" s="35"/>
      <c r="F199" s="35"/>
    </row>
    <row r="200" spans="1:6" s="17" customFormat="1" ht="21" customHeight="1" x14ac:dyDescent="0.35">
      <c r="A200" s="34"/>
      <c r="C200" s="35"/>
      <c r="D200" s="35"/>
      <c r="E200" s="35"/>
      <c r="F200" s="35"/>
    </row>
    <row r="201" spans="1:6" s="17" customFormat="1" ht="21" customHeight="1" x14ac:dyDescent="0.35">
      <c r="A201" s="34"/>
      <c r="C201" s="35"/>
      <c r="D201" s="35"/>
      <c r="E201" s="35"/>
      <c r="F201" s="35"/>
    </row>
    <row r="202" spans="1:6" s="17" customFormat="1" ht="21" customHeight="1" x14ac:dyDescent="0.35">
      <c r="A202" s="34"/>
      <c r="C202" s="35"/>
      <c r="D202" s="35"/>
      <c r="E202" s="35"/>
      <c r="F202" s="35"/>
    </row>
    <row r="203" spans="1:6" s="17" customFormat="1" ht="21" customHeight="1" x14ac:dyDescent="0.35">
      <c r="A203" s="34"/>
      <c r="C203" s="35"/>
      <c r="D203" s="35"/>
      <c r="E203" s="35"/>
      <c r="F203" s="35"/>
    </row>
    <row r="204" spans="1:6" s="17" customFormat="1" ht="21" customHeight="1" x14ac:dyDescent="0.35">
      <c r="A204" s="34"/>
      <c r="C204" s="35"/>
      <c r="D204" s="35"/>
      <c r="E204" s="35"/>
      <c r="F204" s="35"/>
    </row>
    <row r="205" spans="1:6" s="17" customFormat="1" ht="21" customHeight="1" x14ac:dyDescent="0.35">
      <c r="A205" s="34"/>
      <c r="C205" s="35"/>
      <c r="D205" s="35"/>
      <c r="E205" s="35"/>
      <c r="F205" s="35"/>
    </row>
    <row r="206" spans="1:6" s="17" customFormat="1" ht="21" customHeight="1" x14ac:dyDescent="0.35">
      <c r="A206" s="34"/>
      <c r="C206" s="35"/>
      <c r="D206" s="35"/>
      <c r="E206" s="35"/>
      <c r="F206" s="35"/>
    </row>
    <row r="207" spans="1:6" s="17" customFormat="1" ht="21" customHeight="1" x14ac:dyDescent="0.35">
      <c r="A207" s="34"/>
      <c r="C207" s="35"/>
      <c r="D207" s="35"/>
      <c r="E207" s="35"/>
      <c r="F207" s="35"/>
    </row>
    <row r="208" spans="1:6" s="17" customFormat="1" ht="21" customHeight="1" x14ac:dyDescent="0.35">
      <c r="A208" s="34"/>
      <c r="C208" s="35"/>
      <c r="D208" s="35"/>
      <c r="E208" s="35"/>
      <c r="F208" s="35"/>
    </row>
    <row r="209" spans="1:6" s="17" customFormat="1" ht="21" customHeight="1" x14ac:dyDescent="0.35">
      <c r="A209" s="34"/>
      <c r="C209" s="35"/>
      <c r="D209" s="35"/>
      <c r="E209" s="35"/>
      <c r="F209" s="35"/>
    </row>
    <row r="210" spans="1:6" s="17" customFormat="1" ht="21" customHeight="1" x14ac:dyDescent="0.35">
      <c r="A210" s="34"/>
      <c r="C210" s="35"/>
      <c r="D210" s="35"/>
      <c r="E210" s="35"/>
      <c r="F210" s="35"/>
    </row>
    <row r="211" spans="1:6" s="17" customFormat="1" ht="21" customHeight="1" x14ac:dyDescent="0.35">
      <c r="A211" s="34"/>
      <c r="C211" s="35"/>
      <c r="D211" s="35"/>
      <c r="E211" s="35"/>
      <c r="F211" s="35"/>
    </row>
    <row r="212" spans="1:6" s="17" customFormat="1" ht="21" customHeight="1" x14ac:dyDescent="0.35">
      <c r="A212" s="34"/>
      <c r="C212" s="35"/>
      <c r="D212" s="35"/>
      <c r="E212" s="35"/>
      <c r="F212" s="35"/>
    </row>
    <row r="213" spans="1:6" s="17" customFormat="1" ht="21" customHeight="1" x14ac:dyDescent="0.35">
      <c r="A213" s="34"/>
      <c r="C213" s="35"/>
      <c r="D213" s="35"/>
      <c r="E213" s="35"/>
      <c r="F213" s="35"/>
    </row>
    <row r="214" spans="1:6" s="17" customFormat="1" ht="21" customHeight="1" x14ac:dyDescent="0.35">
      <c r="A214" s="34"/>
      <c r="C214" s="35"/>
      <c r="D214" s="35"/>
      <c r="E214" s="35"/>
      <c r="F214" s="35"/>
    </row>
    <row r="215" spans="1:6" s="17" customFormat="1" ht="21" customHeight="1" x14ac:dyDescent="0.35">
      <c r="A215" s="34"/>
      <c r="C215" s="35"/>
      <c r="D215" s="35"/>
      <c r="E215" s="35"/>
      <c r="F215" s="35"/>
    </row>
    <row r="216" spans="1:6" s="17" customFormat="1" ht="21" customHeight="1" x14ac:dyDescent="0.35">
      <c r="A216" s="34"/>
      <c r="C216" s="35"/>
      <c r="D216" s="35"/>
      <c r="E216" s="35"/>
      <c r="F216" s="35"/>
    </row>
    <row r="217" spans="1:6" s="17" customFormat="1" ht="21" customHeight="1" x14ac:dyDescent="0.35">
      <c r="A217" s="34"/>
      <c r="C217" s="35"/>
      <c r="D217" s="35"/>
      <c r="E217" s="35"/>
      <c r="F217" s="35"/>
    </row>
    <row r="218" spans="1:6" s="17" customFormat="1" ht="21" customHeight="1" x14ac:dyDescent="0.35">
      <c r="A218" s="34"/>
      <c r="C218" s="35"/>
      <c r="D218" s="35"/>
      <c r="E218" s="35"/>
      <c r="F218" s="35"/>
    </row>
    <row r="219" spans="1:6" s="17" customFormat="1" ht="21" customHeight="1" x14ac:dyDescent="0.35">
      <c r="A219" s="34"/>
      <c r="C219" s="35"/>
      <c r="D219" s="35"/>
      <c r="E219" s="35"/>
      <c r="F219" s="35"/>
    </row>
    <row r="220" spans="1:6" s="17" customFormat="1" ht="21" customHeight="1" x14ac:dyDescent="0.35">
      <c r="A220" s="34"/>
      <c r="C220" s="35"/>
      <c r="D220" s="35"/>
      <c r="E220" s="35"/>
      <c r="F220" s="35"/>
    </row>
    <row r="221" spans="1:6" s="17" customFormat="1" ht="21" customHeight="1" x14ac:dyDescent="0.35">
      <c r="A221" s="34"/>
      <c r="C221" s="35"/>
      <c r="D221" s="35"/>
      <c r="E221" s="35"/>
      <c r="F221" s="35"/>
    </row>
    <row r="222" spans="1:6" s="17" customFormat="1" ht="21" customHeight="1" x14ac:dyDescent="0.35">
      <c r="A222" s="34"/>
      <c r="C222" s="35"/>
      <c r="D222" s="35"/>
      <c r="E222" s="35"/>
      <c r="F222" s="35"/>
    </row>
    <row r="223" spans="1:6" s="17" customFormat="1" ht="21" customHeight="1" x14ac:dyDescent="0.35">
      <c r="A223" s="34"/>
      <c r="C223" s="35"/>
      <c r="D223" s="35"/>
      <c r="E223" s="35"/>
      <c r="F223" s="35"/>
    </row>
    <row r="224" spans="1:6" s="17" customFormat="1" ht="21" customHeight="1" x14ac:dyDescent="0.35">
      <c r="A224" s="34"/>
      <c r="C224" s="35"/>
      <c r="D224" s="35"/>
      <c r="E224" s="35"/>
      <c r="F224" s="35"/>
    </row>
    <row r="225" spans="1:6" s="17" customFormat="1" ht="21" customHeight="1" x14ac:dyDescent="0.35">
      <c r="A225" s="34"/>
      <c r="C225" s="35"/>
      <c r="D225" s="35"/>
      <c r="E225" s="35"/>
      <c r="F225" s="35"/>
    </row>
    <row r="226" spans="1:6" s="17" customFormat="1" ht="21" customHeight="1" x14ac:dyDescent="0.35">
      <c r="A226" s="34"/>
      <c r="C226" s="35"/>
      <c r="D226" s="35"/>
      <c r="E226" s="35"/>
      <c r="F226" s="35"/>
    </row>
    <row r="227" spans="1:6" s="17" customFormat="1" ht="21" customHeight="1" x14ac:dyDescent="0.35">
      <c r="A227" s="34"/>
      <c r="C227" s="35"/>
      <c r="D227" s="35"/>
      <c r="E227" s="35"/>
      <c r="F227" s="35"/>
    </row>
    <row r="228" spans="1:6" s="17" customFormat="1" ht="21" customHeight="1" x14ac:dyDescent="0.35">
      <c r="A228" s="34"/>
      <c r="C228" s="35"/>
      <c r="D228" s="35"/>
      <c r="E228" s="35"/>
      <c r="F228" s="35"/>
    </row>
    <row r="229" spans="1:6" s="17" customFormat="1" ht="21" customHeight="1" x14ac:dyDescent="0.35">
      <c r="A229" s="34"/>
      <c r="C229" s="35"/>
      <c r="D229" s="35"/>
      <c r="E229" s="35"/>
      <c r="F229" s="35"/>
    </row>
    <row r="230" spans="1:6" s="17" customFormat="1" ht="21" customHeight="1" x14ac:dyDescent="0.35">
      <c r="A230" s="34"/>
      <c r="C230" s="35"/>
      <c r="D230" s="35"/>
      <c r="E230" s="35"/>
      <c r="F230" s="35"/>
    </row>
    <row r="231" spans="1:6" s="17" customFormat="1" ht="21" customHeight="1" x14ac:dyDescent="0.35">
      <c r="A231" s="34"/>
      <c r="C231" s="35"/>
      <c r="D231" s="35"/>
      <c r="E231" s="35"/>
      <c r="F231" s="35"/>
    </row>
    <row r="232" spans="1:6" s="17" customFormat="1" ht="21" customHeight="1" x14ac:dyDescent="0.35">
      <c r="A232" s="34"/>
      <c r="C232" s="35"/>
      <c r="D232" s="35"/>
      <c r="E232" s="35"/>
      <c r="F232" s="35"/>
    </row>
    <row r="233" spans="1:6" s="17" customFormat="1" ht="21" customHeight="1" x14ac:dyDescent="0.35">
      <c r="A233" s="34"/>
      <c r="C233" s="35"/>
      <c r="D233" s="35"/>
      <c r="E233" s="35"/>
      <c r="F233" s="35"/>
    </row>
    <row r="234" spans="1:6" s="17" customFormat="1" ht="21" customHeight="1" x14ac:dyDescent="0.35">
      <c r="A234" s="34"/>
      <c r="C234" s="35"/>
      <c r="D234" s="35"/>
      <c r="E234" s="35"/>
      <c r="F234" s="35"/>
    </row>
    <row r="235" spans="1:6" s="17" customFormat="1" ht="21" customHeight="1" x14ac:dyDescent="0.35">
      <c r="A235" s="34"/>
      <c r="C235" s="35"/>
      <c r="D235" s="35"/>
      <c r="E235" s="35"/>
      <c r="F235" s="35"/>
    </row>
    <row r="236" spans="1:6" s="17" customFormat="1" ht="21" customHeight="1" x14ac:dyDescent="0.35">
      <c r="A236" s="34"/>
      <c r="C236" s="35"/>
      <c r="D236" s="35"/>
      <c r="E236" s="35"/>
      <c r="F236" s="35"/>
    </row>
    <row r="237" spans="1:6" s="17" customFormat="1" ht="21" customHeight="1" x14ac:dyDescent="0.35">
      <c r="A237" s="34"/>
      <c r="C237" s="35"/>
      <c r="D237" s="35"/>
      <c r="E237" s="35"/>
      <c r="F237" s="35"/>
    </row>
    <row r="238" spans="1:6" s="17" customFormat="1" ht="21" customHeight="1" x14ac:dyDescent="0.35">
      <c r="A238" s="34"/>
      <c r="C238" s="35"/>
      <c r="D238" s="35"/>
      <c r="E238" s="35"/>
      <c r="F238" s="35"/>
    </row>
    <row r="239" spans="1:6" s="17" customFormat="1" ht="21" customHeight="1" x14ac:dyDescent="0.35">
      <c r="A239" s="34"/>
      <c r="C239" s="35"/>
      <c r="D239" s="35"/>
      <c r="E239" s="35"/>
      <c r="F239" s="35"/>
    </row>
    <row r="240" spans="1:6" s="17" customFormat="1" ht="21" customHeight="1" x14ac:dyDescent="0.35">
      <c r="A240" s="34"/>
      <c r="C240" s="35"/>
      <c r="D240" s="35"/>
      <c r="E240" s="35"/>
      <c r="F240" s="35"/>
    </row>
    <row r="241" spans="1:6" s="17" customFormat="1" ht="21" customHeight="1" x14ac:dyDescent="0.35">
      <c r="A241" s="34"/>
      <c r="C241" s="35"/>
      <c r="D241" s="35"/>
      <c r="E241" s="35"/>
      <c r="F241" s="35"/>
    </row>
    <row r="242" spans="1:6" s="17" customFormat="1" ht="21" customHeight="1" x14ac:dyDescent="0.35">
      <c r="A242" s="34"/>
      <c r="C242" s="35"/>
      <c r="D242" s="35"/>
      <c r="E242" s="35"/>
      <c r="F242" s="35"/>
    </row>
    <row r="243" spans="1:6" s="17" customFormat="1" ht="21" customHeight="1" x14ac:dyDescent="0.35">
      <c r="A243" s="34"/>
      <c r="C243" s="35"/>
      <c r="D243" s="35"/>
      <c r="E243" s="35"/>
      <c r="F243" s="35"/>
    </row>
    <row r="244" spans="1:6" s="17" customFormat="1" ht="21" customHeight="1" x14ac:dyDescent="0.35">
      <c r="A244" s="34"/>
      <c r="C244" s="35"/>
      <c r="D244" s="35"/>
      <c r="E244" s="35"/>
      <c r="F244" s="35"/>
    </row>
    <row r="245" spans="1:6" s="17" customFormat="1" ht="21" customHeight="1" x14ac:dyDescent="0.35">
      <c r="A245" s="34"/>
      <c r="C245" s="35"/>
      <c r="D245" s="35"/>
      <c r="E245" s="35"/>
      <c r="F245" s="35"/>
    </row>
    <row r="246" spans="1:6" s="17" customFormat="1" ht="21" customHeight="1" x14ac:dyDescent="0.35">
      <c r="A246" s="34"/>
      <c r="C246" s="35"/>
      <c r="D246" s="35"/>
      <c r="E246" s="35"/>
      <c r="F246" s="35"/>
    </row>
    <row r="247" spans="1:6" s="17" customFormat="1" ht="21" customHeight="1" x14ac:dyDescent="0.35">
      <c r="A247" s="34"/>
      <c r="C247" s="35"/>
      <c r="D247" s="35"/>
      <c r="E247" s="35"/>
      <c r="F247" s="35"/>
    </row>
    <row r="248" spans="1:6" s="17" customFormat="1" ht="21" customHeight="1" x14ac:dyDescent="0.35">
      <c r="A248" s="34"/>
      <c r="C248" s="35"/>
      <c r="D248" s="35"/>
      <c r="E248" s="35"/>
      <c r="F248" s="35"/>
    </row>
    <row r="249" spans="1:6" s="17" customFormat="1" ht="21" customHeight="1" x14ac:dyDescent="0.35">
      <c r="A249" s="34"/>
      <c r="C249" s="35"/>
      <c r="D249" s="35"/>
      <c r="E249" s="35"/>
      <c r="F249" s="35"/>
    </row>
    <row r="250" spans="1:6" s="17" customFormat="1" ht="21" customHeight="1" x14ac:dyDescent="0.35">
      <c r="A250" s="34"/>
      <c r="C250" s="35"/>
      <c r="D250" s="35"/>
      <c r="E250" s="35"/>
      <c r="F250" s="35"/>
    </row>
    <row r="251" spans="1:6" s="17" customFormat="1" ht="21" customHeight="1" x14ac:dyDescent="0.35">
      <c r="A251" s="34"/>
      <c r="C251" s="35"/>
      <c r="D251" s="35"/>
      <c r="E251" s="35"/>
      <c r="F251" s="35"/>
    </row>
    <row r="252" spans="1:6" s="17" customFormat="1" ht="21" customHeight="1" x14ac:dyDescent="0.35">
      <c r="A252" s="34"/>
      <c r="C252" s="35"/>
      <c r="D252" s="35"/>
      <c r="E252" s="35"/>
      <c r="F252" s="35"/>
    </row>
    <row r="253" spans="1:6" s="17" customFormat="1" ht="21" customHeight="1" x14ac:dyDescent="0.35">
      <c r="A253" s="34"/>
      <c r="C253" s="35"/>
      <c r="D253" s="35"/>
      <c r="E253" s="35"/>
      <c r="F253" s="35"/>
    </row>
    <row r="254" spans="1:6" s="17" customFormat="1" ht="21" customHeight="1" x14ac:dyDescent="0.35">
      <c r="A254" s="34"/>
      <c r="C254" s="35"/>
      <c r="D254" s="35"/>
      <c r="E254" s="35"/>
      <c r="F254" s="35"/>
    </row>
    <row r="255" spans="1:6" s="17" customFormat="1" ht="21" customHeight="1" x14ac:dyDescent="0.35">
      <c r="A255" s="34"/>
      <c r="C255" s="35"/>
      <c r="D255" s="35"/>
      <c r="E255" s="35"/>
      <c r="F255" s="35"/>
    </row>
    <row r="256" spans="1:6" s="17" customFormat="1" ht="21" customHeight="1" x14ac:dyDescent="0.35">
      <c r="A256" s="34"/>
      <c r="C256" s="35"/>
      <c r="D256" s="35"/>
      <c r="E256" s="35"/>
      <c r="F256" s="35"/>
    </row>
  </sheetData>
  <mergeCells count="7">
    <mergeCell ref="B76:F76"/>
    <mergeCell ref="A1:F1"/>
    <mergeCell ref="A5:A6"/>
    <mergeCell ref="B5:B6"/>
    <mergeCell ref="A70:A71"/>
    <mergeCell ref="A72:A73"/>
    <mergeCell ref="C5:C6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237"/>
  <sheetViews>
    <sheetView topLeftCell="A51" workbookViewId="0">
      <selection activeCell="D35" sqref="D35:F35"/>
    </sheetView>
  </sheetViews>
  <sheetFormatPr defaultColWidth="9" defaultRowHeight="21" customHeight="1" x14ac:dyDescent="0.35"/>
  <cols>
    <col min="1" max="1" width="35.25" style="33" customWidth="1"/>
    <col min="2" max="2" width="8.125" style="32" customWidth="1"/>
    <col min="3" max="3" width="11.375" style="31" customWidth="1"/>
    <col min="4" max="6" width="26.5" style="31" customWidth="1"/>
    <col min="7" max="8" width="13.625" style="17" hidden="1" customWidth="1"/>
    <col min="9" max="9" width="17.5" style="32" customWidth="1"/>
    <col min="10" max="10" width="18.125" style="32" customWidth="1"/>
    <col min="11" max="15" width="39.375" style="32" customWidth="1"/>
    <col min="16" max="16384" width="9" style="32"/>
  </cols>
  <sheetData>
    <row r="1" spans="1:11" ht="21" customHeight="1" x14ac:dyDescent="0.35">
      <c r="A1" s="251" t="s">
        <v>326</v>
      </c>
      <c r="B1" s="251"/>
      <c r="C1" s="251"/>
      <c r="D1" s="251"/>
      <c r="E1" s="251"/>
      <c r="F1" s="251"/>
    </row>
    <row r="2" spans="1:11" ht="21" customHeight="1" x14ac:dyDescent="0.35">
      <c r="A2" s="23" t="s">
        <v>16</v>
      </c>
      <c r="B2" s="12"/>
      <c r="C2" s="24"/>
      <c r="D2" s="24"/>
      <c r="E2" s="24"/>
      <c r="F2" s="26" t="s">
        <v>69</v>
      </c>
    </row>
    <row r="3" spans="1:11" ht="21" customHeight="1" x14ac:dyDescent="0.35">
      <c r="A3" s="23" t="s">
        <v>68</v>
      </c>
      <c r="B3" s="13"/>
      <c r="C3" s="25"/>
      <c r="D3" s="26"/>
      <c r="E3" s="26"/>
      <c r="F3" s="26" t="s">
        <v>3</v>
      </c>
    </row>
    <row r="4" spans="1:11" ht="21" customHeight="1" x14ac:dyDescent="0.35">
      <c r="A4" s="23"/>
      <c r="B4" s="13"/>
      <c r="C4" s="25"/>
      <c r="D4" s="26"/>
      <c r="E4" s="26"/>
      <c r="F4" s="26"/>
    </row>
    <row r="5" spans="1:11" ht="21" customHeight="1" x14ac:dyDescent="0.35">
      <c r="A5" s="279" t="s">
        <v>128</v>
      </c>
      <c r="B5" s="281" t="s">
        <v>129</v>
      </c>
      <c r="C5" s="277" t="s">
        <v>0</v>
      </c>
      <c r="D5" s="115" t="s">
        <v>130</v>
      </c>
      <c r="E5" s="115" t="s">
        <v>131</v>
      </c>
      <c r="F5" s="115" t="s">
        <v>132</v>
      </c>
    </row>
    <row r="6" spans="1:11" ht="21" customHeight="1" x14ac:dyDescent="0.35">
      <c r="A6" s="280"/>
      <c r="B6" s="282"/>
      <c r="C6" s="278"/>
      <c r="D6" s="51" t="s">
        <v>327</v>
      </c>
      <c r="E6" s="51" t="s">
        <v>328</v>
      </c>
      <c r="F6" s="51" t="s">
        <v>329</v>
      </c>
    </row>
    <row r="7" spans="1:11" ht="21" customHeight="1" x14ac:dyDescent="0.35">
      <c r="A7" s="71" t="s">
        <v>203</v>
      </c>
      <c r="B7" s="72" t="s">
        <v>1</v>
      </c>
      <c r="C7" s="79">
        <f>D7+E7+F7</f>
        <v>20571900</v>
      </c>
      <c r="D7" s="79">
        <f>D9+D84</f>
        <v>11310100</v>
      </c>
      <c r="E7" s="79">
        <f>E9+E84</f>
        <v>6601500</v>
      </c>
      <c r="F7" s="79">
        <f>F9+F84</f>
        <v>2660300</v>
      </c>
    </row>
    <row r="8" spans="1:11" ht="21" customHeight="1" x14ac:dyDescent="0.35">
      <c r="A8" s="71"/>
      <c r="B8" s="72" t="s">
        <v>18</v>
      </c>
      <c r="C8" s="79">
        <f t="shared" ref="C8" si="0">D8+E8+F8</f>
        <v>0</v>
      </c>
      <c r="D8" s="79">
        <f t="shared" ref="D8:F8" si="1">D10</f>
        <v>0</v>
      </c>
      <c r="E8" s="79">
        <f t="shared" si="1"/>
        <v>0</v>
      </c>
      <c r="F8" s="79">
        <f t="shared" si="1"/>
        <v>0</v>
      </c>
    </row>
    <row r="9" spans="1:11" ht="21" customHeight="1" x14ac:dyDescent="0.35">
      <c r="A9" s="57" t="s">
        <v>146</v>
      </c>
      <c r="B9" s="58" t="s">
        <v>1</v>
      </c>
      <c r="C9" s="80">
        <f>+C11</f>
        <v>265800</v>
      </c>
      <c r="D9" s="80">
        <f>+D11</f>
        <v>108200</v>
      </c>
      <c r="E9" s="80">
        <f t="shared" ref="E9:F9" si="2">+E11</f>
        <v>157600</v>
      </c>
      <c r="F9" s="80">
        <f t="shared" si="2"/>
        <v>0</v>
      </c>
      <c r="G9" s="35">
        <f>D9+E9+F9</f>
        <v>265800</v>
      </c>
      <c r="H9" s="35">
        <f>G9-C9</f>
        <v>0</v>
      </c>
    </row>
    <row r="10" spans="1:11" ht="21" customHeight="1" x14ac:dyDescent="0.35">
      <c r="A10" s="57"/>
      <c r="B10" s="58" t="s">
        <v>18</v>
      </c>
      <c r="C10" s="59"/>
      <c r="D10" s="59"/>
      <c r="E10" s="59"/>
      <c r="F10" s="59"/>
      <c r="G10" s="35">
        <f t="shared" ref="G10:G105" si="3">D10+E10+F10</f>
        <v>0</v>
      </c>
      <c r="H10" s="35">
        <f t="shared" ref="H10:H105" si="4">G10-C10</f>
        <v>0</v>
      </c>
    </row>
    <row r="11" spans="1:11" ht="21" customHeight="1" x14ac:dyDescent="0.35">
      <c r="A11" s="60" t="s">
        <v>26</v>
      </c>
      <c r="B11" s="61" t="s">
        <v>1</v>
      </c>
      <c r="C11" s="62">
        <f>SUM(C13:C34)</f>
        <v>265800</v>
      </c>
      <c r="D11" s="62">
        <f>SUM(D13)</f>
        <v>108200</v>
      </c>
      <c r="E11" s="62">
        <f t="shared" ref="E11:F11" si="5">SUM(E13)</f>
        <v>157600</v>
      </c>
      <c r="F11" s="62">
        <f t="shared" si="5"/>
        <v>0</v>
      </c>
      <c r="G11" s="35">
        <f t="shared" si="3"/>
        <v>265800</v>
      </c>
      <c r="H11" s="35">
        <f t="shared" si="4"/>
        <v>0</v>
      </c>
    </row>
    <row r="12" spans="1:11" s="48" customFormat="1" ht="21" customHeight="1" x14ac:dyDescent="0.35">
      <c r="A12" s="60"/>
      <c r="B12" s="60" t="s">
        <v>18</v>
      </c>
      <c r="C12" s="60"/>
      <c r="D12" s="60"/>
      <c r="E12" s="60"/>
      <c r="F12" s="60"/>
      <c r="G12" s="35">
        <f t="shared" si="3"/>
        <v>0</v>
      </c>
      <c r="H12" s="35">
        <f t="shared" si="4"/>
        <v>0</v>
      </c>
    </row>
    <row r="13" spans="1:11" s="48" customFormat="1" ht="21" customHeight="1" x14ac:dyDescent="0.35">
      <c r="A13" s="163" t="s">
        <v>86</v>
      </c>
      <c r="B13" s="65" t="s">
        <v>1</v>
      </c>
      <c r="C13" s="66"/>
      <c r="D13" s="66">
        <f>SUM(D17:D34)</f>
        <v>108200</v>
      </c>
      <c r="E13" s="66">
        <f t="shared" ref="E13:F13" si="6">SUM(E17:E34)</f>
        <v>157600</v>
      </c>
      <c r="F13" s="66">
        <f t="shared" si="6"/>
        <v>0</v>
      </c>
      <c r="G13" s="35">
        <f t="shared" si="3"/>
        <v>265800</v>
      </c>
      <c r="H13" s="35">
        <f t="shared" si="4"/>
        <v>265800</v>
      </c>
      <c r="K13" s="48" t="s">
        <v>324</v>
      </c>
    </row>
    <row r="14" spans="1:11" s="48" customFormat="1" ht="21" customHeight="1" x14ac:dyDescent="0.35">
      <c r="A14" s="68"/>
      <c r="B14" s="65" t="s">
        <v>18</v>
      </c>
      <c r="C14" s="66"/>
      <c r="D14" s="67"/>
      <c r="E14" s="67"/>
      <c r="F14" s="67"/>
      <c r="G14" s="35">
        <f t="shared" si="3"/>
        <v>0</v>
      </c>
      <c r="H14" s="35">
        <f t="shared" si="4"/>
        <v>0</v>
      </c>
    </row>
    <row r="15" spans="1:11" s="48" customFormat="1" ht="21" customHeight="1" x14ac:dyDescent="0.35">
      <c r="A15" s="100" t="s">
        <v>151</v>
      </c>
      <c r="B15" s="99" t="s">
        <v>1</v>
      </c>
      <c r="C15" s="84"/>
      <c r="D15" s="84"/>
      <c r="E15" s="84"/>
      <c r="F15" s="84"/>
      <c r="G15" s="35">
        <f t="shared" si="3"/>
        <v>0</v>
      </c>
      <c r="H15" s="35">
        <f t="shared" si="4"/>
        <v>0</v>
      </c>
    </row>
    <row r="16" spans="1:11" s="48" customFormat="1" ht="21" customHeight="1" x14ac:dyDescent="0.35">
      <c r="A16" s="100"/>
      <c r="B16" s="99" t="s">
        <v>18</v>
      </c>
      <c r="C16" s="84"/>
      <c r="D16" s="84"/>
      <c r="E16" s="84"/>
      <c r="F16" s="84"/>
      <c r="G16" s="35">
        <f t="shared" si="3"/>
        <v>0</v>
      </c>
      <c r="H16" s="35">
        <f t="shared" si="4"/>
        <v>0</v>
      </c>
      <c r="I16" s="120" t="s">
        <v>199</v>
      </c>
      <c r="J16" s="120" t="s">
        <v>198</v>
      </c>
    </row>
    <row r="17" spans="1:10" ht="21" customHeight="1" x14ac:dyDescent="0.35">
      <c r="A17" s="150" t="s">
        <v>140</v>
      </c>
      <c r="B17" s="54" t="s">
        <v>1</v>
      </c>
      <c r="C17" s="55">
        <f>SUM(D17:F17)</f>
        <v>95000</v>
      </c>
      <c r="D17" s="82">
        <v>39000</v>
      </c>
      <c r="E17" s="82">
        <v>56000</v>
      </c>
      <c r="F17" s="82"/>
      <c r="G17" s="35">
        <f t="shared" si="3"/>
        <v>95000</v>
      </c>
      <c r="H17" s="35">
        <f t="shared" si="4"/>
        <v>0</v>
      </c>
      <c r="I17" s="118">
        <f>D17</f>
        <v>39000</v>
      </c>
      <c r="J17" s="118">
        <f>C17*30/100</f>
        <v>28500</v>
      </c>
    </row>
    <row r="18" spans="1:10" ht="21" customHeight="1" x14ac:dyDescent="0.35">
      <c r="A18" s="74"/>
      <c r="B18" s="54" t="s">
        <v>18</v>
      </c>
      <c r="C18" s="55"/>
      <c r="D18" s="82"/>
      <c r="E18" s="82"/>
      <c r="F18" s="82"/>
      <c r="G18" s="35">
        <f t="shared" si="3"/>
        <v>0</v>
      </c>
      <c r="H18" s="35">
        <f t="shared" si="4"/>
        <v>0</v>
      </c>
      <c r="I18" s="118">
        <f t="shared" ref="I18:I32" si="7">D18</f>
        <v>0</v>
      </c>
      <c r="J18" s="118">
        <f t="shared" ref="J18:J32" si="8">C18*30/100</f>
        <v>0</v>
      </c>
    </row>
    <row r="19" spans="1:10" s="48" customFormat="1" ht="21" customHeight="1" x14ac:dyDescent="0.35">
      <c r="A19" s="100" t="s">
        <v>91</v>
      </c>
      <c r="B19" s="99"/>
      <c r="C19" s="84"/>
      <c r="D19" s="84"/>
      <c r="E19" s="84"/>
      <c r="F19" s="84"/>
      <c r="G19" s="35">
        <f t="shared" si="3"/>
        <v>0</v>
      </c>
      <c r="H19" s="35">
        <f t="shared" si="4"/>
        <v>0</v>
      </c>
      <c r="I19" s="118">
        <f t="shared" si="7"/>
        <v>0</v>
      </c>
      <c r="J19" s="118">
        <f t="shared" si="8"/>
        <v>0</v>
      </c>
    </row>
    <row r="20" spans="1:10" ht="21" customHeight="1" x14ac:dyDescent="0.35">
      <c r="A20" s="151" t="s">
        <v>147</v>
      </c>
      <c r="B20" s="54" t="s">
        <v>1</v>
      </c>
      <c r="C20" s="55">
        <f>SUM(D20:F20)</f>
        <v>36200</v>
      </c>
      <c r="D20" s="82">
        <v>36200</v>
      </c>
      <c r="E20" s="82">
        <v>0</v>
      </c>
      <c r="F20" s="82">
        <v>0</v>
      </c>
      <c r="G20" s="35">
        <f t="shared" si="3"/>
        <v>36200</v>
      </c>
      <c r="H20" s="35">
        <f t="shared" si="4"/>
        <v>0</v>
      </c>
      <c r="I20" s="118">
        <f t="shared" si="7"/>
        <v>36200</v>
      </c>
      <c r="J20" s="118">
        <f t="shared" si="8"/>
        <v>10860</v>
      </c>
    </row>
    <row r="21" spans="1:10" ht="21" customHeight="1" x14ac:dyDescent="0.35">
      <c r="A21" s="151"/>
      <c r="B21" s="54" t="s">
        <v>18</v>
      </c>
      <c r="C21" s="55"/>
      <c r="D21" s="82"/>
      <c r="E21" s="82"/>
      <c r="F21" s="82"/>
      <c r="G21" s="35">
        <f t="shared" si="3"/>
        <v>0</v>
      </c>
      <c r="H21" s="35">
        <f t="shared" si="4"/>
        <v>0</v>
      </c>
      <c r="I21" s="118">
        <f t="shared" si="7"/>
        <v>0</v>
      </c>
      <c r="J21" s="118">
        <f t="shared" si="8"/>
        <v>0</v>
      </c>
    </row>
    <row r="22" spans="1:10" ht="21" customHeight="1" x14ac:dyDescent="0.35">
      <c r="A22" s="215" t="s">
        <v>148</v>
      </c>
      <c r="B22" s="54" t="s">
        <v>1</v>
      </c>
      <c r="C22" s="55">
        <f>SUM(D22:F22)</f>
        <v>23000</v>
      </c>
      <c r="D22" s="82">
        <v>23000</v>
      </c>
      <c r="E22" s="82">
        <v>0</v>
      </c>
      <c r="F22" s="82">
        <v>0</v>
      </c>
      <c r="G22" s="35">
        <f t="shared" si="3"/>
        <v>23000</v>
      </c>
      <c r="H22" s="35">
        <f t="shared" si="4"/>
        <v>0</v>
      </c>
      <c r="I22" s="118">
        <f t="shared" si="7"/>
        <v>23000</v>
      </c>
      <c r="J22" s="118">
        <f t="shared" si="8"/>
        <v>6900</v>
      </c>
    </row>
    <row r="23" spans="1:10" ht="21" customHeight="1" x14ac:dyDescent="0.35">
      <c r="A23" s="74"/>
      <c r="B23" s="54" t="s">
        <v>18</v>
      </c>
      <c r="C23" s="55"/>
      <c r="D23" s="82"/>
      <c r="E23" s="82"/>
      <c r="F23" s="82"/>
      <c r="G23" s="35">
        <f t="shared" si="3"/>
        <v>0</v>
      </c>
      <c r="H23" s="35">
        <f t="shared" si="4"/>
        <v>0</v>
      </c>
      <c r="I23" s="118">
        <f t="shared" si="7"/>
        <v>0</v>
      </c>
      <c r="J23" s="118">
        <f t="shared" si="8"/>
        <v>0</v>
      </c>
    </row>
    <row r="24" spans="1:10" ht="21" customHeight="1" x14ac:dyDescent="0.35">
      <c r="A24" s="74"/>
      <c r="B24" s="54"/>
      <c r="C24" s="55"/>
      <c r="D24" s="82"/>
      <c r="E24" s="82"/>
      <c r="F24" s="82"/>
      <c r="G24" s="35"/>
      <c r="H24" s="35"/>
      <c r="I24" s="118"/>
      <c r="J24" s="118"/>
    </row>
    <row r="25" spans="1:10" ht="21" customHeight="1" x14ac:dyDescent="0.35">
      <c r="A25" s="74"/>
      <c r="B25" s="54"/>
      <c r="C25" s="55"/>
      <c r="D25" s="82"/>
      <c r="E25" s="82"/>
      <c r="F25" s="82"/>
      <c r="G25" s="35"/>
      <c r="H25" s="35"/>
      <c r="I25" s="118"/>
      <c r="J25" s="118"/>
    </row>
    <row r="26" spans="1:10" s="48" customFormat="1" ht="21" customHeight="1" x14ac:dyDescent="0.35">
      <c r="A26" s="100" t="s">
        <v>152</v>
      </c>
      <c r="B26" s="99"/>
      <c r="C26" s="84"/>
      <c r="D26" s="84"/>
      <c r="E26" s="84"/>
      <c r="F26" s="84"/>
      <c r="G26" s="35">
        <f t="shared" si="3"/>
        <v>0</v>
      </c>
      <c r="H26" s="35">
        <f t="shared" si="4"/>
        <v>0</v>
      </c>
      <c r="I26" s="118">
        <f t="shared" si="7"/>
        <v>0</v>
      </c>
      <c r="J26" s="118">
        <f t="shared" si="8"/>
        <v>0</v>
      </c>
    </row>
    <row r="27" spans="1:10" ht="21" customHeight="1" x14ac:dyDescent="0.35">
      <c r="A27" s="150" t="s">
        <v>141</v>
      </c>
      <c r="B27" s="54" t="s">
        <v>1</v>
      </c>
      <c r="C27" s="55">
        <f>SUM(D27:F27)</f>
        <v>53200</v>
      </c>
      <c r="D27" s="82">
        <v>10000</v>
      </c>
      <c r="E27" s="82">
        <v>43200</v>
      </c>
      <c r="F27" s="82">
        <v>0</v>
      </c>
      <c r="G27" s="35">
        <f t="shared" si="3"/>
        <v>53200</v>
      </c>
      <c r="H27" s="35">
        <f t="shared" si="4"/>
        <v>0</v>
      </c>
      <c r="I27" s="118">
        <f t="shared" si="7"/>
        <v>10000</v>
      </c>
      <c r="J27" s="118">
        <f t="shared" si="8"/>
        <v>15960</v>
      </c>
    </row>
    <row r="28" spans="1:10" ht="21" customHeight="1" x14ac:dyDescent="0.35">
      <c r="A28" s="150"/>
      <c r="B28" s="54" t="s">
        <v>18</v>
      </c>
      <c r="C28" s="55"/>
      <c r="D28" s="82"/>
      <c r="E28" s="82"/>
      <c r="F28" s="82"/>
      <c r="G28" s="35">
        <f t="shared" si="3"/>
        <v>0</v>
      </c>
      <c r="H28" s="35">
        <f t="shared" si="4"/>
        <v>0</v>
      </c>
      <c r="I28" s="118">
        <f t="shared" si="7"/>
        <v>0</v>
      </c>
      <c r="J28" s="118">
        <f t="shared" si="8"/>
        <v>0</v>
      </c>
    </row>
    <row r="29" spans="1:10" ht="21" customHeight="1" x14ac:dyDescent="0.35">
      <c r="A29" s="150" t="s">
        <v>142</v>
      </c>
      <c r="B29" s="54" t="s">
        <v>1</v>
      </c>
      <c r="C29" s="55">
        <f>SUM(D29:F29)</f>
        <v>30000</v>
      </c>
      <c r="D29" s="82">
        <v>0</v>
      </c>
      <c r="E29" s="82">
        <v>30000</v>
      </c>
      <c r="F29" s="82">
        <v>0</v>
      </c>
      <c r="G29" s="35">
        <f t="shared" si="3"/>
        <v>30000</v>
      </c>
      <c r="H29" s="35">
        <f t="shared" si="4"/>
        <v>0</v>
      </c>
      <c r="I29" s="118">
        <f t="shared" si="7"/>
        <v>0</v>
      </c>
      <c r="J29" s="118">
        <f t="shared" si="8"/>
        <v>9000</v>
      </c>
    </row>
    <row r="30" spans="1:10" ht="21" customHeight="1" x14ac:dyDescent="0.35">
      <c r="A30" s="150"/>
      <c r="B30" s="54" t="s">
        <v>18</v>
      </c>
      <c r="C30" s="55"/>
      <c r="D30" s="82"/>
      <c r="E30" s="82"/>
      <c r="F30" s="82"/>
      <c r="G30" s="35">
        <f t="shared" si="3"/>
        <v>0</v>
      </c>
      <c r="H30" s="35">
        <f t="shared" si="4"/>
        <v>0</v>
      </c>
      <c r="I30" s="118">
        <f t="shared" si="7"/>
        <v>0</v>
      </c>
      <c r="J30" s="118">
        <f t="shared" si="8"/>
        <v>0</v>
      </c>
    </row>
    <row r="31" spans="1:10" ht="21" customHeight="1" x14ac:dyDescent="0.35">
      <c r="A31" s="150" t="s">
        <v>149</v>
      </c>
      <c r="B31" s="54" t="s">
        <v>1</v>
      </c>
      <c r="C31" s="55">
        <f>SUM(D31:F31)</f>
        <v>24000</v>
      </c>
      <c r="D31" s="82">
        <v>0</v>
      </c>
      <c r="E31" s="82">
        <v>24000</v>
      </c>
      <c r="F31" s="82">
        <v>0</v>
      </c>
      <c r="G31" s="35">
        <f t="shared" si="3"/>
        <v>24000</v>
      </c>
      <c r="H31" s="35">
        <f t="shared" si="4"/>
        <v>0</v>
      </c>
      <c r="I31" s="118">
        <f t="shared" si="7"/>
        <v>0</v>
      </c>
      <c r="J31" s="118">
        <f t="shared" si="8"/>
        <v>7200</v>
      </c>
    </row>
    <row r="32" spans="1:10" ht="21" customHeight="1" x14ac:dyDescent="0.35">
      <c r="A32" s="150"/>
      <c r="B32" s="54" t="s">
        <v>18</v>
      </c>
      <c r="C32" s="55"/>
      <c r="D32" s="82"/>
      <c r="E32" s="82"/>
      <c r="F32" s="82"/>
      <c r="G32" s="35">
        <f t="shared" si="3"/>
        <v>0</v>
      </c>
      <c r="H32" s="35">
        <f t="shared" si="4"/>
        <v>0</v>
      </c>
      <c r="I32" s="118">
        <f t="shared" si="7"/>
        <v>0</v>
      </c>
      <c r="J32" s="118">
        <f t="shared" si="8"/>
        <v>0</v>
      </c>
    </row>
    <row r="33" spans="1:10" ht="21" customHeight="1" x14ac:dyDescent="0.35">
      <c r="A33" s="150" t="s">
        <v>143</v>
      </c>
      <c r="B33" s="54" t="s">
        <v>1</v>
      </c>
      <c r="C33" s="55">
        <f>SUM(D33:F33)</f>
        <v>4400</v>
      </c>
      <c r="D33" s="82">
        <v>0</v>
      </c>
      <c r="E33" s="82">
        <v>4400</v>
      </c>
      <c r="F33" s="82">
        <v>0</v>
      </c>
      <c r="G33" s="35">
        <f t="shared" si="3"/>
        <v>4400</v>
      </c>
      <c r="H33" s="35">
        <f t="shared" si="4"/>
        <v>0</v>
      </c>
      <c r="I33" s="118"/>
      <c r="J33" s="118"/>
    </row>
    <row r="34" spans="1:10" ht="21" customHeight="1" x14ac:dyDescent="0.35">
      <c r="A34" s="74"/>
      <c r="B34" s="54" t="s">
        <v>18</v>
      </c>
      <c r="C34" s="55"/>
      <c r="D34" s="82"/>
      <c r="E34" s="82"/>
      <c r="F34" s="82"/>
      <c r="G34" s="35">
        <f t="shared" si="3"/>
        <v>0</v>
      </c>
      <c r="H34" s="35">
        <f t="shared" si="4"/>
        <v>0</v>
      </c>
      <c r="I34" s="118">
        <f>SUM(I17:I33)</f>
        <v>108200</v>
      </c>
      <c r="J34" s="118">
        <f>SUM(J17:J33)</f>
        <v>78420</v>
      </c>
    </row>
    <row r="35" spans="1:10" ht="21" customHeight="1" x14ac:dyDescent="0.35">
      <c r="A35" s="257" t="s">
        <v>88</v>
      </c>
      <c r="B35" s="77" t="s">
        <v>1</v>
      </c>
      <c r="C35" s="78">
        <f>D35+E35+F35</f>
        <v>20571900</v>
      </c>
      <c r="D35" s="78">
        <f>D11+D84</f>
        <v>11310100</v>
      </c>
      <c r="E35" s="78">
        <f t="shared" ref="E35:F35" si="9">E11+E84</f>
        <v>6601500</v>
      </c>
      <c r="F35" s="78">
        <f t="shared" si="9"/>
        <v>2660300</v>
      </c>
      <c r="G35" s="35">
        <f t="shared" si="3"/>
        <v>20571900</v>
      </c>
      <c r="H35" s="35">
        <f t="shared" si="4"/>
        <v>0</v>
      </c>
    </row>
    <row r="36" spans="1:10" ht="21" customHeight="1" x14ac:dyDescent="0.35">
      <c r="A36" s="258"/>
      <c r="B36" s="77" t="s">
        <v>18</v>
      </c>
      <c r="C36" s="78">
        <f>D36+E36+F36</f>
        <v>0</v>
      </c>
      <c r="D36" s="78">
        <v>0</v>
      </c>
      <c r="E36" s="78">
        <v>0</v>
      </c>
      <c r="F36" s="78">
        <v>0</v>
      </c>
      <c r="G36" s="35">
        <f t="shared" si="3"/>
        <v>0</v>
      </c>
      <c r="H36" s="35">
        <f t="shared" si="4"/>
        <v>0</v>
      </c>
    </row>
    <row r="37" spans="1:10" ht="21" customHeight="1" x14ac:dyDescent="0.35">
      <c r="A37" s="257" t="s">
        <v>89</v>
      </c>
      <c r="B37" s="77" t="s">
        <v>1</v>
      </c>
      <c r="C37" s="78">
        <f>D37+E37+F37</f>
        <v>0</v>
      </c>
      <c r="D37" s="78">
        <v>0</v>
      </c>
      <c r="E37" s="78">
        <v>0</v>
      </c>
      <c r="F37" s="78">
        <v>0</v>
      </c>
      <c r="G37" s="35">
        <f t="shared" si="3"/>
        <v>0</v>
      </c>
      <c r="H37" s="35">
        <f t="shared" si="4"/>
        <v>0</v>
      </c>
    </row>
    <row r="38" spans="1:10" ht="21" customHeight="1" x14ac:dyDescent="0.35">
      <c r="A38" s="258"/>
      <c r="B38" s="77" t="s">
        <v>18</v>
      </c>
      <c r="C38" s="78">
        <f>D38+E38+F38</f>
        <v>0</v>
      </c>
      <c r="D38" s="78">
        <v>0</v>
      </c>
      <c r="E38" s="78">
        <v>0</v>
      </c>
      <c r="F38" s="78">
        <v>0</v>
      </c>
      <c r="G38" s="35">
        <f t="shared" si="3"/>
        <v>0</v>
      </c>
      <c r="H38" s="35">
        <f t="shared" si="4"/>
        <v>0</v>
      </c>
    </row>
    <row r="39" spans="1:10" ht="21" customHeight="1" x14ac:dyDescent="0.35">
      <c r="A39" s="138"/>
      <c r="B39" s="138"/>
      <c r="C39" s="141"/>
      <c r="D39" s="141"/>
      <c r="E39" s="141"/>
      <c r="F39" s="141"/>
      <c r="G39" s="35">
        <f t="shared" si="3"/>
        <v>0</v>
      </c>
      <c r="H39" s="35">
        <f t="shared" si="4"/>
        <v>0</v>
      </c>
    </row>
    <row r="40" spans="1:10" ht="21" customHeight="1" x14ac:dyDescent="0.35">
      <c r="A40" s="120"/>
      <c r="B40" s="120"/>
      <c r="C40" s="145"/>
      <c r="D40" s="118"/>
      <c r="E40" s="145"/>
      <c r="F40" s="118"/>
      <c r="G40" s="35">
        <f t="shared" si="3"/>
        <v>0</v>
      </c>
      <c r="H40" s="35">
        <f t="shared" si="4"/>
        <v>0</v>
      </c>
    </row>
    <row r="41" spans="1:10" ht="21" customHeight="1" x14ac:dyDescent="0.35">
      <c r="A41" s="252" t="s">
        <v>150</v>
      </c>
      <c r="B41" s="252"/>
      <c r="C41" s="252"/>
      <c r="D41" s="252"/>
      <c r="E41" s="252"/>
      <c r="F41" s="252"/>
      <c r="G41" s="35">
        <f t="shared" si="3"/>
        <v>0</v>
      </c>
      <c r="H41" s="35">
        <f t="shared" si="4"/>
        <v>0</v>
      </c>
    </row>
    <row r="42" spans="1:10" ht="21" customHeight="1" x14ac:dyDescent="0.35">
      <c r="A42" s="142"/>
      <c r="B42" s="120"/>
      <c r="C42" s="145"/>
      <c r="D42" s="118"/>
      <c r="E42" s="145"/>
      <c r="F42" s="118"/>
      <c r="G42" s="35"/>
      <c r="H42" s="35"/>
    </row>
    <row r="43" spans="1:10" ht="21" customHeight="1" x14ac:dyDescent="0.35">
      <c r="A43" s="142"/>
      <c r="B43" s="120"/>
      <c r="C43" s="145"/>
      <c r="D43" s="118"/>
      <c r="E43" s="145"/>
      <c r="F43" s="118"/>
      <c r="G43" s="35"/>
      <c r="H43" s="35"/>
    </row>
    <row r="44" spans="1:10" ht="21" customHeight="1" x14ac:dyDescent="0.35">
      <c r="A44" s="142"/>
      <c r="B44" s="120"/>
      <c r="C44" s="145"/>
      <c r="D44" s="118"/>
      <c r="E44" s="145"/>
      <c r="F44" s="118"/>
      <c r="G44" s="35"/>
      <c r="H44" s="35"/>
    </row>
    <row r="45" spans="1:10" ht="21" customHeight="1" x14ac:dyDescent="0.35">
      <c r="A45" s="142"/>
      <c r="B45" s="120"/>
      <c r="C45" s="145"/>
      <c r="D45" s="118"/>
      <c r="E45" s="145"/>
      <c r="F45" s="118"/>
      <c r="G45" s="35"/>
      <c r="H45" s="35"/>
    </row>
    <row r="46" spans="1:10" ht="21" customHeight="1" x14ac:dyDescent="0.35">
      <c r="A46" s="142"/>
      <c r="B46" s="120"/>
      <c r="C46" s="145"/>
      <c r="D46" s="118"/>
      <c r="E46" s="145"/>
      <c r="F46" s="118"/>
      <c r="G46" s="35"/>
      <c r="H46" s="35"/>
    </row>
    <row r="47" spans="1:10" ht="21" customHeight="1" x14ac:dyDescent="0.35">
      <c r="A47" s="142"/>
      <c r="B47" s="120"/>
      <c r="C47" s="145"/>
      <c r="D47" s="118"/>
      <c r="E47" s="145"/>
      <c r="F47" s="118"/>
      <c r="G47" s="35"/>
      <c r="H47" s="35"/>
    </row>
    <row r="48" spans="1:10" ht="21" customHeight="1" x14ac:dyDescent="0.35">
      <c r="A48" s="142"/>
      <c r="B48" s="120"/>
      <c r="C48" s="145"/>
      <c r="D48" s="118"/>
      <c r="E48" s="145"/>
      <c r="F48" s="118"/>
      <c r="G48" s="35"/>
      <c r="H48" s="35"/>
    </row>
    <row r="49" spans="1:8" ht="21" customHeight="1" x14ac:dyDescent="0.35">
      <c r="A49" s="142"/>
      <c r="B49" s="120"/>
      <c r="C49" s="145"/>
      <c r="D49" s="118"/>
      <c r="E49" s="145"/>
      <c r="F49" s="118"/>
      <c r="G49" s="35"/>
      <c r="H49" s="35"/>
    </row>
    <row r="50" spans="1:8" ht="21" customHeight="1" x14ac:dyDescent="0.35">
      <c r="A50" s="142"/>
      <c r="B50" s="120"/>
      <c r="C50" s="145"/>
      <c r="D50" s="118"/>
      <c r="E50" s="145"/>
      <c r="F50" s="118"/>
      <c r="G50" s="35"/>
      <c r="H50" s="35"/>
    </row>
    <row r="51" spans="1:8" ht="21" customHeight="1" x14ac:dyDescent="0.35">
      <c r="A51" s="142"/>
      <c r="B51" s="120"/>
      <c r="C51" s="145"/>
      <c r="D51" s="118"/>
      <c r="E51" s="145"/>
      <c r="F51" s="118"/>
      <c r="G51" s="35"/>
      <c r="H51" s="35"/>
    </row>
    <row r="52" spans="1:8" ht="21" customHeight="1" x14ac:dyDescent="0.35">
      <c r="A52" s="142"/>
      <c r="B52" s="120"/>
      <c r="C52" s="145"/>
      <c r="D52" s="118"/>
      <c r="E52" s="145"/>
      <c r="F52" s="118"/>
      <c r="G52" s="35"/>
      <c r="H52" s="35"/>
    </row>
    <row r="53" spans="1:8" ht="21" customHeight="1" x14ac:dyDescent="0.35">
      <c r="A53" s="142"/>
      <c r="B53" s="120"/>
      <c r="C53" s="145"/>
      <c r="D53" s="118"/>
      <c r="E53" s="145"/>
      <c r="F53" s="118"/>
      <c r="G53" s="35"/>
      <c r="H53" s="35"/>
    </row>
    <row r="54" spans="1:8" ht="21" customHeight="1" x14ac:dyDescent="0.35">
      <c r="A54" s="142"/>
      <c r="B54" s="120"/>
      <c r="C54" s="145"/>
      <c r="D54" s="118"/>
      <c r="E54" s="145"/>
      <c r="F54" s="118"/>
      <c r="G54" s="35"/>
      <c r="H54" s="35"/>
    </row>
    <row r="55" spans="1:8" ht="21" customHeight="1" x14ac:dyDescent="0.35">
      <c r="A55" s="142"/>
      <c r="B55" s="120"/>
      <c r="C55" s="145"/>
      <c r="D55" s="118"/>
      <c r="E55" s="145"/>
      <c r="F55" s="118"/>
      <c r="G55" s="35"/>
      <c r="H55" s="35"/>
    </row>
    <row r="56" spans="1:8" ht="21" customHeight="1" x14ac:dyDescent="0.35">
      <c r="A56" s="142"/>
      <c r="B56" s="120"/>
      <c r="C56" s="145"/>
      <c r="D56" s="118"/>
      <c r="E56" s="145"/>
      <c r="F56" s="118"/>
      <c r="G56" s="35"/>
      <c r="H56" s="35"/>
    </row>
    <row r="57" spans="1:8" ht="21" customHeight="1" x14ac:dyDescent="0.35">
      <c r="A57" s="142"/>
      <c r="B57" s="120"/>
      <c r="C57" s="145"/>
      <c r="D57" s="118"/>
      <c r="E57" s="145"/>
      <c r="F57" s="118"/>
      <c r="G57" s="35"/>
      <c r="H57" s="35"/>
    </row>
    <row r="58" spans="1:8" ht="21" customHeight="1" x14ac:dyDescent="0.35">
      <c r="A58" s="142"/>
      <c r="B58" s="120"/>
      <c r="C58" s="145"/>
      <c r="D58" s="118"/>
      <c r="E58" s="145"/>
      <c r="F58" s="118"/>
      <c r="G58" s="35"/>
      <c r="H58" s="35"/>
    </row>
    <row r="59" spans="1:8" ht="21" customHeight="1" x14ac:dyDescent="0.35">
      <c r="A59" s="142"/>
      <c r="B59" s="120"/>
      <c r="C59" s="145"/>
      <c r="D59" s="118"/>
      <c r="E59" s="145"/>
      <c r="F59" s="118"/>
      <c r="G59" s="35"/>
      <c r="H59" s="35"/>
    </row>
    <row r="60" spans="1:8" ht="21" customHeight="1" x14ac:dyDescent="0.35">
      <c r="A60" s="142"/>
      <c r="B60" s="120"/>
      <c r="C60" s="145"/>
      <c r="D60" s="118"/>
      <c r="E60" s="145"/>
      <c r="F60" s="118"/>
      <c r="G60" s="35"/>
      <c r="H60" s="35"/>
    </row>
    <row r="61" spans="1:8" ht="21" customHeight="1" x14ac:dyDescent="0.35">
      <c r="A61" s="142"/>
      <c r="B61" s="120"/>
      <c r="C61" s="145"/>
      <c r="D61" s="118"/>
      <c r="E61" s="145"/>
      <c r="F61" s="118"/>
      <c r="G61" s="35"/>
      <c r="H61" s="35"/>
    </row>
    <row r="62" spans="1:8" ht="21" customHeight="1" x14ac:dyDescent="0.35">
      <c r="A62" s="142"/>
      <c r="B62" s="120"/>
      <c r="C62" s="145"/>
      <c r="D62" s="118"/>
      <c r="E62" s="145"/>
      <c r="F62" s="118"/>
      <c r="G62" s="35"/>
      <c r="H62" s="35"/>
    </row>
    <row r="63" spans="1:8" ht="21" customHeight="1" x14ac:dyDescent="0.35">
      <c r="A63" s="142"/>
      <c r="B63" s="120"/>
      <c r="C63" s="145"/>
      <c r="D63" s="118"/>
      <c r="E63" s="145"/>
      <c r="F63" s="118"/>
      <c r="G63" s="35"/>
      <c r="H63" s="35"/>
    </row>
    <row r="64" spans="1:8" ht="21" customHeight="1" x14ac:dyDescent="0.35">
      <c r="A64" s="142"/>
      <c r="B64" s="120"/>
      <c r="C64" s="145"/>
      <c r="D64" s="118"/>
      <c r="E64" s="145"/>
      <c r="F64" s="118"/>
      <c r="G64" s="35"/>
      <c r="H64" s="35"/>
    </row>
    <row r="65" spans="1:8" ht="21" customHeight="1" x14ac:dyDescent="0.35">
      <c r="A65" s="142"/>
      <c r="B65" s="120"/>
      <c r="C65" s="145"/>
      <c r="D65" s="118"/>
      <c r="E65" s="145"/>
      <c r="F65" s="118"/>
      <c r="G65" s="35"/>
      <c r="H65" s="35"/>
    </row>
    <row r="66" spans="1:8" ht="21" customHeight="1" x14ac:dyDescent="0.35">
      <c r="A66" s="142"/>
      <c r="B66" s="120"/>
      <c r="C66" s="145"/>
      <c r="D66" s="118"/>
      <c r="E66" s="145"/>
      <c r="F66" s="118"/>
      <c r="G66" s="35"/>
      <c r="H66" s="35"/>
    </row>
    <row r="67" spans="1:8" ht="21" customHeight="1" x14ac:dyDescent="0.35">
      <c r="A67" s="142"/>
      <c r="B67" s="120"/>
      <c r="C67" s="145"/>
      <c r="D67" s="118"/>
      <c r="E67" s="145"/>
      <c r="F67" s="118"/>
      <c r="G67" s="35"/>
      <c r="H67" s="35"/>
    </row>
    <row r="68" spans="1:8" ht="21" customHeight="1" x14ac:dyDescent="0.35">
      <c r="A68" s="142"/>
      <c r="B68" s="120"/>
      <c r="C68" s="145"/>
      <c r="D68" s="118"/>
      <c r="E68" s="145"/>
      <c r="F68" s="118"/>
      <c r="G68" s="35"/>
      <c r="H68" s="35"/>
    </row>
    <row r="69" spans="1:8" ht="21" customHeight="1" x14ac:dyDescent="0.35">
      <c r="A69" s="142"/>
      <c r="B69" s="120"/>
      <c r="C69" s="145"/>
      <c r="D69" s="118"/>
      <c r="E69" s="145"/>
      <c r="F69" s="118"/>
      <c r="G69" s="35"/>
      <c r="H69" s="35"/>
    </row>
    <row r="70" spans="1:8" ht="21" customHeight="1" x14ac:dyDescent="0.35">
      <c r="A70" s="142"/>
      <c r="B70" s="120"/>
      <c r="C70" s="145"/>
      <c r="D70" s="118"/>
      <c r="E70" s="145"/>
      <c r="F70" s="118"/>
      <c r="G70" s="35"/>
      <c r="H70" s="35"/>
    </row>
    <row r="71" spans="1:8" ht="21" customHeight="1" x14ac:dyDescent="0.35">
      <c r="A71" s="142"/>
      <c r="B71" s="120"/>
      <c r="C71" s="145"/>
      <c r="D71" s="118"/>
      <c r="E71" s="145"/>
      <c r="F71" s="118"/>
      <c r="G71" s="35"/>
      <c r="H71" s="35"/>
    </row>
    <row r="72" spans="1:8" ht="21" customHeight="1" x14ac:dyDescent="0.35">
      <c r="A72" s="142"/>
      <c r="B72" s="120"/>
      <c r="C72" s="145"/>
      <c r="D72" s="118"/>
      <c r="E72" s="145"/>
      <c r="F72" s="118"/>
      <c r="G72" s="35"/>
      <c r="H72" s="35"/>
    </row>
    <row r="73" spans="1:8" ht="21" customHeight="1" x14ac:dyDescent="0.35">
      <c r="A73" s="142"/>
      <c r="B73" s="120"/>
      <c r="C73" s="145"/>
      <c r="D73" s="118"/>
      <c r="E73" s="145"/>
      <c r="F73" s="118"/>
      <c r="G73" s="35"/>
      <c r="H73" s="35"/>
    </row>
    <row r="74" spans="1:8" ht="21" customHeight="1" x14ac:dyDescent="0.35">
      <c r="A74" s="142"/>
      <c r="B74" s="120"/>
      <c r="C74" s="145"/>
      <c r="D74" s="118"/>
      <c r="E74" s="145"/>
      <c r="F74" s="118"/>
      <c r="G74" s="35"/>
      <c r="H74" s="35"/>
    </row>
    <row r="75" spans="1:8" ht="21" customHeight="1" x14ac:dyDescent="0.35">
      <c r="A75" s="142"/>
      <c r="B75" s="120"/>
      <c r="C75" s="145"/>
      <c r="D75" s="118"/>
      <c r="E75" s="145"/>
      <c r="F75" s="118"/>
      <c r="G75" s="35"/>
      <c r="H75" s="35"/>
    </row>
    <row r="76" spans="1:8" ht="21" customHeight="1" x14ac:dyDescent="0.35">
      <c r="A76" s="254" t="s">
        <v>326</v>
      </c>
      <c r="B76" s="254"/>
      <c r="C76" s="254"/>
      <c r="D76" s="254"/>
      <c r="E76" s="254"/>
      <c r="F76" s="254"/>
      <c r="G76" s="35">
        <f t="shared" si="3"/>
        <v>0</v>
      </c>
      <c r="H76" s="35">
        <f t="shared" si="4"/>
        <v>0</v>
      </c>
    </row>
    <row r="77" spans="1:8" ht="21" customHeight="1" x14ac:dyDescent="0.35">
      <c r="A77" s="123" t="s">
        <v>16</v>
      </c>
      <c r="B77" s="124"/>
      <c r="C77" s="125"/>
      <c r="D77" s="126"/>
      <c r="E77" s="127"/>
      <c r="F77" s="128" t="s">
        <v>69</v>
      </c>
      <c r="G77" s="35" t="e">
        <f t="shared" si="3"/>
        <v>#VALUE!</v>
      </c>
      <c r="H77" s="35" t="e">
        <f t="shared" si="4"/>
        <v>#VALUE!</v>
      </c>
    </row>
    <row r="78" spans="1:8" ht="21" customHeight="1" x14ac:dyDescent="0.35">
      <c r="A78" s="123" t="s">
        <v>68</v>
      </c>
      <c r="B78" s="129"/>
      <c r="C78" s="130"/>
      <c r="D78" s="131"/>
      <c r="E78" s="132"/>
      <c r="F78" s="133" t="s">
        <v>3</v>
      </c>
      <c r="G78" s="35" t="e">
        <f t="shared" si="3"/>
        <v>#VALUE!</v>
      </c>
      <c r="H78" s="35" t="e">
        <f t="shared" si="4"/>
        <v>#VALUE!</v>
      </c>
    </row>
    <row r="79" spans="1:8" s="17" customFormat="1" ht="21" customHeight="1" x14ac:dyDescent="0.35">
      <c r="A79" s="34"/>
      <c r="C79" s="36"/>
      <c r="D79" s="35"/>
      <c r="E79" s="35"/>
      <c r="F79" s="35"/>
      <c r="G79" s="35">
        <f t="shared" si="3"/>
        <v>0</v>
      </c>
      <c r="H79" s="35">
        <f t="shared" si="4"/>
        <v>0</v>
      </c>
    </row>
    <row r="80" spans="1:8" s="17" customFormat="1" ht="21" customHeight="1" x14ac:dyDescent="0.35">
      <c r="A80" s="255" t="s">
        <v>128</v>
      </c>
      <c r="B80" s="260" t="s">
        <v>129</v>
      </c>
      <c r="C80" s="261" t="s">
        <v>0</v>
      </c>
      <c r="D80" s="115" t="s">
        <v>130</v>
      </c>
      <c r="E80" s="115" t="s">
        <v>131</v>
      </c>
      <c r="F80" s="115" t="s">
        <v>132</v>
      </c>
      <c r="G80" s="35" t="e">
        <f t="shared" si="3"/>
        <v>#VALUE!</v>
      </c>
      <c r="H80" s="35" t="e">
        <f t="shared" si="4"/>
        <v>#VALUE!</v>
      </c>
    </row>
    <row r="81" spans="1:10" s="17" customFormat="1" ht="21" customHeight="1" x14ac:dyDescent="0.35">
      <c r="A81" s="255"/>
      <c r="B81" s="260"/>
      <c r="C81" s="261"/>
      <c r="D81" s="51" t="s">
        <v>327</v>
      </c>
      <c r="E81" s="51" t="s">
        <v>328</v>
      </c>
      <c r="F81" s="51" t="s">
        <v>329</v>
      </c>
      <c r="G81" s="35" t="e">
        <f t="shared" si="3"/>
        <v>#VALUE!</v>
      </c>
      <c r="H81" s="35" t="e">
        <f t="shared" si="4"/>
        <v>#VALUE!</v>
      </c>
    </row>
    <row r="82" spans="1:10" s="17" customFormat="1" ht="21" customHeight="1" x14ac:dyDescent="0.35">
      <c r="A82" s="71" t="s">
        <v>203</v>
      </c>
      <c r="B82" s="72" t="s">
        <v>1</v>
      </c>
      <c r="C82" s="79">
        <f>D82+E82+F82</f>
        <v>20571900</v>
      </c>
      <c r="D82" s="79">
        <f>D84+D9</f>
        <v>11310100</v>
      </c>
      <c r="E82" s="79">
        <f>E84+E9</f>
        <v>6601500</v>
      </c>
      <c r="F82" s="79">
        <f>F84+F9</f>
        <v>2660300</v>
      </c>
      <c r="G82" s="35"/>
      <c r="H82" s="35"/>
    </row>
    <row r="83" spans="1:10" s="17" customFormat="1" ht="21" customHeight="1" x14ac:dyDescent="0.35">
      <c r="A83" s="71"/>
      <c r="B83" s="72" t="s">
        <v>18</v>
      </c>
      <c r="C83" s="79">
        <f t="shared" ref="C83" si="10">D83+E83+F83</f>
        <v>0</v>
      </c>
      <c r="D83" s="79">
        <f t="shared" ref="D83:F83" si="11">D85</f>
        <v>0</v>
      </c>
      <c r="E83" s="79">
        <f t="shared" si="11"/>
        <v>0</v>
      </c>
      <c r="F83" s="79">
        <f t="shared" si="11"/>
        <v>0</v>
      </c>
      <c r="G83" s="35"/>
      <c r="H83" s="35"/>
    </row>
    <row r="84" spans="1:10" s="17" customFormat="1" ht="21" customHeight="1" x14ac:dyDescent="0.35">
      <c r="A84" s="57" t="s">
        <v>153</v>
      </c>
      <c r="B84" s="58" t="s">
        <v>1</v>
      </c>
      <c r="C84" s="80">
        <f>+C86+C131+C136</f>
        <v>20306100</v>
      </c>
      <c r="D84" s="80">
        <f>+D86+D131+D136</f>
        <v>11201900</v>
      </c>
      <c r="E84" s="80">
        <f>+E86+E131+E136</f>
        <v>6443900</v>
      </c>
      <c r="F84" s="80">
        <f>+F86+F131+F136</f>
        <v>2660300</v>
      </c>
      <c r="G84" s="35">
        <f t="shared" si="3"/>
        <v>20306100</v>
      </c>
      <c r="H84" s="35">
        <f t="shared" si="4"/>
        <v>0</v>
      </c>
    </row>
    <row r="85" spans="1:10" s="17" customFormat="1" ht="21" customHeight="1" x14ac:dyDescent="0.35">
      <c r="A85" s="57"/>
      <c r="B85" s="58" t="s">
        <v>18</v>
      </c>
      <c r="C85" s="59"/>
      <c r="D85" s="59"/>
      <c r="E85" s="59"/>
      <c r="F85" s="59"/>
      <c r="G85" s="35">
        <f t="shared" si="3"/>
        <v>0</v>
      </c>
      <c r="H85" s="35">
        <f t="shared" si="4"/>
        <v>0</v>
      </c>
    </row>
    <row r="86" spans="1:10" s="49" customFormat="1" ht="21" customHeight="1" x14ac:dyDescent="0.35">
      <c r="A86" s="60" t="s">
        <v>26</v>
      </c>
      <c r="B86" s="60" t="s">
        <v>1</v>
      </c>
      <c r="C86" s="80">
        <f>+C88</f>
        <v>15550300</v>
      </c>
      <c r="D86" s="80">
        <f>+D88</f>
        <v>9449200</v>
      </c>
      <c r="E86" s="80">
        <f t="shared" ref="E86:F86" si="12">+E88</f>
        <v>4071000</v>
      </c>
      <c r="F86" s="80">
        <f t="shared" si="12"/>
        <v>2030100</v>
      </c>
      <c r="G86" s="35">
        <f t="shared" si="3"/>
        <v>15550300</v>
      </c>
      <c r="H86" s="35">
        <f t="shared" si="4"/>
        <v>0</v>
      </c>
    </row>
    <row r="87" spans="1:10" s="49" customFormat="1" ht="21" customHeight="1" x14ac:dyDescent="0.35">
      <c r="A87" s="60"/>
      <c r="B87" s="60" t="s">
        <v>18</v>
      </c>
      <c r="C87" s="60"/>
      <c r="D87" s="60"/>
      <c r="E87" s="60"/>
      <c r="F87" s="60"/>
      <c r="G87" s="35">
        <f t="shared" si="3"/>
        <v>0</v>
      </c>
      <c r="H87" s="35">
        <f t="shared" si="4"/>
        <v>0</v>
      </c>
    </row>
    <row r="88" spans="1:10" s="49" customFormat="1" ht="21" customHeight="1" x14ac:dyDescent="0.35">
      <c r="A88" s="163" t="s">
        <v>86</v>
      </c>
      <c r="B88" s="65" t="s">
        <v>1</v>
      </c>
      <c r="C88" s="66">
        <f>SUM(D88:F88)</f>
        <v>15550300</v>
      </c>
      <c r="D88" s="66">
        <f>SUM(D92:D129)</f>
        <v>9449200</v>
      </c>
      <c r="E88" s="66">
        <f t="shared" ref="E88:F88" si="13">SUM(E92:E129)</f>
        <v>4071000</v>
      </c>
      <c r="F88" s="66">
        <f t="shared" si="13"/>
        <v>2030100</v>
      </c>
      <c r="G88" s="35">
        <f t="shared" si="3"/>
        <v>15550300</v>
      </c>
      <c r="H88" s="35">
        <f t="shared" si="4"/>
        <v>0</v>
      </c>
    </row>
    <row r="89" spans="1:10" s="49" customFormat="1" ht="21" customHeight="1" x14ac:dyDescent="0.35">
      <c r="A89" s="68"/>
      <c r="B89" s="65" t="s">
        <v>18</v>
      </c>
      <c r="C89" s="66"/>
      <c r="D89" s="67"/>
      <c r="E89" s="67"/>
      <c r="F89" s="67"/>
      <c r="G89" s="35">
        <f t="shared" si="3"/>
        <v>0</v>
      </c>
      <c r="H89" s="35">
        <f t="shared" si="4"/>
        <v>0</v>
      </c>
    </row>
    <row r="90" spans="1:10" s="49" customFormat="1" ht="21" customHeight="1" x14ac:dyDescent="0.35">
      <c r="A90" s="100" t="s">
        <v>151</v>
      </c>
      <c r="B90" s="99" t="s">
        <v>1</v>
      </c>
      <c r="C90" s="84"/>
      <c r="D90" s="84"/>
      <c r="E90" s="84"/>
      <c r="F90" s="84"/>
      <c r="G90" s="35">
        <f t="shared" si="3"/>
        <v>0</v>
      </c>
      <c r="H90" s="35">
        <f t="shared" si="4"/>
        <v>0</v>
      </c>
    </row>
    <row r="91" spans="1:10" s="49" customFormat="1" ht="21" customHeight="1" x14ac:dyDescent="0.35">
      <c r="A91" s="100"/>
      <c r="B91" s="99" t="s">
        <v>18</v>
      </c>
      <c r="C91" s="84"/>
      <c r="D91" s="101"/>
      <c r="E91" s="101"/>
      <c r="F91" s="101"/>
      <c r="G91" s="35">
        <f t="shared" si="3"/>
        <v>0</v>
      </c>
      <c r="H91" s="35">
        <f t="shared" si="4"/>
        <v>0</v>
      </c>
      <c r="I91" s="120" t="s">
        <v>199</v>
      </c>
      <c r="J91" s="120" t="s">
        <v>198</v>
      </c>
    </row>
    <row r="92" spans="1:10" s="17" customFormat="1" ht="21" customHeight="1" x14ac:dyDescent="0.35">
      <c r="A92" s="150" t="s">
        <v>349</v>
      </c>
      <c r="B92" s="54" t="s">
        <v>1</v>
      </c>
      <c r="C92" s="55">
        <f>SUM(D92:F92)</f>
        <v>1920000</v>
      </c>
      <c r="D92" s="112">
        <v>576000</v>
      </c>
      <c r="E92" s="82">
        <v>672000</v>
      </c>
      <c r="F92" s="82">
        <v>672000</v>
      </c>
      <c r="G92" s="35">
        <f t="shared" si="3"/>
        <v>1920000</v>
      </c>
      <c r="H92" s="35">
        <f t="shared" si="4"/>
        <v>0</v>
      </c>
      <c r="I92" s="118">
        <f t="shared" ref="I92:I129" si="14">D92</f>
        <v>576000</v>
      </c>
      <c r="J92" s="118">
        <f>C92*30/100</f>
        <v>576000</v>
      </c>
    </row>
    <row r="93" spans="1:10" s="17" customFormat="1" ht="21" customHeight="1" x14ac:dyDescent="0.35">
      <c r="A93" s="150"/>
      <c r="B93" s="54" t="s">
        <v>18</v>
      </c>
      <c r="C93" s="55"/>
      <c r="D93" s="82"/>
      <c r="E93" s="82"/>
      <c r="F93" s="82"/>
      <c r="G93" s="35">
        <f t="shared" si="3"/>
        <v>0</v>
      </c>
      <c r="H93" s="35">
        <f t="shared" si="4"/>
        <v>0</v>
      </c>
      <c r="I93" s="118">
        <f t="shared" si="14"/>
        <v>0</v>
      </c>
      <c r="J93" s="118">
        <f t="shared" ref="J93:J129" si="15">C93*30/100</f>
        <v>0</v>
      </c>
    </row>
    <row r="94" spans="1:10" s="17" customFormat="1" ht="21" customHeight="1" x14ac:dyDescent="0.35">
      <c r="A94" s="150" t="s">
        <v>287</v>
      </c>
      <c r="B94" s="54" t="s">
        <v>1</v>
      </c>
      <c r="C94" s="55">
        <f>SUM(D94:F94)</f>
        <v>612000</v>
      </c>
      <c r="D94" s="112">
        <v>200000</v>
      </c>
      <c r="E94" s="82">
        <v>206000</v>
      </c>
      <c r="F94" s="82">
        <v>206000</v>
      </c>
      <c r="G94" s="35"/>
      <c r="H94" s="35"/>
      <c r="I94" s="118">
        <f t="shared" si="14"/>
        <v>200000</v>
      </c>
      <c r="J94" s="118">
        <f t="shared" si="15"/>
        <v>183600</v>
      </c>
    </row>
    <row r="95" spans="1:10" s="17" customFormat="1" ht="21" customHeight="1" x14ac:dyDescent="0.35">
      <c r="A95" s="150" t="s">
        <v>288</v>
      </c>
      <c r="B95" s="54" t="s">
        <v>18</v>
      </c>
      <c r="C95" s="55"/>
      <c r="D95" s="82"/>
      <c r="E95" s="82"/>
      <c r="F95" s="82"/>
      <c r="G95" s="35"/>
      <c r="H95" s="35"/>
      <c r="I95" s="118">
        <f t="shared" si="14"/>
        <v>0</v>
      </c>
      <c r="J95" s="118">
        <f t="shared" si="15"/>
        <v>0</v>
      </c>
    </row>
    <row r="96" spans="1:10" s="17" customFormat="1" ht="21" customHeight="1" x14ac:dyDescent="0.35">
      <c r="A96" s="150" t="s">
        <v>289</v>
      </c>
      <c r="B96" s="54" t="s">
        <v>1</v>
      </c>
      <c r="C96" s="55">
        <f>SUM(D96:F96)</f>
        <v>1644000</v>
      </c>
      <c r="D96" s="112">
        <v>500000</v>
      </c>
      <c r="E96" s="82">
        <v>572000</v>
      </c>
      <c r="F96" s="82">
        <v>572000</v>
      </c>
      <c r="G96" s="35"/>
      <c r="H96" s="35"/>
      <c r="I96" s="118">
        <f t="shared" si="14"/>
        <v>500000</v>
      </c>
      <c r="J96" s="118">
        <f t="shared" si="15"/>
        <v>493200</v>
      </c>
    </row>
    <row r="97" spans="1:10" s="17" customFormat="1" ht="21" customHeight="1" x14ac:dyDescent="0.35">
      <c r="A97" s="150" t="s">
        <v>290</v>
      </c>
      <c r="B97" s="54" t="s">
        <v>18</v>
      </c>
      <c r="C97" s="55"/>
      <c r="D97" s="82"/>
      <c r="E97" s="82"/>
      <c r="F97" s="82"/>
      <c r="G97" s="35"/>
      <c r="H97" s="35"/>
      <c r="I97" s="118">
        <f t="shared" si="14"/>
        <v>0</v>
      </c>
      <c r="J97" s="118">
        <f t="shared" si="15"/>
        <v>0</v>
      </c>
    </row>
    <row r="98" spans="1:10" s="49" customFormat="1" ht="21" customHeight="1" x14ac:dyDescent="0.35">
      <c r="A98" s="100" t="s">
        <v>185</v>
      </c>
      <c r="B98" s="99"/>
      <c r="C98" s="84"/>
      <c r="D98" s="84"/>
      <c r="E98" s="84"/>
      <c r="F98" s="84"/>
      <c r="G98" s="35">
        <f t="shared" si="3"/>
        <v>0</v>
      </c>
      <c r="H98" s="35">
        <f t="shared" si="4"/>
        <v>0</v>
      </c>
      <c r="I98" s="118">
        <f t="shared" si="14"/>
        <v>0</v>
      </c>
      <c r="J98" s="118">
        <f t="shared" si="15"/>
        <v>0</v>
      </c>
    </row>
    <row r="99" spans="1:10" s="17" customFormat="1" ht="21" customHeight="1" x14ac:dyDescent="0.35">
      <c r="A99" s="153" t="s">
        <v>351</v>
      </c>
      <c r="B99" s="154" t="s">
        <v>1</v>
      </c>
      <c r="C99" s="55">
        <f>SUM(D99:F99)</f>
        <v>120000</v>
      </c>
      <c r="D99" s="82">
        <v>0</v>
      </c>
      <c r="E99" s="82">
        <v>120000</v>
      </c>
      <c r="F99" s="82">
        <v>0</v>
      </c>
      <c r="G99" s="35">
        <f t="shared" si="3"/>
        <v>120000</v>
      </c>
      <c r="H99" s="35">
        <f t="shared" si="4"/>
        <v>0</v>
      </c>
      <c r="I99" s="118">
        <f t="shared" si="14"/>
        <v>0</v>
      </c>
      <c r="J99" s="118">
        <f t="shared" si="15"/>
        <v>36000</v>
      </c>
    </row>
    <row r="100" spans="1:10" s="17" customFormat="1" ht="21" customHeight="1" x14ac:dyDescent="0.35">
      <c r="A100" s="153"/>
      <c r="B100" s="154" t="s">
        <v>18</v>
      </c>
      <c r="C100" s="55"/>
      <c r="D100" s="82"/>
      <c r="E100" s="82"/>
      <c r="F100" s="82"/>
      <c r="G100" s="35">
        <f t="shared" si="3"/>
        <v>0</v>
      </c>
      <c r="H100" s="35">
        <f t="shared" si="4"/>
        <v>0</v>
      </c>
      <c r="I100" s="118">
        <f t="shared" si="14"/>
        <v>0</v>
      </c>
      <c r="J100" s="118">
        <f t="shared" si="15"/>
        <v>0</v>
      </c>
    </row>
    <row r="101" spans="1:10" s="17" customFormat="1" ht="21" customHeight="1" x14ac:dyDescent="0.35">
      <c r="A101" s="153" t="s">
        <v>350</v>
      </c>
      <c r="B101" s="154" t="s">
        <v>1</v>
      </c>
      <c r="C101" s="55">
        <f>SUM(D101:F101)</f>
        <v>3000000</v>
      </c>
      <c r="D101" s="82">
        <v>1000000</v>
      </c>
      <c r="E101" s="82">
        <v>2000000</v>
      </c>
      <c r="F101" s="82">
        <v>0</v>
      </c>
      <c r="G101" s="35">
        <f t="shared" si="3"/>
        <v>3000000</v>
      </c>
      <c r="H101" s="35">
        <f t="shared" si="4"/>
        <v>0</v>
      </c>
      <c r="I101" s="118">
        <f t="shared" si="14"/>
        <v>1000000</v>
      </c>
      <c r="J101" s="118">
        <f t="shared" si="15"/>
        <v>900000</v>
      </c>
    </row>
    <row r="102" spans="1:10" s="17" customFormat="1" ht="21" customHeight="1" x14ac:dyDescent="0.35">
      <c r="A102" s="153"/>
      <c r="B102" s="154" t="s">
        <v>18</v>
      </c>
      <c r="C102" s="55"/>
      <c r="D102" s="82"/>
      <c r="E102" s="82"/>
      <c r="F102" s="82"/>
      <c r="G102" s="35">
        <f t="shared" si="3"/>
        <v>0</v>
      </c>
      <c r="H102" s="35">
        <f t="shared" si="4"/>
        <v>0</v>
      </c>
      <c r="I102" s="118">
        <f t="shared" si="14"/>
        <v>0</v>
      </c>
      <c r="J102" s="118">
        <f t="shared" si="15"/>
        <v>0</v>
      </c>
    </row>
    <row r="103" spans="1:10" s="17" customFormat="1" ht="21" customHeight="1" x14ac:dyDescent="0.35">
      <c r="A103" s="153" t="s">
        <v>352</v>
      </c>
      <c r="B103" s="154" t="s">
        <v>1</v>
      </c>
      <c r="C103" s="55">
        <f>SUM(D103:F103)</f>
        <v>964800</v>
      </c>
      <c r="D103" s="82">
        <v>964800</v>
      </c>
      <c r="E103" s="82">
        <v>0</v>
      </c>
      <c r="F103" s="82">
        <v>0</v>
      </c>
      <c r="G103" s="35">
        <f t="shared" si="3"/>
        <v>964800</v>
      </c>
      <c r="H103" s="35">
        <f t="shared" si="4"/>
        <v>0</v>
      </c>
      <c r="I103" s="118"/>
      <c r="J103" s="118"/>
    </row>
    <row r="104" spans="1:10" s="17" customFormat="1" ht="21" customHeight="1" x14ac:dyDescent="0.35">
      <c r="A104" s="153"/>
      <c r="B104" s="154" t="s">
        <v>18</v>
      </c>
      <c r="C104" s="55"/>
      <c r="D104" s="82"/>
      <c r="E104" s="82"/>
      <c r="F104" s="82"/>
      <c r="G104" s="35">
        <f t="shared" si="3"/>
        <v>0</v>
      </c>
      <c r="H104" s="35">
        <f t="shared" si="4"/>
        <v>0</v>
      </c>
      <c r="I104" s="118">
        <f t="shared" si="14"/>
        <v>0</v>
      </c>
      <c r="J104" s="118">
        <f t="shared" si="15"/>
        <v>0</v>
      </c>
    </row>
    <row r="105" spans="1:10" s="17" customFormat="1" ht="21" customHeight="1" x14ac:dyDescent="0.35">
      <c r="A105" s="153" t="s">
        <v>382</v>
      </c>
      <c r="B105" s="154" t="s">
        <v>1</v>
      </c>
      <c r="C105" s="55">
        <f>SUM(D105:F105)</f>
        <v>4860000</v>
      </c>
      <c r="D105" s="55">
        <v>4860000</v>
      </c>
      <c r="E105" s="82">
        <v>0</v>
      </c>
      <c r="F105" s="82">
        <v>0</v>
      </c>
      <c r="G105" s="35">
        <f t="shared" si="3"/>
        <v>4860000</v>
      </c>
      <c r="H105" s="35">
        <f t="shared" si="4"/>
        <v>0</v>
      </c>
      <c r="I105" s="118"/>
      <c r="J105" s="118"/>
    </row>
    <row r="106" spans="1:10" s="17" customFormat="1" ht="21" customHeight="1" x14ac:dyDescent="0.35">
      <c r="A106" s="153" t="s">
        <v>291</v>
      </c>
      <c r="B106" s="154" t="s">
        <v>18</v>
      </c>
      <c r="C106" s="55"/>
      <c r="D106" s="95"/>
      <c r="E106" s="82"/>
      <c r="F106" s="82"/>
      <c r="G106" s="35">
        <f t="shared" ref="G106:G161" si="16">D106+E106+F106</f>
        <v>0</v>
      </c>
      <c r="H106" s="35">
        <f t="shared" ref="H106:H161" si="17">G106-C106</f>
        <v>0</v>
      </c>
      <c r="I106" s="118">
        <f t="shared" si="14"/>
        <v>0</v>
      </c>
      <c r="J106" s="118">
        <f t="shared" si="15"/>
        <v>0</v>
      </c>
    </row>
    <row r="107" spans="1:10" s="17" customFormat="1" ht="21" customHeight="1" x14ac:dyDescent="0.35">
      <c r="A107" s="153" t="s">
        <v>354</v>
      </c>
      <c r="B107" s="154" t="s">
        <v>1</v>
      </c>
      <c r="C107" s="55">
        <f>SUM(D107:F107)</f>
        <v>354000</v>
      </c>
      <c r="D107" s="95">
        <v>0</v>
      </c>
      <c r="E107" s="82">
        <v>354000</v>
      </c>
      <c r="F107" s="82">
        <v>0</v>
      </c>
      <c r="G107" s="35">
        <f t="shared" si="16"/>
        <v>354000</v>
      </c>
      <c r="H107" s="35">
        <f t="shared" si="17"/>
        <v>0</v>
      </c>
      <c r="I107" s="118">
        <f t="shared" si="14"/>
        <v>0</v>
      </c>
      <c r="J107" s="118">
        <f t="shared" si="15"/>
        <v>106200</v>
      </c>
    </row>
    <row r="108" spans="1:10" s="17" customFormat="1" ht="21" customHeight="1" x14ac:dyDescent="0.35">
      <c r="A108" s="151"/>
      <c r="B108" s="154" t="s">
        <v>18</v>
      </c>
      <c r="C108" s="55"/>
      <c r="D108" s="95"/>
      <c r="E108" s="82"/>
      <c r="F108" s="82"/>
      <c r="G108" s="35">
        <f t="shared" si="16"/>
        <v>0</v>
      </c>
      <c r="H108" s="35">
        <f t="shared" si="17"/>
        <v>0</v>
      </c>
      <c r="I108" s="118">
        <f t="shared" si="14"/>
        <v>0</v>
      </c>
      <c r="J108" s="118">
        <f t="shared" si="15"/>
        <v>0</v>
      </c>
    </row>
    <row r="109" spans="1:10" s="17" customFormat="1" ht="21" customHeight="1" x14ac:dyDescent="0.35">
      <c r="A109" s="153" t="s">
        <v>353</v>
      </c>
      <c r="B109" s="154" t="s">
        <v>1</v>
      </c>
      <c r="C109" s="55">
        <f>SUM(D109:F109)</f>
        <v>152000</v>
      </c>
      <c r="D109" s="95">
        <v>152000</v>
      </c>
      <c r="E109" s="82">
        <v>0</v>
      </c>
      <c r="F109" s="82">
        <v>0</v>
      </c>
      <c r="G109" s="35"/>
      <c r="H109" s="35"/>
      <c r="I109" s="118"/>
      <c r="J109" s="118"/>
    </row>
    <row r="110" spans="1:10" s="17" customFormat="1" ht="21" customHeight="1" x14ac:dyDescent="0.35">
      <c r="A110" s="151"/>
      <c r="B110" s="154" t="s">
        <v>18</v>
      </c>
      <c r="C110" s="55"/>
      <c r="D110" s="95"/>
      <c r="E110" s="82"/>
      <c r="F110" s="82"/>
      <c r="G110" s="35"/>
      <c r="H110" s="35"/>
      <c r="I110" s="118">
        <f t="shared" si="14"/>
        <v>0</v>
      </c>
      <c r="J110" s="118">
        <f t="shared" si="15"/>
        <v>0</v>
      </c>
    </row>
    <row r="111" spans="1:10" s="17" customFormat="1" ht="21" customHeight="1" x14ac:dyDescent="0.35">
      <c r="A111" s="153" t="s">
        <v>383</v>
      </c>
      <c r="B111" s="154" t="s">
        <v>1</v>
      </c>
      <c r="C111" s="55">
        <f>SUM(D111:F111)</f>
        <v>1166400</v>
      </c>
      <c r="D111" s="95">
        <v>1166400</v>
      </c>
      <c r="E111" s="82">
        <v>0</v>
      </c>
      <c r="F111" s="82">
        <v>0</v>
      </c>
      <c r="G111" s="35"/>
      <c r="H111" s="35"/>
      <c r="I111" s="118"/>
      <c r="J111" s="118"/>
    </row>
    <row r="112" spans="1:10" s="17" customFormat="1" ht="21" customHeight="1" x14ac:dyDescent="0.35">
      <c r="A112" s="151" t="s">
        <v>384</v>
      </c>
      <c r="B112" s="154" t="s">
        <v>18</v>
      </c>
      <c r="C112" s="55"/>
      <c r="D112" s="82"/>
      <c r="E112" s="82"/>
      <c r="F112" s="82"/>
      <c r="G112" s="35"/>
      <c r="H112" s="35"/>
      <c r="I112" s="118">
        <f t="shared" si="14"/>
        <v>0</v>
      </c>
      <c r="J112" s="118">
        <f t="shared" si="15"/>
        <v>0</v>
      </c>
    </row>
    <row r="113" spans="1:10" s="17" customFormat="1" ht="21" customHeight="1" x14ac:dyDescent="0.35">
      <c r="A113" s="151" t="s">
        <v>385</v>
      </c>
      <c r="B113" s="154"/>
      <c r="C113" s="55"/>
      <c r="D113" s="82"/>
      <c r="E113" s="82"/>
      <c r="F113" s="82"/>
      <c r="G113" s="35"/>
      <c r="H113" s="35"/>
      <c r="I113" s="118"/>
      <c r="J113" s="118"/>
    </row>
    <row r="114" spans="1:10" s="49" customFormat="1" ht="21" customHeight="1" x14ac:dyDescent="0.35">
      <c r="A114" s="100" t="s">
        <v>186</v>
      </c>
      <c r="B114" s="99"/>
      <c r="C114" s="84"/>
      <c r="D114" s="84"/>
      <c r="E114" s="84"/>
      <c r="F114" s="84"/>
      <c r="G114" s="35">
        <f t="shared" si="16"/>
        <v>0</v>
      </c>
      <c r="H114" s="35">
        <f t="shared" si="17"/>
        <v>0</v>
      </c>
      <c r="I114" s="118">
        <f t="shared" si="14"/>
        <v>0</v>
      </c>
      <c r="J114" s="118">
        <f t="shared" si="15"/>
        <v>0</v>
      </c>
    </row>
    <row r="115" spans="1:10" s="17" customFormat="1" ht="21" customHeight="1" x14ac:dyDescent="0.35">
      <c r="A115" s="153" t="s">
        <v>355</v>
      </c>
      <c r="B115" s="154" t="s">
        <v>1</v>
      </c>
      <c r="C115" s="55">
        <f>SUM(D115:F115)</f>
        <v>12000</v>
      </c>
      <c r="D115" s="112">
        <v>12000</v>
      </c>
      <c r="E115" s="82">
        <v>0</v>
      </c>
      <c r="F115" s="82">
        <v>0</v>
      </c>
      <c r="G115" s="35">
        <f t="shared" si="16"/>
        <v>12000</v>
      </c>
      <c r="H115" s="35">
        <f t="shared" si="17"/>
        <v>0</v>
      </c>
      <c r="I115" s="118">
        <f t="shared" si="14"/>
        <v>12000</v>
      </c>
      <c r="J115" s="118">
        <f t="shared" si="15"/>
        <v>3600</v>
      </c>
    </row>
    <row r="116" spans="1:10" s="17" customFormat="1" ht="21" customHeight="1" x14ac:dyDescent="0.35">
      <c r="A116" s="153"/>
      <c r="B116" s="154" t="s">
        <v>18</v>
      </c>
      <c r="C116" s="55"/>
      <c r="D116" s="112"/>
      <c r="E116" s="82"/>
      <c r="F116" s="82"/>
      <c r="G116" s="35">
        <f t="shared" si="16"/>
        <v>0</v>
      </c>
      <c r="H116" s="35">
        <f t="shared" si="17"/>
        <v>0</v>
      </c>
      <c r="I116" s="118">
        <f t="shared" si="14"/>
        <v>0</v>
      </c>
      <c r="J116" s="118">
        <f t="shared" si="15"/>
        <v>0</v>
      </c>
    </row>
    <row r="117" spans="1:10" s="17" customFormat="1" ht="21" customHeight="1" x14ac:dyDescent="0.35">
      <c r="A117" s="153" t="s">
        <v>356</v>
      </c>
      <c r="B117" s="154" t="s">
        <v>1</v>
      </c>
      <c r="C117" s="55">
        <f>SUM(D117:F117)</f>
        <v>105600</v>
      </c>
      <c r="D117" s="112">
        <v>0</v>
      </c>
      <c r="E117" s="82">
        <v>105600</v>
      </c>
      <c r="F117" s="82">
        <v>0</v>
      </c>
      <c r="G117" s="35"/>
      <c r="H117" s="35"/>
      <c r="I117" s="118">
        <f t="shared" si="14"/>
        <v>0</v>
      </c>
      <c r="J117" s="118">
        <f t="shared" si="15"/>
        <v>31680</v>
      </c>
    </row>
    <row r="118" spans="1:10" s="17" customFormat="1" ht="21" customHeight="1" x14ac:dyDescent="0.35">
      <c r="A118" s="153" t="s">
        <v>274</v>
      </c>
      <c r="B118" s="154" t="s">
        <v>18</v>
      </c>
      <c r="C118" s="55"/>
      <c r="D118" s="112"/>
      <c r="E118" s="82"/>
      <c r="F118" s="82"/>
      <c r="G118" s="35"/>
      <c r="H118" s="35"/>
      <c r="I118" s="118">
        <f t="shared" si="14"/>
        <v>0</v>
      </c>
      <c r="J118" s="118">
        <f t="shared" si="15"/>
        <v>0</v>
      </c>
    </row>
    <row r="119" spans="1:10" s="17" customFormat="1" ht="21" customHeight="1" x14ac:dyDescent="0.35">
      <c r="A119" s="153" t="s">
        <v>357</v>
      </c>
      <c r="B119" s="154" t="s">
        <v>1</v>
      </c>
      <c r="C119" s="55">
        <f>SUM(D119:F119)</f>
        <v>18000</v>
      </c>
      <c r="D119" s="112">
        <v>18000</v>
      </c>
      <c r="E119" s="82"/>
      <c r="F119" s="82">
        <v>0</v>
      </c>
      <c r="G119" s="35"/>
      <c r="H119" s="35"/>
      <c r="I119" s="118">
        <f t="shared" si="14"/>
        <v>18000</v>
      </c>
      <c r="J119" s="118">
        <f t="shared" si="15"/>
        <v>5400</v>
      </c>
    </row>
    <row r="120" spans="1:10" s="17" customFormat="1" ht="21" customHeight="1" x14ac:dyDescent="0.35">
      <c r="A120" s="153"/>
      <c r="B120" s="154" t="s">
        <v>18</v>
      </c>
      <c r="C120" s="55"/>
      <c r="D120" s="112"/>
      <c r="E120" s="82"/>
      <c r="F120" s="82"/>
      <c r="G120" s="35"/>
      <c r="H120" s="35"/>
      <c r="I120" s="118">
        <f t="shared" si="14"/>
        <v>0</v>
      </c>
      <c r="J120" s="118">
        <f t="shared" si="15"/>
        <v>0</v>
      </c>
    </row>
    <row r="121" spans="1:10" s="17" customFormat="1" ht="21" customHeight="1" x14ac:dyDescent="0.35">
      <c r="A121" s="153" t="s">
        <v>359</v>
      </c>
      <c r="B121" s="154" t="s">
        <v>1</v>
      </c>
      <c r="C121" s="55">
        <f>SUM(D121:F121)</f>
        <v>19800</v>
      </c>
      <c r="D121" s="112">
        <v>0</v>
      </c>
      <c r="E121" s="82">
        <v>19800</v>
      </c>
      <c r="F121" s="82">
        <v>0</v>
      </c>
      <c r="G121" s="35">
        <f t="shared" si="16"/>
        <v>19800</v>
      </c>
      <c r="H121" s="35">
        <f t="shared" si="17"/>
        <v>0</v>
      </c>
      <c r="I121" s="118">
        <f t="shared" si="14"/>
        <v>0</v>
      </c>
      <c r="J121" s="118">
        <f t="shared" si="15"/>
        <v>5940</v>
      </c>
    </row>
    <row r="122" spans="1:10" s="17" customFormat="1" ht="21" customHeight="1" x14ac:dyDescent="0.35">
      <c r="A122" s="153"/>
      <c r="B122" s="154" t="s">
        <v>18</v>
      </c>
      <c r="C122" s="55"/>
      <c r="D122" s="82"/>
      <c r="E122" s="82"/>
      <c r="F122" s="82"/>
      <c r="G122" s="35">
        <f t="shared" si="16"/>
        <v>0</v>
      </c>
      <c r="H122" s="35">
        <f t="shared" si="17"/>
        <v>0</v>
      </c>
      <c r="I122" s="118">
        <f t="shared" si="14"/>
        <v>0</v>
      </c>
      <c r="J122" s="118">
        <f t="shared" si="15"/>
        <v>0</v>
      </c>
    </row>
    <row r="123" spans="1:10" s="17" customFormat="1" ht="21" customHeight="1" x14ac:dyDescent="0.35">
      <c r="A123" s="153" t="s">
        <v>358</v>
      </c>
      <c r="B123" s="154" t="s">
        <v>1</v>
      </c>
      <c r="C123" s="55">
        <f>SUM(D123:F123)</f>
        <v>5000</v>
      </c>
      <c r="D123" s="82">
        <v>0</v>
      </c>
      <c r="E123" s="82">
        <v>5000</v>
      </c>
      <c r="F123" s="82">
        <v>0</v>
      </c>
      <c r="G123" s="35">
        <f t="shared" si="16"/>
        <v>5000</v>
      </c>
      <c r="H123" s="35">
        <f t="shared" si="17"/>
        <v>0</v>
      </c>
      <c r="I123" s="118">
        <f t="shared" si="14"/>
        <v>0</v>
      </c>
      <c r="J123" s="118">
        <f t="shared" si="15"/>
        <v>1500</v>
      </c>
    </row>
    <row r="124" spans="1:10" s="17" customFormat="1" ht="21" customHeight="1" x14ac:dyDescent="0.35">
      <c r="A124" s="153" t="s">
        <v>275</v>
      </c>
      <c r="B124" s="154" t="s">
        <v>18</v>
      </c>
      <c r="C124" s="55"/>
      <c r="D124" s="82"/>
      <c r="E124" s="82"/>
      <c r="F124" s="82"/>
      <c r="G124" s="35">
        <f t="shared" si="16"/>
        <v>0</v>
      </c>
      <c r="H124" s="35">
        <f t="shared" si="17"/>
        <v>0</v>
      </c>
      <c r="I124" s="118">
        <f t="shared" si="14"/>
        <v>0</v>
      </c>
      <c r="J124" s="118">
        <f t="shared" si="15"/>
        <v>0</v>
      </c>
    </row>
    <row r="125" spans="1:10" s="17" customFormat="1" ht="21" customHeight="1" x14ac:dyDescent="0.35">
      <c r="A125" s="153" t="s">
        <v>360</v>
      </c>
      <c r="B125" s="154" t="s">
        <v>1</v>
      </c>
      <c r="C125" s="55">
        <f>SUM(D125:F125)</f>
        <v>16600</v>
      </c>
      <c r="D125" s="82">
        <v>0</v>
      </c>
      <c r="E125" s="82">
        <v>16600</v>
      </c>
      <c r="F125" s="82">
        <v>0</v>
      </c>
      <c r="G125" s="35">
        <f t="shared" si="16"/>
        <v>16600</v>
      </c>
      <c r="H125" s="35">
        <f t="shared" si="17"/>
        <v>0</v>
      </c>
      <c r="I125" s="118">
        <f t="shared" si="14"/>
        <v>0</v>
      </c>
      <c r="J125" s="118">
        <f t="shared" si="15"/>
        <v>4980</v>
      </c>
    </row>
    <row r="126" spans="1:10" s="17" customFormat="1" ht="21" customHeight="1" x14ac:dyDescent="0.35">
      <c r="A126" s="153" t="s">
        <v>276</v>
      </c>
      <c r="B126" s="154" t="s">
        <v>18</v>
      </c>
      <c r="C126" s="55"/>
      <c r="D126" s="82"/>
      <c r="E126" s="82"/>
      <c r="F126" s="82"/>
      <c r="G126" s="35">
        <f t="shared" si="16"/>
        <v>0</v>
      </c>
      <c r="H126" s="35">
        <f t="shared" si="17"/>
        <v>0</v>
      </c>
      <c r="I126" s="118">
        <f t="shared" si="14"/>
        <v>0</v>
      </c>
      <c r="J126" s="118">
        <f t="shared" si="15"/>
        <v>0</v>
      </c>
    </row>
    <row r="127" spans="1:10" s="17" customFormat="1" ht="21" customHeight="1" x14ac:dyDescent="0.35">
      <c r="A127" s="212" t="s">
        <v>361</v>
      </c>
      <c r="B127" s="213" t="s">
        <v>1</v>
      </c>
      <c r="C127" s="55">
        <f>SUM(D127:F127)</f>
        <v>50000</v>
      </c>
      <c r="D127" s="95">
        <v>0</v>
      </c>
      <c r="E127" s="95">
        <v>0</v>
      </c>
      <c r="F127" s="95">
        <v>50000</v>
      </c>
      <c r="G127" s="35">
        <f t="shared" si="16"/>
        <v>50000</v>
      </c>
      <c r="H127" s="35">
        <f t="shared" si="17"/>
        <v>0</v>
      </c>
      <c r="I127" s="118">
        <f t="shared" si="14"/>
        <v>0</v>
      </c>
      <c r="J127" s="118">
        <f t="shared" si="15"/>
        <v>15000</v>
      </c>
    </row>
    <row r="128" spans="1:10" s="17" customFormat="1" ht="21" customHeight="1" x14ac:dyDescent="0.35">
      <c r="A128" s="150"/>
      <c r="B128" s="154" t="s">
        <v>18</v>
      </c>
      <c r="C128" s="55"/>
      <c r="D128" s="82"/>
      <c r="E128" s="82"/>
      <c r="F128" s="82"/>
      <c r="G128" s="35">
        <f t="shared" si="16"/>
        <v>0</v>
      </c>
      <c r="H128" s="35">
        <f t="shared" si="17"/>
        <v>0</v>
      </c>
      <c r="I128" s="118">
        <f t="shared" si="14"/>
        <v>0</v>
      </c>
      <c r="J128" s="118">
        <f t="shared" si="15"/>
        <v>0</v>
      </c>
    </row>
    <row r="129" spans="1:10" s="17" customFormat="1" ht="21" customHeight="1" x14ac:dyDescent="0.35">
      <c r="A129" s="153" t="s">
        <v>362</v>
      </c>
      <c r="B129" s="154" t="s">
        <v>1</v>
      </c>
      <c r="C129" s="55">
        <f>SUM(D129:F129)</f>
        <v>530100</v>
      </c>
      <c r="D129" s="82">
        <v>0</v>
      </c>
      <c r="E129" s="82">
        <v>0</v>
      </c>
      <c r="F129" s="82">
        <v>530100</v>
      </c>
      <c r="G129" s="35">
        <f t="shared" si="16"/>
        <v>530100</v>
      </c>
      <c r="H129" s="35">
        <f t="shared" si="17"/>
        <v>0</v>
      </c>
      <c r="I129" s="118">
        <f t="shared" si="14"/>
        <v>0</v>
      </c>
      <c r="J129" s="118">
        <f t="shared" si="15"/>
        <v>159030</v>
      </c>
    </row>
    <row r="130" spans="1:10" s="17" customFormat="1" ht="21" customHeight="1" x14ac:dyDescent="0.35">
      <c r="A130" s="150"/>
      <c r="B130" s="154" t="s">
        <v>18</v>
      </c>
      <c r="C130" s="55"/>
      <c r="D130" s="82"/>
      <c r="E130" s="82"/>
      <c r="F130" s="82"/>
      <c r="G130" s="35">
        <f t="shared" si="16"/>
        <v>0</v>
      </c>
      <c r="H130" s="35">
        <f t="shared" si="17"/>
        <v>0</v>
      </c>
      <c r="I130" s="35">
        <f>SUM(I92:I129)</f>
        <v>2306000</v>
      </c>
      <c r="J130" s="35">
        <f>SUM(J92:J129)</f>
        <v>2522130</v>
      </c>
    </row>
    <row r="131" spans="1:10" s="17" customFormat="1" ht="21" customHeight="1" x14ac:dyDescent="0.35">
      <c r="A131" s="60" t="s">
        <v>168</v>
      </c>
      <c r="B131" s="61"/>
      <c r="C131" s="81">
        <f>SUM(C132:C134)</f>
        <v>4030200</v>
      </c>
      <c r="D131" s="81">
        <f>SUM(D132:D134)</f>
        <v>1700000</v>
      </c>
      <c r="E131" s="81">
        <f>SUM(E132:E134)</f>
        <v>1700000</v>
      </c>
      <c r="F131" s="81">
        <f>SUM(F132:F134)</f>
        <v>630200</v>
      </c>
      <c r="G131" s="35">
        <f t="shared" si="16"/>
        <v>4030200</v>
      </c>
      <c r="H131" s="35">
        <f t="shared" si="17"/>
        <v>0</v>
      </c>
    </row>
    <row r="132" spans="1:10" s="17" customFormat="1" ht="21" customHeight="1" x14ac:dyDescent="0.35">
      <c r="A132" s="153" t="s">
        <v>169</v>
      </c>
      <c r="B132" s="154" t="s">
        <v>1</v>
      </c>
      <c r="C132" s="55">
        <f>SUM(D132:F132)</f>
        <v>496200</v>
      </c>
      <c r="D132" s="82">
        <v>200000</v>
      </c>
      <c r="E132" s="82">
        <v>200000</v>
      </c>
      <c r="F132" s="82">
        <v>96200</v>
      </c>
      <c r="G132" s="35"/>
      <c r="H132" s="35"/>
    </row>
    <row r="133" spans="1:10" s="17" customFormat="1" ht="21" customHeight="1" x14ac:dyDescent="0.35">
      <c r="A133" s="153"/>
      <c r="B133" s="154" t="s">
        <v>18</v>
      </c>
      <c r="C133" s="55"/>
      <c r="D133" s="52"/>
      <c r="E133" s="52"/>
      <c r="F133" s="52"/>
      <c r="G133" s="35"/>
      <c r="H133" s="35"/>
    </row>
    <row r="134" spans="1:10" s="17" customFormat="1" ht="21" customHeight="1" x14ac:dyDescent="0.35">
      <c r="A134" s="153" t="s">
        <v>292</v>
      </c>
      <c r="B134" s="154" t="s">
        <v>1</v>
      </c>
      <c r="C134" s="55">
        <f>SUM(D134:F134)</f>
        <v>3534000</v>
      </c>
      <c r="D134" s="82">
        <v>1500000</v>
      </c>
      <c r="E134" s="82">
        <v>1500000</v>
      </c>
      <c r="F134" s="82">
        <v>534000</v>
      </c>
      <c r="G134" s="35">
        <f t="shared" si="16"/>
        <v>3534000</v>
      </c>
      <c r="H134" s="35">
        <f t="shared" si="17"/>
        <v>0</v>
      </c>
    </row>
    <row r="135" spans="1:10" s="17" customFormat="1" ht="21" customHeight="1" x14ac:dyDescent="0.35">
      <c r="A135" s="175" t="s">
        <v>263</v>
      </c>
      <c r="B135" s="154" t="s">
        <v>18</v>
      </c>
      <c r="C135" s="55"/>
      <c r="D135" s="52"/>
      <c r="E135" s="52"/>
      <c r="F135" s="52"/>
      <c r="G135" s="35">
        <f t="shared" si="16"/>
        <v>0</v>
      </c>
      <c r="H135" s="35">
        <f t="shared" si="17"/>
        <v>0</v>
      </c>
    </row>
    <row r="136" spans="1:10" s="17" customFormat="1" ht="21" customHeight="1" x14ac:dyDescent="0.35">
      <c r="A136" s="60" t="s">
        <v>87</v>
      </c>
      <c r="B136" s="61" t="s">
        <v>1</v>
      </c>
      <c r="C136" s="81">
        <f>SUM(C138:C157)</f>
        <v>725600</v>
      </c>
      <c r="D136" s="81">
        <f>SUM(D138:D157)</f>
        <v>52700</v>
      </c>
      <c r="E136" s="81">
        <f>SUM(E138:E157)</f>
        <v>672900</v>
      </c>
      <c r="F136" s="81">
        <f>SUM(F138:F157)</f>
        <v>0</v>
      </c>
      <c r="G136" s="35">
        <f t="shared" si="16"/>
        <v>725600</v>
      </c>
      <c r="H136" s="35">
        <f t="shared" si="17"/>
        <v>0</v>
      </c>
    </row>
    <row r="137" spans="1:10" s="17" customFormat="1" ht="21" customHeight="1" x14ac:dyDescent="0.35">
      <c r="A137" s="60"/>
      <c r="B137" s="61" t="s">
        <v>18</v>
      </c>
      <c r="C137" s="81"/>
      <c r="D137" s="81"/>
      <c r="E137" s="81"/>
      <c r="F137" s="81"/>
      <c r="G137" s="35"/>
      <c r="H137" s="35"/>
    </row>
    <row r="138" spans="1:10" s="17" customFormat="1" ht="21" customHeight="1" x14ac:dyDescent="0.35">
      <c r="A138" s="153" t="s">
        <v>277</v>
      </c>
      <c r="B138" s="154" t="s">
        <v>1</v>
      </c>
      <c r="C138" s="55">
        <f>SUM(D138:F138)</f>
        <v>26200</v>
      </c>
      <c r="D138" s="82"/>
      <c r="E138" s="82">
        <v>26200</v>
      </c>
      <c r="F138" s="82"/>
      <c r="G138" s="35">
        <f t="shared" si="16"/>
        <v>26200</v>
      </c>
      <c r="H138" s="35">
        <f t="shared" si="17"/>
        <v>0</v>
      </c>
    </row>
    <row r="139" spans="1:10" s="17" customFormat="1" ht="21" customHeight="1" x14ac:dyDescent="0.35">
      <c r="A139" s="156" t="s">
        <v>278</v>
      </c>
      <c r="B139" s="154" t="s">
        <v>18</v>
      </c>
      <c r="C139" s="55"/>
      <c r="D139" s="82"/>
      <c r="E139" s="82"/>
      <c r="F139" s="82"/>
      <c r="G139" s="35">
        <f t="shared" si="16"/>
        <v>0</v>
      </c>
      <c r="H139" s="35">
        <f t="shared" si="17"/>
        <v>0</v>
      </c>
    </row>
    <row r="140" spans="1:10" s="17" customFormat="1" ht="21" customHeight="1" x14ac:dyDescent="0.35">
      <c r="A140" s="153" t="s">
        <v>279</v>
      </c>
      <c r="B140" s="154" t="s">
        <v>1</v>
      </c>
      <c r="C140" s="55">
        <f>SUM(D140:F140)</f>
        <v>39600</v>
      </c>
      <c r="D140" s="82">
        <v>39600</v>
      </c>
      <c r="E140" s="82"/>
      <c r="F140" s="82"/>
      <c r="G140" s="35">
        <f t="shared" si="16"/>
        <v>39600</v>
      </c>
      <c r="H140" s="35">
        <f t="shared" si="17"/>
        <v>0</v>
      </c>
    </row>
    <row r="141" spans="1:10" s="17" customFormat="1" ht="21" customHeight="1" x14ac:dyDescent="0.35">
      <c r="A141" s="153" t="s">
        <v>280</v>
      </c>
      <c r="B141" s="154" t="s">
        <v>18</v>
      </c>
      <c r="C141" s="55"/>
      <c r="D141" s="82"/>
      <c r="E141" s="82"/>
      <c r="F141" s="82"/>
      <c r="G141" s="35">
        <f t="shared" si="16"/>
        <v>0</v>
      </c>
      <c r="H141" s="35">
        <f t="shared" si="17"/>
        <v>0</v>
      </c>
    </row>
    <row r="142" spans="1:10" s="17" customFormat="1" ht="21" customHeight="1" x14ac:dyDescent="0.35">
      <c r="A142" s="153" t="s">
        <v>263</v>
      </c>
      <c r="B142" s="154"/>
      <c r="C142" s="55"/>
      <c r="D142" s="82"/>
      <c r="E142" s="82"/>
      <c r="F142" s="82"/>
      <c r="G142" s="35"/>
      <c r="H142" s="35"/>
    </row>
    <row r="143" spans="1:10" s="17" customFormat="1" ht="21" customHeight="1" x14ac:dyDescent="0.35">
      <c r="A143" s="153" t="s">
        <v>281</v>
      </c>
      <c r="B143" s="154" t="s">
        <v>1</v>
      </c>
      <c r="C143" s="55">
        <f>SUM(D143:F143)</f>
        <v>13100</v>
      </c>
      <c r="D143" s="82">
        <v>13100</v>
      </c>
      <c r="E143" s="82"/>
      <c r="F143" s="82"/>
      <c r="G143" s="35">
        <f t="shared" si="16"/>
        <v>13100</v>
      </c>
      <c r="H143" s="35">
        <f t="shared" si="17"/>
        <v>0</v>
      </c>
    </row>
    <row r="144" spans="1:10" s="17" customFormat="1" ht="21" customHeight="1" x14ac:dyDescent="0.35">
      <c r="A144" s="153" t="s">
        <v>282</v>
      </c>
      <c r="B144" s="154" t="s">
        <v>18</v>
      </c>
      <c r="C144" s="55"/>
      <c r="D144" s="82"/>
      <c r="E144" s="82"/>
      <c r="F144" s="82"/>
      <c r="G144" s="35">
        <f t="shared" si="16"/>
        <v>0</v>
      </c>
      <c r="H144" s="35">
        <f t="shared" si="17"/>
        <v>0</v>
      </c>
    </row>
    <row r="145" spans="1:8" s="17" customFormat="1" ht="21" customHeight="1" x14ac:dyDescent="0.35">
      <c r="A145" s="153" t="s">
        <v>263</v>
      </c>
      <c r="B145" s="154"/>
      <c r="C145" s="55"/>
      <c r="D145" s="82"/>
      <c r="E145" s="82"/>
      <c r="F145" s="82"/>
      <c r="G145" s="35"/>
      <c r="H145" s="35"/>
    </row>
    <row r="146" spans="1:8" s="17" customFormat="1" ht="21" customHeight="1" x14ac:dyDescent="0.35">
      <c r="A146" s="153" t="s">
        <v>283</v>
      </c>
      <c r="B146" s="154" t="s">
        <v>1</v>
      </c>
      <c r="C146" s="55">
        <f>SUM(D146:F146)</f>
        <v>68600</v>
      </c>
      <c r="D146" s="82">
        <v>0</v>
      </c>
      <c r="E146" s="82">
        <v>68600</v>
      </c>
      <c r="F146" s="82"/>
      <c r="G146" s="35">
        <f t="shared" si="16"/>
        <v>68600</v>
      </c>
      <c r="H146" s="35">
        <f t="shared" si="17"/>
        <v>0</v>
      </c>
    </row>
    <row r="147" spans="1:8" s="17" customFormat="1" ht="21" customHeight="1" x14ac:dyDescent="0.35">
      <c r="A147" s="156" t="s">
        <v>284</v>
      </c>
      <c r="B147" s="154" t="s">
        <v>18</v>
      </c>
      <c r="C147" s="55"/>
      <c r="D147" s="82"/>
      <c r="E147" s="82"/>
      <c r="F147" s="82"/>
      <c r="G147" s="35">
        <f t="shared" si="16"/>
        <v>0</v>
      </c>
      <c r="H147" s="35">
        <f t="shared" si="17"/>
        <v>0</v>
      </c>
    </row>
    <row r="148" spans="1:8" s="17" customFormat="1" ht="21" customHeight="1" x14ac:dyDescent="0.35">
      <c r="A148" s="156" t="s">
        <v>363</v>
      </c>
      <c r="B148" s="154" t="s">
        <v>1</v>
      </c>
      <c r="C148" s="55">
        <f>SUM(D148:F148)</f>
        <v>310400</v>
      </c>
      <c r="D148" s="82">
        <v>0</v>
      </c>
      <c r="E148" s="82">
        <v>310400</v>
      </c>
      <c r="F148" s="82"/>
      <c r="G148" s="35"/>
      <c r="H148" s="35"/>
    </row>
    <row r="149" spans="1:8" s="17" customFormat="1" ht="21" customHeight="1" x14ac:dyDescent="0.35">
      <c r="A149" s="156" t="s">
        <v>284</v>
      </c>
      <c r="B149" s="154" t="s">
        <v>18</v>
      </c>
      <c r="C149" s="55"/>
      <c r="D149" s="82"/>
      <c r="E149" s="82"/>
      <c r="F149" s="82"/>
      <c r="G149" s="35"/>
      <c r="H149" s="35"/>
    </row>
    <row r="150" spans="1:8" s="17" customFormat="1" ht="21" customHeight="1" x14ac:dyDescent="0.35">
      <c r="A150" s="153" t="s">
        <v>175</v>
      </c>
      <c r="B150" s="154" t="s">
        <v>1</v>
      </c>
      <c r="C150" s="55">
        <f>SUM(D150:F150)</f>
        <v>4500</v>
      </c>
      <c r="D150" s="82">
        <v>0</v>
      </c>
      <c r="E150" s="82">
        <v>4500</v>
      </c>
      <c r="F150" s="82"/>
      <c r="G150" s="35">
        <f t="shared" si="16"/>
        <v>4500</v>
      </c>
      <c r="H150" s="35">
        <f t="shared" si="17"/>
        <v>0</v>
      </c>
    </row>
    <row r="151" spans="1:8" s="17" customFormat="1" ht="21" customHeight="1" x14ac:dyDescent="0.35">
      <c r="A151" s="156"/>
      <c r="B151" s="154" t="s">
        <v>18</v>
      </c>
      <c r="C151" s="55"/>
      <c r="D151" s="82"/>
      <c r="E151" s="82"/>
      <c r="F151" s="82"/>
      <c r="G151" s="35">
        <f t="shared" si="16"/>
        <v>0</v>
      </c>
      <c r="H151" s="35">
        <f t="shared" si="17"/>
        <v>0</v>
      </c>
    </row>
    <row r="152" spans="1:8" s="17" customFormat="1" ht="21" customHeight="1" x14ac:dyDescent="0.35">
      <c r="A152" s="153" t="s">
        <v>364</v>
      </c>
      <c r="B152" s="154" t="s">
        <v>1</v>
      </c>
      <c r="C152" s="55">
        <f>SUM(D152:F152)</f>
        <v>60000</v>
      </c>
      <c r="D152" s="173">
        <v>0</v>
      </c>
      <c r="E152" s="174">
        <v>60000</v>
      </c>
      <c r="F152" s="82"/>
      <c r="G152" s="35">
        <f t="shared" si="16"/>
        <v>60000</v>
      </c>
      <c r="H152" s="35">
        <f t="shared" si="17"/>
        <v>0</v>
      </c>
    </row>
    <row r="153" spans="1:8" s="17" customFormat="1" ht="21" customHeight="1" x14ac:dyDescent="0.35">
      <c r="A153" s="156"/>
      <c r="B153" s="154" t="s">
        <v>18</v>
      </c>
      <c r="C153" s="55"/>
      <c r="D153" s="82"/>
      <c r="E153" s="82"/>
      <c r="F153" s="82"/>
      <c r="G153" s="35">
        <f t="shared" si="16"/>
        <v>0</v>
      </c>
      <c r="H153" s="35">
        <f t="shared" si="17"/>
        <v>0</v>
      </c>
    </row>
    <row r="154" spans="1:8" s="17" customFormat="1" ht="21" customHeight="1" x14ac:dyDescent="0.35">
      <c r="A154" s="153" t="s">
        <v>365</v>
      </c>
      <c r="B154" s="154" t="s">
        <v>1</v>
      </c>
      <c r="C154" s="55">
        <f>SUM(D154:F154)</f>
        <v>113000</v>
      </c>
      <c r="D154" s="82">
        <v>0</v>
      </c>
      <c r="E154" s="82">
        <v>113000</v>
      </c>
      <c r="F154" s="82">
        <v>0</v>
      </c>
      <c r="G154" s="35">
        <f t="shared" si="16"/>
        <v>113000</v>
      </c>
      <c r="H154" s="35">
        <f t="shared" si="17"/>
        <v>0</v>
      </c>
    </row>
    <row r="155" spans="1:8" s="17" customFormat="1" ht="21" customHeight="1" x14ac:dyDescent="0.35">
      <c r="A155" s="156" t="s">
        <v>285</v>
      </c>
      <c r="B155" s="154" t="s">
        <v>18</v>
      </c>
      <c r="C155" s="55"/>
      <c r="D155" s="82"/>
      <c r="E155" s="82"/>
      <c r="F155" s="82"/>
      <c r="G155" s="35">
        <f t="shared" si="16"/>
        <v>0</v>
      </c>
      <c r="H155" s="35">
        <f t="shared" si="17"/>
        <v>0</v>
      </c>
    </row>
    <row r="156" spans="1:8" s="17" customFormat="1" ht="21" customHeight="1" x14ac:dyDescent="0.35">
      <c r="A156" s="153" t="s">
        <v>286</v>
      </c>
      <c r="B156" s="154" t="s">
        <v>1</v>
      </c>
      <c r="C156" s="55">
        <f>SUM(D156:F156)</f>
        <v>90200</v>
      </c>
      <c r="D156" s="82">
        <v>0</v>
      </c>
      <c r="E156" s="82">
        <v>90200</v>
      </c>
      <c r="F156" s="82">
        <v>0</v>
      </c>
      <c r="G156" s="35">
        <f t="shared" si="16"/>
        <v>90200</v>
      </c>
      <c r="H156" s="35">
        <f t="shared" si="17"/>
        <v>0</v>
      </c>
    </row>
    <row r="157" spans="1:8" s="17" customFormat="1" ht="21" customHeight="1" x14ac:dyDescent="0.35">
      <c r="A157" s="153" t="s">
        <v>386</v>
      </c>
      <c r="B157" s="154" t="s">
        <v>18</v>
      </c>
      <c r="C157" s="55"/>
      <c r="D157" s="82"/>
      <c r="E157" s="82"/>
      <c r="F157" s="82"/>
      <c r="G157" s="35">
        <f t="shared" si="16"/>
        <v>0</v>
      </c>
      <c r="H157" s="35">
        <f t="shared" si="17"/>
        <v>0</v>
      </c>
    </row>
    <row r="158" spans="1:8" s="17" customFormat="1" ht="21" customHeight="1" x14ac:dyDescent="0.35">
      <c r="A158" s="253" t="s">
        <v>88</v>
      </c>
      <c r="B158" s="77" t="s">
        <v>1</v>
      </c>
      <c r="C158" s="78">
        <f>C84</f>
        <v>20306100</v>
      </c>
      <c r="D158" s="78">
        <f>D84+D9</f>
        <v>11310100</v>
      </c>
      <c r="E158" s="78">
        <f t="shared" ref="E158:F158" si="18">E84+E9</f>
        <v>6601500</v>
      </c>
      <c r="F158" s="78">
        <f t="shared" si="18"/>
        <v>2660300</v>
      </c>
      <c r="G158" s="35">
        <f t="shared" si="16"/>
        <v>20571900</v>
      </c>
      <c r="H158" s="35">
        <f t="shared" si="17"/>
        <v>265800</v>
      </c>
    </row>
    <row r="159" spans="1:8" s="17" customFormat="1" ht="21" customHeight="1" x14ac:dyDescent="0.35">
      <c r="A159" s="253"/>
      <c r="B159" s="77" t="s">
        <v>18</v>
      </c>
      <c r="C159" s="78">
        <f>D159+E159+F159</f>
        <v>0</v>
      </c>
      <c r="D159" s="78">
        <v>0</v>
      </c>
      <c r="E159" s="78">
        <v>0</v>
      </c>
      <c r="F159" s="78">
        <v>0</v>
      </c>
      <c r="G159" s="35">
        <f t="shared" si="16"/>
        <v>0</v>
      </c>
      <c r="H159" s="35">
        <f t="shared" si="17"/>
        <v>0</v>
      </c>
    </row>
    <row r="160" spans="1:8" s="17" customFormat="1" ht="21" customHeight="1" x14ac:dyDescent="0.35">
      <c r="A160" s="253" t="s">
        <v>89</v>
      </c>
      <c r="B160" s="77" t="s">
        <v>1</v>
      </c>
      <c r="C160" s="78">
        <f>D160+E160+F160</f>
        <v>20571900</v>
      </c>
      <c r="D160" s="78">
        <f>+D9+D84</f>
        <v>11310100</v>
      </c>
      <c r="E160" s="78">
        <f t="shared" ref="E160:F160" si="19">+E9+E84</f>
        <v>6601500</v>
      </c>
      <c r="F160" s="78">
        <f t="shared" si="19"/>
        <v>2660300</v>
      </c>
      <c r="G160" s="35">
        <f t="shared" si="16"/>
        <v>20571900</v>
      </c>
      <c r="H160" s="35">
        <f t="shared" si="17"/>
        <v>0</v>
      </c>
    </row>
    <row r="161" spans="1:8" s="17" customFormat="1" ht="21" customHeight="1" x14ac:dyDescent="0.35">
      <c r="A161" s="253"/>
      <c r="B161" s="77" t="s">
        <v>18</v>
      </c>
      <c r="C161" s="78">
        <f>D161+E161+F161</f>
        <v>0</v>
      </c>
      <c r="D161" s="78">
        <v>0</v>
      </c>
      <c r="E161" s="78">
        <v>0</v>
      </c>
      <c r="F161" s="78">
        <v>0</v>
      </c>
      <c r="G161" s="35">
        <f t="shared" si="16"/>
        <v>0</v>
      </c>
      <c r="H161" s="35">
        <f t="shared" si="17"/>
        <v>0</v>
      </c>
    </row>
    <row r="162" spans="1:8" s="17" customFormat="1" ht="21" customHeight="1" x14ac:dyDescent="0.35">
      <c r="A162" s="138"/>
      <c r="B162" s="138"/>
      <c r="C162" s="141"/>
      <c r="D162" s="141"/>
      <c r="E162" s="141"/>
      <c r="F162" s="141"/>
    </row>
    <row r="163" spans="1:8" s="17" customFormat="1" ht="21" customHeight="1" x14ac:dyDescent="0.35">
      <c r="A163" s="120"/>
      <c r="B163" s="120"/>
      <c r="C163" s="145"/>
      <c r="D163" s="118"/>
      <c r="E163" s="145"/>
      <c r="F163" s="118"/>
    </row>
    <row r="164" spans="1:8" s="17" customFormat="1" ht="21" customHeight="1" x14ac:dyDescent="0.35">
      <c r="A164" s="252" t="s">
        <v>150</v>
      </c>
      <c r="B164" s="252"/>
      <c r="C164" s="252"/>
      <c r="D164" s="252"/>
      <c r="E164" s="252"/>
      <c r="F164" s="252"/>
    </row>
    <row r="165" spans="1:8" s="17" customFormat="1" ht="21" customHeight="1" x14ac:dyDescent="0.35">
      <c r="A165" s="138"/>
      <c r="B165" s="139"/>
      <c r="C165" s="140"/>
      <c r="D165" s="141"/>
      <c r="E165" s="141"/>
      <c r="F165" s="141"/>
    </row>
    <row r="166" spans="1:8" s="17" customFormat="1" ht="21" customHeight="1" x14ac:dyDescent="0.35">
      <c r="A166" s="138"/>
      <c r="B166" s="139"/>
      <c r="C166" s="140"/>
      <c r="D166" s="141"/>
      <c r="E166" s="141"/>
      <c r="F166" s="141"/>
    </row>
    <row r="167" spans="1:8" s="17" customFormat="1" ht="21" customHeight="1" x14ac:dyDescent="0.35">
      <c r="A167" s="138"/>
      <c r="B167" s="139"/>
      <c r="C167" s="140"/>
      <c r="D167" s="141"/>
      <c r="E167" s="141"/>
      <c r="F167" s="141"/>
    </row>
    <row r="168" spans="1:8" s="17" customFormat="1" ht="21" customHeight="1" x14ac:dyDescent="0.35">
      <c r="A168" s="138"/>
      <c r="B168" s="139"/>
      <c r="C168" s="140"/>
      <c r="D168" s="141"/>
      <c r="E168" s="141"/>
      <c r="F168" s="141"/>
    </row>
    <row r="169" spans="1:8" s="17" customFormat="1" ht="21" customHeight="1" x14ac:dyDescent="0.35">
      <c r="A169" s="138"/>
      <c r="B169" s="139"/>
      <c r="C169" s="140"/>
      <c r="D169" s="141"/>
      <c r="E169" s="141"/>
      <c r="F169" s="141"/>
    </row>
    <row r="170" spans="1:8" s="17" customFormat="1" ht="21" customHeight="1" x14ac:dyDescent="0.35">
      <c r="A170" s="34"/>
      <c r="C170" s="36"/>
      <c r="D170" s="35"/>
      <c r="E170" s="35"/>
      <c r="F170" s="35"/>
    </row>
    <row r="171" spans="1:8" s="17" customFormat="1" ht="21" customHeight="1" x14ac:dyDescent="0.35">
      <c r="A171" s="34"/>
      <c r="C171" s="36"/>
      <c r="D171" s="35"/>
      <c r="E171" s="35"/>
      <c r="F171" s="35"/>
    </row>
    <row r="172" spans="1:8" s="17" customFormat="1" ht="21" customHeight="1" x14ac:dyDescent="0.35">
      <c r="A172" s="34"/>
      <c r="C172" s="35"/>
      <c r="D172" s="35"/>
      <c r="E172" s="35"/>
      <c r="F172" s="35"/>
    </row>
    <row r="173" spans="1:8" s="17" customFormat="1" ht="21" customHeight="1" x14ac:dyDescent="0.35">
      <c r="A173" s="34"/>
      <c r="C173" s="35"/>
      <c r="D173" s="35"/>
      <c r="E173" s="35"/>
      <c r="F173" s="35"/>
    </row>
    <row r="174" spans="1:8" s="17" customFormat="1" ht="21" customHeight="1" x14ac:dyDescent="0.35">
      <c r="A174" s="34"/>
      <c r="C174" s="35"/>
      <c r="D174" s="35"/>
      <c r="E174" s="35"/>
      <c r="F174" s="35"/>
    </row>
    <row r="175" spans="1:8" s="17" customFormat="1" ht="21" customHeight="1" x14ac:dyDescent="0.35">
      <c r="A175" s="34"/>
      <c r="C175" s="35"/>
      <c r="D175" s="35"/>
      <c r="E175" s="35"/>
      <c r="F175" s="35"/>
    </row>
    <row r="176" spans="1:8" s="17" customFormat="1" ht="21" customHeight="1" x14ac:dyDescent="0.35">
      <c r="A176" s="34"/>
      <c r="C176" s="35"/>
      <c r="D176" s="35"/>
      <c r="E176" s="35"/>
      <c r="F176" s="35"/>
    </row>
    <row r="177" spans="1:6" s="17" customFormat="1" ht="21" customHeight="1" x14ac:dyDescent="0.35">
      <c r="A177" s="34"/>
      <c r="C177" s="35"/>
      <c r="D177" s="35"/>
      <c r="E177" s="35"/>
      <c r="F177" s="35"/>
    </row>
    <row r="178" spans="1:6" s="17" customFormat="1" ht="21" customHeight="1" x14ac:dyDescent="0.35">
      <c r="A178" s="34"/>
      <c r="C178" s="35"/>
      <c r="D178" s="35"/>
      <c r="E178" s="35"/>
      <c r="F178" s="35"/>
    </row>
    <row r="179" spans="1:6" s="17" customFormat="1" ht="21" customHeight="1" x14ac:dyDescent="0.35">
      <c r="A179" s="34"/>
      <c r="C179" s="35"/>
      <c r="D179" s="35"/>
      <c r="E179" s="35"/>
      <c r="F179" s="35"/>
    </row>
    <row r="180" spans="1:6" s="17" customFormat="1" ht="21" customHeight="1" x14ac:dyDescent="0.35">
      <c r="A180" s="34"/>
      <c r="C180" s="35"/>
      <c r="D180" s="35"/>
      <c r="E180" s="35"/>
      <c r="F180" s="35"/>
    </row>
    <row r="181" spans="1:6" s="17" customFormat="1" ht="21" customHeight="1" x14ac:dyDescent="0.35">
      <c r="A181" s="34"/>
      <c r="C181" s="35"/>
      <c r="D181" s="35"/>
      <c r="E181" s="35"/>
      <c r="F181" s="35"/>
    </row>
    <row r="182" spans="1:6" s="17" customFormat="1" ht="21" customHeight="1" x14ac:dyDescent="0.35">
      <c r="A182" s="34"/>
      <c r="C182" s="35"/>
      <c r="D182" s="35"/>
      <c r="E182" s="35"/>
      <c r="F182" s="35"/>
    </row>
    <row r="183" spans="1:6" s="17" customFormat="1" ht="21" customHeight="1" x14ac:dyDescent="0.35">
      <c r="A183" s="34"/>
      <c r="C183" s="35"/>
      <c r="D183" s="35"/>
      <c r="E183" s="35"/>
      <c r="F183" s="35"/>
    </row>
    <row r="184" spans="1:6" s="17" customFormat="1" ht="21" customHeight="1" x14ac:dyDescent="0.35">
      <c r="A184" s="34"/>
      <c r="C184" s="35"/>
      <c r="D184" s="35"/>
      <c r="E184" s="35"/>
      <c r="F184" s="35"/>
    </row>
    <row r="185" spans="1:6" s="17" customFormat="1" ht="21" customHeight="1" x14ac:dyDescent="0.35">
      <c r="A185" s="34"/>
      <c r="C185" s="35"/>
      <c r="D185" s="35"/>
      <c r="E185" s="35"/>
      <c r="F185" s="35"/>
    </row>
    <row r="186" spans="1:6" s="17" customFormat="1" ht="21" customHeight="1" x14ac:dyDescent="0.35">
      <c r="A186" s="34"/>
      <c r="C186" s="35"/>
      <c r="D186" s="35"/>
      <c r="E186" s="35"/>
      <c r="F186" s="35"/>
    </row>
    <row r="187" spans="1:6" s="17" customFormat="1" ht="21" customHeight="1" x14ac:dyDescent="0.35">
      <c r="A187" s="34"/>
      <c r="C187" s="35"/>
      <c r="D187" s="35"/>
      <c r="E187" s="35"/>
      <c r="F187" s="35"/>
    </row>
    <row r="188" spans="1:6" s="17" customFormat="1" ht="21" customHeight="1" x14ac:dyDescent="0.35">
      <c r="A188" s="34"/>
      <c r="C188" s="35"/>
      <c r="D188" s="35"/>
      <c r="E188" s="35"/>
      <c r="F188" s="35"/>
    </row>
    <row r="189" spans="1:6" s="17" customFormat="1" ht="21" customHeight="1" x14ac:dyDescent="0.35">
      <c r="A189" s="34"/>
      <c r="C189" s="35"/>
      <c r="D189" s="35"/>
      <c r="E189" s="35"/>
      <c r="F189" s="35"/>
    </row>
    <row r="190" spans="1:6" s="17" customFormat="1" ht="21" customHeight="1" x14ac:dyDescent="0.35">
      <c r="A190" s="34"/>
      <c r="C190" s="35"/>
      <c r="D190" s="35"/>
      <c r="E190" s="35"/>
      <c r="F190" s="35"/>
    </row>
    <row r="191" spans="1:6" s="17" customFormat="1" ht="21" customHeight="1" x14ac:dyDescent="0.35">
      <c r="A191" s="34"/>
      <c r="C191" s="35"/>
      <c r="D191" s="35"/>
      <c r="E191" s="35"/>
      <c r="F191" s="35"/>
    </row>
    <row r="192" spans="1:6" s="17" customFormat="1" ht="21" customHeight="1" x14ac:dyDescent="0.35">
      <c r="A192" s="34"/>
      <c r="C192" s="35"/>
      <c r="D192" s="35"/>
      <c r="E192" s="35"/>
      <c r="F192" s="35"/>
    </row>
    <row r="193" spans="1:6" s="17" customFormat="1" ht="21" customHeight="1" x14ac:dyDescent="0.35">
      <c r="A193" s="34"/>
      <c r="C193" s="35"/>
      <c r="D193" s="35"/>
      <c r="E193" s="35"/>
      <c r="F193" s="35"/>
    </row>
    <row r="194" spans="1:6" s="17" customFormat="1" ht="21" customHeight="1" x14ac:dyDescent="0.35">
      <c r="A194" s="34"/>
      <c r="C194" s="35"/>
      <c r="D194" s="35"/>
      <c r="E194" s="35"/>
      <c r="F194" s="35"/>
    </row>
    <row r="195" spans="1:6" s="17" customFormat="1" ht="21" customHeight="1" x14ac:dyDescent="0.35">
      <c r="A195" s="34"/>
      <c r="C195" s="35"/>
      <c r="D195" s="35"/>
      <c r="E195" s="35"/>
      <c r="F195" s="35"/>
    </row>
    <row r="196" spans="1:6" s="17" customFormat="1" ht="21" customHeight="1" x14ac:dyDescent="0.35">
      <c r="A196" s="34"/>
      <c r="C196" s="35"/>
      <c r="D196" s="35"/>
      <c r="E196" s="35"/>
      <c r="F196" s="35"/>
    </row>
    <row r="197" spans="1:6" s="17" customFormat="1" ht="21" customHeight="1" x14ac:dyDescent="0.35">
      <c r="A197" s="34"/>
      <c r="C197" s="35"/>
      <c r="D197" s="35"/>
      <c r="E197" s="35"/>
      <c r="F197" s="35"/>
    </row>
    <row r="198" spans="1:6" s="17" customFormat="1" ht="21" customHeight="1" x14ac:dyDescent="0.35">
      <c r="A198" s="34"/>
      <c r="C198" s="35"/>
      <c r="D198" s="35"/>
      <c r="E198" s="35"/>
      <c r="F198" s="35"/>
    </row>
    <row r="199" spans="1:6" s="17" customFormat="1" ht="21" customHeight="1" x14ac:dyDescent="0.35">
      <c r="A199" s="34"/>
      <c r="C199" s="35"/>
      <c r="D199" s="35"/>
      <c r="E199" s="35"/>
      <c r="F199" s="35"/>
    </row>
    <row r="200" spans="1:6" s="17" customFormat="1" ht="21" customHeight="1" x14ac:dyDescent="0.35">
      <c r="A200" s="34"/>
      <c r="C200" s="35"/>
      <c r="D200" s="35"/>
      <c r="E200" s="35"/>
      <c r="F200" s="35"/>
    </row>
    <row r="201" spans="1:6" s="17" customFormat="1" ht="21" customHeight="1" x14ac:dyDescent="0.35">
      <c r="A201" s="34"/>
      <c r="C201" s="35"/>
      <c r="D201" s="35"/>
      <c r="E201" s="35"/>
      <c r="F201" s="35"/>
    </row>
    <row r="202" spans="1:6" s="17" customFormat="1" ht="21" customHeight="1" x14ac:dyDescent="0.35">
      <c r="A202" s="34"/>
      <c r="C202" s="35"/>
      <c r="D202" s="35"/>
      <c r="E202" s="35"/>
      <c r="F202" s="35"/>
    </row>
    <row r="203" spans="1:6" s="17" customFormat="1" ht="21" customHeight="1" x14ac:dyDescent="0.35">
      <c r="A203" s="34"/>
      <c r="C203" s="35"/>
      <c r="D203" s="35"/>
      <c r="E203" s="35"/>
      <c r="F203" s="35"/>
    </row>
    <row r="204" spans="1:6" s="17" customFormat="1" ht="21" customHeight="1" x14ac:dyDescent="0.35">
      <c r="A204" s="34"/>
      <c r="C204" s="35"/>
      <c r="D204" s="35"/>
      <c r="E204" s="35"/>
      <c r="F204" s="35"/>
    </row>
    <row r="205" spans="1:6" s="17" customFormat="1" ht="21" customHeight="1" x14ac:dyDescent="0.35">
      <c r="A205" s="34"/>
      <c r="C205" s="35"/>
      <c r="D205" s="35"/>
      <c r="E205" s="35"/>
      <c r="F205" s="35"/>
    </row>
    <row r="206" spans="1:6" s="17" customFormat="1" ht="21" customHeight="1" x14ac:dyDescent="0.35">
      <c r="A206" s="34"/>
      <c r="C206" s="35"/>
      <c r="D206" s="35"/>
      <c r="E206" s="35"/>
      <c r="F206" s="35"/>
    </row>
    <row r="207" spans="1:6" s="17" customFormat="1" ht="21" customHeight="1" x14ac:dyDescent="0.35">
      <c r="A207" s="34"/>
      <c r="C207" s="35"/>
      <c r="D207" s="35"/>
      <c r="E207" s="35"/>
      <c r="F207" s="35"/>
    </row>
    <row r="208" spans="1:6" s="17" customFormat="1" ht="21" customHeight="1" x14ac:dyDescent="0.35">
      <c r="A208" s="34"/>
      <c r="C208" s="35"/>
      <c r="D208" s="35"/>
      <c r="E208" s="35"/>
      <c r="F208" s="35"/>
    </row>
    <row r="209" spans="1:6" s="17" customFormat="1" ht="21" customHeight="1" x14ac:dyDescent="0.35">
      <c r="A209" s="34"/>
      <c r="C209" s="35"/>
      <c r="D209" s="35"/>
      <c r="E209" s="35"/>
      <c r="F209" s="35"/>
    </row>
    <row r="210" spans="1:6" s="17" customFormat="1" ht="21" customHeight="1" x14ac:dyDescent="0.35">
      <c r="A210" s="34"/>
      <c r="C210" s="35"/>
      <c r="D210" s="35"/>
      <c r="E210" s="35"/>
      <c r="F210" s="35"/>
    </row>
    <row r="211" spans="1:6" s="17" customFormat="1" ht="21" customHeight="1" x14ac:dyDescent="0.35">
      <c r="A211" s="34"/>
      <c r="C211" s="35"/>
      <c r="D211" s="35"/>
      <c r="E211" s="35"/>
      <c r="F211" s="35"/>
    </row>
    <row r="212" spans="1:6" s="17" customFormat="1" ht="21" customHeight="1" x14ac:dyDescent="0.35">
      <c r="A212" s="34"/>
      <c r="C212" s="35"/>
      <c r="D212" s="35"/>
      <c r="E212" s="35"/>
      <c r="F212" s="35"/>
    </row>
    <row r="213" spans="1:6" s="17" customFormat="1" ht="21" customHeight="1" x14ac:dyDescent="0.35">
      <c r="A213" s="34"/>
      <c r="C213" s="35"/>
      <c r="D213" s="35"/>
      <c r="E213" s="35"/>
      <c r="F213" s="35"/>
    </row>
    <row r="214" spans="1:6" s="17" customFormat="1" ht="21" customHeight="1" x14ac:dyDescent="0.35">
      <c r="A214" s="34"/>
      <c r="C214" s="35"/>
      <c r="D214" s="35"/>
      <c r="E214" s="35"/>
      <c r="F214" s="35"/>
    </row>
    <row r="215" spans="1:6" s="17" customFormat="1" ht="21" customHeight="1" x14ac:dyDescent="0.35">
      <c r="A215" s="34"/>
      <c r="C215" s="35"/>
      <c r="D215" s="35"/>
      <c r="E215" s="35"/>
      <c r="F215" s="35"/>
    </row>
    <row r="216" spans="1:6" s="17" customFormat="1" ht="21" customHeight="1" x14ac:dyDescent="0.35">
      <c r="A216" s="34"/>
      <c r="C216" s="35"/>
      <c r="D216" s="35"/>
      <c r="E216" s="35"/>
      <c r="F216" s="35"/>
    </row>
    <row r="217" spans="1:6" s="17" customFormat="1" ht="21" customHeight="1" x14ac:dyDescent="0.35">
      <c r="A217" s="34"/>
      <c r="C217" s="35"/>
      <c r="D217" s="35"/>
      <c r="E217" s="35"/>
      <c r="F217" s="35"/>
    </row>
    <row r="218" spans="1:6" s="17" customFormat="1" ht="21" customHeight="1" x14ac:dyDescent="0.35">
      <c r="A218" s="34"/>
      <c r="C218" s="35"/>
      <c r="D218" s="35"/>
      <c r="E218" s="35"/>
      <c r="F218" s="35"/>
    </row>
    <row r="219" spans="1:6" s="17" customFormat="1" ht="21" customHeight="1" x14ac:dyDescent="0.35">
      <c r="A219" s="34"/>
      <c r="C219" s="35"/>
      <c r="D219" s="35"/>
      <c r="E219" s="35"/>
      <c r="F219" s="35"/>
    </row>
    <row r="220" spans="1:6" s="17" customFormat="1" ht="21" customHeight="1" x14ac:dyDescent="0.35">
      <c r="A220" s="34"/>
      <c r="C220" s="35"/>
      <c r="D220" s="35"/>
      <c r="E220" s="35"/>
      <c r="F220" s="35"/>
    </row>
    <row r="221" spans="1:6" s="17" customFormat="1" ht="21" customHeight="1" x14ac:dyDescent="0.35">
      <c r="A221" s="34"/>
      <c r="C221" s="35"/>
      <c r="D221" s="35"/>
      <c r="E221" s="35"/>
      <c r="F221" s="35"/>
    </row>
    <row r="222" spans="1:6" s="17" customFormat="1" ht="21" customHeight="1" x14ac:dyDescent="0.35">
      <c r="A222" s="34"/>
      <c r="C222" s="35"/>
      <c r="D222" s="35"/>
      <c r="E222" s="35"/>
      <c r="F222" s="35"/>
    </row>
    <row r="223" spans="1:6" s="17" customFormat="1" ht="21" customHeight="1" x14ac:dyDescent="0.35">
      <c r="A223" s="34"/>
      <c r="C223" s="35"/>
      <c r="D223" s="35"/>
      <c r="E223" s="35"/>
      <c r="F223" s="35"/>
    </row>
    <row r="224" spans="1:6" s="17" customFormat="1" ht="21" customHeight="1" x14ac:dyDescent="0.35">
      <c r="A224" s="34"/>
      <c r="C224" s="35"/>
      <c r="D224" s="35"/>
      <c r="E224" s="35"/>
      <c r="F224" s="35"/>
    </row>
    <row r="225" spans="1:6" s="17" customFormat="1" ht="21" customHeight="1" x14ac:dyDescent="0.35">
      <c r="A225" s="34"/>
      <c r="C225" s="35"/>
      <c r="D225" s="35"/>
      <c r="E225" s="35"/>
      <c r="F225" s="35"/>
    </row>
    <row r="226" spans="1:6" s="17" customFormat="1" ht="21" customHeight="1" x14ac:dyDescent="0.35">
      <c r="A226" s="34"/>
      <c r="C226" s="35"/>
      <c r="D226" s="35"/>
      <c r="E226" s="35"/>
      <c r="F226" s="35"/>
    </row>
    <row r="227" spans="1:6" s="17" customFormat="1" ht="21" customHeight="1" x14ac:dyDescent="0.35">
      <c r="A227" s="34"/>
      <c r="C227" s="35"/>
      <c r="D227" s="35"/>
      <c r="E227" s="35"/>
      <c r="F227" s="35"/>
    </row>
    <row r="228" spans="1:6" s="17" customFormat="1" ht="21" customHeight="1" x14ac:dyDescent="0.35">
      <c r="A228" s="34"/>
      <c r="C228" s="35"/>
      <c r="D228" s="35"/>
      <c r="E228" s="35"/>
      <c r="F228" s="35"/>
    </row>
    <row r="229" spans="1:6" s="17" customFormat="1" ht="21" customHeight="1" x14ac:dyDescent="0.35">
      <c r="A229" s="34"/>
      <c r="C229" s="35"/>
      <c r="D229" s="35"/>
      <c r="E229" s="35"/>
      <c r="F229" s="35"/>
    </row>
    <row r="230" spans="1:6" s="17" customFormat="1" ht="21" customHeight="1" x14ac:dyDescent="0.35">
      <c r="A230" s="34"/>
      <c r="C230" s="35"/>
      <c r="D230" s="35"/>
      <c r="E230" s="35"/>
      <c r="F230" s="35"/>
    </row>
    <row r="231" spans="1:6" s="17" customFormat="1" ht="21" customHeight="1" x14ac:dyDescent="0.35">
      <c r="A231" s="34"/>
      <c r="C231" s="35"/>
      <c r="D231" s="35"/>
      <c r="E231" s="35"/>
      <c r="F231" s="35"/>
    </row>
    <row r="232" spans="1:6" s="17" customFormat="1" ht="21" customHeight="1" x14ac:dyDescent="0.35">
      <c r="A232" s="34"/>
      <c r="C232" s="35"/>
      <c r="D232" s="35"/>
      <c r="E232" s="35"/>
      <c r="F232" s="35"/>
    </row>
    <row r="233" spans="1:6" s="17" customFormat="1" ht="21" customHeight="1" x14ac:dyDescent="0.35">
      <c r="A233" s="34"/>
      <c r="C233" s="35"/>
      <c r="D233" s="35"/>
      <c r="E233" s="35"/>
      <c r="F233" s="35"/>
    </row>
    <row r="234" spans="1:6" s="17" customFormat="1" ht="21" customHeight="1" x14ac:dyDescent="0.35">
      <c r="A234" s="34"/>
      <c r="C234" s="35"/>
      <c r="D234" s="35"/>
      <c r="E234" s="35"/>
      <c r="F234" s="35"/>
    </row>
    <row r="235" spans="1:6" s="17" customFormat="1" ht="21" customHeight="1" x14ac:dyDescent="0.35">
      <c r="A235" s="34"/>
      <c r="C235" s="35"/>
      <c r="D235" s="35"/>
      <c r="E235" s="35"/>
      <c r="F235" s="35"/>
    </row>
    <row r="236" spans="1:6" s="17" customFormat="1" ht="21" customHeight="1" x14ac:dyDescent="0.35">
      <c r="A236" s="34"/>
      <c r="C236" s="35"/>
      <c r="D236" s="35"/>
      <c r="E236" s="35"/>
      <c r="F236" s="35"/>
    </row>
    <row r="237" spans="1:6" s="17" customFormat="1" ht="21" customHeight="1" x14ac:dyDescent="0.35">
      <c r="A237" s="34"/>
      <c r="C237" s="35"/>
      <c r="D237" s="35"/>
      <c r="E237" s="35"/>
      <c r="F237" s="35"/>
    </row>
  </sheetData>
  <mergeCells count="14">
    <mergeCell ref="A164:F164"/>
    <mergeCell ref="A1:F1"/>
    <mergeCell ref="A158:A159"/>
    <mergeCell ref="A160:A161"/>
    <mergeCell ref="A76:F76"/>
    <mergeCell ref="C5:C6"/>
    <mergeCell ref="A35:A36"/>
    <mergeCell ref="A37:A38"/>
    <mergeCell ref="A5:A6"/>
    <mergeCell ref="B5:B6"/>
    <mergeCell ref="A80:A81"/>
    <mergeCell ref="B80:B81"/>
    <mergeCell ref="C80:C81"/>
    <mergeCell ref="A41:F4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89"/>
  <sheetViews>
    <sheetView topLeftCell="A11" workbookViewId="0">
      <selection activeCell="I6" sqref="I6"/>
    </sheetView>
  </sheetViews>
  <sheetFormatPr defaultRowHeight="14.25" x14ac:dyDescent="0.2"/>
  <cols>
    <col min="1" max="1" width="28.125" customWidth="1"/>
    <col min="3" max="3" width="9.625" bestFit="1" customWidth="1"/>
    <col min="4" max="6" width="23.125" customWidth="1"/>
  </cols>
  <sheetData>
    <row r="1" spans="1:10" s="32" customFormat="1" ht="21" customHeight="1" x14ac:dyDescent="0.35">
      <c r="A1" s="254" t="s">
        <v>71</v>
      </c>
      <c r="B1" s="254"/>
      <c r="C1" s="254"/>
      <c r="D1" s="254"/>
      <c r="E1" s="254"/>
      <c r="F1" s="254"/>
      <c r="G1" s="35">
        <f t="shared" ref="G1:G82" si="0">D1+E1+F1</f>
        <v>0</v>
      </c>
      <c r="H1" s="35">
        <f t="shared" ref="H1:H82" si="1">G1-C1</f>
        <v>0</v>
      </c>
    </row>
    <row r="2" spans="1:10" s="32" customFormat="1" ht="21" customHeight="1" x14ac:dyDescent="0.35">
      <c r="A2" s="123" t="s">
        <v>16</v>
      </c>
      <c r="B2" s="124"/>
      <c r="C2" s="125"/>
      <c r="D2" s="126"/>
      <c r="E2" s="127"/>
      <c r="F2" s="128" t="s">
        <v>69</v>
      </c>
      <c r="G2" s="35" t="e">
        <f t="shared" si="0"/>
        <v>#VALUE!</v>
      </c>
      <c r="H2" s="35" t="e">
        <f t="shared" si="1"/>
        <v>#VALUE!</v>
      </c>
    </row>
    <row r="3" spans="1:10" s="32" customFormat="1" ht="21" customHeight="1" x14ac:dyDescent="0.35">
      <c r="A3" s="123" t="s">
        <v>68</v>
      </c>
      <c r="B3" s="129"/>
      <c r="C3" s="130"/>
      <c r="D3" s="131"/>
      <c r="E3" s="132"/>
      <c r="F3" s="133" t="s">
        <v>3</v>
      </c>
      <c r="G3" s="35" t="e">
        <f t="shared" si="0"/>
        <v>#VALUE!</v>
      </c>
      <c r="H3" s="35" t="e">
        <f t="shared" si="1"/>
        <v>#VALUE!</v>
      </c>
    </row>
    <row r="4" spans="1:10" s="17" customFormat="1" ht="21" customHeight="1" x14ac:dyDescent="0.35">
      <c r="A4" s="34"/>
      <c r="C4" s="36"/>
      <c r="D4" s="35"/>
      <c r="E4" s="35"/>
      <c r="F4" s="35"/>
      <c r="G4" s="35">
        <f t="shared" si="0"/>
        <v>0</v>
      </c>
      <c r="H4" s="35">
        <f t="shared" si="1"/>
        <v>0</v>
      </c>
    </row>
    <row r="5" spans="1:10" s="17" customFormat="1" ht="21" customHeight="1" x14ac:dyDescent="0.35">
      <c r="A5" s="255" t="s">
        <v>128</v>
      </c>
      <c r="B5" s="260" t="s">
        <v>129</v>
      </c>
      <c r="C5" s="261" t="s">
        <v>0</v>
      </c>
      <c r="D5" s="115" t="s">
        <v>130</v>
      </c>
      <c r="E5" s="115" t="s">
        <v>131</v>
      </c>
      <c r="F5" s="115" t="s">
        <v>132</v>
      </c>
      <c r="G5" s="35" t="e">
        <f t="shared" si="0"/>
        <v>#VALUE!</v>
      </c>
      <c r="H5" s="35" t="e">
        <f t="shared" si="1"/>
        <v>#VALUE!</v>
      </c>
    </row>
    <row r="6" spans="1:10" s="17" customFormat="1" ht="21" customHeight="1" x14ac:dyDescent="0.35">
      <c r="A6" s="255"/>
      <c r="B6" s="260"/>
      <c r="C6" s="261"/>
      <c r="D6" s="51" t="s">
        <v>133</v>
      </c>
      <c r="E6" s="51" t="s">
        <v>134</v>
      </c>
      <c r="F6" s="51" t="s">
        <v>135</v>
      </c>
      <c r="G6" s="35" t="e">
        <f t="shared" si="0"/>
        <v>#VALUE!</v>
      </c>
      <c r="H6" s="35" t="e">
        <f t="shared" si="1"/>
        <v>#VALUE!</v>
      </c>
    </row>
    <row r="7" spans="1:10" s="17" customFormat="1" ht="21" customHeight="1" x14ac:dyDescent="0.35">
      <c r="A7" s="71"/>
      <c r="B7" s="72" t="s">
        <v>18</v>
      </c>
      <c r="C7" s="73">
        <f>D7+E7+F7</f>
        <v>0</v>
      </c>
      <c r="D7" s="73">
        <f t="shared" ref="D7:F7" si="2">D9</f>
        <v>0</v>
      </c>
      <c r="E7" s="73">
        <f t="shared" si="2"/>
        <v>0</v>
      </c>
      <c r="F7" s="73">
        <f t="shared" si="2"/>
        <v>0</v>
      </c>
      <c r="G7" s="35">
        <f t="shared" si="0"/>
        <v>0</v>
      </c>
      <c r="H7" s="35">
        <f t="shared" si="1"/>
        <v>0</v>
      </c>
    </row>
    <row r="8" spans="1:10" s="17" customFormat="1" ht="21" customHeight="1" x14ac:dyDescent="0.35">
      <c r="A8" s="57" t="s">
        <v>153</v>
      </c>
      <c r="B8" s="58" t="s">
        <v>1</v>
      </c>
      <c r="C8" s="80">
        <f>+C10+C46+C51</f>
        <v>16640400</v>
      </c>
      <c r="D8" s="80">
        <f t="shared" ref="D8:F8" si="3">+D10+D46+D51</f>
        <v>7620100</v>
      </c>
      <c r="E8" s="80">
        <f t="shared" si="3"/>
        <v>6242100</v>
      </c>
      <c r="F8" s="80">
        <f t="shared" si="3"/>
        <v>2778200</v>
      </c>
      <c r="G8" s="35">
        <f t="shared" si="0"/>
        <v>16640400</v>
      </c>
      <c r="H8" s="35">
        <f t="shared" si="1"/>
        <v>0</v>
      </c>
    </row>
    <row r="9" spans="1:10" s="17" customFormat="1" ht="21" customHeight="1" x14ac:dyDescent="0.35">
      <c r="A9" s="57"/>
      <c r="B9" s="58" t="s">
        <v>18</v>
      </c>
      <c r="C9" s="59"/>
      <c r="D9" s="59"/>
      <c r="E9" s="59"/>
      <c r="F9" s="59"/>
      <c r="G9" s="35">
        <f t="shared" si="0"/>
        <v>0</v>
      </c>
      <c r="H9" s="35">
        <f t="shared" si="1"/>
        <v>0</v>
      </c>
    </row>
    <row r="10" spans="1:10" s="49" customFormat="1" ht="21" customHeight="1" x14ac:dyDescent="0.35">
      <c r="A10" s="60" t="s">
        <v>26</v>
      </c>
      <c r="B10" s="60" t="s">
        <v>1</v>
      </c>
      <c r="C10" s="80">
        <f>+C12</f>
        <v>9075700</v>
      </c>
      <c r="D10" s="80">
        <f t="shared" ref="D10:F10" si="4">+D12</f>
        <v>5335400</v>
      </c>
      <c r="E10" s="80">
        <f t="shared" si="4"/>
        <v>3160800</v>
      </c>
      <c r="F10" s="80">
        <f t="shared" si="4"/>
        <v>579500</v>
      </c>
      <c r="G10" s="35">
        <f t="shared" si="0"/>
        <v>9075700</v>
      </c>
      <c r="H10" s="35">
        <f t="shared" si="1"/>
        <v>0</v>
      </c>
    </row>
    <row r="11" spans="1:10" s="49" customFormat="1" ht="21" customHeight="1" x14ac:dyDescent="0.35">
      <c r="A11" s="60"/>
      <c r="B11" s="60" t="s">
        <v>18</v>
      </c>
      <c r="C11" s="60"/>
      <c r="D11" s="60"/>
      <c r="E11" s="60"/>
      <c r="F11" s="60"/>
      <c r="G11" s="35">
        <f t="shared" si="0"/>
        <v>0</v>
      </c>
      <c r="H11" s="35">
        <f t="shared" si="1"/>
        <v>0</v>
      </c>
    </row>
    <row r="12" spans="1:10" s="49" customFormat="1" ht="21" customHeight="1" x14ac:dyDescent="0.35">
      <c r="A12" s="98" t="s">
        <v>86</v>
      </c>
      <c r="B12" s="99" t="s">
        <v>1</v>
      </c>
      <c r="C12" s="84">
        <f>SUM(C16:C44)</f>
        <v>9075700</v>
      </c>
      <c r="D12" s="84">
        <f t="shared" ref="D12:F12" si="5">SUM(D16:D44)</f>
        <v>5335400</v>
      </c>
      <c r="E12" s="84">
        <f t="shared" si="5"/>
        <v>3160800</v>
      </c>
      <c r="F12" s="84">
        <f t="shared" si="5"/>
        <v>579500</v>
      </c>
      <c r="G12" s="35">
        <f t="shared" si="0"/>
        <v>9075700</v>
      </c>
      <c r="H12" s="35">
        <f t="shared" si="1"/>
        <v>0</v>
      </c>
    </row>
    <row r="13" spans="1:10" s="49" customFormat="1" ht="21" customHeight="1" x14ac:dyDescent="0.35">
      <c r="A13" s="100"/>
      <c r="B13" s="99" t="s">
        <v>18</v>
      </c>
      <c r="C13" s="84"/>
      <c r="D13" s="101"/>
      <c r="E13" s="101"/>
      <c r="F13" s="101"/>
      <c r="G13" s="35">
        <f t="shared" si="0"/>
        <v>0</v>
      </c>
      <c r="H13" s="35">
        <f t="shared" si="1"/>
        <v>0</v>
      </c>
    </row>
    <row r="14" spans="1:10" s="49" customFormat="1" ht="21" customHeight="1" x14ac:dyDescent="0.35">
      <c r="A14" s="100" t="s">
        <v>151</v>
      </c>
      <c r="B14" s="99" t="s">
        <v>1</v>
      </c>
      <c r="C14" s="84"/>
      <c r="D14" s="84"/>
      <c r="E14" s="84"/>
      <c r="F14" s="84"/>
      <c r="G14" s="35">
        <f t="shared" si="0"/>
        <v>0</v>
      </c>
      <c r="H14" s="35">
        <f t="shared" si="1"/>
        <v>0</v>
      </c>
    </row>
    <row r="15" spans="1:10" s="49" customFormat="1" ht="21" customHeight="1" x14ac:dyDescent="0.35">
      <c r="A15" s="100"/>
      <c r="B15" s="99" t="s">
        <v>18</v>
      </c>
      <c r="C15" s="84"/>
      <c r="D15" s="101"/>
      <c r="E15" s="101"/>
      <c r="F15" s="101"/>
      <c r="G15" s="35">
        <f t="shared" si="0"/>
        <v>0</v>
      </c>
      <c r="H15" s="35">
        <f t="shared" si="1"/>
        <v>0</v>
      </c>
      <c r="I15" s="120" t="s">
        <v>199</v>
      </c>
      <c r="J15" s="120" t="s">
        <v>198</v>
      </c>
    </row>
    <row r="16" spans="1:10" s="17" customFormat="1" ht="21" customHeight="1" x14ac:dyDescent="0.35">
      <c r="A16" s="150" t="s">
        <v>154</v>
      </c>
      <c r="B16" s="54" t="s">
        <v>1</v>
      </c>
      <c r="C16" s="55">
        <f>+D16+E16+F16</f>
        <v>93000</v>
      </c>
      <c r="D16" s="82">
        <v>0</v>
      </c>
      <c r="E16" s="82">
        <v>46500</v>
      </c>
      <c r="F16" s="82">
        <v>46500</v>
      </c>
      <c r="G16" s="35">
        <f t="shared" si="0"/>
        <v>93000</v>
      </c>
      <c r="H16" s="35">
        <f t="shared" si="1"/>
        <v>0</v>
      </c>
      <c r="I16" s="118">
        <f>D16</f>
        <v>0</v>
      </c>
      <c r="J16" s="118">
        <f>C16*30/100</f>
        <v>27900</v>
      </c>
    </row>
    <row r="17" spans="1:10" s="17" customFormat="1" ht="21" customHeight="1" x14ac:dyDescent="0.35">
      <c r="A17" s="74"/>
      <c r="B17" s="54" t="s">
        <v>18</v>
      </c>
      <c r="C17" s="55"/>
      <c r="D17" s="82"/>
      <c r="E17" s="82"/>
      <c r="F17" s="82"/>
      <c r="G17" s="35">
        <f t="shared" si="0"/>
        <v>0</v>
      </c>
      <c r="H17" s="35">
        <f t="shared" si="1"/>
        <v>0</v>
      </c>
      <c r="I17" s="118">
        <f t="shared" ref="I17:I44" si="6">D17</f>
        <v>0</v>
      </c>
      <c r="J17" s="118">
        <f t="shared" ref="J17:J44" si="7">C17*30/100</f>
        <v>0</v>
      </c>
    </row>
    <row r="18" spans="1:10" s="17" customFormat="1" ht="21" customHeight="1" x14ac:dyDescent="0.35">
      <c r="A18" s="150" t="s">
        <v>155</v>
      </c>
      <c r="B18" s="54" t="s">
        <v>1</v>
      </c>
      <c r="C18" s="55">
        <f>+D18+E18+F18</f>
        <v>1600000</v>
      </c>
      <c r="D18" s="112">
        <v>440000</v>
      </c>
      <c r="E18" s="82">
        <v>627000</v>
      </c>
      <c r="F18" s="82">
        <v>533000</v>
      </c>
      <c r="G18" s="35">
        <f t="shared" si="0"/>
        <v>1600000</v>
      </c>
      <c r="H18" s="35">
        <f t="shared" si="1"/>
        <v>0</v>
      </c>
      <c r="I18" s="118">
        <f t="shared" si="6"/>
        <v>440000</v>
      </c>
      <c r="J18" s="118">
        <f t="shared" si="7"/>
        <v>480000</v>
      </c>
    </row>
    <row r="19" spans="1:10" s="17" customFormat="1" ht="21" customHeight="1" x14ac:dyDescent="0.35">
      <c r="A19" s="74"/>
      <c r="B19" s="54" t="s">
        <v>18</v>
      </c>
      <c r="C19" s="55"/>
      <c r="D19" s="82"/>
      <c r="E19" s="82"/>
      <c r="F19" s="82"/>
      <c r="G19" s="35">
        <f t="shared" si="0"/>
        <v>0</v>
      </c>
      <c r="H19" s="35">
        <f t="shared" si="1"/>
        <v>0</v>
      </c>
      <c r="I19" s="118">
        <f t="shared" si="6"/>
        <v>0</v>
      </c>
      <c r="J19" s="118">
        <f t="shared" si="7"/>
        <v>0</v>
      </c>
    </row>
    <row r="20" spans="1:10" s="49" customFormat="1" ht="21" customHeight="1" x14ac:dyDescent="0.35">
      <c r="A20" s="100" t="s">
        <v>185</v>
      </c>
      <c r="B20" s="99"/>
      <c r="C20" s="84"/>
      <c r="D20" s="84"/>
      <c r="E20" s="84"/>
      <c r="F20" s="84"/>
      <c r="G20" s="35">
        <f t="shared" si="0"/>
        <v>0</v>
      </c>
      <c r="H20" s="35">
        <f t="shared" si="1"/>
        <v>0</v>
      </c>
      <c r="I20" s="118"/>
      <c r="J20" s="118"/>
    </row>
    <row r="21" spans="1:10" s="17" customFormat="1" ht="21" customHeight="1" x14ac:dyDescent="0.35">
      <c r="A21" s="153" t="s">
        <v>156</v>
      </c>
      <c r="B21" s="154" t="s">
        <v>1</v>
      </c>
      <c r="C21" s="55">
        <f>+D21+E21+F21</f>
        <v>120000</v>
      </c>
      <c r="D21" s="82">
        <v>30000</v>
      </c>
      <c r="E21" s="82">
        <v>90000</v>
      </c>
      <c r="F21" s="82">
        <v>0</v>
      </c>
      <c r="G21" s="35">
        <f t="shared" si="0"/>
        <v>120000</v>
      </c>
      <c r="H21" s="35">
        <f t="shared" si="1"/>
        <v>0</v>
      </c>
      <c r="I21" s="118">
        <f t="shared" si="6"/>
        <v>30000</v>
      </c>
      <c r="J21" s="118">
        <f t="shared" si="7"/>
        <v>36000</v>
      </c>
    </row>
    <row r="22" spans="1:10" s="17" customFormat="1" ht="21" customHeight="1" x14ac:dyDescent="0.35">
      <c r="A22" s="153"/>
      <c r="B22" s="154" t="s">
        <v>18</v>
      </c>
      <c r="C22" s="55"/>
      <c r="D22" s="82"/>
      <c r="E22" s="82"/>
      <c r="F22" s="82"/>
      <c r="G22" s="35">
        <f t="shared" si="0"/>
        <v>0</v>
      </c>
      <c r="H22" s="35">
        <f t="shared" si="1"/>
        <v>0</v>
      </c>
      <c r="I22" s="118">
        <f t="shared" si="6"/>
        <v>0</v>
      </c>
      <c r="J22" s="118">
        <f t="shared" si="7"/>
        <v>0</v>
      </c>
    </row>
    <row r="23" spans="1:10" s="17" customFormat="1" ht="21" customHeight="1" x14ac:dyDescent="0.35">
      <c r="A23" s="153" t="s">
        <v>157</v>
      </c>
      <c r="B23" s="154" t="s">
        <v>1</v>
      </c>
      <c r="C23" s="55">
        <f>+D23+E23+F23</f>
        <v>3000000</v>
      </c>
      <c r="D23" s="82">
        <v>1000000</v>
      </c>
      <c r="E23" s="82">
        <v>2000000</v>
      </c>
      <c r="F23" s="82">
        <v>0</v>
      </c>
      <c r="G23" s="35">
        <f t="shared" si="0"/>
        <v>3000000</v>
      </c>
      <c r="H23" s="35">
        <f t="shared" si="1"/>
        <v>0</v>
      </c>
      <c r="I23" s="118">
        <f t="shared" si="6"/>
        <v>1000000</v>
      </c>
      <c r="J23" s="118">
        <f t="shared" si="7"/>
        <v>900000</v>
      </c>
    </row>
    <row r="24" spans="1:10" s="17" customFormat="1" ht="21" customHeight="1" x14ac:dyDescent="0.35">
      <c r="A24" s="153"/>
      <c r="B24" s="154" t="s">
        <v>18</v>
      </c>
      <c r="C24" s="55"/>
      <c r="D24" s="82"/>
      <c r="E24" s="82"/>
      <c r="F24" s="82"/>
      <c r="G24" s="35">
        <f t="shared" si="0"/>
        <v>0</v>
      </c>
      <c r="H24" s="35">
        <f t="shared" si="1"/>
        <v>0</v>
      </c>
      <c r="I24" s="118">
        <f t="shared" si="6"/>
        <v>0</v>
      </c>
      <c r="J24" s="118">
        <f t="shared" si="7"/>
        <v>0</v>
      </c>
    </row>
    <row r="25" spans="1:10" s="17" customFormat="1" ht="21" customHeight="1" x14ac:dyDescent="0.35">
      <c r="A25" s="153" t="s">
        <v>158</v>
      </c>
      <c r="B25" s="154" t="s">
        <v>1</v>
      </c>
      <c r="C25" s="55">
        <f>+D25+E25+F25</f>
        <v>756000</v>
      </c>
      <c r="D25" s="82">
        <v>756000</v>
      </c>
      <c r="E25" s="82">
        <v>0</v>
      </c>
      <c r="F25" s="82">
        <v>0</v>
      </c>
      <c r="G25" s="35">
        <f t="shared" si="0"/>
        <v>756000</v>
      </c>
      <c r="H25" s="35">
        <f t="shared" si="1"/>
        <v>0</v>
      </c>
      <c r="I25" s="118"/>
      <c r="J25" s="118"/>
    </row>
    <row r="26" spans="1:10" s="17" customFormat="1" ht="21" customHeight="1" x14ac:dyDescent="0.35">
      <c r="A26" s="153"/>
      <c r="B26" s="154" t="s">
        <v>18</v>
      </c>
      <c r="C26" s="55"/>
      <c r="D26" s="82"/>
      <c r="E26" s="82"/>
      <c r="F26" s="82"/>
      <c r="G26" s="35">
        <f t="shared" si="0"/>
        <v>0</v>
      </c>
      <c r="H26" s="35">
        <f t="shared" si="1"/>
        <v>0</v>
      </c>
      <c r="I26" s="118">
        <f t="shared" si="6"/>
        <v>0</v>
      </c>
      <c r="J26" s="118">
        <f t="shared" si="7"/>
        <v>0</v>
      </c>
    </row>
    <row r="27" spans="1:10" s="17" customFormat="1" ht="21" customHeight="1" x14ac:dyDescent="0.35">
      <c r="A27" s="153" t="s">
        <v>159</v>
      </c>
      <c r="B27" s="154" t="s">
        <v>1</v>
      </c>
      <c r="C27" s="55">
        <f>+D27+E27+F27</f>
        <v>3009600</v>
      </c>
      <c r="D27" s="55">
        <v>3009600</v>
      </c>
      <c r="E27" s="82">
        <v>0</v>
      </c>
      <c r="F27" s="82">
        <v>0</v>
      </c>
      <c r="G27" s="35">
        <f t="shared" si="0"/>
        <v>3009600</v>
      </c>
      <c r="H27" s="35">
        <f t="shared" si="1"/>
        <v>0</v>
      </c>
      <c r="I27" s="118"/>
      <c r="J27" s="118"/>
    </row>
    <row r="28" spans="1:10" s="17" customFormat="1" ht="21" customHeight="1" x14ac:dyDescent="0.35">
      <c r="A28" s="153"/>
      <c r="B28" s="154" t="s">
        <v>18</v>
      </c>
      <c r="C28" s="55"/>
      <c r="D28" s="82"/>
      <c r="E28" s="82"/>
      <c r="F28" s="82"/>
      <c r="G28" s="35">
        <f t="shared" si="0"/>
        <v>0</v>
      </c>
      <c r="H28" s="35">
        <f t="shared" si="1"/>
        <v>0</v>
      </c>
      <c r="I28" s="118">
        <f t="shared" si="6"/>
        <v>0</v>
      </c>
      <c r="J28" s="118">
        <f t="shared" si="7"/>
        <v>0</v>
      </c>
    </row>
    <row r="29" spans="1:10" s="17" customFormat="1" ht="21" customHeight="1" x14ac:dyDescent="0.35">
      <c r="A29" s="153" t="s">
        <v>160</v>
      </c>
      <c r="B29" s="154" t="s">
        <v>1</v>
      </c>
      <c r="C29" s="55">
        <v>354000</v>
      </c>
      <c r="D29" s="82">
        <v>50000</v>
      </c>
      <c r="E29" s="82">
        <v>304000</v>
      </c>
      <c r="F29" s="82">
        <v>0</v>
      </c>
      <c r="G29" s="35">
        <f t="shared" si="0"/>
        <v>354000</v>
      </c>
      <c r="H29" s="35">
        <f t="shared" si="1"/>
        <v>0</v>
      </c>
      <c r="I29" s="118">
        <f t="shared" si="6"/>
        <v>50000</v>
      </c>
      <c r="J29" s="118">
        <f t="shared" si="7"/>
        <v>106200</v>
      </c>
    </row>
    <row r="30" spans="1:10" s="17" customFormat="1" ht="21" customHeight="1" x14ac:dyDescent="0.35">
      <c r="A30" s="151"/>
      <c r="B30" s="154" t="s">
        <v>18</v>
      </c>
      <c r="C30" s="55"/>
      <c r="D30" s="82"/>
      <c r="E30" s="82"/>
      <c r="F30" s="82"/>
      <c r="G30" s="35">
        <f t="shared" si="0"/>
        <v>0</v>
      </c>
      <c r="H30" s="35">
        <f t="shared" si="1"/>
        <v>0</v>
      </c>
      <c r="I30" s="118">
        <f t="shared" si="6"/>
        <v>0</v>
      </c>
      <c r="J30" s="118">
        <f t="shared" si="7"/>
        <v>0</v>
      </c>
    </row>
    <row r="31" spans="1:10" s="49" customFormat="1" ht="21" customHeight="1" x14ac:dyDescent="0.35">
      <c r="A31" s="100" t="s">
        <v>186</v>
      </c>
      <c r="B31" s="99"/>
      <c r="C31" s="84"/>
      <c r="D31" s="84"/>
      <c r="E31" s="84"/>
      <c r="F31" s="84"/>
      <c r="G31" s="35">
        <f t="shared" si="0"/>
        <v>0</v>
      </c>
      <c r="H31" s="35">
        <f t="shared" si="1"/>
        <v>0</v>
      </c>
      <c r="I31" s="118"/>
      <c r="J31" s="118"/>
    </row>
    <row r="32" spans="1:10" s="17" customFormat="1" ht="21" customHeight="1" x14ac:dyDescent="0.35">
      <c r="A32" s="153" t="s">
        <v>161</v>
      </c>
      <c r="B32" s="154" t="s">
        <v>1</v>
      </c>
      <c r="C32" s="55">
        <f>+D32+E32+F32</f>
        <v>12000</v>
      </c>
      <c r="D32" s="112">
        <v>12000</v>
      </c>
      <c r="E32" s="82">
        <v>0</v>
      </c>
      <c r="F32" s="82">
        <v>0</v>
      </c>
      <c r="G32" s="35">
        <f t="shared" si="0"/>
        <v>12000</v>
      </c>
      <c r="H32" s="35">
        <f t="shared" si="1"/>
        <v>0</v>
      </c>
      <c r="I32" s="118">
        <f t="shared" si="6"/>
        <v>12000</v>
      </c>
      <c r="J32" s="118">
        <f t="shared" si="7"/>
        <v>3600</v>
      </c>
    </row>
    <row r="33" spans="1:10" s="17" customFormat="1" ht="21" customHeight="1" x14ac:dyDescent="0.35">
      <c r="A33" s="153"/>
      <c r="B33" s="154" t="s">
        <v>18</v>
      </c>
      <c r="C33" s="55"/>
      <c r="D33" s="112"/>
      <c r="E33" s="82"/>
      <c r="F33" s="82"/>
      <c r="G33" s="35">
        <f t="shared" si="0"/>
        <v>0</v>
      </c>
      <c r="H33" s="35">
        <f t="shared" si="1"/>
        <v>0</v>
      </c>
      <c r="I33" s="118">
        <f t="shared" si="6"/>
        <v>0</v>
      </c>
      <c r="J33" s="118">
        <f t="shared" si="7"/>
        <v>0</v>
      </c>
    </row>
    <row r="34" spans="1:10" s="17" customFormat="1" ht="21" customHeight="1" x14ac:dyDescent="0.35">
      <c r="A34" s="153" t="s">
        <v>162</v>
      </c>
      <c r="B34" s="154" t="s">
        <v>1</v>
      </c>
      <c r="C34" s="55">
        <f>+D34+E34+F34</f>
        <v>72000</v>
      </c>
      <c r="D34" s="112">
        <v>0</v>
      </c>
      <c r="E34" s="82">
        <v>72000</v>
      </c>
      <c r="F34" s="82">
        <v>0</v>
      </c>
      <c r="G34" s="35">
        <f t="shared" si="0"/>
        <v>72000</v>
      </c>
      <c r="H34" s="35">
        <f t="shared" si="1"/>
        <v>0</v>
      </c>
      <c r="I34" s="118">
        <f t="shared" si="6"/>
        <v>0</v>
      </c>
      <c r="J34" s="118">
        <f t="shared" si="7"/>
        <v>21600</v>
      </c>
    </row>
    <row r="35" spans="1:10" s="17" customFormat="1" ht="21" customHeight="1" x14ac:dyDescent="0.35">
      <c r="A35" s="153"/>
      <c r="B35" s="154" t="s">
        <v>18</v>
      </c>
      <c r="C35" s="55"/>
      <c r="D35" s="112"/>
      <c r="E35" s="82"/>
      <c r="F35" s="82"/>
      <c r="G35" s="35">
        <f t="shared" si="0"/>
        <v>0</v>
      </c>
      <c r="H35" s="35">
        <f t="shared" si="1"/>
        <v>0</v>
      </c>
      <c r="I35" s="118">
        <f t="shared" si="6"/>
        <v>0</v>
      </c>
      <c r="J35" s="118">
        <f t="shared" si="7"/>
        <v>0</v>
      </c>
    </row>
    <row r="36" spans="1:10" s="17" customFormat="1" ht="21" customHeight="1" x14ac:dyDescent="0.35">
      <c r="A36" s="153" t="s">
        <v>163</v>
      </c>
      <c r="B36" s="154" t="s">
        <v>1</v>
      </c>
      <c r="C36" s="55">
        <f>+D36+E36+F36</f>
        <v>18000</v>
      </c>
      <c r="D36" s="112">
        <v>18000</v>
      </c>
      <c r="E36" s="82">
        <v>0</v>
      </c>
      <c r="F36" s="82">
        <v>0</v>
      </c>
      <c r="G36" s="35">
        <f t="shared" si="0"/>
        <v>18000</v>
      </c>
      <c r="H36" s="35">
        <f t="shared" si="1"/>
        <v>0</v>
      </c>
      <c r="I36" s="118">
        <f t="shared" si="6"/>
        <v>18000</v>
      </c>
      <c r="J36" s="118">
        <f t="shared" si="7"/>
        <v>5400</v>
      </c>
    </row>
    <row r="37" spans="1:10" s="17" customFormat="1" ht="21" customHeight="1" x14ac:dyDescent="0.35">
      <c r="A37" s="153"/>
      <c r="B37" s="154" t="s">
        <v>18</v>
      </c>
      <c r="C37" s="55"/>
      <c r="D37" s="112"/>
      <c r="E37" s="82"/>
      <c r="F37" s="82"/>
      <c r="G37" s="35">
        <f t="shared" si="0"/>
        <v>0</v>
      </c>
      <c r="H37" s="35">
        <f t="shared" si="1"/>
        <v>0</v>
      </c>
      <c r="I37" s="118">
        <f t="shared" si="6"/>
        <v>0</v>
      </c>
      <c r="J37" s="118">
        <f t="shared" si="7"/>
        <v>0</v>
      </c>
    </row>
    <row r="38" spans="1:10" s="17" customFormat="1" ht="21" customHeight="1" x14ac:dyDescent="0.35">
      <c r="A38" s="153" t="s">
        <v>164</v>
      </c>
      <c r="B38" s="154" t="s">
        <v>1</v>
      </c>
      <c r="C38" s="55">
        <f>+D38+E38+F38</f>
        <v>19800</v>
      </c>
      <c r="D38" s="112">
        <v>19800</v>
      </c>
      <c r="E38" s="82">
        <v>0</v>
      </c>
      <c r="F38" s="82">
        <v>0</v>
      </c>
      <c r="G38" s="35">
        <f t="shared" si="0"/>
        <v>19800</v>
      </c>
      <c r="H38" s="35">
        <f t="shared" si="1"/>
        <v>0</v>
      </c>
      <c r="I38" s="118">
        <f t="shared" si="6"/>
        <v>19800</v>
      </c>
      <c r="J38" s="118">
        <f t="shared" si="7"/>
        <v>5940</v>
      </c>
    </row>
    <row r="39" spans="1:10" s="17" customFormat="1" ht="21" customHeight="1" x14ac:dyDescent="0.35">
      <c r="A39" s="153"/>
      <c r="B39" s="154" t="s">
        <v>18</v>
      </c>
      <c r="C39" s="55"/>
      <c r="D39" s="82"/>
      <c r="E39" s="82"/>
      <c r="F39" s="82"/>
      <c r="G39" s="35">
        <f t="shared" si="0"/>
        <v>0</v>
      </c>
      <c r="H39" s="35">
        <f t="shared" si="1"/>
        <v>0</v>
      </c>
      <c r="I39" s="118">
        <f t="shared" si="6"/>
        <v>0</v>
      </c>
      <c r="J39" s="118">
        <f t="shared" si="7"/>
        <v>0</v>
      </c>
    </row>
    <row r="40" spans="1:10" s="17" customFormat="1" ht="21" customHeight="1" x14ac:dyDescent="0.35">
      <c r="A40" s="153" t="s">
        <v>165</v>
      </c>
      <c r="B40" s="154" t="s">
        <v>1</v>
      </c>
      <c r="C40" s="55">
        <f>+D40+E40+F40</f>
        <v>5400</v>
      </c>
      <c r="D40" s="82">
        <v>0</v>
      </c>
      <c r="E40" s="82">
        <v>5400</v>
      </c>
      <c r="F40" s="82">
        <v>0</v>
      </c>
      <c r="G40" s="35">
        <f t="shared" si="0"/>
        <v>5400</v>
      </c>
      <c r="H40" s="35">
        <f t="shared" si="1"/>
        <v>0</v>
      </c>
      <c r="I40" s="118">
        <f t="shared" si="6"/>
        <v>0</v>
      </c>
      <c r="J40" s="118">
        <f t="shared" si="7"/>
        <v>1620</v>
      </c>
    </row>
    <row r="41" spans="1:10" s="17" customFormat="1" ht="21" customHeight="1" x14ac:dyDescent="0.35">
      <c r="A41" s="153"/>
      <c r="B41" s="154" t="s">
        <v>18</v>
      </c>
      <c r="C41" s="55"/>
      <c r="D41" s="82"/>
      <c r="E41" s="82"/>
      <c r="F41" s="82"/>
      <c r="G41" s="35">
        <f t="shared" si="0"/>
        <v>0</v>
      </c>
      <c r="H41" s="35">
        <f t="shared" si="1"/>
        <v>0</v>
      </c>
      <c r="I41" s="118">
        <f t="shared" si="6"/>
        <v>0</v>
      </c>
      <c r="J41" s="118">
        <f t="shared" si="7"/>
        <v>0</v>
      </c>
    </row>
    <row r="42" spans="1:10" s="17" customFormat="1" ht="21" customHeight="1" x14ac:dyDescent="0.35">
      <c r="A42" s="153" t="s">
        <v>166</v>
      </c>
      <c r="B42" s="154" t="s">
        <v>1</v>
      </c>
      <c r="C42" s="55">
        <f>+D42+E42+F42</f>
        <v>15900</v>
      </c>
      <c r="D42" s="82">
        <v>0</v>
      </c>
      <c r="E42" s="82">
        <v>15900</v>
      </c>
      <c r="F42" s="82">
        <v>0</v>
      </c>
      <c r="G42" s="35">
        <f t="shared" si="0"/>
        <v>15900</v>
      </c>
      <c r="H42" s="35">
        <f t="shared" si="1"/>
        <v>0</v>
      </c>
      <c r="I42" s="118">
        <f t="shared" si="6"/>
        <v>0</v>
      </c>
      <c r="J42" s="118">
        <f t="shared" si="7"/>
        <v>4770</v>
      </c>
    </row>
    <row r="43" spans="1:10" s="17" customFormat="1" ht="21" customHeight="1" x14ac:dyDescent="0.35">
      <c r="A43" s="153"/>
      <c r="B43" s="154" t="s">
        <v>18</v>
      </c>
      <c r="C43" s="55"/>
      <c r="D43" s="82"/>
      <c r="E43" s="82"/>
      <c r="F43" s="82"/>
      <c r="G43" s="35">
        <f t="shared" si="0"/>
        <v>0</v>
      </c>
      <c r="H43" s="35">
        <f t="shared" si="1"/>
        <v>0</v>
      </c>
      <c r="I43" s="118">
        <f t="shared" si="6"/>
        <v>0</v>
      </c>
      <c r="J43" s="118">
        <f t="shared" si="7"/>
        <v>0</v>
      </c>
    </row>
    <row r="44" spans="1:10" s="17" customFormat="1" ht="21" customHeight="1" x14ac:dyDescent="0.35">
      <c r="A44" s="153" t="s">
        <v>167</v>
      </c>
      <c r="B44" s="154" t="s">
        <v>1</v>
      </c>
      <c r="C44" s="55">
        <v>0</v>
      </c>
      <c r="D44" s="82">
        <v>0</v>
      </c>
      <c r="E44" s="82">
        <v>0</v>
      </c>
      <c r="F44" s="82">
        <v>0</v>
      </c>
      <c r="G44" s="35">
        <f t="shared" si="0"/>
        <v>0</v>
      </c>
      <c r="H44" s="35">
        <f t="shared" si="1"/>
        <v>0</v>
      </c>
      <c r="I44" s="118">
        <f t="shared" si="6"/>
        <v>0</v>
      </c>
      <c r="J44" s="118">
        <f t="shared" si="7"/>
        <v>0</v>
      </c>
    </row>
    <row r="45" spans="1:10" s="17" customFormat="1" ht="21" customHeight="1" x14ac:dyDescent="0.35">
      <c r="A45" s="150"/>
      <c r="B45" s="154" t="s">
        <v>18</v>
      </c>
      <c r="C45" s="55"/>
      <c r="D45" s="82"/>
      <c r="E45" s="82"/>
      <c r="F45" s="82"/>
      <c r="G45" s="35">
        <f t="shared" si="0"/>
        <v>0</v>
      </c>
      <c r="H45" s="35">
        <f t="shared" si="1"/>
        <v>0</v>
      </c>
      <c r="I45" s="35">
        <f>SUM(I16:I44)</f>
        <v>1569800</v>
      </c>
      <c r="J45" s="35">
        <f>SUM(J16:J44)</f>
        <v>1593030</v>
      </c>
    </row>
    <row r="46" spans="1:10" s="17" customFormat="1" ht="21" customHeight="1" x14ac:dyDescent="0.35">
      <c r="A46" s="60" t="s">
        <v>168</v>
      </c>
      <c r="B46" s="61" t="s">
        <v>1</v>
      </c>
      <c r="C46" s="62">
        <f>SUM(C47:C49)</f>
        <v>4301600</v>
      </c>
      <c r="D46" s="62">
        <f t="shared" ref="D46:F46" si="8">SUM(D47:D49)</f>
        <v>1433900</v>
      </c>
      <c r="E46" s="62">
        <f t="shared" si="8"/>
        <v>1433900</v>
      </c>
      <c r="F46" s="62">
        <f t="shared" si="8"/>
        <v>1433800</v>
      </c>
      <c r="G46" s="35">
        <f t="shared" si="0"/>
        <v>4301600</v>
      </c>
      <c r="H46" s="35">
        <f t="shared" si="1"/>
        <v>0</v>
      </c>
    </row>
    <row r="47" spans="1:10" s="17" customFormat="1" ht="21" customHeight="1" x14ac:dyDescent="0.35">
      <c r="A47" s="153" t="s">
        <v>169</v>
      </c>
      <c r="B47" s="154" t="s">
        <v>1</v>
      </c>
      <c r="C47" s="55">
        <f>+D47+E47+F47</f>
        <v>905600</v>
      </c>
      <c r="D47" s="82">
        <v>301900</v>
      </c>
      <c r="E47" s="82">
        <v>301900</v>
      </c>
      <c r="F47" s="82">
        <v>301800</v>
      </c>
      <c r="G47" s="35">
        <f t="shared" si="0"/>
        <v>905600</v>
      </c>
      <c r="H47" s="35">
        <f t="shared" si="1"/>
        <v>0</v>
      </c>
    </row>
    <row r="48" spans="1:10" s="17" customFormat="1" ht="21" customHeight="1" x14ac:dyDescent="0.35">
      <c r="A48" s="153"/>
      <c r="B48" s="154" t="s">
        <v>18</v>
      </c>
      <c r="C48" s="55"/>
      <c r="D48" s="52"/>
      <c r="E48" s="52"/>
      <c r="F48" s="52"/>
      <c r="G48" s="35">
        <f t="shared" si="0"/>
        <v>0</v>
      </c>
      <c r="H48" s="35">
        <f t="shared" si="1"/>
        <v>0</v>
      </c>
    </row>
    <row r="49" spans="1:8" s="17" customFormat="1" ht="21" customHeight="1" x14ac:dyDescent="0.35">
      <c r="A49" s="153" t="s">
        <v>170</v>
      </c>
      <c r="B49" s="154" t="s">
        <v>1</v>
      </c>
      <c r="C49" s="55">
        <f>+D49+E49+F49</f>
        <v>3396000</v>
      </c>
      <c r="D49" s="82">
        <v>1132000</v>
      </c>
      <c r="E49" s="82">
        <v>1132000</v>
      </c>
      <c r="F49" s="82">
        <v>1132000</v>
      </c>
      <c r="G49" s="35">
        <f t="shared" si="0"/>
        <v>3396000</v>
      </c>
      <c r="H49" s="35">
        <f t="shared" si="1"/>
        <v>0</v>
      </c>
    </row>
    <row r="50" spans="1:8" s="17" customFormat="1" ht="21" customHeight="1" x14ac:dyDescent="0.35">
      <c r="A50" s="155"/>
      <c r="B50" s="154" t="s">
        <v>18</v>
      </c>
      <c r="C50" s="55"/>
      <c r="D50" s="52"/>
      <c r="E50" s="52"/>
      <c r="F50" s="52"/>
      <c r="G50" s="35">
        <f t="shared" si="0"/>
        <v>0</v>
      </c>
      <c r="H50" s="35">
        <f t="shared" si="1"/>
        <v>0</v>
      </c>
    </row>
    <row r="51" spans="1:8" s="17" customFormat="1" ht="21" customHeight="1" x14ac:dyDescent="0.35">
      <c r="A51" s="60" t="s">
        <v>87</v>
      </c>
      <c r="B51" s="61" t="s">
        <v>1</v>
      </c>
      <c r="C51" s="62">
        <f>SUM(C52:C80)</f>
        <v>3263100</v>
      </c>
      <c r="D51" s="62">
        <f t="shared" ref="D51:F51" si="9">SUM(D52:D80)</f>
        <v>850800</v>
      </c>
      <c r="E51" s="62">
        <f t="shared" si="9"/>
        <v>1647400</v>
      </c>
      <c r="F51" s="62">
        <f t="shared" si="9"/>
        <v>764900</v>
      </c>
      <c r="G51" s="35">
        <f t="shared" si="0"/>
        <v>3263100</v>
      </c>
      <c r="H51" s="35">
        <f t="shared" si="1"/>
        <v>0</v>
      </c>
    </row>
    <row r="52" spans="1:8" s="17" customFormat="1" ht="21" customHeight="1" x14ac:dyDescent="0.35">
      <c r="A52" s="156" t="s">
        <v>171</v>
      </c>
      <c r="B52" s="154" t="s">
        <v>1</v>
      </c>
      <c r="C52" s="55">
        <f>+D52+E52+F52</f>
        <v>26200</v>
      </c>
      <c r="D52" s="82"/>
      <c r="E52" s="82">
        <v>26200</v>
      </c>
      <c r="F52" s="82"/>
      <c r="G52" s="35">
        <f t="shared" si="0"/>
        <v>26200</v>
      </c>
      <c r="H52" s="35">
        <f t="shared" si="1"/>
        <v>0</v>
      </c>
    </row>
    <row r="53" spans="1:8" s="17" customFormat="1" ht="21" customHeight="1" x14ac:dyDescent="0.35">
      <c r="A53" s="156"/>
      <c r="B53" s="154" t="s">
        <v>18</v>
      </c>
      <c r="C53" s="55"/>
      <c r="D53" s="82"/>
      <c r="E53" s="82"/>
      <c r="F53" s="82"/>
      <c r="G53" s="35">
        <f t="shared" si="0"/>
        <v>0</v>
      </c>
      <c r="H53" s="35">
        <f t="shared" si="1"/>
        <v>0</v>
      </c>
    </row>
    <row r="54" spans="1:8" s="17" customFormat="1" ht="21" customHeight="1" x14ac:dyDescent="0.35">
      <c r="A54" s="156" t="s">
        <v>172</v>
      </c>
      <c r="B54" s="154" t="s">
        <v>1</v>
      </c>
      <c r="C54" s="55">
        <f>+D54+E54+F54</f>
        <v>61500</v>
      </c>
      <c r="D54" s="82">
        <v>61500</v>
      </c>
      <c r="E54" s="82"/>
      <c r="F54" s="82"/>
      <c r="G54" s="35">
        <f t="shared" si="0"/>
        <v>61500</v>
      </c>
      <c r="H54" s="35">
        <f t="shared" si="1"/>
        <v>0</v>
      </c>
    </row>
    <row r="55" spans="1:8" s="17" customFormat="1" ht="21" customHeight="1" x14ac:dyDescent="0.35">
      <c r="A55" s="156"/>
      <c r="B55" s="154" t="s">
        <v>18</v>
      </c>
      <c r="C55" s="55"/>
      <c r="D55" s="82"/>
      <c r="E55" s="82"/>
      <c r="F55" s="82"/>
      <c r="G55" s="35">
        <f t="shared" si="0"/>
        <v>0</v>
      </c>
      <c r="H55" s="35">
        <f t="shared" si="1"/>
        <v>0</v>
      </c>
    </row>
    <row r="56" spans="1:8" s="17" customFormat="1" ht="21" customHeight="1" x14ac:dyDescent="0.35">
      <c r="A56" s="156" t="s">
        <v>173</v>
      </c>
      <c r="B56" s="154" t="s">
        <v>1</v>
      </c>
      <c r="C56" s="55">
        <f>+D56+E56+F56</f>
        <v>13100</v>
      </c>
      <c r="D56" s="82">
        <v>13100</v>
      </c>
      <c r="E56" s="82"/>
      <c r="F56" s="82"/>
      <c r="G56" s="35">
        <f t="shared" si="0"/>
        <v>13100</v>
      </c>
      <c r="H56" s="35">
        <f t="shared" si="1"/>
        <v>0</v>
      </c>
    </row>
    <row r="57" spans="1:8" s="17" customFormat="1" ht="21" customHeight="1" x14ac:dyDescent="0.35">
      <c r="A57" s="156"/>
      <c r="B57" s="154" t="s">
        <v>18</v>
      </c>
      <c r="C57" s="55"/>
      <c r="D57" s="82"/>
      <c r="E57" s="82"/>
      <c r="F57" s="82"/>
      <c r="G57" s="35">
        <f t="shared" si="0"/>
        <v>0</v>
      </c>
      <c r="H57" s="35">
        <f t="shared" si="1"/>
        <v>0</v>
      </c>
    </row>
    <row r="58" spans="1:8" s="17" customFormat="1" ht="21" customHeight="1" x14ac:dyDescent="0.35">
      <c r="A58" s="156" t="s">
        <v>174</v>
      </c>
      <c r="B58" s="154" t="s">
        <v>1</v>
      </c>
      <c r="C58" s="55">
        <f>+D58+E58+F58</f>
        <v>68600</v>
      </c>
      <c r="D58" s="82">
        <v>68600</v>
      </c>
      <c r="E58" s="82"/>
      <c r="F58" s="82"/>
      <c r="G58" s="35">
        <f t="shared" si="0"/>
        <v>68600</v>
      </c>
      <c r="H58" s="35">
        <f t="shared" si="1"/>
        <v>0</v>
      </c>
    </row>
    <row r="59" spans="1:8" s="17" customFormat="1" ht="21" customHeight="1" x14ac:dyDescent="0.35">
      <c r="A59" s="156"/>
      <c r="B59" s="154" t="s">
        <v>18</v>
      </c>
      <c r="C59" s="55"/>
      <c r="D59" s="82"/>
      <c r="E59" s="82"/>
      <c r="F59" s="82"/>
      <c r="G59" s="35">
        <f t="shared" si="0"/>
        <v>0</v>
      </c>
      <c r="H59" s="35">
        <f t="shared" si="1"/>
        <v>0</v>
      </c>
    </row>
    <row r="60" spans="1:8" s="17" customFormat="1" ht="21" customHeight="1" x14ac:dyDescent="0.35">
      <c r="A60" s="156" t="s">
        <v>175</v>
      </c>
      <c r="B60" s="154" t="s">
        <v>1</v>
      </c>
      <c r="C60" s="55">
        <f>+D60+E60+F60</f>
        <v>3000</v>
      </c>
      <c r="D60" s="82">
        <v>0</v>
      </c>
      <c r="E60" s="82">
        <v>3000</v>
      </c>
      <c r="F60" s="82"/>
      <c r="G60" s="35">
        <f t="shared" si="0"/>
        <v>3000</v>
      </c>
      <c r="H60" s="35">
        <f t="shared" si="1"/>
        <v>0</v>
      </c>
    </row>
    <row r="61" spans="1:8" s="17" customFormat="1" ht="21" customHeight="1" x14ac:dyDescent="0.35">
      <c r="A61" s="156"/>
      <c r="B61" s="154" t="s">
        <v>18</v>
      </c>
      <c r="C61" s="55"/>
      <c r="D61" s="82"/>
      <c r="E61" s="82"/>
      <c r="F61" s="82"/>
      <c r="G61" s="35">
        <f t="shared" si="0"/>
        <v>0</v>
      </c>
      <c r="H61" s="35">
        <f t="shared" si="1"/>
        <v>0</v>
      </c>
    </row>
    <row r="62" spans="1:8" s="17" customFormat="1" ht="21" customHeight="1" x14ac:dyDescent="0.35">
      <c r="A62" s="156" t="s">
        <v>176</v>
      </c>
      <c r="B62" s="154" t="s">
        <v>1</v>
      </c>
      <c r="C62" s="55">
        <f>+D62+E62+F62</f>
        <v>52700</v>
      </c>
      <c r="D62" s="157">
        <v>0</v>
      </c>
      <c r="E62" s="120">
        <v>0</v>
      </c>
      <c r="F62" s="82">
        <v>52700</v>
      </c>
      <c r="G62" s="35">
        <f t="shared" si="0"/>
        <v>52700</v>
      </c>
      <c r="H62" s="35">
        <f t="shared" si="1"/>
        <v>0</v>
      </c>
    </row>
    <row r="63" spans="1:8" s="17" customFormat="1" ht="21" customHeight="1" x14ac:dyDescent="0.35">
      <c r="A63" s="156"/>
      <c r="B63" s="154" t="s">
        <v>18</v>
      </c>
      <c r="C63" s="55"/>
      <c r="D63" s="82"/>
      <c r="E63" s="82"/>
      <c r="F63" s="82"/>
      <c r="G63" s="35">
        <f t="shared" si="0"/>
        <v>0</v>
      </c>
      <c r="H63" s="35">
        <f t="shared" si="1"/>
        <v>0</v>
      </c>
    </row>
    <row r="64" spans="1:8" s="17" customFormat="1" ht="21" customHeight="1" x14ac:dyDescent="0.35">
      <c r="A64" s="156" t="s">
        <v>177</v>
      </c>
      <c r="B64" s="154" t="s">
        <v>1</v>
      </c>
      <c r="C64" s="55">
        <f>+D64+E64+F64</f>
        <v>113000</v>
      </c>
      <c r="D64" s="82">
        <v>0</v>
      </c>
      <c r="E64" s="82">
        <v>113000</v>
      </c>
      <c r="F64" s="82">
        <v>0</v>
      </c>
      <c r="G64" s="35">
        <f t="shared" si="0"/>
        <v>113000</v>
      </c>
      <c r="H64" s="35">
        <f t="shared" si="1"/>
        <v>0</v>
      </c>
    </row>
    <row r="65" spans="1:8" s="17" customFormat="1" ht="21" customHeight="1" x14ac:dyDescent="0.35">
      <c r="A65" s="156"/>
      <c r="B65" s="154" t="s">
        <v>18</v>
      </c>
      <c r="C65" s="55"/>
      <c r="D65" s="82"/>
      <c r="E65" s="82"/>
      <c r="F65" s="82"/>
      <c r="G65" s="35">
        <f t="shared" si="0"/>
        <v>0</v>
      </c>
      <c r="H65" s="35">
        <f t="shared" si="1"/>
        <v>0</v>
      </c>
    </row>
    <row r="66" spans="1:8" s="17" customFormat="1" ht="21" customHeight="1" x14ac:dyDescent="0.35">
      <c r="A66" s="156" t="s">
        <v>178</v>
      </c>
      <c r="B66" s="154" t="s">
        <v>1</v>
      </c>
      <c r="C66" s="55">
        <f>+D66+E66+F66</f>
        <v>679200</v>
      </c>
      <c r="D66" s="82">
        <v>0</v>
      </c>
      <c r="E66" s="82">
        <v>679200</v>
      </c>
      <c r="F66" s="82">
        <v>0</v>
      </c>
      <c r="G66" s="35">
        <f t="shared" si="0"/>
        <v>679200</v>
      </c>
      <c r="H66" s="35">
        <f t="shared" si="1"/>
        <v>0</v>
      </c>
    </row>
    <row r="67" spans="1:8" s="17" customFormat="1" ht="21" customHeight="1" x14ac:dyDescent="0.35">
      <c r="A67" s="156"/>
      <c r="B67" s="154" t="s">
        <v>18</v>
      </c>
      <c r="C67" s="55"/>
      <c r="D67" s="82"/>
      <c r="E67" s="82"/>
      <c r="F67" s="82"/>
      <c r="G67" s="35">
        <f t="shared" si="0"/>
        <v>0</v>
      </c>
      <c r="H67" s="35">
        <f t="shared" si="1"/>
        <v>0</v>
      </c>
    </row>
    <row r="68" spans="1:8" s="17" customFormat="1" ht="21" customHeight="1" x14ac:dyDescent="0.35">
      <c r="A68" s="156" t="s">
        <v>179</v>
      </c>
      <c r="B68" s="154" t="s">
        <v>1</v>
      </c>
      <c r="C68" s="55">
        <f>+D68+E68+F68</f>
        <v>56200</v>
      </c>
      <c r="D68" s="82">
        <v>0</v>
      </c>
      <c r="E68" s="82">
        <v>0</v>
      </c>
      <c r="F68" s="82">
        <v>56200</v>
      </c>
      <c r="G68" s="35">
        <f t="shared" si="0"/>
        <v>56200</v>
      </c>
      <c r="H68" s="35">
        <f t="shared" si="1"/>
        <v>0</v>
      </c>
    </row>
    <row r="69" spans="1:8" s="17" customFormat="1" ht="21" customHeight="1" x14ac:dyDescent="0.35">
      <c r="A69" s="156"/>
      <c r="B69" s="154" t="s">
        <v>18</v>
      </c>
      <c r="C69" s="55"/>
      <c r="D69" s="82"/>
      <c r="E69" s="82"/>
      <c r="F69" s="82"/>
      <c r="G69" s="35">
        <f t="shared" si="0"/>
        <v>0</v>
      </c>
      <c r="H69" s="35">
        <f t="shared" si="1"/>
        <v>0</v>
      </c>
    </row>
    <row r="70" spans="1:8" s="17" customFormat="1" ht="21" customHeight="1" x14ac:dyDescent="0.35">
      <c r="A70" s="156" t="s">
        <v>180</v>
      </c>
      <c r="B70" s="154" t="s">
        <v>1</v>
      </c>
      <c r="C70" s="55">
        <f>+D70+E70+F70</f>
        <v>51600</v>
      </c>
      <c r="D70" s="82">
        <v>51600</v>
      </c>
      <c r="E70" s="82">
        <v>0</v>
      </c>
      <c r="F70" s="82">
        <v>0</v>
      </c>
      <c r="G70" s="35">
        <f t="shared" si="0"/>
        <v>51600</v>
      </c>
      <c r="H70" s="35">
        <f t="shared" si="1"/>
        <v>0</v>
      </c>
    </row>
    <row r="71" spans="1:8" s="17" customFormat="1" ht="21" customHeight="1" x14ac:dyDescent="0.35">
      <c r="A71" s="156"/>
      <c r="B71" s="154" t="s">
        <v>18</v>
      </c>
      <c r="C71" s="55"/>
      <c r="D71" s="82"/>
      <c r="E71" s="82"/>
      <c r="F71" s="82"/>
      <c r="G71" s="35">
        <f t="shared" si="0"/>
        <v>0</v>
      </c>
      <c r="H71" s="35">
        <f t="shared" si="1"/>
        <v>0</v>
      </c>
    </row>
    <row r="72" spans="1:8" s="17" customFormat="1" ht="21" customHeight="1" x14ac:dyDescent="0.35">
      <c r="A72" s="156" t="s">
        <v>181</v>
      </c>
      <c r="B72" s="154" t="s">
        <v>1</v>
      </c>
      <c r="C72" s="55">
        <f>+D72+E72+F72</f>
        <v>90000</v>
      </c>
      <c r="D72" s="82">
        <v>0</v>
      </c>
      <c r="E72" s="82">
        <v>90000</v>
      </c>
      <c r="F72" s="82">
        <v>0</v>
      </c>
      <c r="G72" s="35">
        <f t="shared" si="0"/>
        <v>90000</v>
      </c>
      <c r="H72" s="35">
        <f t="shared" si="1"/>
        <v>0</v>
      </c>
    </row>
    <row r="73" spans="1:8" s="17" customFormat="1" ht="21" customHeight="1" x14ac:dyDescent="0.35">
      <c r="A73" s="156"/>
      <c r="B73" s="154" t="s">
        <v>18</v>
      </c>
      <c r="C73" s="55"/>
      <c r="D73" s="82"/>
      <c r="E73" s="82"/>
      <c r="F73" s="82"/>
      <c r="G73" s="35">
        <f t="shared" si="0"/>
        <v>0</v>
      </c>
      <c r="H73" s="35">
        <f t="shared" si="1"/>
        <v>0</v>
      </c>
    </row>
    <row r="74" spans="1:8" s="17" customFormat="1" ht="21" customHeight="1" x14ac:dyDescent="0.35">
      <c r="A74" s="156" t="s">
        <v>182</v>
      </c>
      <c r="B74" s="154" t="s">
        <v>1</v>
      </c>
      <c r="C74" s="55">
        <f>+D74+E74+F74</f>
        <v>528000</v>
      </c>
      <c r="D74" s="82">
        <v>176000</v>
      </c>
      <c r="E74" s="82">
        <v>176000</v>
      </c>
      <c r="F74" s="82">
        <v>176000</v>
      </c>
      <c r="G74" s="35">
        <f t="shared" si="0"/>
        <v>528000</v>
      </c>
      <c r="H74" s="35">
        <f t="shared" si="1"/>
        <v>0</v>
      </c>
    </row>
    <row r="75" spans="1:8" s="17" customFormat="1" ht="21" customHeight="1" x14ac:dyDescent="0.35">
      <c r="A75" s="156"/>
      <c r="B75" s="154" t="s">
        <v>18</v>
      </c>
      <c r="C75" s="55"/>
      <c r="D75" s="82"/>
      <c r="E75" s="82"/>
      <c r="F75" s="82"/>
      <c r="G75" s="35">
        <f t="shared" si="0"/>
        <v>0</v>
      </c>
      <c r="H75" s="35">
        <f t="shared" si="1"/>
        <v>0</v>
      </c>
    </row>
    <row r="76" spans="1:8" s="17" customFormat="1" ht="21" customHeight="1" x14ac:dyDescent="0.35">
      <c r="A76" s="156" t="s">
        <v>183</v>
      </c>
      <c r="B76" s="154" t="s">
        <v>1</v>
      </c>
      <c r="C76" s="55">
        <f>+D76+E76+F76</f>
        <v>1440000</v>
      </c>
      <c r="D76" s="82">
        <v>480000</v>
      </c>
      <c r="E76" s="82">
        <v>480000</v>
      </c>
      <c r="F76" s="82">
        <v>480000</v>
      </c>
      <c r="G76" s="35">
        <f t="shared" si="0"/>
        <v>1440000</v>
      </c>
      <c r="H76" s="35">
        <f t="shared" si="1"/>
        <v>0</v>
      </c>
    </row>
    <row r="77" spans="1:8" s="17" customFormat="1" ht="21" customHeight="1" x14ac:dyDescent="0.35">
      <c r="A77" s="156"/>
      <c r="B77" s="154" t="s">
        <v>18</v>
      </c>
      <c r="C77" s="55"/>
      <c r="D77" s="82"/>
      <c r="E77" s="82"/>
      <c r="F77" s="82"/>
      <c r="G77" s="35">
        <f t="shared" si="0"/>
        <v>0</v>
      </c>
      <c r="H77" s="35">
        <f t="shared" si="1"/>
        <v>0</v>
      </c>
    </row>
    <row r="78" spans="1:8" s="17" customFormat="1" ht="21" customHeight="1" x14ac:dyDescent="0.35">
      <c r="A78" s="156" t="s">
        <v>184</v>
      </c>
      <c r="B78" s="154" t="s">
        <v>1</v>
      </c>
      <c r="C78" s="55">
        <f>+D78+E78+F78</f>
        <v>80000</v>
      </c>
      <c r="D78" s="82"/>
      <c r="E78" s="82">
        <v>80000</v>
      </c>
      <c r="F78" s="82"/>
      <c r="G78" s="35">
        <f t="shared" si="0"/>
        <v>80000</v>
      </c>
      <c r="H78" s="35">
        <f t="shared" si="1"/>
        <v>0</v>
      </c>
    </row>
    <row r="79" spans="1:8" s="17" customFormat="1" ht="21" customHeight="1" x14ac:dyDescent="0.35">
      <c r="A79" s="155"/>
      <c r="B79" s="154" t="s">
        <v>18</v>
      </c>
      <c r="C79" s="55"/>
      <c r="D79" s="82"/>
      <c r="E79" s="82"/>
      <c r="F79" s="82"/>
      <c r="G79" s="35">
        <f t="shared" si="0"/>
        <v>0</v>
      </c>
      <c r="H79" s="35">
        <f t="shared" si="1"/>
        <v>0</v>
      </c>
    </row>
    <row r="80" spans="1:8" s="17" customFormat="1" ht="21" customHeight="1" x14ac:dyDescent="0.35">
      <c r="A80" s="152"/>
      <c r="B80" s="54"/>
      <c r="C80" s="55"/>
      <c r="D80" s="82"/>
      <c r="E80" s="82"/>
      <c r="F80" s="82"/>
      <c r="G80" s="35">
        <f t="shared" si="0"/>
        <v>0</v>
      </c>
      <c r="H80" s="35">
        <f t="shared" si="1"/>
        <v>0</v>
      </c>
    </row>
    <row r="81" spans="1:8" s="17" customFormat="1" ht="21" customHeight="1" x14ac:dyDescent="0.35">
      <c r="A81" s="253" t="s">
        <v>88</v>
      </c>
      <c r="B81" s="77" t="s">
        <v>1</v>
      </c>
      <c r="C81" s="78">
        <f>C8</f>
        <v>16640400</v>
      </c>
      <c r="D81" s="78">
        <f t="shared" ref="D81:F81" si="10">D8</f>
        <v>7620100</v>
      </c>
      <c r="E81" s="78">
        <f t="shared" si="10"/>
        <v>6242100</v>
      </c>
      <c r="F81" s="78">
        <f t="shared" si="10"/>
        <v>2778200</v>
      </c>
      <c r="G81" s="35">
        <f t="shared" si="0"/>
        <v>16640400</v>
      </c>
      <c r="H81" s="35">
        <f t="shared" si="1"/>
        <v>0</v>
      </c>
    </row>
    <row r="82" spans="1:8" s="17" customFormat="1" ht="21" customHeight="1" x14ac:dyDescent="0.35">
      <c r="A82" s="253"/>
      <c r="B82" s="77" t="s">
        <v>18</v>
      </c>
      <c r="C82" s="78">
        <f>D82+E82+F82</f>
        <v>0</v>
      </c>
      <c r="D82" s="78">
        <f t="shared" ref="D82:F82" si="11">D7</f>
        <v>0</v>
      </c>
      <c r="E82" s="78">
        <f t="shared" si="11"/>
        <v>0</v>
      </c>
      <c r="F82" s="78">
        <f t="shared" si="11"/>
        <v>0</v>
      </c>
      <c r="G82" s="35">
        <f t="shared" si="0"/>
        <v>0</v>
      </c>
      <c r="H82" s="35">
        <f t="shared" si="1"/>
        <v>0</v>
      </c>
    </row>
    <row r="83" spans="1:8" s="17" customFormat="1" ht="21" customHeight="1" x14ac:dyDescent="0.35">
      <c r="A83" s="253" t="s">
        <v>89</v>
      </c>
      <c r="B83" s="77" t="s">
        <v>1</v>
      </c>
      <c r="C83" s="78">
        <f>D83+E83+F83</f>
        <v>0</v>
      </c>
      <c r="D83" s="78">
        <v>0</v>
      </c>
      <c r="E83" s="78">
        <v>0</v>
      </c>
      <c r="F83" s="78">
        <v>0</v>
      </c>
      <c r="G83" s="35">
        <f t="shared" ref="G83:G84" si="12">D83+E83+F83</f>
        <v>0</v>
      </c>
      <c r="H83" s="35">
        <f t="shared" ref="H83:H84" si="13">G83-C83</f>
        <v>0</v>
      </c>
    </row>
    <row r="84" spans="1:8" s="17" customFormat="1" ht="21" customHeight="1" x14ac:dyDescent="0.35">
      <c r="A84" s="253"/>
      <c r="B84" s="77" t="s">
        <v>18</v>
      </c>
      <c r="C84" s="78">
        <f>D84+E84+F84</f>
        <v>0</v>
      </c>
      <c r="D84" s="78">
        <v>0</v>
      </c>
      <c r="E84" s="78">
        <v>0</v>
      </c>
      <c r="F84" s="78">
        <v>0</v>
      </c>
      <c r="G84" s="35">
        <f t="shared" si="12"/>
        <v>0</v>
      </c>
      <c r="H84" s="35">
        <f t="shared" si="13"/>
        <v>0</v>
      </c>
    </row>
    <row r="85" spans="1:8" s="17" customFormat="1" ht="21" customHeight="1" x14ac:dyDescent="0.35">
      <c r="A85" s="138"/>
      <c r="B85" s="138"/>
      <c r="C85" s="141"/>
      <c r="D85" s="141"/>
      <c r="E85" s="141"/>
      <c r="F85" s="141"/>
    </row>
    <row r="86" spans="1:8" s="17" customFormat="1" ht="21" customHeight="1" x14ac:dyDescent="0.35">
      <c r="A86" s="120"/>
      <c r="B86" s="120"/>
      <c r="C86" s="145"/>
      <c r="D86" s="118"/>
      <c r="E86" s="145"/>
      <c r="F86" s="118"/>
    </row>
    <row r="87" spans="1:8" s="17" customFormat="1" ht="21" customHeight="1" x14ac:dyDescent="0.35">
      <c r="A87" s="142" t="s">
        <v>150</v>
      </c>
      <c r="B87" s="120"/>
      <c r="C87" s="145"/>
      <c r="D87" s="118"/>
      <c r="E87" s="145"/>
      <c r="F87" s="118"/>
    </row>
    <row r="88" spans="1:8" s="17" customFormat="1" ht="21" customHeight="1" x14ac:dyDescent="0.35">
      <c r="A88" s="138"/>
      <c r="B88" s="139"/>
      <c r="C88" s="140"/>
      <c r="D88" s="141"/>
      <c r="E88" s="141"/>
      <c r="F88" s="141"/>
    </row>
    <row r="89" spans="1:8" s="17" customFormat="1" ht="21" customHeight="1" x14ac:dyDescent="0.35">
      <c r="A89" s="138"/>
      <c r="B89" s="139"/>
      <c r="C89" s="140"/>
      <c r="D89" s="141"/>
      <c r="E89" s="141"/>
      <c r="F89" s="141"/>
    </row>
  </sheetData>
  <mergeCells count="6">
    <mergeCell ref="A83:A84"/>
    <mergeCell ref="A1:F1"/>
    <mergeCell ref="A5:A6"/>
    <mergeCell ref="B5:B6"/>
    <mergeCell ref="C5:C6"/>
    <mergeCell ref="A81:A82"/>
  </mergeCells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13"/>
  <sheetViews>
    <sheetView view="pageBreakPreview" zoomScaleNormal="70" zoomScaleSheetLayoutView="100" workbookViewId="0">
      <selection activeCell="E7" sqref="E7"/>
    </sheetView>
  </sheetViews>
  <sheetFormatPr defaultRowHeight="21" x14ac:dyDescent="0.35"/>
  <cols>
    <col min="1" max="1" width="36.25" style="1" customWidth="1"/>
    <col min="2" max="2" width="6" style="7" customWidth="1"/>
    <col min="3" max="3" width="5.375" style="1" customWidth="1"/>
    <col min="4" max="4" width="9.25" style="1" customWidth="1"/>
    <col min="5" max="7" width="10.25" style="1" customWidth="1"/>
    <col min="8" max="8" width="7" style="1" customWidth="1"/>
    <col min="9" max="9" width="4.375" style="1" customWidth="1"/>
    <col min="10" max="10" width="1.75" style="1" customWidth="1"/>
    <col min="11" max="11" width="3.25" style="1" customWidth="1"/>
    <col min="12" max="12" width="9.625" style="1" customWidth="1"/>
    <col min="13" max="13" width="8" style="1" hidden="1" customWidth="1"/>
    <col min="14" max="14" width="166.875" style="2" hidden="1" customWidth="1"/>
    <col min="15" max="15" width="2.375" style="1" hidden="1" customWidth="1"/>
    <col min="16" max="256" width="9" style="1"/>
    <col min="257" max="257" width="47.375" style="1" customWidth="1"/>
    <col min="258" max="258" width="11.125" style="1" customWidth="1"/>
    <col min="259" max="259" width="12.875" style="1" customWidth="1"/>
    <col min="260" max="260" width="11.125" style="1" customWidth="1"/>
    <col min="261" max="265" width="10.25" style="1" customWidth="1"/>
    <col min="266" max="266" width="12.875" style="1" customWidth="1"/>
    <col min="267" max="268" width="10.25" style="1" customWidth="1"/>
    <col min="269" max="271" width="0" style="1" hidden="1" customWidth="1"/>
    <col min="272" max="512" width="9" style="1"/>
    <col min="513" max="513" width="47.375" style="1" customWidth="1"/>
    <col min="514" max="514" width="11.125" style="1" customWidth="1"/>
    <col min="515" max="515" width="12.875" style="1" customWidth="1"/>
    <col min="516" max="516" width="11.125" style="1" customWidth="1"/>
    <col min="517" max="521" width="10.25" style="1" customWidth="1"/>
    <col min="522" max="522" width="12.875" style="1" customWidth="1"/>
    <col min="523" max="524" width="10.25" style="1" customWidth="1"/>
    <col min="525" max="527" width="0" style="1" hidden="1" customWidth="1"/>
    <col min="528" max="768" width="9" style="1"/>
    <col min="769" max="769" width="47.375" style="1" customWidth="1"/>
    <col min="770" max="770" width="11.125" style="1" customWidth="1"/>
    <col min="771" max="771" width="12.875" style="1" customWidth="1"/>
    <col min="772" max="772" width="11.125" style="1" customWidth="1"/>
    <col min="773" max="777" width="10.25" style="1" customWidth="1"/>
    <col min="778" max="778" width="12.875" style="1" customWidth="1"/>
    <col min="779" max="780" width="10.25" style="1" customWidth="1"/>
    <col min="781" max="783" width="0" style="1" hidden="1" customWidth="1"/>
    <col min="784" max="1024" width="9" style="1"/>
    <col min="1025" max="1025" width="47.375" style="1" customWidth="1"/>
    <col min="1026" max="1026" width="11.125" style="1" customWidth="1"/>
    <col min="1027" max="1027" width="12.875" style="1" customWidth="1"/>
    <col min="1028" max="1028" width="11.125" style="1" customWidth="1"/>
    <col min="1029" max="1033" width="10.25" style="1" customWidth="1"/>
    <col min="1034" max="1034" width="12.875" style="1" customWidth="1"/>
    <col min="1035" max="1036" width="10.25" style="1" customWidth="1"/>
    <col min="1037" max="1039" width="0" style="1" hidden="1" customWidth="1"/>
    <col min="1040" max="1280" width="9" style="1"/>
    <col min="1281" max="1281" width="47.375" style="1" customWidth="1"/>
    <col min="1282" max="1282" width="11.125" style="1" customWidth="1"/>
    <col min="1283" max="1283" width="12.875" style="1" customWidth="1"/>
    <col min="1284" max="1284" width="11.125" style="1" customWidth="1"/>
    <col min="1285" max="1289" width="10.25" style="1" customWidth="1"/>
    <col min="1290" max="1290" width="12.875" style="1" customWidth="1"/>
    <col min="1291" max="1292" width="10.25" style="1" customWidth="1"/>
    <col min="1293" max="1295" width="0" style="1" hidden="1" customWidth="1"/>
    <col min="1296" max="1536" width="9" style="1"/>
    <col min="1537" max="1537" width="47.375" style="1" customWidth="1"/>
    <col min="1538" max="1538" width="11.125" style="1" customWidth="1"/>
    <col min="1539" max="1539" width="12.875" style="1" customWidth="1"/>
    <col min="1540" max="1540" width="11.125" style="1" customWidth="1"/>
    <col min="1541" max="1545" width="10.25" style="1" customWidth="1"/>
    <col min="1546" max="1546" width="12.875" style="1" customWidth="1"/>
    <col min="1547" max="1548" width="10.25" style="1" customWidth="1"/>
    <col min="1549" max="1551" width="0" style="1" hidden="1" customWidth="1"/>
    <col min="1552" max="1792" width="9" style="1"/>
    <col min="1793" max="1793" width="47.375" style="1" customWidth="1"/>
    <col min="1794" max="1794" width="11.125" style="1" customWidth="1"/>
    <col min="1795" max="1795" width="12.875" style="1" customWidth="1"/>
    <col min="1796" max="1796" width="11.125" style="1" customWidth="1"/>
    <col min="1797" max="1801" width="10.25" style="1" customWidth="1"/>
    <col min="1802" max="1802" width="12.875" style="1" customWidth="1"/>
    <col min="1803" max="1804" width="10.25" style="1" customWidth="1"/>
    <col min="1805" max="1807" width="0" style="1" hidden="1" customWidth="1"/>
    <col min="1808" max="2048" width="9" style="1"/>
    <col min="2049" max="2049" width="47.375" style="1" customWidth="1"/>
    <col min="2050" max="2050" width="11.125" style="1" customWidth="1"/>
    <col min="2051" max="2051" width="12.875" style="1" customWidth="1"/>
    <col min="2052" max="2052" width="11.125" style="1" customWidth="1"/>
    <col min="2053" max="2057" width="10.25" style="1" customWidth="1"/>
    <col min="2058" max="2058" width="12.875" style="1" customWidth="1"/>
    <col min="2059" max="2060" width="10.25" style="1" customWidth="1"/>
    <col min="2061" max="2063" width="0" style="1" hidden="1" customWidth="1"/>
    <col min="2064" max="2304" width="9" style="1"/>
    <col min="2305" max="2305" width="47.375" style="1" customWidth="1"/>
    <col min="2306" max="2306" width="11.125" style="1" customWidth="1"/>
    <col min="2307" max="2307" width="12.875" style="1" customWidth="1"/>
    <col min="2308" max="2308" width="11.125" style="1" customWidth="1"/>
    <col min="2309" max="2313" width="10.25" style="1" customWidth="1"/>
    <col min="2314" max="2314" width="12.875" style="1" customWidth="1"/>
    <col min="2315" max="2316" width="10.25" style="1" customWidth="1"/>
    <col min="2317" max="2319" width="0" style="1" hidden="1" customWidth="1"/>
    <col min="2320" max="2560" width="9" style="1"/>
    <col min="2561" max="2561" width="47.375" style="1" customWidth="1"/>
    <col min="2562" max="2562" width="11.125" style="1" customWidth="1"/>
    <col min="2563" max="2563" width="12.875" style="1" customWidth="1"/>
    <col min="2564" max="2564" width="11.125" style="1" customWidth="1"/>
    <col min="2565" max="2569" width="10.25" style="1" customWidth="1"/>
    <col min="2570" max="2570" width="12.875" style="1" customWidth="1"/>
    <col min="2571" max="2572" width="10.25" style="1" customWidth="1"/>
    <col min="2573" max="2575" width="0" style="1" hidden="1" customWidth="1"/>
    <col min="2576" max="2816" width="9" style="1"/>
    <col min="2817" max="2817" width="47.375" style="1" customWidth="1"/>
    <col min="2818" max="2818" width="11.125" style="1" customWidth="1"/>
    <col min="2819" max="2819" width="12.875" style="1" customWidth="1"/>
    <col min="2820" max="2820" width="11.125" style="1" customWidth="1"/>
    <col min="2821" max="2825" width="10.25" style="1" customWidth="1"/>
    <col min="2826" max="2826" width="12.875" style="1" customWidth="1"/>
    <col min="2827" max="2828" width="10.25" style="1" customWidth="1"/>
    <col min="2829" max="2831" width="0" style="1" hidden="1" customWidth="1"/>
    <col min="2832" max="3072" width="9" style="1"/>
    <col min="3073" max="3073" width="47.375" style="1" customWidth="1"/>
    <col min="3074" max="3074" width="11.125" style="1" customWidth="1"/>
    <col min="3075" max="3075" width="12.875" style="1" customWidth="1"/>
    <col min="3076" max="3076" width="11.125" style="1" customWidth="1"/>
    <col min="3077" max="3081" width="10.25" style="1" customWidth="1"/>
    <col min="3082" max="3082" width="12.875" style="1" customWidth="1"/>
    <col min="3083" max="3084" width="10.25" style="1" customWidth="1"/>
    <col min="3085" max="3087" width="0" style="1" hidden="1" customWidth="1"/>
    <col min="3088" max="3328" width="9" style="1"/>
    <col min="3329" max="3329" width="47.375" style="1" customWidth="1"/>
    <col min="3330" max="3330" width="11.125" style="1" customWidth="1"/>
    <col min="3331" max="3331" width="12.875" style="1" customWidth="1"/>
    <col min="3332" max="3332" width="11.125" style="1" customWidth="1"/>
    <col min="3333" max="3337" width="10.25" style="1" customWidth="1"/>
    <col min="3338" max="3338" width="12.875" style="1" customWidth="1"/>
    <col min="3339" max="3340" width="10.25" style="1" customWidth="1"/>
    <col min="3341" max="3343" width="0" style="1" hidden="1" customWidth="1"/>
    <col min="3344" max="3584" width="9" style="1"/>
    <col min="3585" max="3585" width="47.375" style="1" customWidth="1"/>
    <col min="3586" max="3586" width="11.125" style="1" customWidth="1"/>
    <col min="3587" max="3587" width="12.875" style="1" customWidth="1"/>
    <col min="3588" max="3588" width="11.125" style="1" customWidth="1"/>
    <col min="3589" max="3593" width="10.25" style="1" customWidth="1"/>
    <col min="3594" max="3594" width="12.875" style="1" customWidth="1"/>
    <col min="3595" max="3596" width="10.25" style="1" customWidth="1"/>
    <col min="3597" max="3599" width="0" style="1" hidden="1" customWidth="1"/>
    <col min="3600" max="3840" width="9" style="1"/>
    <col min="3841" max="3841" width="47.375" style="1" customWidth="1"/>
    <col min="3842" max="3842" width="11.125" style="1" customWidth="1"/>
    <col min="3843" max="3843" width="12.875" style="1" customWidth="1"/>
    <col min="3844" max="3844" width="11.125" style="1" customWidth="1"/>
    <col min="3845" max="3849" width="10.25" style="1" customWidth="1"/>
    <col min="3850" max="3850" width="12.875" style="1" customWidth="1"/>
    <col min="3851" max="3852" width="10.25" style="1" customWidth="1"/>
    <col min="3853" max="3855" width="0" style="1" hidden="1" customWidth="1"/>
    <col min="3856" max="4096" width="9" style="1"/>
    <col min="4097" max="4097" width="47.375" style="1" customWidth="1"/>
    <col min="4098" max="4098" width="11.125" style="1" customWidth="1"/>
    <col min="4099" max="4099" width="12.875" style="1" customWidth="1"/>
    <col min="4100" max="4100" width="11.125" style="1" customWidth="1"/>
    <col min="4101" max="4105" width="10.25" style="1" customWidth="1"/>
    <col min="4106" max="4106" width="12.875" style="1" customWidth="1"/>
    <col min="4107" max="4108" width="10.25" style="1" customWidth="1"/>
    <col min="4109" max="4111" width="0" style="1" hidden="1" customWidth="1"/>
    <col min="4112" max="4352" width="9" style="1"/>
    <col min="4353" max="4353" width="47.375" style="1" customWidth="1"/>
    <col min="4354" max="4354" width="11.125" style="1" customWidth="1"/>
    <col min="4355" max="4355" width="12.875" style="1" customWidth="1"/>
    <col min="4356" max="4356" width="11.125" style="1" customWidth="1"/>
    <col min="4357" max="4361" width="10.25" style="1" customWidth="1"/>
    <col min="4362" max="4362" width="12.875" style="1" customWidth="1"/>
    <col min="4363" max="4364" width="10.25" style="1" customWidth="1"/>
    <col min="4365" max="4367" width="0" style="1" hidden="1" customWidth="1"/>
    <col min="4368" max="4608" width="9" style="1"/>
    <col min="4609" max="4609" width="47.375" style="1" customWidth="1"/>
    <col min="4610" max="4610" width="11.125" style="1" customWidth="1"/>
    <col min="4611" max="4611" width="12.875" style="1" customWidth="1"/>
    <col min="4612" max="4612" width="11.125" style="1" customWidth="1"/>
    <col min="4613" max="4617" width="10.25" style="1" customWidth="1"/>
    <col min="4618" max="4618" width="12.875" style="1" customWidth="1"/>
    <col min="4619" max="4620" width="10.25" style="1" customWidth="1"/>
    <col min="4621" max="4623" width="0" style="1" hidden="1" customWidth="1"/>
    <col min="4624" max="4864" width="9" style="1"/>
    <col min="4865" max="4865" width="47.375" style="1" customWidth="1"/>
    <col min="4866" max="4866" width="11.125" style="1" customWidth="1"/>
    <col min="4867" max="4867" width="12.875" style="1" customWidth="1"/>
    <col min="4868" max="4868" width="11.125" style="1" customWidth="1"/>
    <col min="4869" max="4873" width="10.25" style="1" customWidth="1"/>
    <col min="4874" max="4874" width="12.875" style="1" customWidth="1"/>
    <col min="4875" max="4876" width="10.25" style="1" customWidth="1"/>
    <col min="4877" max="4879" width="0" style="1" hidden="1" customWidth="1"/>
    <col min="4880" max="5120" width="9" style="1"/>
    <col min="5121" max="5121" width="47.375" style="1" customWidth="1"/>
    <col min="5122" max="5122" width="11.125" style="1" customWidth="1"/>
    <col min="5123" max="5123" width="12.875" style="1" customWidth="1"/>
    <col min="5124" max="5124" width="11.125" style="1" customWidth="1"/>
    <col min="5125" max="5129" width="10.25" style="1" customWidth="1"/>
    <col min="5130" max="5130" width="12.875" style="1" customWidth="1"/>
    <col min="5131" max="5132" width="10.25" style="1" customWidth="1"/>
    <col min="5133" max="5135" width="0" style="1" hidden="1" customWidth="1"/>
    <col min="5136" max="5376" width="9" style="1"/>
    <col min="5377" max="5377" width="47.375" style="1" customWidth="1"/>
    <col min="5378" max="5378" width="11.125" style="1" customWidth="1"/>
    <col min="5379" max="5379" width="12.875" style="1" customWidth="1"/>
    <col min="5380" max="5380" width="11.125" style="1" customWidth="1"/>
    <col min="5381" max="5385" width="10.25" style="1" customWidth="1"/>
    <col min="5386" max="5386" width="12.875" style="1" customWidth="1"/>
    <col min="5387" max="5388" width="10.25" style="1" customWidth="1"/>
    <col min="5389" max="5391" width="0" style="1" hidden="1" customWidth="1"/>
    <col min="5392" max="5632" width="9" style="1"/>
    <col min="5633" max="5633" width="47.375" style="1" customWidth="1"/>
    <col min="5634" max="5634" width="11.125" style="1" customWidth="1"/>
    <col min="5635" max="5635" width="12.875" style="1" customWidth="1"/>
    <col min="5636" max="5636" width="11.125" style="1" customWidth="1"/>
    <col min="5637" max="5641" width="10.25" style="1" customWidth="1"/>
    <col min="5642" max="5642" width="12.875" style="1" customWidth="1"/>
    <col min="5643" max="5644" width="10.25" style="1" customWidth="1"/>
    <col min="5645" max="5647" width="0" style="1" hidden="1" customWidth="1"/>
    <col min="5648" max="5888" width="9" style="1"/>
    <col min="5889" max="5889" width="47.375" style="1" customWidth="1"/>
    <col min="5890" max="5890" width="11.125" style="1" customWidth="1"/>
    <col min="5891" max="5891" width="12.875" style="1" customWidth="1"/>
    <col min="5892" max="5892" width="11.125" style="1" customWidth="1"/>
    <col min="5893" max="5897" width="10.25" style="1" customWidth="1"/>
    <col min="5898" max="5898" width="12.875" style="1" customWidth="1"/>
    <col min="5899" max="5900" width="10.25" style="1" customWidth="1"/>
    <col min="5901" max="5903" width="0" style="1" hidden="1" customWidth="1"/>
    <col min="5904" max="6144" width="9" style="1"/>
    <col min="6145" max="6145" width="47.375" style="1" customWidth="1"/>
    <col min="6146" max="6146" width="11.125" style="1" customWidth="1"/>
    <col min="6147" max="6147" width="12.875" style="1" customWidth="1"/>
    <col min="6148" max="6148" width="11.125" style="1" customWidth="1"/>
    <col min="6149" max="6153" width="10.25" style="1" customWidth="1"/>
    <col min="6154" max="6154" width="12.875" style="1" customWidth="1"/>
    <col min="6155" max="6156" width="10.25" style="1" customWidth="1"/>
    <col min="6157" max="6159" width="0" style="1" hidden="1" customWidth="1"/>
    <col min="6160" max="6400" width="9" style="1"/>
    <col min="6401" max="6401" width="47.375" style="1" customWidth="1"/>
    <col min="6402" max="6402" width="11.125" style="1" customWidth="1"/>
    <col min="6403" max="6403" width="12.875" style="1" customWidth="1"/>
    <col min="6404" max="6404" width="11.125" style="1" customWidth="1"/>
    <col min="6405" max="6409" width="10.25" style="1" customWidth="1"/>
    <col min="6410" max="6410" width="12.875" style="1" customWidth="1"/>
    <col min="6411" max="6412" width="10.25" style="1" customWidth="1"/>
    <col min="6413" max="6415" width="0" style="1" hidden="1" customWidth="1"/>
    <col min="6416" max="6656" width="9" style="1"/>
    <col min="6657" max="6657" width="47.375" style="1" customWidth="1"/>
    <col min="6658" max="6658" width="11.125" style="1" customWidth="1"/>
    <col min="6659" max="6659" width="12.875" style="1" customWidth="1"/>
    <col min="6660" max="6660" width="11.125" style="1" customWidth="1"/>
    <col min="6661" max="6665" width="10.25" style="1" customWidth="1"/>
    <col min="6666" max="6666" width="12.875" style="1" customWidth="1"/>
    <col min="6667" max="6668" width="10.25" style="1" customWidth="1"/>
    <col min="6669" max="6671" width="0" style="1" hidden="1" customWidth="1"/>
    <col min="6672" max="6912" width="9" style="1"/>
    <col min="6913" max="6913" width="47.375" style="1" customWidth="1"/>
    <col min="6914" max="6914" width="11.125" style="1" customWidth="1"/>
    <col min="6915" max="6915" width="12.875" style="1" customWidth="1"/>
    <col min="6916" max="6916" width="11.125" style="1" customWidth="1"/>
    <col min="6917" max="6921" width="10.25" style="1" customWidth="1"/>
    <col min="6922" max="6922" width="12.875" style="1" customWidth="1"/>
    <col min="6923" max="6924" width="10.25" style="1" customWidth="1"/>
    <col min="6925" max="6927" width="0" style="1" hidden="1" customWidth="1"/>
    <col min="6928" max="7168" width="9" style="1"/>
    <col min="7169" max="7169" width="47.375" style="1" customWidth="1"/>
    <col min="7170" max="7170" width="11.125" style="1" customWidth="1"/>
    <col min="7171" max="7171" width="12.875" style="1" customWidth="1"/>
    <col min="7172" max="7172" width="11.125" style="1" customWidth="1"/>
    <col min="7173" max="7177" width="10.25" style="1" customWidth="1"/>
    <col min="7178" max="7178" width="12.875" style="1" customWidth="1"/>
    <col min="7179" max="7180" width="10.25" style="1" customWidth="1"/>
    <col min="7181" max="7183" width="0" style="1" hidden="1" customWidth="1"/>
    <col min="7184" max="7424" width="9" style="1"/>
    <col min="7425" max="7425" width="47.375" style="1" customWidth="1"/>
    <col min="7426" max="7426" width="11.125" style="1" customWidth="1"/>
    <col min="7427" max="7427" width="12.875" style="1" customWidth="1"/>
    <col min="7428" max="7428" width="11.125" style="1" customWidth="1"/>
    <col min="7429" max="7433" width="10.25" style="1" customWidth="1"/>
    <col min="7434" max="7434" width="12.875" style="1" customWidth="1"/>
    <col min="7435" max="7436" width="10.25" style="1" customWidth="1"/>
    <col min="7437" max="7439" width="0" style="1" hidden="1" customWidth="1"/>
    <col min="7440" max="7680" width="9" style="1"/>
    <col min="7681" max="7681" width="47.375" style="1" customWidth="1"/>
    <col min="7682" max="7682" width="11.125" style="1" customWidth="1"/>
    <col min="7683" max="7683" width="12.875" style="1" customWidth="1"/>
    <col min="7684" max="7684" width="11.125" style="1" customWidth="1"/>
    <col min="7685" max="7689" width="10.25" style="1" customWidth="1"/>
    <col min="7690" max="7690" width="12.875" style="1" customWidth="1"/>
    <col min="7691" max="7692" width="10.25" style="1" customWidth="1"/>
    <col min="7693" max="7695" width="0" style="1" hidden="1" customWidth="1"/>
    <col min="7696" max="7936" width="9" style="1"/>
    <col min="7937" max="7937" width="47.375" style="1" customWidth="1"/>
    <col min="7938" max="7938" width="11.125" style="1" customWidth="1"/>
    <col min="7939" max="7939" width="12.875" style="1" customWidth="1"/>
    <col min="7940" max="7940" width="11.125" style="1" customWidth="1"/>
    <col min="7941" max="7945" width="10.25" style="1" customWidth="1"/>
    <col min="7946" max="7946" width="12.875" style="1" customWidth="1"/>
    <col min="7947" max="7948" width="10.25" style="1" customWidth="1"/>
    <col min="7949" max="7951" width="0" style="1" hidden="1" customWidth="1"/>
    <col min="7952" max="8192" width="9" style="1"/>
    <col min="8193" max="8193" width="47.375" style="1" customWidth="1"/>
    <col min="8194" max="8194" width="11.125" style="1" customWidth="1"/>
    <col min="8195" max="8195" width="12.875" style="1" customWidth="1"/>
    <col min="8196" max="8196" width="11.125" style="1" customWidth="1"/>
    <col min="8197" max="8201" width="10.25" style="1" customWidth="1"/>
    <col min="8202" max="8202" width="12.875" style="1" customWidth="1"/>
    <col min="8203" max="8204" width="10.25" style="1" customWidth="1"/>
    <col min="8205" max="8207" width="0" style="1" hidden="1" customWidth="1"/>
    <col min="8208" max="8448" width="9" style="1"/>
    <col min="8449" max="8449" width="47.375" style="1" customWidth="1"/>
    <col min="8450" max="8450" width="11.125" style="1" customWidth="1"/>
    <col min="8451" max="8451" width="12.875" style="1" customWidth="1"/>
    <col min="8452" max="8452" width="11.125" style="1" customWidth="1"/>
    <col min="8453" max="8457" width="10.25" style="1" customWidth="1"/>
    <col min="8458" max="8458" width="12.875" style="1" customWidth="1"/>
    <col min="8459" max="8460" width="10.25" style="1" customWidth="1"/>
    <col min="8461" max="8463" width="0" style="1" hidden="1" customWidth="1"/>
    <col min="8464" max="8704" width="9" style="1"/>
    <col min="8705" max="8705" width="47.375" style="1" customWidth="1"/>
    <col min="8706" max="8706" width="11.125" style="1" customWidth="1"/>
    <col min="8707" max="8707" width="12.875" style="1" customWidth="1"/>
    <col min="8708" max="8708" width="11.125" style="1" customWidth="1"/>
    <col min="8709" max="8713" width="10.25" style="1" customWidth="1"/>
    <col min="8714" max="8714" width="12.875" style="1" customWidth="1"/>
    <col min="8715" max="8716" width="10.25" style="1" customWidth="1"/>
    <col min="8717" max="8719" width="0" style="1" hidden="1" customWidth="1"/>
    <col min="8720" max="8960" width="9" style="1"/>
    <col min="8961" max="8961" width="47.375" style="1" customWidth="1"/>
    <col min="8962" max="8962" width="11.125" style="1" customWidth="1"/>
    <col min="8963" max="8963" width="12.875" style="1" customWidth="1"/>
    <col min="8964" max="8964" width="11.125" style="1" customWidth="1"/>
    <col min="8965" max="8969" width="10.25" style="1" customWidth="1"/>
    <col min="8970" max="8970" width="12.875" style="1" customWidth="1"/>
    <col min="8971" max="8972" width="10.25" style="1" customWidth="1"/>
    <col min="8973" max="8975" width="0" style="1" hidden="1" customWidth="1"/>
    <col min="8976" max="9216" width="9" style="1"/>
    <col min="9217" max="9217" width="47.375" style="1" customWidth="1"/>
    <col min="9218" max="9218" width="11.125" style="1" customWidth="1"/>
    <col min="9219" max="9219" width="12.875" style="1" customWidth="1"/>
    <col min="9220" max="9220" width="11.125" style="1" customWidth="1"/>
    <col min="9221" max="9225" width="10.25" style="1" customWidth="1"/>
    <col min="9226" max="9226" width="12.875" style="1" customWidth="1"/>
    <col min="9227" max="9228" width="10.25" style="1" customWidth="1"/>
    <col min="9229" max="9231" width="0" style="1" hidden="1" customWidth="1"/>
    <col min="9232" max="9472" width="9" style="1"/>
    <col min="9473" max="9473" width="47.375" style="1" customWidth="1"/>
    <col min="9474" max="9474" width="11.125" style="1" customWidth="1"/>
    <col min="9475" max="9475" width="12.875" style="1" customWidth="1"/>
    <col min="9476" max="9476" width="11.125" style="1" customWidth="1"/>
    <col min="9477" max="9481" width="10.25" style="1" customWidth="1"/>
    <col min="9482" max="9482" width="12.875" style="1" customWidth="1"/>
    <col min="9483" max="9484" width="10.25" style="1" customWidth="1"/>
    <col min="9485" max="9487" width="0" style="1" hidden="1" customWidth="1"/>
    <col min="9488" max="9728" width="9" style="1"/>
    <col min="9729" max="9729" width="47.375" style="1" customWidth="1"/>
    <col min="9730" max="9730" width="11.125" style="1" customWidth="1"/>
    <col min="9731" max="9731" width="12.875" style="1" customWidth="1"/>
    <col min="9732" max="9732" width="11.125" style="1" customWidth="1"/>
    <col min="9733" max="9737" width="10.25" style="1" customWidth="1"/>
    <col min="9738" max="9738" width="12.875" style="1" customWidth="1"/>
    <col min="9739" max="9740" width="10.25" style="1" customWidth="1"/>
    <col min="9741" max="9743" width="0" style="1" hidden="1" customWidth="1"/>
    <col min="9744" max="9984" width="9" style="1"/>
    <col min="9985" max="9985" width="47.375" style="1" customWidth="1"/>
    <col min="9986" max="9986" width="11.125" style="1" customWidth="1"/>
    <col min="9987" max="9987" width="12.875" style="1" customWidth="1"/>
    <col min="9988" max="9988" width="11.125" style="1" customWidth="1"/>
    <col min="9989" max="9993" width="10.25" style="1" customWidth="1"/>
    <col min="9994" max="9994" width="12.875" style="1" customWidth="1"/>
    <col min="9995" max="9996" width="10.25" style="1" customWidth="1"/>
    <col min="9997" max="9999" width="0" style="1" hidden="1" customWidth="1"/>
    <col min="10000" max="10240" width="9" style="1"/>
    <col min="10241" max="10241" width="47.375" style="1" customWidth="1"/>
    <col min="10242" max="10242" width="11.125" style="1" customWidth="1"/>
    <col min="10243" max="10243" width="12.875" style="1" customWidth="1"/>
    <col min="10244" max="10244" width="11.125" style="1" customWidth="1"/>
    <col min="10245" max="10249" width="10.25" style="1" customWidth="1"/>
    <col min="10250" max="10250" width="12.875" style="1" customWidth="1"/>
    <col min="10251" max="10252" width="10.25" style="1" customWidth="1"/>
    <col min="10253" max="10255" width="0" style="1" hidden="1" customWidth="1"/>
    <col min="10256" max="10496" width="9" style="1"/>
    <col min="10497" max="10497" width="47.375" style="1" customWidth="1"/>
    <col min="10498" max="10498" width="11.125" style="1" customWidth="1"/>
    <col min="10499" max="10499" width="12.875" style="1" customWidth="1"/>
    <col min="10500" max="10500" width="11.125" style="1" customWidth="1"/>
    <col min="10501" max="10505" width="10.25" style="1" customWidth="1"/>
    <col min="10506" max="10506" width="12.875" style="1" customWidth="1"/>
    <col min="10507" max="10508" width="10.25" style="1" customWidth="1"/>
    <col min="10509" max="10511" width="0" style="1" hidden="1" customWidth="1"/>
    <col min="10512" max="10752" width="9" style="1"/>
    <col min="10753" max="10753" width="47.375" style="1" customWidth="1"/>
    <col min="10754" max="10754" width="11.125" style="1" customWidth="1"/>
    <col min="10755" max="10755" width="12.875" style="1" customWidth="1"/>
    <col min="10756" max="10756" width="11.125" style="1" customWidth="1"/>
    <col min="10757" max="10761" width="10.25" style="1" customWidth="1"/>
    <col min="10762" max="10762" width="12.875" style="1" customWidth="1"/>
    <col min="10763" max="10764" width="10.25" style="1" customWidth="1"/>
    <col min="10765" max="10767" width="0" style="1" hidden="1" customWidth="1"/>
    <col min="10768" max="11008" width="9" style="1"/>
    <col min="11009" max="11009" width="47.375" style="1" customWidth="1"/>
    <col min="11010" max="11010" width="11.125" style="1" customWidth="1"/>
    <col min="11011" max="11011" width="12.875" style="1" customWidth="1"/>
    <col min="11012" max="11012" width="11.125" style="1" customWidth="1"/>
    <col min="11013" max="11017" width="10.25" style="1" customWidth="1"/>
    <col min="11018" max="11018" width="12.875" style="1" customWidth="1"/>
    <col min="11019" max="11020" width="10.25" style="1" customWidth="1"/>
    <col min="11021" max="11023" width="0" style="1" hidden="1" customWidth="1"/>
    <col min="11024" max="11264" width="9" style="1"/>
    <col min="11265" max="11265" width="47.375" style="1" customWidth="1"/>
    <col min="11266" max="11266" width="11.125" style="1" customWidth="1"/>
    <col min="11267" max="11267" width="12.875" style="1" customWidth="1"/>
    <col min="11268" max="11268" width="11.125" style="1" customWidth="1"/>
    <col min="11269" max="11273" width="10.25" style="1" customWidth="1"/>
    <col min="11274" max="11274" width="12.875" style="1" customWidth="1"/>
    <col min="11275" max="11276" width="10.25" style="1" customWidth="1"/>
    <col min="11277" max="11279" width="0" style="1" hidden="1" customWidth="1"/>
    <col min="11280" max="11520" width="9" style="1"/>
    <col min="11521" max="11521" width="47.375" style="1" customWidth="1"/>
    <col min="11522" max="11522" width="11.125" style="1" customWidth="1"/>
    <col min="11523" max="11523" width="12.875" style="1" customWidth="1"/>
    <col min="11524" max="11524" width="11.125" style="1" customWidth="1"/>
    <col min="11525" max="11529" width="10.25" style="1" customWidth="1"/>
    <col min="11530" max="11530" width="12.875" style="1" customWidth="1"/>
    <col min="11531" max="11532" width="10.25" style="1" customWidth="1"/>
    <col min="11533" max="11535" width="0" style="1" hidden="1" customWidth="1"/>
    <col min="11536" max="11776" width="9" style="1"/>
    <col min="11777" max="11777" width="47.375" style="1" customWidth="1"/>
    <col min="11778" max="11778" width="11.125" style="1" customWidth="1"/>
    <col min="11779" max="11779" width="12.875" style="1" customWidth="1"/>
    <col min="11780" max="11780" width="11.125" style="1" customWidth="1"/>
    <col min="11781" max="11785" width="10.25" style="1" customWidth="1"/>
    <col min="11786" max="11786" width="12.875" style="1" customWidth="1"/>
    <col min="11787" max="11788" width="10.25" style="1" customWidth="1"/>
    <col min="11789" max="11791" width="0" style="1" hidden="1" customWidth="1"/>
    <col min="11792" max="12032" width="9" style="1"/>
    <col min="12033" max="12033" width="47.375" style="1" customWidth="1"/>
    <col min="12034" max="12034" width="11.125" style="1" customWidth="1"/>
    <col min="12035" max="12035" width="12.875" style="1" customWidth="1"/>
    <col min="12036" max="12036" width="11.125" style="1" customWidth="1"/>
    <col min="12037" max="12041" width="10.25" style="1" customWidth="1"/>
    <col min="12042" max="12042" width="12.875" style="1" customWidth="1"/>
    <col min="12043" max="12044" width="10.25" style="1" customWidth="1"/>
    <col min="12045" max="12047" width="0" style="1" hidden="1" customWidth="1"/>
    <col min="12048" max="12288" width="9" style="1"/>
    <col min="12289" max="12289" width="47.375" style="1" customWidth="1"/>
    <col min="12290" max="12290" width="11.125" style="1" customWidth="1"/>
    <col min="12291" max="12291" width="12.875" style="1" customWidth="1"/>
    <col min="12292" max="12292" width="11.125" style="1" customWidth="1"/>
    <col min="12293" max="12297" width="10.25" style="1" customWidth="1"/>
    <col min="12298" max="12298" width="12.875" style="1" customWidth="1"/>
    <col min="12299" max="12300" width="10.25" style="1" customWidth="1"/>
    <col min="12301" max="12303" width="0" style="1" hidden="1" customWidth="1"/>
    <col min="12304" max="12544" width="9" style="1"/>
    <col min="12545" max="12545" width="47.375" style="1" customWidth="1"/>
    <col min="12546" max="12546" width="11.125" style="1" customWidth="1"/>
    <col min="12547" max="12547" width="12.875" style="1" customWidth="1"/>
    <col min="12548" max="12548" width="11.125" style="1" customWidth="1"/>
    <col min="12549" max="12553" width="10.25" style="1" customWidth="1"/>
    <col min="12554" max="12554" width="12.875" style="1" customWidth="1"/>
    <col min="12555" max="12556" width="10.25" style="1" customWidth="1"/>
    <col min="12557" max="12559" width="0" style="1" hidden="1" customWidth="1"/>
    <col min="12560" max="12800" width="9" style="1"/>
    <col min="12801" max="12801" width="47.375" style="1" customWidth="1"/>
    <col min="12802" max="12802" width="11.125" style="1" customWidth="1"/>
    <col min="12803" max="12803" width="12.875" style="1" customWidth="1"/>
    <col min="12804" max="12804" width="11.125" style="1" customWidth="1"/>
    <col min="12805" max="12809" width="10.25" style="1" customWidth="1"/>
    <col min="12810" max="12810" width="12.875" style="1" customWidth="1"/>
    <col min="12811" max="12812" width="10.25" style="1" customWidth="1"/>
    <col min="12813" max="12815" width="0" style="1" hidden="1" customWidth="1"/>
    <col min="12816" max="13056" width="9" style="1"/>
    <col min="13057" max="13057" width="47.375" style="1" customWidth="1"/>
    <col min="13058" max="13058" width="11.125" style="1" customWidth="1"/>
    <col min="13059" max="13059" width="12.875" style="1" customWidth="1"/>
    <col min="13060" max="13060" width="11.125" style="1" customWidth="1"/>
    <col min="13061" max="13065" width="10.25" style="1" customWidth="1"/>
    <col min="13066" max="13066" width="12.875" style="1" customWidth="1"/>
    <col min="13067" max="13068" width="10.25" style="1" customWidth="1"/>
    <col min="13069" max="13071" width="0" style="1" hidden="1" customWidth="1"/>
    <col min="13072" max="13312" width="9" style="1"/>
    <col min="13313" max="13313" width="47.375" style="1" customWidth="1"/>
    <col min="13314" max="13314" width="11.125" style="1" customWidth="1"/>
    <col min="13315" max="13315" width="12.875" style="1" customWidth="1"/>
    <col min="13316" max="13316" width="11.125" style="1" customWidth="1"/>
    <col min="13317" max="13321" width="10.25" style="1" customWidth="1"/>
    <col min="13322" max="13322" width="12.875" style="1" customWidth="1"/>
    <col min="13323" max="13324" width="10.25" style="1" customWidth="1"/>
    <col min="13325" max="13327" width="0" style="1" hidden="1" customWidth="1"/>
    <col min="13328" max="13568" width="9" style="1"/>
    <col min="13569" max="13569" width="47.375" style="1" customWidth="1"/>
    <col min="13570" max="13570" width="11.125" style="1" customWidth="1"/>
    <col min="13571" max="13571" width="12.875" style="1" customWidth="1"/>
    <col min="13572" max="13572" width="11.125" style="1" customWidth="1"/>
    <col min="13573" max="13577" width="10.25" style="1" customWidth="1"/>
    <col min="13578" max="13578" width="12.875" style="1" customWidth="1"/>
    <col min="13579" max="13580" width="10.25" style="1" customWidth="1"/>
    <col min="13581" max="13583" width="0" style="1" hidden="1" customWidth="1"/>
    <col min="13584" max="13824" width="9" style="1"/>
    <col min="13825" max="13825" width="47.375" style="1" customWidth="1"/>
    <col min="13826" max="13826" width="11.125" style="1" customWidth="1"/>
    <col min="13827" max="13827" width="12.875" style="1" customWidth="1"/>
    <col min="13828" max="13828" width="11.125" style="1" customWidth="1"/>
    <col min="13829" max="13833" width="10.25" style="1" customWidth="1"/>
    <col min="13834" max="13834" width="12.875" style="1" customWidth="1"/>
    <col min="13835" max="13836" width="10.25" style="1" customWidth="1"/>
    <col min="13837" max="13839" width="0" style="1" hidden="1" customWidth="1"/>
    <col min="13840" max="14080" width="9" style="1"/>
    <col min="14081" max="14081" width="47.375" style="1" customWidth="1"/>
    <col min="14082" max="14082" width="11.125" style="1" customWidth="1"/>
    <col min="14083" max="14083" width="12.875" style="1" customWidth="1"/>
    <col min="14084" max="14084" width="11.125" style="1" customWidth="1"/>
    <col min="14085" max="14089" width="10.25" style="1" customWidth="1"/>
    <col min="14090" max="14090" width="12.875" style="1" customWidth="1"/>
    <col min="14091" max="14092" width="10.25" style="1" customWidth="1"/>
    <col min="14093" max="14095" width="0" style="1" hidden="1" customWidth="1"/>
    <col min="14096" max="14336" width="9" style="1"/>
    <col min="14337" max="14337" width="47.375" style="1" customWidth="1"/>
    <col min="14338" max="14338" width="11.125" style="1" customWidth="1"/>
    <col min="14339" max="14339" width="12.875" style="1" customWidth="1"/>
    <col min="14340" max="14340" width="11.125" style="1" customWidth="1"/>
    <col min="14341" max="14345" width="10.25" style="1" customWidth="1"/>
    <col min="14346" max="14346" width="12.875" style="1" customWidth="1"/>
    <col min="14347" max="14348" width="10.25" style="1" customWidth="1"/>
    <col min="14349" max="14351" width="0" style="1" hidden="1" customWidth="1"/>
    <col min="14352" max="14592" width="9" style="1"/>
    <col min="14593" max="14593" width="47.375" style="1" customWidth="1"/>
    <col min="14594" max="14594" width="11.125" style="1" customWidth="1"/>
    <col min="14595" max="14595" width="12.875" style="1" customWidth="1"/>
    <col min="14596" max="14596" width="11.125" style="1" customWidth="1"/>
    <col min="14597" max="14601" width="10.25" style="1" customWidth="1"/>
    <col min="14602" max="14602" width="12.875" style="1" customWidth="1"/>
    <col min="14603" max="14604" width="10.25" style="1" customWidth="1"/>
    <col min="14605" max="14607" width="0" style="1" hidden="1" customWidth="1"/>
    <col min="14608" max="14848" width="9" style="1"/>
    <col min="14849" max="14849" width="47.375" style="1" customWidth="1"/>
    <col min="14850" max="14850" width="11.125" style="1" customWidth="1"/>
    <col min="14851" max="14851" width="12.875" style="1" customWidth="1"/>
    <col min="14852" max="14852" width="11.125" style="1" customWidth="1"/>
    <col min="14853" max="14857" width="10.25" style="1" customWidth="1"/>
    <col min="14858" max="14858" width="12.875" style="1" customWidth="1"/>
    <col min="14859" max="14860" width="10.25" style="1" customWidth="1"/>
    <col min="14861" max="14863" width="0" style="1" hidden="1" customWidth="1"/>
    <col min="14864" max="15104" width="9" style="1"/>
    <col min="15105" max="15105" width="47.375" style="1" customWidth="1"/>
    <col min="15106" max="15106" width="11.125" style="1" customWidth="1"/>
    <col min="15107" max="15107" width="12.875" style="1" customWidth="1"/>
    <col min="15108" max="15108" width="11.125" style="1" customWidth="1"/>
    <col min="15109" max="15113" width="10.25" style="1" customWidth="1"/>
    <col min="15114" max="15114" width="12.875" style="1" customWidth="1"/>
    <col min="15115" max="15116" width="10.25" style="1" customWidth="1"/>
    <col min="15117" max="15119" width="0" style="1" hidden="1" customWidth="1"/>
    <col min="15120" max="15360" width="9" style="1"/>
    <col min="15361" max="15361" width="47.375" style="1" customWidth="1"/>
    <col min="15362" max="15362" width="11.125" style="1" customWidth="1"/>
    <col min="15363" max="15363" width="12.875" style="1" customWidth="1"/>
    <col min="15364" max="15364" width="11.125" style="1" customWidth="1"/>
    <col min="15365" max="15369" width="10.25" style="1" customWidth="1"/>
    <col min="15370" max="15370" width="12.875" style="1" customWidth="1"/>
    <col min="15371" max="15372" width="10.25" style="1" customWidth="1"/>
    <col min="15373" max="15375" width="0" style="1" hidden="1" customWidth="1"/>
    <col min="15376" max="15616" width="9" style="1"/>
    <col min="15617" max="15617" width="47.375" style="1" customWidth="1"/>
    <col min="15618" max="15618" width="11.125" style="1" customWidth="1"/>
    <col min="15619" max="15619" width="12.875" style="1" customWidth="1"/>
    <col min="15620" max="15620" width="11.125" style="1" customWidth="1"/>
    <col min="15621" max="15625" width="10.25" style="1" customWidth="1"/>
    <col min="15626" max="15626" width="12.875" style="1" customWidth="1"/>
    <col min="15627" max="15628" width="10.25" style="1" customWidth="1"/>
    <col min="15629" max="15631" width="0" style="1" hidden="1" customWidth="1"/>
    <col min="15632" max="15872" width="9" style="1"/>
    <col min="15873" max="15873" width="47.375" style="1" customWidth="1"/>
    <col min="15874" max="15874" width="11.125" style="1" customWidth="1"/>
    <col min="15875" max="15875" width="12.875" style="1" customWidth="1"/>
    <col min="15876" max="15876" width="11.125" style="1" customWidth="1"/>
    <col min="15877" max="15881" width="10.25" style="1" customWidth="1"/>
    <col min="15882" max="15882" width="12.875" style="1" customWidth="1"/>
    <col min="15883" max="15884" width="10.25" style="1" customWidth="1"/>
    <col min="15885" max="15887" width="0" style="1" hidden="1" customWidth="1"/>
    <col min="15888" max="16128" width="9" style="1"/>
    <col min="16129" max="16129" width="47.375" style="1" customWidth="1"/>
    <col min="16130" max="16130" width="11.125" style="1" customWidth="1"/>
    <col min="16131" max="16131" width="12.875" style="1" customWidth="1"/>
    <col min="16132" max="16132" width="11.125" style="1" customWidth="1"/>
    <col min="16133" max="16137" width="10.25" style="1" customWidth="1"/>
    <col min="16138" max="16138" width="12.875" style="1" customWidth="1"/>
    <col min="16139" max="16140" width="10.25" style="1" customWidth="1"/>
    <col min="16141" max="16143" width="0" style="1" hidden="1" customWidth="1"/>
    <col min="16144" max="16384" width="9" style="1"/>
  </cols>
  <sheetData>
    <row r="1" spans="1:12" x14ac:dyDescent="0.35">
      <c r="A1" s="301" t="s">
        <v>387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</row>
    <row r="2" spans="1:12" x14ac:dyDescent="0.3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54.75" customHeight="1" x14ac:dyDescent="0.35">
      <c r="A3" s="292" t="s">
        <v>4</v>
      </c>
      <c r="B3" s="293"/>
      <c r="C3" s="293"/>
      <c r="D3" s="294"/>
      <c r="E3" s="292" t="s">
        <v>6</v>
      </c>
      <c r="F3" s="293"/>
      <c r="G3" s="293"/>
      <c r="H3" s="293"/>
      <c r="I3" s="293"/>
      <c r="J3" s="293"/>
      <c r="K3" s="293"/>
      <c r="L3" s="294"/>
    </row>
    <row r="4" spans="1:12" x14ac:dyDescent="0.35">
      <c r="A4" s="295" t="s">
        <v>5</v>
      </c>
      <c r="B4" s="296"/>
      <c r="C4" s="296"/>
      <c r="D4" s="297"/>
      <c r="E4" s="302" t="s">
        <v>7</v>
      </c>
      <c r="F4" s="303"/>
      <c r="G4" s="303"/>
      <c r="H4" s="303"/>
      <c r="I4" s="303"/>
      <c r="J4" s="303"/>
      <c r="K4" s="303"/>
      <c r="L4" s="304"/>
    </row>
    <row r="5" spans="1:12" ht="88.5" customHeight="1" x14ac:dyDescent="0.35">
      <c r="A5" s="283" t="s">
        <v>2</v>
      </c>
      <c r="B5" s="284"/>
      <c r="C5" s="284"/>
      <c r="D5" s="285"/>
      <c r="E5" s="295" t="s">
        <v>2</v>
      </c>
      <c r="F5" s="296"/>
      <c r="G5" s="296"/>
      <c r="H5" s="296"/>
      <c r="I5" s="296"/>
      <c r="J5" s="296"/>
      <c r="K5" s="296"/>
      <c r="L5" s="297"/>
    </row>
    <row r="6" spans="1:12" x14ac:dyDescent="0.35">
      <c r="A6" s="286" t="s">
        <v>388</v>
      </c>
      <c r="B6" s="287"/>
      <c r="C6" s="287"/>
      <c r="D6" s="288"/>
      <c r="E6" s="286" t="s">
        <v>389</v>
      </c>
      <c r="F6" s="287"/>
      <c r="G6" s="287"/>
      <c r="H6" s="287"/>
      <c r="I6" s="287"/>
      <c r="J6" s="287"/>
      <c r="K6" s="287"/>
      <c r="L6" s="288"/>
    </row>
    <row r="7" spans="1:12" x14ac:dyDescent="0.35">
      <c r="A7" s="10"/>
      <c r="B7" s="3"/>
      <c r="C7" s="4"/>
      <c r="D7" s="4"/>
      <c r="E7" s="4"/>
      <c r="F7" s="4"/>
      <c r="G7" s="4"/>
      <c r="H7" s="4"/>
      <c r="I7" s="4"/>
      <c r="J7" s="4"/>
      <c r="K7" s="4"/>
      <c r="L7" s="5"/>
    </row>
    <row r="8" spans="1:12" x14ac:dyDescent="0.35">
      <c r="A8" s="6"/>
      <c r="L8" s="8"/>
    </row>
    <row r="9" spans="1:12" x14ac:dyDescent="0.35">
      <c r="A9" s="289"/>
      <c r="B9" s="290"/>
      <c r="C9" s="290"/>
      <c r="D9" s="290"/>
      <c r="E9" s="290"/>
      <c r="F9" s="290"/>
      <c r="G9" s="290"/>
      <c r="H9" s="290"/>
      <c r="I9" s="290"/>
      <c r="J9" s="290"/>
      <c r="K9" s="290"/>
      <c r="L9" s="291"/>
    </row>
    <row r="10" spans="1:12" ht="54.75" customHeight="1" x14ac:dyDescent="0.35">
      <c r="A10" s="292" t="s">
        <v>8</v>
      </c>
      <c r="B10" s="293"/>
      <c r="C10" s="293"/>
      <c r="D10" s="294"/>
      <c r="E10" s="292" t="s">
        <v>11</v>
      </c>
      <c r="F10" s="293"/>
      <c r="G10" s="293"/>
      <c r="H10" s="293"/>
      <c r="I10" s="293"/>
      <c r="J10" s="293"/>
      <c r="K10" s="293"/>
      <c r="L10" s="294"/>
    </row>
    <row r="11" spans="1:12" x14ac:dyDescent="0.35">
      <c r="A11" s="295" t="s">
        <v>9</v>
      </c>
      <c r="B11" s="296"/>
      <c r="C11" s="296"/>
      <c r="D11" s="297"/>
      <c r="E11" s="298" t="s">
        <v>10</v>
      </c>
      <c r="F11" s="299"/>
      <c r="G11" s="299"/>
      <c r="H11" s="299"/>
      <c r="I11" s="299"/>
      <c r="J11" s="299"/>
      <c r="K11" s="299"/>
      <c r="L11" s="300"/>
    </row>
    <row r="12" spans="1:12" ht="88.5" customHeight="1" x14ac:dyDescent="0.35">
      <c r="A12" s="283" t="s">
        <v>2</v>
      </c>
      <c r="B12" s="284"/>
      <c r="C12" s="284"/>
      <c r="D12" s="285"/>
      <c r="E12" s="283" t="s">
        <v>2</v>
      </c>
      <c r="F12" s="284"/>
      <c r="G12" s="284"/>
      <c r="H12" s="284"/>
      <c r="I12" s="284"/>
      <c r="J12" s="284"/>
      <c r="K12" s="284"/>
      <c r="L12" s="285"/>
    </row>
    <row r="13" spans="1:12" x14ac:dyDescent="0.35">
      <c r="A13" s="286" t="s">
        <v>12</v>
      </c>
      <c r="B13" s="287"/>
      <c r="C13" s="287"/>
      <c r="D13" s="288"/>
      <c r="E13" s="286" t="s">
        <v>13</v>
      </c>
      <c r="F13" s="287"/>
      <c r="G13" s="287"/>
      <c r="H13" s="287"/>
      <c r="I13" s="287"/>
      <c r="J13" s="287"/>
      <c r="K13" s="287"/>
      <c r="L13" s="288"/>
    </row>
  </sheetData>
  <mergeCells count="18">
    <mergeCell ref="A5:D5"/>
    <mergeCell ref="E5:L5"/>
    <mergeCell ref="A1:L1"/>
    <mergeCell ref="A3:D3"/>
    <mergeCell ref="E3:L3"/>
    <mergeCell ref="A4:D4"/>
    <mergeCell ref="E4:L4"/>
    <mergeCell ref="A12:D12"/>
    <mergeCell ref="E12:L12"/>
    <mergeCell ref="A13:D13"/>
    <mergeCell ref="E13:L13"/>
    <mergeCell ref="A6:D6"/>
    <mergeCell ref="E6:L6"/>
    <mergeCell ref="A9:L9"/>
    <mergeCell ref="A10:D10"/>
    <mergeCell ref="E10:L10"/>
    <mergeCell ref="A11:D11"/>
    <mergeCell ref="E11:L11"/>
  </mergeCells>
  <printOptions horizontalCentered="1"/>
  <pageMargins left="0.25" right="0.25" top="0.75" bottom="0.75" header="0.3" footer="0.3"/>
  <pageSetup paperSize="9" fitToWidth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86"/>
  <sheetViews>
    <sheetView topLeftCell="A19" workbookViewId="0">
      <selection activeCell="B29" sqref="B29:B36"/>
    </sheetView>
  </sheetViews>
  <sheetFormatPr defaultColWidth="9" defaultRowHeight="21" x14ac:dyDescent="0.35"/>
  <cols>
    <col min="1" max="1" width="4.25" style="17" customWidth="1"/>
    <col min="2" max="2" width="33" style="17" customWidth="1"/>
    <col min="3" max="7" width="13.125" style="17" customWidth="1"/>
    <col min="8" max="16384" width="9" style="17"/>
  </cols>
  <sheetData>
    <row r="1" spans="1:7" x14ac:dyDescent="0.35">
      <c r="C1" s="22" t="s">
        <v>41</v>
      </c>
      <c r="D1" s="22" t="s">
        <v>42</v>
      </c>
      <c r="E1" s="18"/>
      <c r="F1" s="18"/>
    </row>
    <row r="2" spans="1:7" x14ac:dyDescent="0.35">
      <c r="A2" s="19" t="s">
        <v>14</v>
      </c>
      <c r="B2" s="19"/>
      <c r="C2" s="20"/>
      <c r="D2" s="20"/>
      <c r="E2" s="20"/>
      <c r="F2" s="20"/>
      <c r="G2" s="20"/>
    </row>
    <row r="3" spans="1:7" x14ac:dyDescent="0.35">
      <c r="A3" s="19"/>
      <c r="B3" s="19"/>
      <c r="C3" s="20"/>
      <c r="D3" s="20"/>
      <c r="E3" s="20"/>
      <c r="F3" s="20"/>
      <c r="G3" s="20"/>
    </row>
    <row r="4" spans="1:7" x14ac:dyDescent="0.35">
      <c r="A4" s="19" t="s">
        <v>21</v>
      </c>
      <c r="B4" s="19"/>
      <c r="C4" s="21">
        <f>+C5+C13</f>
        <v>188330</v>
      </c>
      <c r="D4" s="21">
        <f>+D5+D13</f>
        <v>268670</v>
      </c>
      <c r="E4" s="21"/>
      <c r="F4" s="21"/>
      <c r="G4" s="20"/>
    </row>
    <row r="5" spans="1:7" x14ac:dyDescent="0.35">
      <c r="A5" s="19" t="s">
        <v>20</v>
      </c>
      <c r="B5" s="19"/>
      <c r="C5" s="21">
        <f>+C6+C7+C8+C9</f>
        <v>33370</v>
      </c>
      <c r="D5" s="21">
        <f>+D6+D7+D8+D9</f>
        <v>36230</v>
      </c>
      <c r="E5" s="21"/>
      <c r="F5" s="21"/>
      <c r="G5" s="20"/>
    </row>
    <row r="6" spans="1:7" x14ac:dyDescent="0.35">
      <c r="B6" s="17" t="s">
        <v>22</v>
      </c>
      <c r="C6" s="20">
        <v>7200</v>
      </c>
      <c r="D6" s="20">
        <v>7200</v>
      </c>
      <c r="E6" s="20"/>
      <c r="F6" s="20"/>
      <c r="G6" s="20"/>
    </row>
    <row r="7" spans="1:7" x14ac:dyDescent="0.35">
      <c r="B7" s="17" t="s">
        <v>23</v>
      </c>
      <c r="C7" s="20">
        <v>5720</v>
      </c>
      <c r="D7" s="20">
        <v>8580</v>
      </c>
      <c r="E7" s="20"/>
      <c r="F7" s="20"/>
      <c r="G7" s="20"/>
    </row>
    <row r="8" spans="1:7" x14ac:dyDescent="0.35">
      <c r="B8" s="17" t="s">
        <v>24</v>
      </c>
      <c r="C8" s="20">
        <v>17900</v>
      </c>
      <c r="D8" s="20">
        <v>17900</v>
      </c>
      <c r="E8" s="20"/>
      <c r="F8" s="20"/>
      <c r="G8" s="20"/>
    </row>
    <row r="9" spans="1:7" x14ac:dyDescent="0.35">
      <c r="B9" s="17" t="s">
        <v>25</v>
      </c>
      <c r="C9" s="20">
        <v>2550</v>
      </c>
      <c r="D9" s="20">
        <v>2550</v>
      </c>
      <c r="E9" s="20"/>
      <c r="F9" s="20"/>
      <c r="G9" s="20"/>
    </row>
    <row r="10" spans="1:7" x14ac:dyDescent="0.35">
      <c r="C10" s="20"/>
      <c r="D10" s="20"/>
      <c r="E10" s="20"/>
      <c r="F10" s="20"/>
      <c r="G10" s="20"/>
    </row>
    <row r="11" spans="1:7" x14ac:dyDescent="0.35">
      <c r="A11" s="19" t="s">
        <v>26</v>
      </c>
      <c r="C11" s="21"/>
      <c r="D11" s="21"/>
      <c r="E11" s="20"/>
      <c r="F11" s="20"/>
      <c r="G11" s="20"/>
    </row>
    <row r="12" spans="1:7" x14ac:dyDescent="0.35">
      <c r="A12" s="19" t="s">
        <v>52</v>
      </c>
      <c r="C12" s="21">
        <f>+C13+C15+C28</f>
        <v>1169320</v>
      </c>
      <c r="D12" s="21">
        <f>+D13+D15+D28</f>
        <v>1483980</v>
      </c>
      <c r="E12" s="20"/>
      <c r="F12" s="20"/>
      <c r="G12" s="20"/>
    </row>
    <row r="13" spans="1:7" x14ac:dyDescent="0.35">
      <c r="A13" s="19" t="s">
        <v>20</v>
      </c>
      <c r="C13" s="21">
        <f>+C14</f>
        <v>154960</v>
      </c>
      <c r="D13" s="21">
        <f>+D14</f>
        <v>232440</v>
      </c>
      <c r="E13" s="20"/>
      <c r="F13" s="20"/>
      <c r="G13" s="20"/>
    </row>
    <row r="14" spans="1:7" x14ac:dyDescent="0.35">
      <c r="B14" s="17" t="s">
        <v>27</v>
      </c>
      <c r="C14" s="20">
        <v>154960</v>
      </c>
      <c r="D14" s="20">
        <v>232440</v>
      </c>
      <c r="E14" s="20"/>
      <c r="F14" s="20"/>
      <c r="G14" s="20"/>
    </row>
    <row r="15" spans="1:7" x14ac:dyDescent="0.35">
      <c r="A15" s="19" t="s">
        <v>39</v>
      </c>
      <c r="C15" s="21">
        <f>+C16+C17+C18+C19+C20+C21+C22+C23</f>
        <v>813680</v>
      </c>
      <c r="D15" s="21">
        <f t="shared" ref="D15" si="0">+D16+D17+D18+D19+D20+D21+D22+D23</f>
        <v>950520</v>
      </c>
      <c r="E15" s="21"/>
      <c r="F15" s="20"/>
      <c r="G15" s="20"/>
    </row>
    <row r="16" spans="1:7" x14ac:dyDescent="0.35">
      <c r="B16" s="17" t="s">
        <v>28</v>
      </c>
      <c r="C16" s="20">
        <v>97720</v>
      </c>
      <c r="D16" s="20">
        <v>146580</v>
      </c>
      <c r="E16" s="20"/>
      <c r="F16" s="20"/>
      <c r="G16" s="20"/>
    </row>
    <row r="17" spans="1:7" x14ac:dyDescent="0.35">
      <c r="B17" s="17" t="s">
        <v>29</v>
      </c>
      <c r="C17" s="20">
        <v>4400</v>
      </c>
      <c r="D17" s="20">
        <v>6600</v>
      </c>
      <c r="E17" s="20"/>
      <c r="F17" s="20"/>
      <c r="G17" s="20"/>
    </row>
    <row r="18" spans="1:7" x14ac:dyDescent="0.35">
      <c r="B18" s="17" t="s">
        <v>30</v>
      </c>
      <c r="C18" s="20">
        <v>23280</v>
      </c>
      <c r="D18" s="20">
        <v>34920</v>
      </c>
      <c r="E18" s="20"/>
      <c r="F18" s="20"/>
      <c r="G18" s="20"/>
    </row>
    <row r="19" spans="1:7" x14ac:dyDescent="0.35">
      <c r="B19" s="17" t="s">
        <v>31</v>
      </c>
      <c r="C19" s="20">
        <v>1920</v>
      </c>
      <c r="D19" s="20">
        <v>2880</v>
      </c>
      <c r="E19" s="20"/>
      <c r="F19" s="20"/>
      <c r="G19" s="20"/>
    </row>
    <row r="20" spans="1:7" x14ac:dyDescent="0.35">
      <c r="B20" s="17" t="s">
        <v>32</v>
      </c>
      <c r="C20" s="20">
        <v>29120</v>
      </c>
      <c r="D20" s="20">
        <v>43680</v>
      </c>
      <c r="E20" s="20"/>
      <c r="F20" s="20"/>
      <c r="G20" s="20"/>
    </row>
    <row r="21" spans="1:7" x14ac:dyDescent="0.35">
      <c r="B21" s="17" t="s">
        <v>33</v>
      </c>
      <c r="C21" s="20">
        <v>400000</v>
      </c>
      <c r="D21" s="20">
        <v>600000</v>
      </c>
      <c r="E21" s="20"/>
      <c r="F21" s="20"/>
      <c r="G21" s="20"/>
    </row>
    <row r="22" spans="1:7" x14ac:dyDescent="0.35">
      <c r="B22" s="17" t="s">
        <v>40</v>
      </c>
      <c r="C22" s="20">
        <v>77240</v>
      </c>
      <c r="D22" s="20">
        <v>115860</v>
      </c>
      <c r="E22" s="20"/>
      <c r="F22" s="20"/>
      <c r="G22" s="20"/>
    </row>
    <row r="23" spans="1:7" x14ac:dyDescent="0.35">
      <c r="B23" s="17" t="s">
        <v>34</v>
      </c>
      <c r="C23" s="20">
        <v>180000</v>
      </c>
      <c r="D23" s="20">
        <v>0</v>
      </c>
      <c r="E23" s="20"/>
      <c r="F23" s="20"/>
      <c r="G23" s="20"/>
    </row>
    <row r="24" spans="1:7" x14ac:dyDescent="0.35">
      <c r="B24" s="17" t="s">
        <v>35</v>
      </c>
      <c r="C24" s="20"/>
      <c r="D24" s="20"/>
      <c r="E24" s="20"/>
      <c r="F24" s="20"/>
      <c r="G24" s="20"/>
    </row>
    <row r="25" spans="1:7" x14ac:dyDescent="0.35">
      <c r="B25" s="17" t="s">
        <v>36</v>
      </c>
      <c r="C25" s="20"/>
      <c r="D25" s="20"/>
      <c r="E25" s="20"/>
      <c r="F25" s="20"/>
      <c r="G25" s="20"/>
    </row>
    <row r="26" spans="1:7" x14ac:dyDescent="0.35">
      <c r="B26" s="17" t="s">
        <v>37</v>
      </c>
      <c r="C26" s="20"/>
      <c r="D26" s="20"/>
      <c r="E26" s="20"/>
      <c r="F26" s="20"/>
      <c r="G26" s="20"/>
    </row>
    <row r="27" spans="1:7" x14ac:dyDescent="0.35">
      <c r="B27" s="17" t="s">
        <v>38</v>
      </c>
      <c r="C27" s="20"/>
      <c r="D27" s="20"/>
      <c r="E27" s="20"/>
      <c r="F27" s="20"/>
      <c r="G27" s="20"/>
    </row>
    <row r="28" spans="1:7" x14ac:dyDescent="0.35">
      <c r="A28" s="19" t="s">
        <v>43</v>
      </c>
      <c r="C28" s="21">
        <f>+C29+C30+C31+C32+C33+C35+C36</f>
        <v>200680</v>
      </c>
      <c r="D28" s="21">
        <f>+D29+D30+D31+D32+D33+D35+D36</f>
        <v>301020</v>
      </c>
      <c r="E28" s="20"/>
      <c r="F28" s="20"/>
      <c r="G28" s="20"/>
    </row>
    <row r="29" spans="1:7" x14ac:dyDescent="0.35">
      <c r="B29" s="17" t="s">
        <v>44</v>
      </c>
      <c r="C29" s="20">
        <f>230200-138120</f>
        <v>92080</v>
      </c>
      <c r="D29" s="20">
        <v>138120</v>
      </c>
      <c r="E29" s="20"/>
      <c r="F29" s="20"/>
      <c r="G29" s="20"/>
    </row>
    <row r="30" spans="1:7" x14ac:dyDescent="0.35">
      <c r="B30" s="17" t="s">
        <v>45</v>
      </c>
      <c r="C30" s="20">
        <f>105400-63240</f>
        <v>42160</v>
      </c>
      <c r="D30" s="20">
        <v>63240</v>
      </c>
      <c r="E30" s="20"/>
      <c r="F30" s="20"/>
      <c r="G30" s="20"/>
    </row>
    <row r="31" spans="1:7" x14ac:dyDescent="0.35">
      <c r="B31" s="17" t="s">
        <v>46</v>
      </c>
      <c r="C31" s="20">
        <f>51000-30600</f>
        <v>20400</v>
      </c>
      <c r="D31" s="20">
        <v>30600</v>
      </c>
      <c r="E31" s="20"/>
      <c r="F31" s="20"/>
      <c r="G31" s="20"/>
    </row>
    <row r="32" spans="1:7" x14ac:dyDescent="0.35">
      <c r="B32" s="17" t="s">
        <v>47</v>
      </c>
      <c r="C32" s="20">
        <f>38700-23220</f>
        <v>15480</v>
      </c>
      <c r="D32" s="20">
        <v>23220</v>
      </c>
      <c r="E32" s="20"/>
      <c r="F32" s="20"/>
      <c r="G32" s="20"/>
    </row>
    <row r="33" spans="1:7" x14ac:dyDescent="0.35">
      <c r="B33" s="17" t="s">
        <v>48</v>
      </c>
      <c r="C33" s="20">
        <f>42400-25440</f>
        <v>16960</v>
      </c>
      <c r="D33" s="20">
        <v>25440</v>
      </c>
      <c r="E33" s="20"/>
      <c r="F33" s="20"/>
      <c r="G33" s="20"/>
    </row>
    <row r="34" spans="1:7" x14ac:dyDescent="0.35">
      <c r="B34" s="17" t="s">
        <v>49</v>
      </c>
      <c r="C34" s="20"/>
      <c r="D34" s="20"/>
      <c r="E34" s="20"/>
      <c r="F34" s="20"/>
      <c r="G34" s="20"/>
    </row>
    <row r="35" spans="1:7" x14ac:dyDescent="0.35">
      <c r="B35" s="17" t="s">
        <v>50</v>
      </c>
      <c r="C35" s="20">
        <f>24000-14400</f>
        <v>9600</v>
      </c>
      <c r="D35" s="20">
        <v>14400</v>
      </c>
      <c r="E35" s="20"/>
      <c r="F35" s="20"/>
      <c r="G35" s="20"/>
    </row>
    <row r="36" spans="1:7" x14ac:dyDescent="0.35">
      <c r="B36" s="17" t="s">
        <v>51</v>
      </c>
      <c r="C36" s="20">
        <f>10000-6000</f>
        <v>4000</v>
      </c>
      <c r="D36" s="20">
        <v>6000</v>
      </c>
      <c r="E36" s="20"/>
      <c r="F36" s="20"/>
      <c r="G36" s="20"/>
    </row>
    <row r="37" spans="1:7" x14ac:dyDescent="0.35">
      <c r="C37" s="20"/>
      <c r="D37" s="20"/>
      <c r="E37" s="20"/>
      <c r="F37" s="20"/>
      <c r="G37" s="20"/>
    </row>
    <row r="38" spans="1:7" x14ac:dyDescent="0.35">
      <c r="A38" s="19" t="s">
        <v>53</v>
      </c>
      <c r="C38" s="21">
        <f>+C39+C40+C41</f>
        <v>2200650</v>
      </c>
      <c r="D38" s="21">
        <f>+D39+D40+D41</f>
        <v>2200650</v>
      </c>
      <c r="E38" s="20"/>
      <c r="F38" s="20"/>
      <c r="G38" s="20"/>
    </row>
    <row r="39" spans="1:7" x14ac:dyDescent="0.35">
      <c r="B39" s="17" t="s">
        <v>54</v>
      </c>
      <c r="C39" s="20">
        <f>3600000-1800000</f>
        <v>1800000</v>
      </c>
      <c r="D39" s="20">
        <v>1800000</v>
      </c>
      <c r="E39" s="20"/>
      <c r="F39" s="20"/>
      <c r="G39" s="20"/>
    </row>
    <row r="40" spans="1:7" x14ac:dyDescent="0.35">
      <c r="B40" s="17" t="s">
        <v>55</v>
      </c>
      <c r="C40" s="20">
        <f>753300-376650</f>
        <v>376650</v>
      </c>
      <c r="D40" s="20">
        <v>376650</v>
      </c>
      <c r="E40" s="20"/>
      <c r="F40" s="20"/>
      <c r="G40" s="20"/>
    </row>
    <row r="41" spans="1:7" x14ac:dyDescent="0.35">
      <c r="B41" s="17" t="s">
        <v>56</v>
      </c>
      <c r="C41" s="20">
        <f>48000-24000</f>
        <v>24000</v>
      </c>
      <c r="D41" s="20">
        <v>24000</v>
      </c>
      <c r="E41" s="20"/>
      <c r="F41" s="20"/>
      <c r="G41" s="20"/>
    </row>
    <row r="42" spans="1:7" x14ac:dyDescent="0.35">
      <c r="C42" s="20"/>
      <c r="D42" s="20"/>
      <c r="E42" s="20"/>
      <c r="F42" s="20"/>
      <c r="G42" s="20"/>
    </row>
    <row r="43" spans="1:7" x14ac:dyDescent="0.35">
      <c r="C43" s="20"/>
      <c r="D43" s="20"/>
      <c r="E43" s="20"/>
      <c r="F43" s="20"/>
      <c r="G43" s="20"/>
    </row>
    <row r="44" spans="1:7" x14ac:dyDescent="0.35">
      <c r="C44" s="20"/>
      <c r="D44" s="20"/>
      <c r="E44" s="20"/>
      <c r="F44" s="20"/>
      <c r="G44" s="20"/>
    </row>
    <row r="45" spans="1:7" x14ac:dyDescent="0.35">
      <c r="C45" s="20"/>
      <c r="D45" s="20"/>
      <c r="E45" s="20"/>
      <c r="F45" s="20"/>
      <c r="G45" s="20"/>
    </row>
    <row r="46" spans="1:7" x14ac:dyDescent="0.35">
      <c r="C46" s="20"/>
      <c r="D46" s="20"/>
      <c r="E46" s="20"/>
      <c r="F46" s="20"/>
      <c r="G46" s="20"/>
    </row>
    <row r="47" spans="1:7" x14ac:dyDescent="0.35">
      <c r="C47" s="20"/>
      <c r="D47" s="20"/>
      <c r="E47" s="20"/>
      <c r="F47" s="20"/>
      <c r="G47" s="20"/>
    </row>
    <row r="48" spans="1:7" x14ac:dyDescent="0.35">
      <c r="C48" s="20"/>
      <c r="D48" s="20"/>
      <c r="E48" s="20"/>
      <c r="F48" s="20"/>
      <c r="G48" s="20"/>
    </row>
    <row r="49" spans="3:7" x14ac:dyDescent="0.35">
      <c r="C49" s="20"/>
      <c r="D49" s="20"/>
      <c r="E49" s="20"/>
      <c r="F49" s="20"/>
      <c r="G49" s="20"/>
    </row>
    <row r="50" spans="3:7" x14ac:dyDescent="0.35">
      <c r="C50" s="20"/>
      <c r="D50" s="20"/>
      <c r="E50" s="20"/>
      <c r="F50" s="20"/>
      <c r="G50" s="20"/>
    </row>
    <row r="51" spans="3:7" x14ac:dyDescent="0.35">
      <c r="C51" s="20"/>
      <c r="D51" s="20"/>
      <c r="E51" s="20"/>
      <c r="F51" s="20"/>
      <c r="G51" s="20"/>
    </row>
    <row r="52" spans="3:7" x14ac:dyDescent="0.35">
      <c r="C52" s="20"/>
      <c r="D52" s="20"/>
      <c r="E52" s="20"/>
      <c r="F52" s="20"/>
      <c r="G52" s="20"/>
    </row>
    <row r="53" spans="3:7" x14ac:dyDescent="0.35">
      <c r="C53" s="20"/>
      <c r="D53" s="20"/>
      <c r="E53" s="20"/>
      <c r="F53" s="20"/>
      <c r="G53" s="20"/>
    </row>
    <row r="54" spans="3:7" x14ac:dyDescent="0.35">
      <c r="C54" s="20"/>
      <c r="D54" s="20"/>
      <c r="E54" s="20"/>
      <c r="F54" s="20"/>
      <c r="G54" s="20"/>
    </row>
    <row r="55" spans="3:7" x14ac:dyDescent="0.35">
      <c r="C55" s="20"/>
      <c r="D55" s="20"/>
      <c r="E55" s="20"/>
      <c r="F55" s="20"/>
      <c r="G55" s="20"/>
    </row>
    <row r="56" spans="3:7" x14ac:dyDescent="0.35">
      <c r="C56" s="20"/>
      <c r="D56" s="20"/>
      <c r="E56" s="20"/>
      <c r="F56" s="20"/>
      <c r="G56" s="20"/>
    </row>
    <row r="57" spans="3:7" x14ac:dyDescent="0.35">
      <c r="C57" s="20"/>
      <c r="D57" s="20"/>
      <c r="E57" s="20"/>
      <c r="F57" s="20"/>
      <c r="G57" s="20"/>
    </row>
    <row r="58" spans="3:7" x14ac:dyDescent="0.35">
      <c r="C58" s="20"/>
      <c r="D58" s="20"/>
      <c r="E58" s="20"/>
      <c r="F58" s="20"/>
      <c r="G58" s="20"/>
    </row>
    <row r="59" spans="3:7" x14ac:dyDescent="0.35">
      <c r="C59" s="20"/>
      <c r="D59" s="20"/>
      <c r="E59" s="20"/>
      <c r="F59" s="20"/>
      <c r="G59" s="20"/>
    </row>
    <row r="60" spans="3:7" x14ac:dyDescent="0.35">
      <c r="C60" s="20"/>
      <c r="D60" s="20"/>
      <c r="E60" s="20"/>
      <c r="F60" s="20"/>
      <c r="G60" s="20"/>
    </row>
    <row r="61" spans="3:7" x14ac:dyDescent="0.35">
      <c r="C61" s="20"/>
      <c r="D61" s="20"/>
      <c r="E61" s="20"/>
      <c r="F61" s="20"/>
      <c r="G61" s="20"/>
    </row>
    <row r="62" spans="3:7" x14ac:dyDescent="0.35">
      <c r="C62" s="20"/>
      <c r="D62" s="20"/>
      <c r="E62" s="20"/>
      <c r="F62" s="20"/>
      <c r="G62" s="20"/>
    </row>
    <row r="63" spans="3:7" x14ac:dyDescent="0.35">
      <c r="C63" s="20"/>
      <c r="D63" s="20"/>
      <c r="E63" s="20"/>
      <c r="F63" s="20"/>
      <c r="G63" s="20"/>
    </row>
    <row r="64" spans="3:7" x14ac:dyDescent="0.35">
      <c r="C64" s="20"/>
      <c r="D64" s="20"/>
      <c r="E64" s="20"/>
      <c r="F64" s="20"/>
      <c r="G64" s="20"/>
    </row>
    <row r="65" spans="3:7" x14ac:dyDescent="0.35">
      <c r="C65" s="20"/>
      <c r="D65" s="20"/>
      <c r="E65" s="20"/>
      <c r="F65" s="20"/>
      <c r="G65" s="20"/>
    </row>
    <row r="66" spans="3:7" x14ac:dyDescent="0.35">
      <c r="C66" s="20"/>
      <c r="D66" s="20"/>
      <c r="E66" s="20"/>
      <c r="F66" s="20"/>
      <c r="G66" s="20"/>
    </row>
    <row r="67" spans="3:7" x14ac:dyDescent="0.35">
      <c r="C67" s="20"/>
      <c r="D67" s="20"/>
      <c r="E67" s="20"/>
      <c r="F67" s="20"/>
      <c r="G67" s="20"/>
    </row>
    <row r="68" spans="3:7" x14ac:dyDescent="0.35">
      <c r="C68" s="20"/>
      <c r="D68" s="20"/>
      <c r="E68" s="20"/>
      <c r="F68" s="20"/>
      <c r="G68" s="20"/>
    </row>
    <row r="69" spans="3:7" x14ac:dyDescent="0.35">
      <c r="C69" s="20"/>
      <c r="D69" s="20"/>
      <c r="E69" s="20"/>
      <c r="F69" s="20"/>
      <c r="G69" s="20"/>
    </row>
    <row r="70" spans="3:7" x14ac:dyDescent="0.35">
      <c r="C70" s="20"/>
      <c r="D70" s="20"/>
      <c r="E70" s="20"/>
      <c r="F70" s="20"/>
      <c r="G70" s="20"/>
    </row>
    <row r="71" spans="3:7" x14ac:dyDescent="0.35">
      <c r="C71" s="20"/>
      <c r="D71" s="20"/>
      <c r="E71" s="20"/>
      <c r="F71" s="20"/>
      <c r="G71" s="20"/>
    </row>
    <row r="72" spans="3:7" x14ac:dyDescent="0.35">
      <c r="C72" s="20"/>
      <c r="D72" s="20"/>
      <c r="E72" s="20"/>
      <c r="F72" s="20"/>
      <c r="G72" s="20"/>
    </row>
    <row r="73" spans="3:7" x14ac:dyDescent="0.35">
      <c r="C73" s="20"/>
      <c r="D73" s="20"/>
      <c r="E73" s="20"/>
      <c r="F73" s="20"/>
      <c r="G73" s="20"/>
    </row>
    <row r="74" spans="3:7" x14ac:dyDescent="0.35">
      <c r="C74" s="20"/>
      <c r="D74" s="20"/>
      <c r="E74" s="20"/>
      <c r="F74" s="20"/>
      <c r="G74" s="20"/>
    </row>
    <row r="75" spans="3:7" x14ac:dyDescent="0.35">
      <c r="C75" s="20"/>
      <c r="D75" s="20"/>
      <c r="E75" s="20"/>
      <c r="F75" s="20"/>
      <c r="G75" s="20"/>
    </row>
    <row r="76" spans="3:7" x14ac:dyDescent="0.35">
      <c r="C76" s="20"/>
      <c r="D76" s="20"/>
      <c r="E76" s="20"/>
      <c r="F76" s="20"/>
      <c r="G76" s="20"/>
    </row>
    <row r="77" spans="3:7" x14ac:dyDescent="0.35">
      <c r="C77" s="20"/>
      <c r="D77" s="20"/>
      <c r="E77" s="20"/>
      <c r="F77" s="20"/>
      <c r="G77" s="20"/>
    </row>
    <row r="78" spans="3:7" x14ac:dyDescent="0.35">
      <c r="C78" s="20"/>
      <c r="D78" s="20"/>
      <c r="E78" s="20"/>
      <c r="F78" s="20"/>
      <c r="G78" s="20"/>
    </row>
    <row r="79" spans="3:7" x14ac:dyDescent="0.35">
      <c r="C79" s="20"/>
      <c r="D79" s="20"/>
      <c r="E79" s="20"/>
      <c r="F79" s="20"/>
      <c r="G79" s="20"/>
    </row>
    <row r="80" spans="3:7" x14ac:dyDescent="0.35">
      <c r="C80" s="20"/>
      <c r="D80" s="20"/>
      <c r="E80" s="20"/>
      <c r="F80" s="20"/>
      <c r="G80" s="20"/>
    </row>
    <row r="81" spans="3:7" x14ac:dyDescent="0.35">
      <c r="C81" s="20"/>
      <c r="D81" s="20"/>
      <c r="E81" s="20"/>
      <c r="F81" s="20"/>
      <c r="G81" s="20"/>
    </row>
    <row r="82" spans="3:7" x14ac:dyDescent="0.35">
      <c r="C82" s="20"/>
      <c r="D82" s="20"/>
      <c r="E82" s="20"/>
      <c r="F82" s="20"/>
      <c r="G82" s="20"/>
    </row>
    <row r="83" spans="3:7" x14ac:dyDescent="0.35">
      <c r="C83" s="20"/>
      <c r="D83" s="20"/>
      <c r="E83" s="20"/>
      <c r="F83" s="20"/>
      <c r="G83" s="20"/>
    </row>
    <row r="84" spans="3:7" x14ac:dyDescent="0.35">
      <c r="C84" s="20"/>
      <c r="D84" s="20"/>
      <c r="E84" s="20"/>
      <c r="F84" s="20"/>
      <c r="G84" s="20"/>
    </row>
    <row r="85" spans="3:7" x14ac:dyDescent="0.35">
      <c r="C85" s="20"/>
      <c r="D85" s="20"/>
      <c r="E85" s="20"/>
      <c r="F85" s="20"/>
      <c r="G85" s="20"/>
    </row>
    <row r="86" spans="3:7" x14ac:dyDescent="0.35">
      <c r="C86" s="20"/>
      <c r="D86" s="20"/>
      <c r="E86" s="20"/>
      <c r="F86" s="20"/>
      <c r="G86" s="20"/>
    </row>
    <row r="87" spans="3:7" x14ac:dyDescent="0.35">
      <c r="C87" s="20"/>
      <c r="D87" s="20"/>
      <c r="E87" s="20"/>
      <c r="F87" s="20"/>
      <c r="G87" s="20"/>
    </row>
    <row r="88" spans="3:7" x14ac:dyDescent="0.35">
      <c r="C88" s="20"/>
      <c r="D88" s="20"/>
      <c r="E88" s="20"/>
      <c r="F88" s="20"/>
      <c r="G88" s="20"/>
    </row>
    <row r="89" spans="3:7" x14ac:dyDescent="0.35">
      <c r="C89" s="20"/>
      <c r="D89" s="20"/>
      <c r="E89" s="20"/>
      <c r="F89" s="20"/>
      <c r="G89" s="20"/>
    </row>
    <row r="90" spans="3:7" x14ac:dyDescent="0.35">
      <c r="C90" s="20"/>
      <c r="D90" s="20"/>
      <c r="E90" s="20"/>
      <c r="F90" s="20"/>
      <c r="G90" s="20"/>
    </row>
    <row r="91" spans="3:7" x14ac:dyDescent="0.35">
      <c r="C91" s="20"/>
      <c r="D91" s="20"/>
      <c r="E91" s="20"/>
      <c r="F91" s="20"/>
      <c r="G91" s="20"/>
    </row>
    <row r="92" spans="3:7" x14ac:dyDescent="0.35">
      <c r="C92" s="20"/>
      <c r="D92" s="20"/>
      <c r="E92" s="20"/>
      <c r="F92" s="20"/>
      <c r="G92" s="20"/>
    </row>
    <row r="93" spans="3:7" x14ac:dyDescent="0.35">
      <c r="C93" s="20"/>
      <c r="D93" s="20"/>
      <c r="E93" s="20"/>
      <c r="F93" s="20"/>
      <c r="G93" s="20"/>
    </row>
    <row r="94" spans="3:7" x14ac:dyDescent="0.35">
      <c r="C94" s="20"/>
      <c r="D94" s="20"/>
      <c r="E94" s="20"/>
      <c r="F94" s="20"/>
      <c r="G94" s="20"/>
    </row>
    <row r="95" spans="3:7" x14ac:dyDescent="0.35">
      <c r="C95" s="20"/>
      <c r="D95" s="20"/>
      <c r="E95" s="20"/>
      <c r="F95" s="20"/>
      <c r="G95" s="20"/>
    </row>
    <row r="96" spans="3:7" x14ac:dyDescent="0.35">
      <c r="C96" s="20"/>
      <c r="D96" s="20"/>
      <c r="E96" s="20"/>
      <c r="F96" s="20"/>
      <c r="G96" s="20"/>
    </row>
    <row r="97" spans="3:7" x14ac:dyDescent="0.35">
      <c r="C97" s="20"/>
      <c r="D97" s="20"/>
      <c r="E97" s="20"/>
      <c r="F97" s="20"/>
      <c r="G97" s="20"/>
    </row>
    <row r="98" spans="3:7" x14ac:dyDescent="0.35">
      <c r="C98" s="20"/>
      <c r="D98" s="20"/>
      <c r="E98" s="20"/>
      <c r="F98" s="20"/>
      <c r="G98" s="20"/>
    </row>
    <row r="99" spans="3:7" x14ac:dyDescent="0.35">
      <c r="C99" s="20"/>
      <c r="D99" s="20"/>
      <c r="E99" s="20"/>
      <c r="F99" s="20"/>
      <c r="G99" s="20"/>
    </row>
    <row r="100" spans="3:7" x14ac:dyDescent="0.35">
      <c r="C100" s="20"/>
      <c r="D100" s="20"/>
      <c r="E100" s="20"/>
      <c r="F100" s="20"/>
      <c r="G100" s="20"/>
    </row>
    <row r="101" spans="3:7" x14ac:dyDescent="0.35">
      <c r="C101" s="20"/>
      <c r="D101" s="20"/>
      <c r="E101" s="20"/>
      <c r="F101" s="20"/>
      <c r="G101" s="20"/>
    </row>
    <row r="102" spans="3:7" x14ac:dyDescent="0.35">
      <c r="C102" s="20"/>
      <c r="D102" s="20"/>
      <c r="E102" s="20"/>
      <c r="F102" s="20"/>
      <c r="G102" s="20"/>
    </row>
    <row r="103" spans="3:7" x14ac:dyDescent="0.35">
      <c r="C103" s="20"/>
      <c r="D103" s="20"/>
      <c r="E103" s="20"/>
      <c r="F103" s="20"/>
      <c r="G103" s="20"/>
    </row>
    <row r="104" spans="3:7" x14ac:dyDescent="0.35">
      <c r="C104" s="20"/>
      <c r="D104" s="20"/>
      <c r="E104" s="20"/>
      <c r="F104" s="20"/>
      <c r="G104" s="20"/>
    </row>
    <row r="105" spans="3:7" x14ac:dyDescent="0.35">
      <c r="C105" s="20"/>
      <c r="D105" s="20"/>
      <c r="E105" s="20"/>
      <c r="F105" s="20"/>
      <c r="G105" s="20"/>
    </row>
    <row r="106" spans="3:7" x14ac:dyDescent="0.35">
      <c r="C106" s="20"/>
      <c r="D106" s="20"/>
      <c r="E106" s="20"/>
      <c r="F106" s="20"/>
      <c r="G106" s="20"/>
    </row>
    <row r="107" spans="3:7" x14ac:dyDescent="0.35">
      <c r="C107" s="20"/>
      <c r="D107" s="20"/>
      <c r="E107" s="20"/>
      <c r="F107" s="20"/>
      <c r="G107" s="20"/>
    </row>
    <row r="108" spans="3:7" x14ac:dyDescent="0.35">
      <c r="C108" s="20"/>
      <c r="D108" s="20"/>
      <c r="E108" s="20"/>
      <c r="F108" s="20"/>
      <c r="G108" s="20"/>
    </row>
    <row r="109" spans="3:7" x14ac:dyDescent="0.35">
      <c r="C109" s="20"/>
      <c r="D109" s="20"/>
      <c r="E109" s="20"/>
      <c r="F109" s="20"/>
      <c r="G109" s="20"/>
    </row>
    <row r="110" spans="3:7" x14ac:dyDescent="0.35">
      <c r="C110" s="20"/>
      <c r="D110" s="20"/>
      <c r="E110" s="20"/>
      <c r="F110" s="20"/>
      <c r="G110" s="20"/>
    </row>
    <row r="111" spans="3:7" x14ac:dyDescent="0.35">
      <c r="C111" s="20"/>
      <c r="D111" s="20"/>
      <c r="E111" s="20"/>
      <c r="F111" s="20"/>
      <c r="G111" s="20"/>
    </row>
    <row r="112" spans="3:7" x14ac:dyDescent="0.35">
      <c r="C112" s="20"/>
      <c r="D112" s="20"/>
      <c r="E112" s="20"/>
      <c r="F112" s="20"/>
      <c r="G112" s="20"/>
    </row>
    <row r="113" spans="3:7" x14ac:dyDescent="0.35">
      <c r="C113" s="20"/>
      <c r="D113" s="20"/>
      <c r="E113" s="20"/>
      <c r="F113" s="20"/>
      <c r="G113" s="20"/>
    </row>
    <row r="114" spans="3:7" x14ac:dyDescent="0.35">
      <c r="C114" s="20"/>
      <c r="D114" s="20"/>
      <c r="E114" s="20"/>
      <c r="F114" s="20"/>
      <c r="G114" s="20"/>
    </row>
    <row r="115" spans="3:7" x14ac:dyDescent="0.35">
      <c r="C115" s="20"/>
      <c r="D115" s="20"/>
      <c r="E115" s="20"/>
      <c r="F115" s="20"/>
      <c r="G115" s="20"/>
    </row>
    <row r="116" spans="3:7" x14ac:dyDescent="0.35">
      <c r="C116" s="20"/>
      <c r="D116" s="20"/>
      <c r="E116" s="20"/>
      <c r="F116" s="20"/>
      <c r="G116" s="20"/>
    </row>
    <row r="117" spans="3:7" x14ac:dyDescent="0.35">
      <c r="C117" s="20"/>
      <c r="D117" s="20"/>
      <c r="E117" s="20"/>
      <c r="F117" s="20"/>
      <c r="G117" s="20"/>
    </row>
    <row r="118" spans="3:7" x14ac:dyDescent="0.35">
      <c r="C118" s="20"/>
      <c r="D118" s="20"/>
      <c r="E118" s="20"/>
      <c r="F118" s="20"/>
      <c r="G118" s="20"/>
    </row>
    <row r="119" spans="3:7" x14ac:dyDescent="0.35">
      <c r="C119" s="20"/>
      <c r="D119" s="20"/>
      <c r="E119" s="20"/>
      <c r="F119" s="20"/>
      <c r="G119" s="20"/>
    </row>
    <row r="120" spans="3:7" x14ac:dyDescent="0.35">
      <c r="C120" s="20"/>
      <c r="D120" s="20"/>
      <c r="E120" s="20"/>
      <c r="F120" s="20"/>
      <c r="G120" s="20"/>
    </row>
    <row r="121" spans="3:7" x14ac:dyDescent="0.35">
      <c r="C121" s="20"/>
      <c r="D121" s="20"/>
      <c r="E121" s="20"/>
      <c r="F121" s="20"/>
      <c r="G121" s="20"/>
    </row>
    <row r="122" spans="3:7" x14ac:dyDescent="0.35">
      <c r="C122" s="20"/>
      <c r="D122" s="20"/>
      <c r="E122" s="20"/>
      <c r="F122" s="20"/>
      <c r="G122" s="20"/>
    </row>
    <row r="123" spans="3:7" x14ac:dyDescent="0.35">
      <c r="C123" s="20"/>
      <c r="D123" s="20"/>
      <c r="E123" s="20"/>
      <c r="F123" s="20"/>
      <c r="G123" s="20"/>
    </row>
    <row r="124" spans="3:7" x14ac:dyDescent="0.35">
      <c r="C124" s="20"/>
      <c r="D124" s="20"/>
      <c r="E124" s="20"/>
      <c r="F124" s="20"/>
      <c r="G124" s="20"/>
    </row>
    <row r="125" spans="3:7" x14ac:dyDescent="0.35">
      <c r="C125" s="20"/>
      <c r="D125" s="20"/>
      <c r="E125" s="20"/>
      <c r="F125" s="20"/>
      <c r="G125" s="20"/>
    </row>
    <row r="126" spans="3:7" x14ac:dyDescent="0.35">
      <c r="C126" s="20"/>
      <c r="D126" s="20"/>
      <c r="E126" s="20"/>
      <c r="F126" s="20"/>
      <c r="G126" s="20"/>
    </row>
    <row r="127" spans="3:7" x14ac:dyDescent="0.35">
      <c r="C127" s="20"/>
      <c r="D127" s="20"/>
      <c r="E127" s="20"/>
      <c r="F127" s="20"/>
      <c r="G127" s="20"/>
    </row>
    <row r="128" spans="3:7" x14ac:dyDescent="0.35">
      <c r="C128" s="20"/>
      <c r="D128" s="20"/>
      <c r="E128" s="20"/>
      <c r="F128" s="20"/>
      <c r="G128" s="20"/>
    </row>
    <row r="129" spans="3:7" x14ac:dyDescent="0.35">
      <c r="C129" s="20"/>
      <c r="D129" s="20"/>
      <c r="E129" s="20"/>
      <c r="F129" s="20"/>
      <c r="G129" s="20"/>
    </row>
    <row r="130" spans="3:7" x14ac:dyDescent="0.35">
      <c r="C130" s="20"/>
      <c r="D130" s="20"/>
      <c r="E130" s="20"/>
      <c r="F130" s="20"/>
      <c r="G130" s="20"/>
    </row>
    <row r="131" spans="3:7" x14ac:dyDescent="0.35">
      <c r="C131" s="20"/>
      <c r="D131" s="20"/>
      <c r="E131" s="20"/>
      <c r="F131" s="20"/>
      <c r="G131" s="20"/>
    </row>
    <row r="132" spans="3:7" x14ac:dyDescent="0.35">
      <c r="C132" s="20"/>
      <c r="D132" s="20"/>
      <c r="E132" s="20"/>
      <c r="F132" s="20"/>
      <c r="G132" s="20"/>
    </row>
    <row r="133" spans="3:7" x14ac:dyDescent="0.35">
      <c r="C133" s="20"/>
      <c r="D133" s="20"/>
      <c r="E133" s="20"/>
      <c r="F133" s="20"/>
      <c r="G133" s="20"/>
    </row>
    <row r="134" spans="3:7" x14ac:dyDescent="0.35">
      <c r="C134" s="20"/>
      <c r="D134" s="20"/>
      <c r="E134" s="20"/>
      <c r="F134" s="20"/>
      <c r="G134" s="20"/>
    </row>
    <row r="135" spans="3:7" x14ac:dyDescent="0.35">
      <c r="C135" s="20"/>
      <c r="D135" s="20"/>
      <c r="E135" s="20"/>
      <c r="F135" s="20"/>
      <c r="G135" s="20"/>
    </row>
    <row r="136" spans="3:7" x14ac:dyDescent="0.35">
      <c r="C136" s="20"/>
      <c r="D136" s="20"/>
      <c r="E136" s="20"/>
      <c r="F136" s="20"/>
      <c r="G136" s="20"/>
    </row>
    <row r="137" spans="3:7" x14ac:dyDescent="0.35">
      <c r="C137" s="20"/>
      <c r="D137" s="20"/>
      <c r="E137" s="20"/>
      <c r="F137" s="20"/>
      <c r="G137" s="20"/>
    </row>
    <row r="138" spans="3:7" x14ac:dyDescent="0.35">
      <c r="C138" s="20"/>
      <c r="D138" s="20"/>
      <c r="E138" s="20"/>
      <c r="F138" s="20"/>
      <c r="G138" s="20"/>
    </row>
    <row r="139" spans="3:7" x14ac:dyDescent="0.35">
      <c r="C139" s="20"/>
      <c r="D139" s="20"/>
      <c r="E139" s="20"/>
      <c r="F139" s="20"/>
      <c r="G139" s="20"/>
    </row>
    <row r="140" spans="3:7" x14ac:dyDescent="0.35">
      <c r="C140" s="20"/>
      <c r="D140" s="20"/>
      <c r="E140" s="20"/>
      <c r="F140" s="20"/>
      <c r="G140" s="20"/>
    </row>
    <row r="141" spans="3:7" x14ac:dyDescent="0.35">
      <c r="C141" s="20"/>
      <c r="D141" s="20"/>
      <c r="E141" s="20"/>
      <c r="F141" s="20"/>
      <c r="G141" s="20"/>
    </row>
    <row r="142" spans="3:7" x14ac:dyDescent="0.35">
      <c r="C142" s="20"/>
      <c r="D142" s="20"/>
      <c r="E142" s="20"/>
      <c r="F142" s="20"/>
      <c r="G142" s="20"/>
    </row>
    <row r="143" spans="3:7" x14ac:dyDescent="0.35">
      <c r="C143" s="20"/>
      <c r="D143" s="20"/>
      <c r="E143" s="20"/>
      <c r="F143" s="20"/>
      <c r="G143" s="20"/>
    </row>
    <row r="144" spans="3:7" x14ac:dyDescent="0.35">
      <c r="C144" s="20"/>
      <c r="D144" s="20"/>
      <c r="E144" s="20"/>
      <c r="F144" s="20"/>
      <c r="G144" s="20"/>
    </row>
    <row r="145" spans="3:7" x14ac:dyDescent="0.35">
      <c r="C145" s="20"/>
      <c r="D145" s="20"/>
      <c r="E145" s="20"/>
      <c r="F145" s="20"/>
      <c r="G145" s="20"/>
    </row>
    <row r="146" spans="3:7" x14ac:dyDescent="0.35">
      <c r="C146" s="20"/>
      <c r="D146" s="20"/>
      <c r="E146" s="20"/>
      <c r="F146" s="20"/>
      <c r="G146" s="20"/>
    </row>
    <row r="147" spans="3:7" x14ac:dyDescent="0.35">
      <c r="C147" s="20"/>
      <c r="D147" s="20"/>
      <c r="E147" s="20"/>
      <c r="F147" s="20"/>
      <c r="G147" s="20"/>
    </row>
    <row r="148" spans="3:7" x14ac:dyDescent="0.35">
      <c r="C148" s="20"/>
      <c r="D148" s="20"/>
      <c r="E148" s="20"/>
      <c r="F148" s="20"/>
      <c r="G148" s="20"/>
    </row>
    <row r="149" spans="3:7" x14ac:dyDescent="0.35">
      <c r="C149" s="20"/>
      <c r="D149" s="20"/>
      <c r="E149" s="20"/>
      <c r="F149" s="20"/>
      <c r="G149" s="20"/>
    </row>
    <row r="150" spans="3:7" x14ac:dyDescent="0.35">
      <c r="C150" s="20"/>
      <c r="D150" s="20"/>
      <c r="E150" s="20"/>
      <c r="F150" s="20"/>
      <c r="G150" s="20"/>
    </row>
    <row r="151" spans="3:7" x14ac:dyDescent="0.35">
      <c r="C151" s="20"/>
      <c r="D151" s="20"/>
      <c r="E151" s="20"/>
      <c r="F151" s="20"/>
      <c r="G151" s="20"/>
    </row>
    <row r="152" spans="3:7" x14ac:dyDescent="0.35">
      <c r="C152" s="20"/>
      <c r="D152" s="20"/>
      <c r="E152" s="20"/>
      <c r="F152" s="20"/>
      <c r="G152" s="20"/>
    </row>
    <row r="153" spans="3:7" x14ac:dyDescent="0.35">
      <c r="C153" s="20"/>
      <c r="D153" s="20"/>
      <c r="E153" s="20"/>
      <c r="F153" s="20"/>
      <c r="G153" s="20"/>
    </row>
    <row r="154" spans="3:7" x14ac:dyDescent="0.35">
      <c r="C154" s="20"/>
      <c r="D154" s="20"/>
      <c r="E154" s="20"/>
      <c r="F154" s="20"/>
      <c r="G154" s="20"/>
    </row>
    <row r="155" spans="3:7" x14ac:dyDescent="0.35">
      <c r="C155" s="20"/>
      <c r="D155" s="20"/>
      <c r="E155" s="20"/>
      <c r="F155" s="20"/>
      <c r="G155" s="20"/>
    </row>
    <row r="156" spans="3:7" x14ac:dyDescent="0.35">
      <c r="C156" s="20"/>
      <c r="D156" s="20"/>
      <c r="E156" s="20"/>
      <c r="F156" s="20"/>
      <c r="G156" s="20"/>
    </row>
    <row r="157" spans="3:7" x14ac:dyDescent="0.35">
      <c r="C157" s="20"/>
      <c r="D157" s="20"/>
      <c r="E157" s="20"/>
      <c r="F157" s="20"/>
      <c r="G157" s="20"/>
    </row>
    <row r="158" spans="3:7" x14ac:dyDescent="0.35">
      <c r="C158" s="20"/>
      <c r="D158" s="20"/>
      <c r="E158" s="20"/>
      <c r="F158" s="20"/>
      <c r="G158" s="20"/>
    </row>
    <row r="159" spans="3:7" x14ac:dyDescent="0.35">
      <c r="C159" s="20"/>
      <c r="D159" s="20"/>
      <c r="E159" s="20"/>
      <c r="F159" s="20"/>
      <c r="G159" s="20"/>
    </row>
    <row r="160" spans="3:7" x14ac:dyDescent="0.35">
      <c r="C160" s="20"/>
      <c r="D160" s="20"/>
      <c r="E160" s="20"/>
      <c r="F160" s="20"/>
      <c r="G160" s="20"/>
    </row>
    <row r="161" spans="3:7" x14ac:dyDescent="0.35">
      <c r="C161" s="20"/>
      <c r="D161" s="20"/>
      <c r="E161" s="20"/>
      <c r="F161" s="20"/>
      <c r="G161" s="20"/>
    </row>
    <row r="162" spans="3:7" x14ac:dyDescent="0.35">
      <c r="C162" s="20"/>
      <c r="D162" s="20"/>
      <c r="E162" s="20"/>
      <c r="F162" s="20"/>
      <c r="G162" s="20"/>
    </row>
    <row r="163" spans="3:7" x14ac:dyDescent="0.35">
      <c r="C163" s="20"/>
      <c r="D163" s="20"/>
      <c r="E163" s="20"/>
      <c r="F163" s="20"/>
      <c r="G163" s="20"/>
    </row>
    <row r="164" spans="3:7" x14ac:dyDescent="0.35">
      <c r="C164" s="20"/>
      <c r="D164" s="20"/>
      <c r="E164" s="20"/>
      <c r="F164" s="20"/>
      <c r="G164" s="20"/>
    </row>
    <row r="165" spans="3:7" x14ac:dyDescent="0.35">
      <c r="C165" s="20"/>
      <c r="D165" s="20"/>
      <c r="E165" s="20"/>
      <c r="F165" s="20"/>
      <c r="G165" s="20"/>
    </row>
    <row r="166" spans="3:7" x14ac:dyDescent="0.35">
      <c r="C166" s="20"/>
      <c r="D166" s="20"/>
      <c r="E166" s="20"/>
      <c r="F166" s="20"/>
      <c r="G166" s="20"/>
    </row>
    <row r="167" spans="3:7" x14ac:dyDescent="0.35">
      <c r="C167" s="20"/>
      <c r="D167" s="20"/>
      <c r="E167" s="20"/>
      <c r="F167" s="20"/>
      <c r="G167" s="20"/>
    </row>
    <row r="168" spans="3:7" x14ac:dyDescent="0.35">
      <c r="C168" s="20"/>
      <c r="D168" s="20"/>
      <c r="E168" s="20"/>
      <c r="F168" s="20"/>
      <c r="G168" s="20"/>
    </row>
    <row r="169" spans="3:7" x14ac:dyDescent="0.35">
      <c r="C169" s="20"/>
      <c r="D169" s="20"/>
      <c r="E169" s="20"/>
      <c r="F169" s="20"/>
      <c r="G169" s="20"/>
    </row>
    <row r="170" spans="3:7" x14ac:dyDescent="0.35">
      <c r="C170" s="20"/>
      <c r="D170" s="20"/>
      <c r="E170" s="20"/>
      <c r="F170" s="20"/>
      <c r="G170" s="20"/>
    </row>
    <row r="171" spans="3:7" x14ac:dyDescent="0.35">
      <c r="C171" s="20"/>
      <c r="D171" s="20"/>
      <c r="E171" s="20"/>
      <c r="F171" s="20"/>
      <c r="G171" s="20"/>
    </row>
    <row r="172" spans="3:7" x14ac:dyDescent="0.35">
      <c r="C172" s="20"/>
      <c r="D172" s="20"/>
      <c r="E172" s="20"/>
      <c r="F172" s="20"/>
      <c r="G172" s="20"/>
    </row>
    <row r="173" spans="3:7" x14ac:dyDescent="0.35">
      <c r="C173" s="20"/>
      <c r="D173" s="20"/>
      <c r="E173" s="20"/>
      <c r="F173" s="20"/>
      <c r="G173" s="20"/>
    </row>
    <row r="174" spans="3:7" x14ac:dyDescent="0.35">
      <c r="C174" s="20"/>
      <c r="D174" s="20"/>
      <c r="E174" s="20"/>
      <c r="F174" s="20"/>
      <c r="G174" s="20"/>
    </row>
    <row r="175" spans="3:7" x14ac:dyDescent="0.35">
      <c r="C175" s="20"/>
      <c r="D175" s="20"/>
      <c r="E175" s="20"/>
      <c r="F175" s="20"/>
      <c r="G175" s="20"/>
    </row>
    <row r="176" spans="3:7" x14ac:dyDescent="0.35">
      <c r="C176" s="20"/>
      <c r="D176" s="20"/>
      <c r="E176" s="20"/>
      <c r="F176" s="20"/>
      <c r="G176" s="20"/>
    </row>
    <row r="177" spans="3:7" x14ac:dyDescent="0.35">
      <c r="C177" s="20"/>
      <c r="D177" s="20"/>
      <c r="E177" s="20"/>
      <c r="F177" s="20"/>
      <c r="G177" s="20"/>
    </row>
    <row r="178" spans="3:7" x14ac:dyDescent="0.35">
      <c r="C178" s="20"/>
      <c r="D178" s="20"/>
      <c r="E178" s="20"/>
      <c r="F178" s="20"/>
      <c r="G178" s="20"/>
    </row>
    <row r="179" spans="3:7" x14ac:dyDescent="0.35">
      <c r="C179" s="20"/>
      <c r="D179" s="20"/>
      <c r="E179" s="20"/>
      <c r="F179" s="20"/>
      <c r="G179" s="20"/>
    </row>
    <row r="180" spans="3:7" x14ac:dyDescent="0.35">
      <c r="C180" s="20"/>
      <c r="D180" s="20"/>
      <c r="E180" s="20"/>
      <c r="F180" s="20"/>
      <c r="G180" s="20"/>
    </row>
    <row r="181" spans="3:7" x14ac:dyDescent="0.35">
      <c r="C181" s="20"/>
      <c r="D181" s="20"/>
      <c r="E181" s="20"/>
      <c r="F181" s="20"/>
      <c r="G181" s="20"/>
    </row>
    <row r="182" spans="3:7" x14ac:dyDescent="0.35">
      <c r="C182" s="20"/>
      <c r="D182" s="20"/>
      <c r="E182" s="20"/>
      <c r="F182" s="20"/>
      <c r="G182" s="20"/>
    </row>
    <row r="183" spans="3:7" x14ac:dyDescent="0.35">
      <c r="C183" s="20"/>
      <c r="D183" s="20"/>
      <c r="E183" s="20"/>
      <c r="F183" s="20"/>
      <c r="G183" s="20"/>
    </row>
    <row r="184" spans="3:7" x14ac:dyDescent="0.35">
      <c r="C184" s="20"/>
      <c r="D184" s="20"/>
      <c r="E184" s="20"/>
      <c r="F184" s="20"/>
      <c r="G184" s="20"/>
    </row>
    <row r="185" spans="3:7" x14ac:dyDescent="0.35">
      <c r="C185" s="20"/>
      <c r="D185" s="20"/>
      <c r="E185" s="20"/>
      <c r="F185" s="20"/>
      <c r="G185" s="20"/>
    </row>
    <row r="186" spans="3:7" x14ac:dyDescent="0.35">
      <c r="C186" s="20"/>
      <c r="D186" s="20"/>
      <c r="E186" s="20"/>
      <c r="F186" s="20"/>
      <c r="G186" s="20"/>
    </row>
    <row r="187" spans="3:7" x14ac:dyDescent="0.35">
      <c r="C187" s="20"/>
      <c r="D187" s="20"/>
      <c r="E187" s="20"/>
      <c r="F187" s="20"/>
      <c r="G187" s="20"/>
    </row>
    <row r="188" spans="3:7" x14ac:dyDescent="0.35">
      <c r="C188" s="20"/>
      <c r="D188" s="20"/>
      <c r="E188" s="20"/>
      <c r="F188" s="20"/>
      <c r="G188" s="20"/>
    </row>
    <row r="189" spans="3:7" x14ac:dyDescent="0.35">
      <c r="C189" s="20"/>
      <c r="D189" s="20"/>
      <c r="E189" s="20"/>
      <c r="F189" s="20"/>
      <c r="G189" s="20"/>
    </row>
    <row r="190" spans="3:7" x14ac:dyDescent="0.35">
      <c r="C190" s="20"/>
      <c r="D190" s="20"/>
      <c r="E190" s="20"/>
      <c r="F190" s="20"/>
      <c r="G190" s="20"/>
    </row>
    <row r="191" spans="3:7" x14ac:dyDescent="0.35">
      <c r="C191" s="20"/>
      <c r="D191" s="20"/>
      <c r="E191" s="20"/>
      <c r="F191" s="20"/>
      <c r="G191" s="20"/>
    </row>
    <row r="192" spans="3:7" x14ac:dyDescent="0.35">
      <c r="C192" s="20"/>
      <c r="D192" s="20"/>
      <c r="E192" s="20"/>
      <c r="F192" s="20"/>
      <c r="G192" s="20"/>
    </row>
    <row r="193" spans="3:7" x14ac:dyDescent="0.35">
      <c r="C193" s="20"/>
      <c r="D193" s="20"/>
      <c r="E193" s="20"/>
      <c r="F193" s="20"/>
      <c r="G193" s="20"/>
    </row>
    <row r="194" spans="3:7" x14ac:dyDescent="0.35">
      <c r="C194" s="20"/>
      <c r="D194" s="20"/>
      <c r="E194" s="20"/>
      <c r="F194" s="20"/>
      <c r="G194" s="20"/>
    </row>
    <row r="195" spans="3:7" x14ac:dyDescent="0.35">
      <c r="C195" s="20"/>
      <c r="D195" s="20"/>
      <c r="E195" s="20"/>
      <c r="F195" s="20"/>
      <c r="G195" s="20"/>
    </row>
    <row r="196" spans="3:7" x14ac:dyDescent="0.35">
      <c r="C196" s="20"/>
      <c r="D196" s="20"/>
      <c r="E196" s="20"/>
      <c r="F196" s="20"/>
      <c r="G196" s="20"/>
    </row>
    <row r="197" spans="3:7" x14ac:dyDescent="0.35">
      <c r="C197" s="20"/>
      <c r="D197" s="20"/>
      <c r="E197" s="20"/>
      <c r="F197" s="20"/>
      <c r="G197" s="20"/>
    </row>
    <row r="198" spans="3:7" x14ac:dyDescent="0.35">
      <c r="C198" s="20"/>
      <c r="D198" s="20"/>
      <c r="E198" s="20"/>
      <c r="F198" s="20"/>
      <c r="G198" s="20"/>
    </row>
    <row r="199" spans="3:7" x14ac:dyDescent="0.35">
      <c r="C199" s="20"/>
      <c r="D199" s="20"/>
      <c r="E199" s="20"/>
      <c r="F199" s="20"/>
      <c r="G199" s="20"/>
    </row>
    <row r="200" spans="3:7" x14ac:dyDescent="0.35">
      <c r="C200" s="20"/>
      <c r="D200" s="20"/>
      <c r="E200" s="20"/>
      <c r="F200" s="20"/>
      <c r="G200" s="20"/>
    </row>
    <row r="201" spans="3:7" x14ac:dyDescent="0.35">
      <c r="C201" s="20"/>
      <c r="D201" s="20"/>
      <c r="E201" s="20"/>
      <c r="F201" s="20"/>
      <c r="G201" s="20"/>
    </row>
    <row r="202" spans="3:7" x14ac:dyDescent="0.35">
      <c r="C202" s="20"/>
      <c r="D202" s="20"/>
      <c r="E202" s="20"/>
      <c r="F202" s="20"/>
      <c r="G202" s="20"/>
    </row>
    <row r="203" spans="3:7" x14ac:dyDescent="0.35">
      <c r="C203" s="20"/>
      <c r="D203" s="20"/>
      <c r="E203" s="20"/>
      <c r="F203" s="20"/>
      <c r="G203" s="20"/>
    </row>
    <row r="204" spans="3:7" x14ac:dyDescent="0.35">
      <c r="C204" s="20"/>
      <c r="D204" s="20"/>
      <c r="E204" s="20"/>
      <c r="F204" s="20"/>
      <c r="G204" s="20"/>
    </row>
    <row r="205" spans="3:7" x14ac:dyDescent="0.35">
      <c r="C205" s="20"/>
      <c r="D205" s="20"/>
      <c r="E205" s="20"/>
      <c r="F205" s="20"/>
      <c r="G205" s="20"/>
    </row>
    <row r="206" spans="3:7" x14ac:dyDescent="0.35">
      <c r="C206" s="20"/>
      <c r="D206" s="20"/>
      <c r="E206" s="20"/>
      <c r="F206" s="20"/>
      <c r="G206" s="20"/>
    </row>
    <row r="207" spans="3:7" x14ac:dyDescent="0.35">
      <c r="C207" s="20"/>
      <c r="D207" s="20"/>
      <c r="E207" s="20"/>
      <c r="F207" s="20"/>
      <c r="G207" s="20"/>
    </row>
    <row r="208" spans="3:7" x14ac:dyDescent="0.35">
      <c r="C208" s="20"/>
      <c r="D208" s="20"/>
      <c r="E208" s="20"/>
      <c r="F208" s="20"/>
      <c r="G208" s="20"/>
    </row>
    <row r="209" spans="3:7" x14ac:dyDescent="0.35">
      <c r="C209" s="20"/>
      <c r="D209" s="20"/>
      <c r="E209" s="20"/>
      <c r="F209" s="20"/>
      <c r="G209" s="20"/>
    </row>
    <row r="210" spans="3:7" x14ac:dyDescent="0.35">
      <c r="C210" s="20"/>
      <c r="D210" s="20"/>
      <c r="E210" s="20"/>
      <c r="F210" s="20"/>
      <c r="G210" s="20"/>
    </row>
    <row r="211" spans="3:7" x14ac:dyDescent="0.35">
      <c r="C211" s="20"/>
      <c r="D211" s="20"/>
      <c r="E211" s="20"/>
      <c r="F211" s="20"/>
      <c r="G211" s="20"/>
    </row>
    <row r="212" spans="3:7" x14ac:dyDescent="0.35">
      <c r="C212" s="20"/>
      <c r="D212" s="20"/>
      <c r="E212" s="20"/>
      <c r="F212" s="20"/>
      <c r="G212" s="20"/>
    </row>
    <row r="213" spans="3:7" x14ac:dyDescent="0.35">
      <c r="C213" s="20"/>
      <c r="D213" s="20"/>
      <c r="E213" s="20"/>
      <c r="F213" s="20"/>
      <c r="G213" s="20"/>
    </row>
    <row r="214" spans="3:7" x14ac:dyDescent="0.35">
      <c r="C214" s="20"/>
      <c r="D214" s="20"/>
      <c r="E214" s="20"/>
      <c r="F214" s="20"/>
      <c r="G214" s="20"/>
    </row>
    <row r="215" spans="3:7" x14ac:dyDescent="0.35">
      <c r="C215" s="20"/>
      <c r="D215" s="20"/>
      <c r="E215" s="20"/>
      <c r="F215" s="20"/>
      <c r="G215" s="20"/>
    </row>
    <row r="216" spans="3:7" x14ac:dyDescent="0.35">
      <c r="C216" s="20"/>
      <c r="D216" s="20"/>
      <c r="E216" s="20"/>
      <c r="F216" s="20"/>
      <c r="G216" s="20"/>
    </row>
    <row r="217" spans="3:7" x14ac:dyDescent="0.35">
      <c r="C217" s="20"/>
      <c r="D217" s="20"/>
      <c r="E217" s="20"/>
      <c r="F217" s="20"/>
      <c r="G217" s="20"/>
    </row>
    <row r="218" spans="3:7" x14ac:dyDescent="0.35">
      <c r="C218" s="20"/>
      <c r="D218" s="20"/>
      <c r="E218" s="20"/>
      <c r="F218" s="20"/>
      <c r="G218" s="20"/>
    </row>
    <row r="219" spans="3:7" x14ac:dyDescent="0.35">
      <c r="C219" s="20"/>
      <c r="D219" s="20"/>
      <c r="E219" s="20"/>
      <c r="F219" s="20"/>
      <c r="G219" s="20"/>
    </row>
    <row r="220" spans="3:7" x14ac:dyDescent="0.35">
      <c r="C220" s="20"/>
      <c r="D220" s="20"/>
      <c r="E220" s="20"/>
      <c r="F220" s="20"/>
      <c r="G220" s="20"/>
    </row>
    <row r="221" spans="3:7" x14ac:dyDescent="0.35">
      <c r="C221" s="20"/>
      <c r="D221" s="20"/>
      <c r="E221" s="20"/>
      <c r="F221" s="20"/>
      <c r="G221" s="20"/>
    </row>
    <row r="222" spans="3:7" x14ac:dyDescent="0.35">
      <c r="C222" s="20"/>
      <c r="D222" s="20"/>
      <c r="E222" s="20"/>
      <c r="F222" s="20"/>
      <c r="G222" s="20"/>
    </row>
    <row r="223" spans="3:7" x14ac:dyDescent="0.35">
      <c r="C223" s="20"/>
      <c r="D223" s="20"/>
      <c r="E223" s="20"/>
      <c r="F223" s="20"/>
      <c r="G223" s="20"/>
    </row>
    <row r="224" spans="3:7" x14ac:dyDescent="0.35">
      <c r="C224" s="20"/>
      <c r="D224" s="20"/>
      <c r="E224" s="20"/>
      <c r="F224" s="20"/>
      <c r="G224" s="20"/>
    </row>
    <row r="225" spans="3:7" x14ac:dyDescent="0.35">
      <c r="C225" s="20"/>
      <c r="D225" s="20"/>
      <c r="E225" s="20"/>
      <c r="F225" s="20"/>
      <c r="G225" s="20"/>
    </row>
    <row r="226" spans="3:7" x14ac:dyDescent="0.35">
      <c r="C226" s="20"/>
      <c r="D226" s="20"/>
      <c r="E226" s="20"/>
      <c r="F226" s="20"/>
      <c r="G226" s="20"/>
    </row>
    <row r="227" spans="3:7" x14ac:dyDescent="0.35">
      <c r="C227" s="20"/>
      <c r="D227" s="20"/>
      <c r="E227" s="20"/>
      <c r="F227" s="20"/>
      <c r="G227" s="20"/>
    </row>
    <row r="228" spans="3:7" x14ac:dyDescent="0.35">
      <c r="C228" s="20"/>
      <c r="D228" s="20"/>
      <c r="E228" s="20"/>
      <c r="F228" s="20"/>
      <c r="G228" s="20"/>
    </row>
    <row r="229" spans="3:7" x14ac:dyDescent="0.35">
      <c r="C229" s="20"/>
      <c r="D229" s="20"/>
      <c r="E229" s="20"/>
      <c r="F229" s="20"/>
      <c r="G229" s="20"/>
    </row>
    <row r="230" spans="3:7" x14ac:dyDescent="0.35">
      <c r="C230" s="20"/>
      <c r="D230" s="20"/>
      <c r="E230" s="20"/>
      <c r="F230" s="20"/>
      <c r="G230" s="20"/>
    </row>
    <row r="231" spans="3:7" x14ac:dyDescent="0.35">
      <c r="C231" s="20"/>
      <c r="D231" s="20"/>
      <c r="E231" s="20"/>
      <c r="F231" s="20"/>
      <c r="G231" s="20"/>
    </row>
    <row r="232" spans="3:7" x14ac:dyDescent="0.35">
      <c r="C232" s="20"/>
      <c r="D232" s="20"/>
      <c r="E232" s="20"/>
      <c r="F232" s="20"/>
      <c r="G232" s="20"/>
    </row>
    <row r="233" spans="3:7" x14ac:dyDescent="0.35">
      <c r="C233" s="20"/>
      <c r="D233" s="20"/>
      <c r="E233" s="20"/>
      <c r="F233" s="20"/>
      <c r="G233" s="20"/>
    </row>
    <row r="234" spans="3:7" x14ac:dyDescent="0.35">
      <c r="C234" s="20"/>
      <c r="D234" s="20"/>
      <c r="E234" s="20"/>
      <c r="F234" s="20"/>
      <c r="G234" s="20"/>
    </row>
    <row r="235" spans="3:7" x14ac:dyDescent="0.35">
      <c r="C235" s="20"/>
      <c r="D235" s="20"/>
      <c r="E235" s="20"/>
      <c r="F235" s="20"/>
      <c r="G235" s="20"/>
    </row>
    <row r="236" spans="3:7" x14ac:dyDescent="0.35">
      <c r="C236" s="20"/>
      <c r="D236" s="20"/>
      <c r="E236" s="20"/>
      <c r="F236" s="20"/>
      <c r="G236" s="20"/>
    </row>
    <row r="237" spans="3:7" x14ac:dyDescent="0.35">
      <c r="C237" s="20"/>
      <c r="D237" s="20"/>
      <c r="E237" s="20"/>
      <c r="F237" s="20"/>
      <c r="G237" s="20"/>
    </row>
    <row r="238" spans="3:7" x14ac:dyDescent="0.35">
      <c r="C238" s="20"/>
      <c r="D238" s="20"/>
      <c r="E238" s="20"/>
      <c r="F238" s="20"/>
      <c r="G238" s="20"/>
    </row>
    <row r="239" spans="3:7" x14ac:dyDescent="0.35">
      <c r="C239" s="20"/>
      <c r="D239" s="20"/>
      <c r="E239" s="20"/>
      <c r="F239" s="20"/>
      <c r="G239" s="20"/>
    </row>
    <row r="240" spans="3:7" x14ac:dyDescent="0.35">
      <c r="C240" s="20"/>
      <c r="D240" s="20"/>
      <c r="E240" s="20"/>
      <c r="F240" s="20"/>
      <c r="G240" s="20"/>
    </row>
    <row r="241" spans="3:7" x14ac:dyDescent="0.35">
      <c r="C241" s="20"/>
      <c r="D241" s="20"/>
      <c r="E241" s="20"/>
      <c r="F241" s="20"/>
      <c r="G241" s="20"/>
    </row>
    <row r="242" spans="3:7" x14ac:dyDescent="0.35">
      <c r="C242" s="20"/>
      <c r="D242" s="20"/>
      <c r="E242" s="20"/>
      <c r="F242" s="20"/>
      <c r="G242" s="20"/>
    </row>
    <row r="243" spans="3:7" x14ac:dyDescent="0.35">
      <c r="C243" s="20"/>
      <c r="D243" s="20"/>
      <c r="E243" s="20"/>
      <c r="F243" s="20"/>
      <c r="G243" s="20"/>
    </row>
    <row r="244" spans="3:7" x14ac:dyDescent="0.35">
      <c r="C244" s="20"/>
      <c r="D244" s="20"/>
      <c r="E244" s="20"/>
      <c r="F244" s="20"/>
      <c r="G244" s="20"/>
    </row>
    <row r="245" spans="3:7" x14ac:dyDescent="0.35">
      <c r="C245" s="20"/>
      <c r="D245" s="20"/>
      <c r="E245" s="20"/>
      <c r="F245" s="20"/>
      <c r="G245" s="20"/>
    </row>
    <row r="246" spans="3:7" x14ac:dyDescent="0.35">
      <c r="C246" s="20"/>
      <c r="D246" s="20"/>
      <c r="E246" s="20"/>
      <c r="F246" s="20"/>
      <c r="G246" s="20"/>
    </row>
    <row r="247" spans="3:7" x14ac:dyDescent="0.35">
      <c r="C247" s="20"/>
      <c r="D247" s="20"/>
      <c r="E247" s="20"/>
      <c r="F247" s="20"/>
      <c r="G247" s="20"/>
    </row>
    <row r="248" spans="3:7" x14ac:dyDescent="0.35">
      <c r="C248" s="20"/>
      <c r="D248" s="20"/>
      <c r="E248" s="20"/>
      <c r="F248" s="20"/>
      <c r="G248" s="20"/>
    </row>
    <row r="249" spans="3:7" x14ac:dyDescent="0.35">
      <c r="C249" s="20"/>
      <c r="D249" s="20"/>
      <c r="E249" s="20"/>
      <c r="F249" s="20"/>
      <c r="G249" s="20"/>
    </row>
    <row r="250" spans="3:7" x14ac:dyDescent="0.35">
      <c r="C250" s="20"/>
      <c r="D250" s="20"/>
      <c r="E250" s="20"/>
      <c r="F250" s="20"/>
      <c r="G250" s="20"/>
    </row>
    <row r="251" spans="3:7" x14ac:dyDescent="0.35">
      <c r="C251" s="20"/>
      <c r="D251" s="20"/>
      <c r="E251" s="20"/>
      <c r="F251" s="20"/>
      <c r="G251" s="20"/>
    </row>
    <row r="252" spans="3:7" x14ac:dyDescent="0.35">
      <c r="C252" s="20"/>
      <c r="D252" s="20"/>
      <c r="E252" s="20"/>
      <c r="F252" s="20"/>
      <c r="G252" s="20"/>
    </row>
    <row r="253" spans="3:7" x14ac:dyDescent="0.35">
      <c r="C253" s="20"/>
      <c r="D253" s="20"/>
      <c r="E253" s="20"/>
      <c r="F253" s="20"/>
      <c r="G253" s="20"/>
    </row>
    <row r="254" spans="3:7" x14ac:dyDescent="0.35">
      <c r="C254" s="20"/>
      <c r="D254" s="20"/>
      <c r="E254" s="20"/>
      <c r="F254" s="20"/>
      <c r="G254" s="20"/>
    </row>
    <row r="255" spans="3:7" x14ac:dyDescent="0.35">
      <c r="C255" s="20"/>
      <c r="D255" s="20"/>
      <c r="E255" s="20"/>
      <c r="F255" s="20"/>
      <c r="G255" s="20"/>
    </row>
    <row r="256" spans="3:7" x14ac:dyDescent="0.35">
      <c r="C256" s="20"/>
      <c r="D256" s="20"/>
      <c r="E256" s="20"/>
      <c r="F256" s="20"/>
      <c r="G256" s="20"/>
    </row>
    <row r="257" spans="3:7" x14ac:dyDescent="0.35">
      <c r="C257" s="20"/>
      <c r="D257" s="20"/>
      <c r="E257" s="20"/>
      <c r="F257" s="20"/>
      <c r="G257" s="20"/>
    </row>
    <row r="258" spans="3:7" x14ac:dyDescent="0.35">
      <c r="C258" s="20"/>
      <c r="D258" s="20"/>
      <c r="E258" s="20"/>
      <c r="F258" s="20"/>
      <c r="G258" s="20"/>
    </row>
    <row r="259" spans="3:7" x14ac:dyDescent="0.35">
      <c r="C259" s="20"/>
      <c r="D259" s="20"/>
      <c r="E259" s="20"/>
      <c r="F259" s="20"/>
      <c r="G259" s="20"/>
    </row>
    <row r="260" spans="3:7" x14ac:dyDescent="0.35">
      <c r="C260" s="20"/>
      <c r="D260" s="20"/>
      <c r="E260" s="20"/>
      <c r="F260" s="20"/>
      <c r="G260" s="20"/>
    </row>
    <row r="261" spans="3:7" x14ac:dyDescent="0.35">
      <c r="C261" s="20"/>
      <c r="D261" s="20"/>
      <c r="E261" s="20"/>
      <c r="F261" s="20"/>
      <c r="G261" s="20"/>
    </row>
    <row r="262" spans="3:7" x14ac:dyDescent="0.35">
      <c r="C262" s="20"/>
      <c r="D262" s="20"/>
      <c r="E262" s="20"/>
      <c r="F262" s="20"/>
      <c r="G262" s="20"/>
    </row>
    <row r="263" spans="3:7" x14ac:dyDescent="0.35">
      <c r="C263" s="20"/>
      <c r="D263" s="20"/>
      <c r="E263" s="20"/>
      <c r="F263" s="20"/>
      <c r="G263" s="20"/>
    </row>
    <row r="264" spans="3:7" x14ac:dyDescent="0.35">
      <c r="C264" s="20"/>
      <c r="D264" s="20"/>
      <c r="E264" s="20"/>
      <c r="F264" s="20"/>
      <c r="G264" s="20"/>
    </row>
    <row r="265" spans="3:7" x14ac:dyDescent="0.35">
      <c r="C265" s="20"/>
      <c r="D265" s="20"/>
      <c r="E265" s="20"/>
      <c r="F265" s="20"/>
      <c r="G265" s="20"/>
    </row>
    <row r="266" spans="3:7" x14ac:dyDescent="0.35">
      <c r="C266" s="20"/>
      <c r="D266" s="20"/>
      <c r="E266" s="20"/>
      <c r="F266" s="20"/>
      <c r="G266" s="20"/>
    </row>
    <row r="267" spans="3:7" x14ac:dyDescent="0.35">
      <c r="C267" s="20"/>
      <c r="D267" s="20"/>
      <c r="E267" s="20"/>
      <c r="F267" s="20"/>
      <c r="G267" s="20"/>
    </row>
    <row r="268" spans="3:7" x14ac:dyDescent="0.35">
      <c r="C268" s="20"/>
      <c r="D268" s="20"/>
      <c r="E268" s="20"/>
      <c r="F268" s="20"/>
      <c r="G268" s="20"/>
    </row>
    <row r="269" spans="3:7" x14ac:dyDescent="0.35">
      <c r="C269" s="20"/>
      <c r="D269" s="20"/>
      <c r="E269" s="20"/>
      <c r="F269" s="20"/>
      <c r="G269" s="20"/>
    </row>
    <row r="270" spans="3:7" x14ac:dyDescent="0.35">
      <c r="C270" s="20"/>
      <c r="D270" s="20"/>
      <c r="E270" s="20"/>
      <c r="F270" s="20"/>
      <c r="G270" s="20"/>
    </row>
    <row r="271" spans="3:7" x14ac:dyDescent="0.35">
      <c r="C271" s="20"/>
      <c r="D271" s="20"/>
      <c r="E271" s="20"/>
      <c r="F271" s="20"/>
      <c r="G271" s="20"/>
    </row>
    <row r="272" spans="3:7" x14ac:dyDescent="0.35">
      <c r="C272" s="20"/>
      <c r="D272" s="20"/>
      <c r="E272" s="20"/>
      <c r="F272" s="20"/>
      <c r="G272" s="20"/>
    </row>
    <row r="273" spans="3:7" x14ac:dyDescent="0.35">
      <c r="C273" s="20"/>
      <c r="D273" s="20"/>
      <c r="E273" s="20"/>
      <c r="F273" s="20"/>
      <c r="G273" s="20"/>
    </row>
    <row r="274" spans="3:7" x14ac:dyDescent="0.35">
      <c r="C274" s="20"/>
      <c r="D274" s="20"/>
      <c r="E274" s="20"/>
      <c r="F274" s="20"/>
      <c r="G274" s="20"/>
    </row>
    <row r="275" spans="3:7" x14ac:dyDescent="0.35">
      <c r="C275" s="20"/>
      <c r="D275" s="20"/>
      <c r="E275" s="20"/>
      <c r="F275" s="20"/>
      <c r="G275" s="20"/>
    </row>
    <row r="276" spans="3:7" x14ac:dyDescent="0.35">
      <c r="C276" s="20"/>
      <c r="D276" s="20"/>
      <c r="E276" s="20"/>
      <c r="F276" s="20"/>
      <c r="G276" s="20"/>
    </row>
    <row r="277" spans="3:7" x14ac:dyDescent="0.35">
      <c r="C277" s="20"/>
      <c r="D277" s="20"/>
      <c r="E277" s="20"/>
      <c r="F277" s="20"/>
      <c r="G277" s="20"/>
    </row>
    <row r="278" spans="3:7" x14ac:dyDescent="0.35">
      <c r="C278" s="20"/>
      <c r="D278" s="20"/>
      <c r="E278" s="20"/>
      <c r="F278" s="20"/>
      <c r="G278" s="20"/>
    </row>
    <row r="279" spans="3:7" x14ac:dyDescent="0.35">
      <c r="C279" s="20"/>
      <c r="D279" s="20"/>
      <c r="E279" s="20"/>
      <c r="F279" s="20"/>
      <c r="G279" s="20"/>
    </row>
    <row r="280" spans="3:7" x14ac:dyDescent="0.35">
      <c r="C280" s="20"/>
      <c r="D280" s="20"/>
      <c r="E280" s="20"/>
      <c r="F280" s="20"/>
      <c r="G280" s="20"/>
    </row>
    <row r="281" spans="3:7" x14ac:dyDescent="0.35">
      <c r="C281" s="20"/>
      <c r="D281" s="20"/>
      <c r="E281" s="20"/>
      <c r="F281" s="20"/>
      <c r="G281" s="20"/>
    </row>
    <row r="282" spans="3:7" x14ac:dyDescent="0.35">
      <c r="C282" s="20"/>
      <c r="D282" s="20"/>
      <c r="E282" s="20"/>
      <c r="F282" s="20"/>
      <c r="G282" s="20"/>
    </row>
    <row r="283" spans="3:7" x14ac:dyDescent="0.35">
      <c r="C283" s="20"/>
      <c r="D283" s="20"/>
      <c r="E283" s="20"/>
      <c r="F283" s="20"/>
      <c r="G283" s="20"/>
    </row>
    <row r="284" spans="3:7" x14ac:dyDescent="0.35">
      <c r="C284" s="20"/>
      <c r="D284" s="20"/>
      <c r="E284" s="20"/>
      <c r="F284" s="20"/>
      <c r="G284" s="20"/>
    </row>
    <row r="285" spans="3:7" x14ac:dyDescent="0.35">
      <c r="C285" s="20"/>
      <c r="D285" s="20"/>
      <c r="E285" s="20"/>
      <c r="F285" s="20"/>
      <c r="G285" s="20"/>
    </row>
    <row r="286" spans="3:7" x14ac:dyDescent="0.35">
      <c r="C286" s="20"/>
      <c r="D286" s="20"/>
      <c r="E286" s="20"/>
      <c r="F286" s="20"/>
      <c r="G286" s="20"/>
    </row>
    <row r="287" spans="3:7" x14ac:dyDescent="0.35">
      <c r="C287" s="20"/>
      <c r="D287" s="20"/>
      <c r="E287" s="20"/>
      <c r="F287" s="20"/>
      <c r="G287" s="20"/>
    </row>
    <row r="288" spans="3:7" x14ac:dyDescent="0.35">
      <c r="C288" s="20"/>
      <c r="D288" s="20"/>
      <c r="E288" s="20"/>
      <c r="F288" s="20"/>
      <c r="G288" s="20"/>
    </row>
    <row r="289" spans="3:7" x14ac:dyDescent="0.35">
      <c r="C289" s="20"/>
      <c r="D289" s="20"/>
      <c r="E289" s="20"/>
      <c r="F289" s="20"/>
      <c r="G289" s="20"/>
    </row>
    <row r="290" spans="3:7" x14ac:dyDescent="0.35">
      <c r="C290" s="20"/>
      <c r="D290" s="20"/>
      <c r="E290" s="20"/>
      <c r="F290" s="20"/>
      <c r="G290" s="20"/>
    </row>
    <row r="291" spans="3:7" x14ac:dyDescent="0.35">
      <c r="C291" s="20"/>
      <c r="D291" s="20"/>
      <c r="E291" s="20"/>
      <c r="F291" s="20"/>
      <c r="G291" s="20"/>
    </row>
    <row r="292" spans="3:7" x14ac:dyDescent="0.35">
      <c r="C292" s="20"/>
      <c r="D292" s="20"/>
      <c r="E292" s="20"/>
      <c r="F292" s="20"/>
      <c r="G292" s="20"/>
    </row>
    <row r="293" spans="3:7" x14ac:dyDescent="0.35">
      <c r="C293" s="20"/>
      <c r="D293" s="20"/>
      <c r="E293" s="20"/>
      <c r="F293" s="20"/>
      <c r="G293" s="20"/>
    </row>
    <row r="294" spans="3:7" x14ac:dyDescent="0.35">
      <c r="C294" s="20"/>
      <c r="D294" s="20"/>
      <c r="E294" s="20"/>
      <c r="F294" s="20"/>
      <c r="G294" s="20"/>
    </row>
    <row r="295" spans="3:7" x14ac:dyDescent="0.35">
      <c r="C295" s="20"/>
      <c r="D295" s="20"/>
      <c r="E295" s="20"/>
      <c r="F295" s="20"/>
      <c r="G295" s="20"/>
    </row>
    <row r="296" spans="3:7" x14ac:dyDescent="0.35">
      <c r="C296" s="20"/>
      <c r="D296" s="20"/>
      <c r="E296" s="20"/>
      <c r="F296" s="20"/>
      <c r="G296" s="20"/>
    </row>
    <row r="297" spans="3:7" x14ac:dyDescent="0.35">
      <c r="C297" s="20"/>
      <c r="D297" s="20"/>
      <c r="E297" s="20"/>
      <c r="F297" s="20"/>
      <c r="G297" s="20"/>
    </row>
    <row r="298" spans="3:7" x14ac:dyDescent="0.35">
      <c r="C298" s="20"/>
      <c r="D298" s="20"/>
      <c r="E298" s="20"/>
      <c r="F298" s="20"/>
      <c r="G298" s="20"/>
    </row>
    <row r="299" spans="3:7" x14ac:dyDescent="0.35">
      <c r="C299" s="20"/>
      <c r="D299" s="20"/>
      <c r="E299" s="20"/>
      <c r="F299" s="20"/>
      <c r="G299" s="20"/>
    </row>
    <row r="300" spans="3:7" x14ac:dyDescent="0.35">
      <c r="C300" s="20"/>
      <c r="D300" s="20"/>
      <c r="E300" s="20"/>
      <c r="F300" s="20"/>
      <c r="G300" s="20"/>
    </row>
    <row r="301" spans="3:7" x14ac:dyDescent="0.35">
      <c r="C301" s="20"/>
      <c r="D301" s="20"/>
      <c r="E301" s="20"/>
      <c r="F301" s="20"/>
      <c r="G301" s="20"/>
    </row>
    <row r="302" spans="3:7" x14ac:dyDescent="0.35">
      <c r="C302" s="20"/>
      <c r="D302" s="20"/>
      <c r="E302" s="20"/>
      <c r="F302" s="20"/>
      <c r="G302" s="20"/>
    </row>
    <row r="303" spans="3:7" x14ac:dyDescent="0.35">
      <c r="C303" s="20"/>
      <c r="D303" s="20"/>
      <c r="E303" s="20"/>
      <c r="F303" s="20"/>
      <c r="G303" s="20"/>
    </row>
    <row r="304" spans="3:7" x14ac:dyDescent="0.35">
      <c r="C304" s="20"/>
      <c r="D304" s="20"/>
      <c r="E304" s="20"/>
      <c r="F304" s="20"/>
      <c r="G304" s="20"/>
    </row>
    <row r="305" spans="3:7" x14ac:dyDescent="0.35">
      <c r="C305" s="20"/>
      <c r="D305" s="20"/>
      <c r="E305" s="20"/>
      <c r="F305" s="20"/>
      <c r="G305" s="20"/>
    </row>
    <row r="306" spans="3:7" x14ac:dyDescent="0.35">
      <c r="C306" s="20"/>
      <c r="D306" s="20"/>
      <c r="E306" s="20"/>
      <c r="F306" s="20"/>
      <c r="G306" s="20"/>
    </row>
    <row r="307" spans="3:7" x14ac:dyDescent="0.35">
      <c r="C307" s="20"/>
      <c r="D307" s="20"/>
      <c r="E307" s="20"/>
      <c r="F307" s="20"/>
      <c r="G307" s="20"/>
    </row>
    <row r="308" spans="3:7" x14ac:dyDescent="0.35">
      <c r="C308" s="20"/>
      <c r="D308" s="20"/>
      <c r="E308" s="20"/>
      <c r="F308" s="20"/>
      <c r="G308" s="20"/>
    </row>
    <row r="309" spans="3:7" x14ac:dyDescent="0.35">
      <c r="C309" s="20"/>
      <c r="D309" s="20"/>
      <c r="E309" s="20"/>
      <c r="F309" s="20"/>
      <c r="G309" s="20"/>
    </row>
    <row r="310" spans="3:7" x14ac:dyDescent="0.35">
      <c r="C310" s="20"/>
      <c r="D310" s="20"/>
      <c r="E310" s="20"/>
      <c r="F310" s="20"/>
      <c r="G310" s="20"/>
    </row>
    <row r="311" spans="3:7" x14ac:dyDescent="0.35">
      <c r="C311" s="20"/>
      <c r="D311" s="20"/>
      <c r="E311" s="20"/>
      <c r="F311" s="20"/>
      <c r="G311" s="20"/>
    </row>
    <row r="312" spans="3:7" x14ac:dyDescent="0.35">
      <c r="C312" s="20"/>
      <c r="D312" s="20"/>
      <c r="E312" s="20"/>
      <c r="F312" s="20"/>
      <c r="G312" s="20"/>
    </row>
    <row r="313" spans="3:7" x14ac:dyDescent="0.35">
      <c r="C313" s="20"/>
      <c r="D313" s="20"/>
      <c r="E313" s="20"/>
      <c r="F313" s="20"/>
      <c r="G313" s="20"/>
    </row>
    <row r="314" spans="3:7" x14ac:dyDescent="0.35">
      <c r="C314" s="20"/>
      <c r="D314" s="20"/>
      <c r="E314" s="20"/>
      <c r="F314" s="20"/>
      <c r="G314" s="20"/>
    </row>
    <row r="315" spans="3:7" x14ac:dyDescent="0.35">
      <c r="C315" s="20"/>
      <c r="D315" s="20"/>
      <c r="E315" s="20"/>
      <c r="F315" s="20"/>
      <c r="G315" s="20"/>
    </row>
    <row r="316" spans="3:7" x14ac:dyDescent="0.35">
      <c r="C316" s="20"/>
      <c r="D316" s="20"/>
      <c r="E316" s="20"/>
      <c r="F316" s="20"/>
      <c r="G316" s="20"/>
    </row>
    <row r="317" spans="3:7" x14ac:dyDescent="0.35">
      <c r="C317" s="20"/>
      <c r="D317" s="20"/>
      <c r="E317" s="20"/>
      <c r="F317" s="20"/>
      <c r="G317" s="20"/>
    </row>
    <row r="318" spans="3:7" x14ac:dyDescent="0.35">
      <c r="C318" s="20"/>
      <c r="D318" s="20"/>
      <c r="E318" s="20"/>
      <c r="F318" s="20"/>
      <c r="G318" s="20"/>
    </row>
    <row r="319" spans="3:7" x14ac:dyDescent="0.35">
      <c r="C319" s="20"/>
      <c r="D319" s="20"/>
      <c r="E319" s="20"/>
      <c r="F319" s="20"/>
      <c r="G319" s="20"/>
    </row>
    <row r="320" spans="3:7" x14ac:dyDescent="0.35">
      <c r="C320" s="20"/>
      <c r="D320" s="20"/>
      <c r="E320" s="20"/>
      <c r="F320" s="20"/>
      <c r="G320" s="20"/>
    </row>
    <row r="321" spans="3:7" x14ac:dyDescent="0.35">
      <c r="C321" s="20"/>
      <c r="D321" s="20"/>
      <c r="E321" s="20"/>
      <c r="F321" s="20"/>
      <c r="G321" s="20"/>
    </row>
    <row r="322" spans="3:7" x14ac:dyDescent="0.35">
      <c r="C322" s="20"/>
      <c r="D322" s="20"/>
      <c r="E322" s="20"/>
      <c r="F322" s="20"/>
      <c r="G322" s="20"/>
    </row>
    <row r="323" spans="3:7" x14ac:dyDescent="0.35">
      <c r="C323" s="20"/>
      <c r="D323" s="20"/>
      <c r="E323" s="20"/>
      <c r="F323" s="20"/>
      <c r="G323" s="20"/>
    </row>
    <row r="324" spans="3:7" x14ac:dyDescent="0.35">
      <c r="C324" s="20"/>
      <c r="D324" s="20"/>
      <c r="E324" s="20"/>
      <c r="F324" s="20"/>
      <c r="G324" s="20"/>
    </row>
    <row r="325" spans="3:7" x14ac:dyDescent="0.35">
      <c r="C325" s="20"/>
      <c r="D325" s="20"/>
      <c r="E325" s="20"/>
      <c r="F325" s="20"/>
      <c r="G325" s="20"/>
    </row>
    <row r="326" spans="3:7" x14ac:dyDescent="0.35">
      <c r="C326" s="20"/>
      <c r="D326" s="20"/>
      <c r="E326" s="20"/>
      <c r="F326" s="20"/>
      <c r="G326" s="20"/>
    </row>
    <row r="327" spans="3:7" x14ac:dyDescent="0.35">
      <c r="C327" s="20"/>
      <c r="D327" s="20"/>
      <c r="E327" s="20"/>
      <c r="F327" s="20"/>
      <c r="G327" s="20"/>
    </row>
    <row r="328" spans="3:7" x14ac:dyDescent="0.35">
      <c r="C328" s="20"/>
      <c r="D328" s="20"/>
      <c r="E328" s="20"/>
      <c r="F328" s="20"/>
      <c r="G328" s="20"/>
    </row>
    <row r="329" spans="3:7" x14ac:dyDescent="0.35">
      <c r="C329" s="20"/>
      <c r="D329" s="20"/>
      <c r="E329" s="20"/>
      <c r="F329" s="20"/>
      <c r="G329" s="20"/>
    </row>
    <row r="330" spans="3:7" x14ac:dyDescent="0.35">
      <c r="C330" s="20"/>
      <c r="D330" s="20"/>
      <c r="E330" s="20"/>
      <c r="F330" s="20"/>
      <c r="G330" s="20"/>
    </row>
    <row r="331" spans="3:7" x14ac:dyDescent="0.35">
      <c r="C331" s="20"/>
      <c r="D331" s="20"/>
      <c r="E331" s="20"/>
      <c r="F331" s="20"/>
      <c r="G331" s="20"/>
    </row>
    <row r="332" spans="3:7" x14ac:dyDescent="0.35">
      <c r="C332" s="20"/>
      <c r="D332" s="20"/>
      <c r="E332" s="20"/>
      <c r="F332" s="20"/>
      <c r="G332" s="20"/>
    </row>
    <row r="333" spans="3:7" x14ac:dyDescent="0.35">
      <c r="C333" s="20"/>
      <c r="D333" s="20"/>
      <c r="E333" s="20"/>
      <c r="F333" s="20"/>
      <c r="G333" s="20"/>
    </row>
    <row r="334" spans="3:7" x14ac:dyDescent="0.35">
      <c r="C334" s="20"/>
      <c r="D334" s="20"/>
      <c r="E334" s="20"/>
      <c r="F334" s="20"/>
      <c r="G334" s="20"/>
    </row>
    <row r="335" spans="3:7" x14ac:dyDescent="0.35">
      <c r="C335" s="20"/>
      <c r="D335" s="20"/>
      <c r="E335" s="20"/>
      <c r="F335" s="20"/>
      <c r="G335" s="20"/>
    </row>
    <row r="336" spans="3:7" x14ac:dyDescent="0.35">
      <c r="C336" s="20"/>
      <c r="D336" s="20"/>
      <c r="E336" s="20"/>
      <c r="F336" s="20"/>
      <c r="G336" s="20"/>
    </row>
    <row r="337" spans="3:7" x14ac:dyDescent="0.35">
      <c r="C337" s="20"/>
      <c r="D337" s="20"/>
      <c r="E337" s="20"/>
      <c r="F337" s="20"/>
      <c r="G337" s="20"/>
    </row>
    <row r="338" spans="3:7" x14ac:dyDescent="0.35">
      <c r="C338" s="20"/>
      <c r="D338" s="20"/>
      <c r="E338" s="20"/>
      <c r="F338" s="20"/>
      <c r="G338" s="20"/>
    </row>
    <row r="339" spans="3:7" x14ac:dyDescent="0.35">
      <c r="C339" s="20"/>
      <c r="D339" s="20"/>
      <c r="E339" s="20"/>
      <c r="F339" s="20"/>
      <c r="G339" s="20"/>
    </row>
    <row r="340" spans="3:7" x14ac:dyDescent="0.35">
      <c r="C340" s="20"/>
      <c r="D340" s="20"/>
      <c r="E340" s="20"/>
      <c r="F340" s="20"/>
      <c r="G340" s="20"/>
    </row>
    <row r="341" spans="3:7" x14ac:dyDescent="0.35">
      <c r="C341" s="20"/>
      <c r="D341" s="20"/>
      <c r="E341" s="20"/>
      <c r="F341" s="20"/>
      <c r="G341" s="20"/>
    </row>
    <row r="342" spans="3:7" x14ac:dyDescent="0.35">
      <c r="C342" s="20"/>
      <c r="D342" s="20"/>
      <c r="E342" s="20"/>
      <c r="F342" s="20"/>
      <c r="G342" s="20"/>
    </row>
    <row r="343" spans="3:7" x14ac:dyDescent="0.35">
      <c r="C343" s="20"/>
      <c r="D343" s="20"/>
      <c r="E343" s="20"/>
      <c r="F343" s="20"/>
      <c r="G343" s="20"/>
    </row>
    <row r="344" spans="3:7" x14ac:dyDescent="0.35">
      <c r="C344" s="20"/>
      <c r="D344" s="20"/>
      <c r="E344" s="20"/>
      <c r="F344" s="20"/>
      <c r="G344" s="20"/>
    </row>
    <row r="345" spans="3:7" x14ac:dyDescent="0.35">
      <c r="C345" s="20"/>
      <c r="D345" s="20"/>
      <c r="E345" s="20"/>
      <c r="F345" s="20"/>
      <c r="G345" s="20"/>
    </row>
    <row r="346" spans="3:7" x14ac:dyDescent="0.35">
      <c r="C346" s="20"/>
      <c r="D346" s="20"/>
      <c r="E346" s="20"/>
      <c r="F346" s="20"/>
      <c r="G346" s="20"/>
    </row>
    <row r="347" spans="3:7" x14ac:dyDescent="0.35">
      <c r="C347" s="20"/>
      <c r="D347" s="20"/>
      <c r="E347" s="20"/>
      <c r="F347" s="20"/>
      <c r="G347" s="20"/>
    </row>
    <row r="348" spans="3:7" x14ac:dyDescent="0.35">
      <c r="C348" s="20"/>
      <c r="D348" s="20"/>
      <c r="E348" s="20"/>
      <c r="F348" s="20"/>
      <c r="G348" s="20"/>
    </row>
    <row r="349" spans="3:7" x14ac:dyDescent="0.35">
      <c r="C349" s="20"/>
      <c r="D349" s="20"/>
      <c r="E349" s="20"/>
      <c r="F349" s="20"/>
      <c r="G349" s="20"/>
    </row>
    <row r="350" spans="3:7" x14ac:dyDescent="0.35">
      <c r="C350" s="20"/>
      <c r="D350" s="20"/>
      <c r="E350" s="20"/>
      <c r="F350" s="20"/>
      <c r="G350" s="20"/>
    </row>
    <row r="351" spans="3:7" x14ac:dyDescent="0.35">
      <c r="C351" s="20"/>
      <c r="D351" s="20"/>
      <c r="E351" s="20"/>
      <c r="F351" s="20"/>
      <c r="G351" s="20"/>
    </row>
    <row r="352" spans="3:7" x14ac:dyDescent="0.35">
      <c r="C352" s="20"/>
      <c r="D352" s="20"/>
      <c r="E352" s="20"/>
      <c r="F352" s="20"/>
      <c r="G352" s="20"/>
    </row>
    <row r="353" spans="3:7" x14ac:dyDescent="0.35">
      <c r="C353" s="20"/>
      <c r="D353" s="20"/>
      <c r="E353" s="20"/>
      <c r="F353" s="20"/>
      <c r="G353" s="20"/>
    </row>
    <row r="354" spans="3:7" x14ac:dyDescent="0.35">
      <c r="C354" s="20"/>
      <c r="D354" s="20"/>
      <c r="E354" s="20"/>
      <c r="F354" s="20"/>
      <c r="G354" s="20"/>
    </row>
    <row r="355" spans="3:7" x14ac:dyDescent="0.35">
      <c r="C355" s="20"/>
      <c r="D355" s="20"/>
      <c r="E355" s="20"/>
      <c r="F355" s="20"/>
      <c r="G355" s="20"/>
    </row>
    <row r="356" spans="3:7" x14ac:dyDescent="0.35">
      <c r="C356" s="20"/>
      <c r="D356" s="20"/>
      <c r="E356" s="20"/>
      <c r="F356" s="20"/>
      <c r="G356" s="20"/>
    </row>
    <row r="357" spans="3:7" x14ac:dyDescent="0.35">
      <c r="C357" s="20"/>
      <c r="D357" s="20"/>
      <c r="E357" s="20"/>
      <c r="F357" s="20"/>
      <c r="G357" s="20"/>
    </row>
    <row r="358" spans="3:7" x14ac:dyDescent="0.35">
      <c r="C358" s="20"/>
      <c r="D358" s="20"/>
      <c r="E358" s="20"/>
      <c r="F358" s="20"/>
      <c r="G358" s="20"/>
    </row>
    <row r="359" spans="3:7" x14ac:dyDescent="0.35">
      <c r="C359" s="20"/>
      <c r="D359" s="20"/>
      <c r="E359" s="20"/>
      <c r="F359" s="20"/>
      <c r="G359" s="20"/>
    </row>
    <row r="360" spans="3:7" x14ac:dyDescent="0.35">
      <c r="C360" s="20"/>
      <c r="D360" s="20"/>
      <c r="E360" s="20"/>
      <c r="F360" s="20"/>
      <c r="G360" s="20"/>
    </row>
    <row r="361" spans="3:7" x14ac:dyDescent="0.35">
      <c r="C361" s="20"/>
      <c r="D361" s="20"/>
      <c r="E361" s="20"/>
      <c r="F361" s="20"/>
      <c r="G361" s="20"/>
    </row>
    <row r="362" spans="3:7" x14ac:dyDescent="0.35">
      <c r="C362" s="20"/>
      <c r="D362" s="20"/>
      <c r="E362" s="20"/>
      <c r="F362" s="20"/>
      <c r="G362" s="20"/>
    </row>
    <row r="363" spans="3:7" x14ac:dyDescent="0.35">
      <c r="C363" s="20"/>
      <c r="D363" s="20"/>
      <c r="E363" s="20"/>
      <c r="F363" s="20"/>
      <c r="G363" s="20"/>
    </row>
    <row r="364" spans="3:7" x14ac:dyDescent="0.35">
      <c r="C364" s="20"/>
      <c r="D364" s="20"/>
      <c r="E364" s="20"/>
      <c r="F364" s="20"/>
      <c r="G364" s="20"/>
    </row>
    <row r="365" spans="3:7" x14ac:dyDescent="0.35">
      <c r="C365" s="20"/>
      <c r="D365" s="20"/>
      <c r="E365" s="20"/>
      <c r="F365" s="20"/>
      <c r="G365" s="20"/>
    </row>
    <row r="366" spans="3:7" x14ac:dyDescent="0.35">
      <c r="C366" s="20"/>
      <c r="D366" s="20"/>
      <c r="E366" s="20"/>
      <c r="F366" s="20"/>
      <c r="G366" s="20"/>
    </row>
    <row r="367" spans="3:7" x14ac:dyDescent="0.35">
      <c r="C367" s="20"/>
      <c r="D367" s="20"/>
      <c r="E367" s="20"/>
      <c r="F367" s="20"/>
      <c r="G367" s="20"/>
    </row>
    <row r="368" spans="3:7" x14ac:dyDescent="0.35">
      <c r="C368" s="20"/>
      <c r="D368" s="20"/>
      <c r="E368" s="20"/>
      <c r="F368" s="20"/>
      <c r="G368" s="20"/>
    </row>
    <row r="369" spans="3:7" x14ac:dyDescent="0.35">
      <c r="C369" s="20"/>
      <c r="D369" s="20"/>
      <c r="E369" s="20"/>
      <c r="F369" s="20"/>
      <c r="G369" s="20"/>
    </row>
    <row r="370" spans="3:7" x14ac:dyDescent="0.35">
      <c r="C370" s="20"/>
      <c r="D370" s="20"/>
      <c r="E370" s="20"/>
      <c r="F370" s="20"/>
      <c r="G370" s="20"/>
    </row>
    <row r="371" spans="3:7" x14ac:dyDescent="0.35">
      <c r="C371" s="20"/>
      <c r="D371" s="20"/>
      <c r="E371" s="20"/>
      <c r="F371" s="20"/>
      <c r="G371" s="20"/>
    </row>
    <row r="372" spans="3:7" x14ac:dyDescent="0.35">
      <c r="C372" s="20"/>
      <c r="D372" s="20"/>
      <c r="E372" s="20"/>
      <c r="F372" s="20"/>
      <c r="G372" s="20"/>
    </row>
    <row r="373" spans="3:7" x14ac:dyDescent="0.35">
      <c r="C373" s="20"/>
      <c r="D373" s="20"/>
      <c r="E373" s="20"/>
      <c r="F373" s="20"/>
      <c r="G373" s="20"/>
    </row>
    <row r="374" spans="3:7" x14ac:dyDescent="0.35">
      <c r="C374" s="20"/>
      <c r="D374" s="20"/>
      <c r="E374" s="20"/>
      <c r="F374" s="20"/>
      <c r="G374" s="20"/>
    </row>
    <row r="375" spans="3:7" x14ac:dyDescent="0.35">
      <c r="C375" s="20"/>
      <c r="D375" s="20"/>
      <c r="E375" s="20"/>
      <c r="F375" s="20"/>
      <c r="G375" s="20"/>
    </row>
    <row r="376" spans="3:7" x14ac:dyDescent="0.35">
      <c r="C376" s="20"/>
      <c r="D376" s="20"/>
      <c r="E376" s="20"/>
      <c r="F376" s="20"/>
      <c r="G376" s="20"/>
    </row>
    <row r="377" spans="3:7" x14ac:dyDescent="0.35">
      <c r="C377" s="20"/>
      <c r="D377" s="20"/>
      <c r="E377" s="20"/>
      <c r="F377" s="20"/>
      <c r="G377" s="20"/>
    </row>
    <row r="378" spans="3:7" x14ac:dyDescent="0.35">
      <c r="C378" s="20"/>
      <c r="D378" s="20"/>
      <c r="E378" s="20"/>
      <c r="F378" s="20"/>
      <c r="G378" s="20"/>
    </row>
    <row r="379" spans="3:7" x14ac:dyDescent="0.35">
      <c r="C379" s="20"/>
      <c r="D379" s="20"/>
      <c r="E379" s="20"/>
      <c r="F379" s="20"/>
      <c r="G379" s="20"/>
    </row>
    <row r="380" spans="3:7" x14ac:dyDescent="0.35">
      <c r="C380" s="20"/>
      <c r="D380" s="20"/>
      <c r="E380" s="20"/>
      <c r="F380" s="20"/>
      <c r="G380" s="20"/>
    </row>
    <row r="381" spans="3:7" x14ac:dyDescent="0.35">
      <c r="C381" s="20"/>
      <c r="D381" s="20"/>
      <c r="E381" s="20"/>
      <c r="F381" s="20"/>
      <c r="G381" s="20"/>
    </row>
    <row r="382" spans="3:7" x14ac:dyDescent="0.35">
      <c r="C382" s="20"/>
      <c r="D382" s="20"/>
      <c r="E382" s="20"/>
      <c r="F382" s="20"/>
      <c r="G382" s="20"/>
    </row>
    <row r="383" spans="3:7" x14ac:dyDescent="0.35">
      <c r="C383" s="20"/>
      <c r="D383" s="20"/>
      <c r="E383" s="20"/>
      <c r="F383" s="20"/>
      <c r="G383" s="20"/>
    </row>
    <row r="384" spans="3:7" x14ac:dyDescent="0.35">
      <c r="C384" s="20"/>
      <c r="D384" s="20"/>
      <c r="E384" s="20"/>
      <c r="F384" s="20"/>
      <c r="G384" s="20"/>
    </row>
    <row r="385" spans="3:7" x14ac:dyDescent="0.35">
      <c r="C385" s="20"/>
      <c r="D385" s="20"/>
      <c r="E385" s="20"/>
      <c r="F385" s="20"/>
      <c r="G385" s="20"/>
    </row>
    <row r="386" spans="3:7" x14ac:dyDescent="0.35">
      <c r="C386" s="20"/>
      <c r="D386" s="20"/>
      <c r="E386" s="20"/>
      <c r="F386" s="20"/>
      <c r="G386" s="20"/>
    </row>
    <row r="387" spans="3:7" x14ac:dyDescent="0.35">
      <c r="C387" s="20"/>
      <c r="D387" s="20"/>
      <c r="E387" s="20"/>
      <c r="F387" s="20"/>
      <c r="G387" s="20"/>
    </row>
    <row r="388" spans="3:7" x14ac:dyDescent="0.35">
      <c r="C388" s="20"/>
      <c r="D388" s="20"/>
      <c r="E388" s="20"/>
      <c r="F388" s="20"/>
      <c r="G388" s="20"/>
    </row>
    <row r="389" spans="3:7" x14ac:dyDescent="0.35">
      <c r="C389" s="20"/>
      <c r="D389" s="20"/>
      <c r="E389" s="20"/>
      <c r="F389" s="20"/>
      <c r="G389" s="20"/>
    </row>
    <row r="390" spans="3:7" x14ac:dyDescent="0.35">
      <c r="C390" s="20"/>
      <c r="D390" s="20"/>
      <c r="E390" s="20"/>
      <c r="F390" s="20"/>
      <c r="G390" s="20"/>
    </row>
    <row r="391" spans="3:7" x14ac:dyDescent="0.35">
      <c r="C391" s="20"/>
      <c r="D391" s="20"/>
      <c r="E391" s="20"/>
      <c r="F391" s="20"/>
      <c r="G391" s="20"/>
    </row>
    <row r="392" spans="3:7" x14ac:dyDescent="0.35">
      <c r="C392" s="20"/>
      <c r="D392" s="20"/>
      <c r="E392" s="20"/>
      <c r="F392" s="20"/>
      <c r="G392" s="20"/>
    </row>
    <row r="393" spans="3:7" x14ac:dyDescent="0.35">
      <c r="C393" s="20"/>
      <c r="D393" s="20"/>
      <c r="E393" s="20"/>
      <c r="F393" s="20"/>
      <c r="G393" s="20"/>
    </row>
    <row r="394" spans="3:7" x14ac:dyDescent="0.35">
      <c r="C394" s="20"/>
      <c r="D394" s="20"/>
      <c r="E394" s="20"/>
      <c r="F394" s="20"/>
      <c r="G394" s="20"/>
    </row>
    <row r="395" spans="3:7" x14ac:dyDescent="0.35">
      <c r="C395" s="20"/>
      <c r="D395" s="20"/>
      <c r="E395" s="20"/>
      <c r="F395" s="20"/>
      <c r="G395" s="20"/>
    </row>
    <row r="396" spans="3:7" x14ac:dyDescent="0.35">
      <c r="C396" s="20"/>
      <c r="D396" s="20"/>
      <c r="E396" s="20"/>
      <c r="F396" s="20"/>
      <c r="G396" s="20"/>
    </row>
    <row r="397" spans="3:7" x14ac:dyDescent="0.35">
      <c r="C397" s="20"/>
      <c r="D397" s="20"/>
      <c r="E397" s="20"/>
      <c r="F397" s="20"/>
      <c r="G397" s="20"/>
    </row>
    <row r="398" spans="3:7" x14ac:dyDescent="0.35">
      <c r="C398" s="20"/>
      <c r="D398" s="20"/>
      <c r="E398" s="20"/>
      <c r="F398" s="20"/>
      <c r="G398" s="20"/>
    </row>
    <row r="399" spans="3:7" x14ac:dyDescent="0.35">
      <c r="C399" s="20"/>
      <c r="D399" s="20"/>
      <c r="E399" s="20"/>
      <c r="F399" s="20"/>
      <c r="G399" s="20"/>
    </row>
    <row r="400" spans="3:7" x14ac:dyDescent="0.35">
      <c r="C400" s="20"/>
      <c r="D400" s="20"/>
      <c r="E400" s="20"/>
      <c r="F400" s="20"/>
      <c r="G400" s="20"/>
    </row>
    <row r="401" spans="3:7" x14ac:dyDescent="0.35">
      <c r="C401" s="20"/>
      <c r="D401" s="20"/>
      <c r="E401" s="20"/>
      <c r="F401" s="20"/>
      <c r="G401" s="20"/>
    </row>
    <row r="402" spans="3:7" x14ac:dyDescent="0.35">
      <c r="C402" s="20"/>
      <c r="D402" s="20"/>
      <c r="E402" s="20"/>
      <c r="F402" s="20"/>
      <c r="G402" s="20"/>
    </row>
    <row r="403" spans="3:7" x14ac:dyDescent="0.35">
      <c r="C403" s="20"/>
      <c r="D403" s="20"/>
      <c r="E403" s="20"/>
      <c r="F403" s="20"/>
      <c r="G403" s="20"/>
    </row>
    <row r="404" spans="3:7" x14ac:dyDescent="0.35">
      <c r="C404" s="20"/>
      <c r="D404" s="20"/>
      <c r="E404" s="20"/>
      <c r="F404" s="20"/>
      <c r="G404" s="20"/>
    </row>
    <row r="405" spans="3:7" x14ac:dyDescent="0.35">
      <c r="C405" s="20"/>
      <c r="D405" s="20"/>
      <c r="E405" s="20"/>
      <c r="F405" s="20"/>
      <c r="G405" s="20"/>
    </row>
    <row r="406" spans="3:7" x14ac:dyDescent="0.35">
      <c r="C406" s="20"/>
      <c r="D406" s="20"/>
      <c r="E406" s="20"/>
      <c r="F406" s="20"/>
      <c r="G406" s="20"/>
    </row>
    <row r="407" spans="3:7" x14ac:dyDescent="0.35">
      <c r="C407" s="20"/>
      <c r="D407" s="20"/>
      <c r="E407" s="20"/>
      <c r="F407" s="20"/>
      <c r="G407" s="20"/>
    </row>
    <row r="408" spans="3:7" x14ac:dyDescent="0.35">
      <c r="C408" s="20"/>
      <c r="D408" s="20"/>
      <c r="E408" s="20"/>
      <c r="F408" s="20"/>
      <c r="G408" s="20"/>
    </row>
    <row r="409" spans="3:7" x14ac:dyDescent="0.35">
      <c r="C409" s="20"/>
      <c r="D409" s="20"/>
      <c r="E409" s="20"/>
      <c r="F409" s="20"/>
      <c r="G409" s="20"/>
    </row>
    <row r="410" spans="3:7" x14ac:dyDescent="0.35">
      <c r="C410" s="20"/>
      <c r="D410" s="20"/>
      <c r="E410" s="20"/>
      <c r="F410" s="20"/>
      <c r="G410" s="20"/>
    </row>
    <row r="411" spans="3:7" x14ac:dyDescent="0.35">
      <c r="C411" s="20"/>
      <c r="D411" s="20"/>
      <c r="E411" s="20"/>
      <c r="F411" s="20"/>
      <c r="G411" s="20"/>
    </row>
    <row r="412" spans="3:7" x14ac:dyDescent="0.35">
      <c r="C412" s="20"/>
      <c r="D412" s="20"/>
      <c r="E412" s="20"/>
      <c r="F412" s="20"/>
      <c r="G412" s="20"/>
    </row>
    <row r="413" spans="3:7" x14ac:dyDescent="0.35">
      <c r="C413" s="20"/>
      <c r="D413" s="20"/>
      <c r="E413" s="20"/>
      <c r="F413" s="20"/>
      <c r="G413" s="20"/>
    </row>
    <row r="414" spans="3:7" x14ac:dyDescent="0.35">
      <c r="C414" s="20"/>
      <c r="D414" s="20"/>
      <c r="E414" s="20"/>
      <c r="F414" s="20"/>
      <c r="G414" s="20"/>
    </row>
    <row r="415" spans="3:7" x14ac:dyDescent="0.35">
      <c r="C415" s="20"/>
      <c r="D415" s="20"/>
      <c r="E415" s="20"/>
      <c r="F415" s="20"/>
      <c r="G415" s="20"/>
    </row>
    <row r="416" spans="3:7" x14ac:dyDescent="0.35">
      <c r="C416" s="20"/>
      <c r="D416" s="20"/>
      <c r="E416" s="20"/>
      <c r="F416" s="20"/>
      <c r="G416" s="20"/>
    </row>
    <row r="417" spans="3:7" x14ac:dyDescent="0.35">
      <c r="C417" s="20"/>
      <c r="D417" s="20"/>
      <c r="E417" s="20"/>
      <c r="F417" s="20"/>
      <c r="G417" s="20"/>
    </row>
    <row r="418" spans="3:7" x14ac:dyDescent="0.35">
      <c r="C418" s="20"/>
      <c r="D418" s="20"/>
      <c r="E418" s="20"/>
      <c r="F418" s="20"/>
      <c r="G418" s="20"/>
    </row>
    <row r="419" spans="3:7" x14ac:dyDescent="0.35">
      <c r="C419" s="20"/>
      <c r="D419" s="20"/>
      <c r="E419" s="20"/>
      <c r="F419" s="20"/>
      <c r="G419" s="20"/>
    </row>
    <row r="420" spans="3:7" x14ac:dyDescent="0.35">
      <c r="C420" s="20"/>
      <c r="D420" s="20"/>
      <c r="E420" s="20"/>
      <c r="F420" s="20"/>
      <c r="G420" s="20"/>
    </row>
    <row r="421" spans="3:7" x14ac:dyDescent="0.35">
      <c r="C421" s="20"/>
      <c r="D421" s="20"/>
      <c r="E421" s="20"/>
      <c r="F421" s="20"/>
      <c r="G421" s="20"/>
    </row>
    <row r="422" spans="3:7" x14ac:dyDescent="0.35">
      <c r="C422" s="20"/>
      <c r="D422" s="20"/>
      <c r="E422" s="20"/>
      <c r="F422" s="20"/>
      <c r="G422" s="20"/>
    </row>
    <row r="423" spans="3:7" x14ac:dyDescent="0.35">
      <c r="C423" s="20"/>
      <c r="D423" s="20"/>
      <c r="E423" s="20"/>
      <c r="F423" s="20"/>
      <c r="G423" s="20"/>
    </row>
    <row r="424" spans="3:7" x14ac:dyDescent="0.35">
      <c r="C424" s="20"/>
      <c r="D424" s="20"/>
      <c r="E424" s="20"/>
      <c r="F424" s="20"/>
      <c r="G424" s="20"/>
    </row>
    <row r="425" spans="3:7" x14ac:dyDescent="0.35">
      <c r="C425" s="20"/>
      <c r="D425" s="20"/>
      <c r="E425" s="20"/>
      <c r="F425" s="20"/>
      <c r="G425" s="20"/>
    </row>
    <row r="426" spans="3:7" x14ac:dyDescent="0.35">
      <c r="C426" s="20"/>
      <c r="D426" s="20"/>
      <c r="E426" s="20"/>
      <c r="F426" s="20"/>
      <c r="G426" s="20"/>
    </row>
    <row r="427" spans="3:7" x14ac:dyDescent="0.35">
      <c r="C427" s="20"/>
      <c r="D427" s="20"/>
      <c r="E427" s="20"/>
      <c r="F427" s="20"/>
      <c r="G427" s="20"/>
    </row>
    <row r="428" spans="3:7" x14ac:dyDescent="0.35">
      <c r="C428" s="20"/>
      <c r="D428" s="20"/>
      <c r="E428" s="20"/>
      <c r="F428" s="20"/>
      <c r="G428" s="20"/>
    </row>
    <row r="429" spans="3:7" x14ac:dyDescent="0.35">
      <c r="C429" s="20"/>
      <c r="D429" s="20"/>
      <c r="E429" s="20"/>
      <c r="F429" s="20"/>
      <c r="G429" s="20"/>
    </row>
    <row r="430" spans="3:7" x14ac:dyDescent="0.35">
      <c r="C430" s="20"/>
      <c r="D430" s="20"/>
      <c r="E430" s="20"/>
      <c r="F430" s="20"/>
      <c r="G430" s="20"/>
    </row>
    <row r="431" spans="3:7" x14ac:dyDescent="0.35">
      <c r="C431" s="20"/>
      <c r="D431" s="20"/>
      <c r="E431" s="20"/>
      <c r="F431" s="20"/>
      <c r="G431" s="20"/>
    </row>
    <row r="432" spans="3:7" x14ac:dyDescent="0.35">
      <c r="C432" s="20"/>
      <c r="D432" s="20"/>
      <c r="E432" s="20"/>
      <c r="F432" s="20"/>
      <c r="G432" s="20"/>
    </row>
    <row r="433" spans="3:7" x14ac:dyDescent="0.35">
      <c r="C433" s="20"/>
      <c r="D433" s="20"/>
      <c r="E433" s="20"/>
      <c r="F433" s="20"/>
      <c r="G433" s="20"/>
    </row>
    <row r="434" spans="3:7" x14ac:dyDescent="0.35">
      <c r="C434" s="20"/>
      <c r="D434" s="20"/>
      <c r="E434" s="20"/>
      <c r="F434" s="20"/>
      <c r="G434" s="20"/>
    </row>
    <row r="435" spans="3:7" x14ac:dyDescent="0.35">
      <c r="C435" s="20"/>
      <c r="D435" s="20"/>
      <c r="E435" s="20"/>
      <c r="F435" s="20"/>
      <c r="G435" s="20"/>
    </row>
    <row r="436" spans="3:7" x14ac:dyDescent="0.35">
      <c r="C436" s="20"/>
      <c r="D436" s="20"/>
      <c r="E436" s="20"/>
      <c r="F436" s="20"/>
      <c r="G436" s="20"/>
    </row>
    <row r="437" spans="3:7" x14ac:dyDescent="0.35">
      <c r="C437" s="20"/>
      <c r="D437" s="20"/>
      <c r="E437" s="20"/>
      <c r="F437" s="20"/>
      <c r="G437" s="20"/>
    </row>
    <row r="438" spans="3:7" x14ac:dyDescent="0.35">
      <c r="C438" s="20"/>
      <c r="D438" s="20"/>
      <c r="E438" s="20"/>
      <c r="F438" s="20"/>
      <c r="G438" s="20"/>
    </row>
    <row r="439" spans="3:7" x14ac:dyDescent="0.35">
      <c r="C439" s="20"/>
      <c r="D439" s="20"/>
      <c r="E439" s="20"/>
      <c r="F439" s="20"/>
      <c r="G439" s="20"/>
    </row>
    <row r="440" spans="3:7" x14ac:dyDescent="0.35">
      <c r="C440" s="20"/>
      <c r="D440" s="20"/>
      <c r="E440" s="20"/>
      <c r="F440" s="20"/>
      <c r="G440" s="20"/>
    </row>
    <row r="441" spans="3:7" x14ac:dyDescent="0.35">
      <c r="C441" s="20"/>
      <c r="D441" s="20"/>
      <c r="E441" s="20"/>
      <c r="F441" s="20"/>
      <c r="G441" s="20"/>
    </row>
    <row r="442" spans="3:7" x14ac:dyDescent="0.35">
      <c r="C442" s="20"/>
      <c r="D442" s="20"/>
      <c r="E442" s="20"/>
      <c r="F442" s="20"/>
      <c r="G442" s="20"/>
    </row>
    <row r="443" spans="3:7" x14ac:dyDescent="0.35">
      <c r="C443" s="20"/>
      <c r="D443" s="20"/>
      <c r="E443" s="20"/>
      <c r="F443" s="20"/>
      <c r="G443" s="20"/>
    </row>
    <row r="444" spans="3:7" x14ac:dyDescent="0.35">
      <c r="C444" s="20"/>
      <c r="D444" s="20"/>
      <c r="E444" s="20"/>
      <c r="F444" s="20"/>
      <c r="G444" s="20"/>
    </row>
    <row r="445" spans="3:7" x14ac:dyDescent="0.35">
      <c r="C445" s="20"/>
      <c r="D445" s="20"/>
      <c r="E445" s="20"/>
      <c r="F445" s="20"/>
      <c r="G445" s="20"/>
    </row>
    <row r="446" spans="3:7" x14ac:dyDescent="0.35">
      <c r="C446" s="20"/>
      <c r="D446" s="20"/>
      <c r="E446" s="20"/>
      <c r="F446" s="20"/>
      <c r="G446" s="20"/>
    </row>
    <row r="447" spans="3:7" x14ac:dyDescent="0.35">
      <c r="C447" s="20"/>
      <c r="D447" s="20"/>
      <c r="E447" s="20"/>
      <c r="F447" s="20"/>
      <c r="G447" s="20"/>
    </row>
    <row r="448" spans="3:7" x14ac:dyDescent="0.35">
      <c r="C448" s="20"/>
      <c r="D448" s="20"/>
      <c r="E448" s="20"/>
      <c r="F448" s="20"/>
      <c r="G448" s="20"/>
    </row>
    <row r="449" spans="3:7" x14ac:dyDescent="0.35">
      <c r="C449" s="20"/>
      <c r="D449" s="20"/>
      <c r="E449" s="20"/>
      <c r="F449" s="20"/>
      <c r="G449" s="20"/>
    </row>
    <row r="450" spans="3:7" x14ac:dyDescent="0.35">
      <c r="C450" s="20"/>
      <c r="D450" s="20"/>
      <c r="E450" s="20"/>
      <c r="F450" s="20"/>
      <c r="G450" s="20"/>
    </row>
    <row r="451" spans="3:7" x14ac:dyDescent="0.35">
      <c r="C451" s="20"/>
      <c r="D451" s="20"/>
      <c r="E451" s="20"/>
      <c r="F451" s="20"/>
      <c r="G451" s="20"/>
    </row>
    <row r="452" spans="3:7" x14ac:dyDescent="0.35">
      <c r="C452" s="20"/>
      <c r="D452" s="20"/>
      <c r="E452" s="20"/>
      <c r="F452" s="20"/>
      <c r="G452" s="20"/>
    </row>
    <row r="453" spans="3:7" x14ac:dyDescent="0.35">
      <c r="C453" s="20"/>
      <c r="D453" s="20"/>
      <c r="E453" s="20"/>
      <c r="F453" s="20"/>
      <c r="G453" s="20"/>
    </row>
    <row r="454" spans="3:7" x14ac:dyDescent="0.35">
      <c r="C454" s="20"/>
      <c r="D454" s="20"/>
      <c r="E454" s="20"/>
      <c r="F454" s="20"/>
      <c r="G454" s="20"/>
    </row>
    <row r="455" spans="3:7" x14ac:dyDescent="0.35">
      <c r="C455" s="20"/>
      <c r="D455" s="20"/>
      <c r="E455" s="20"/>
      <c r="F455" s="20"/>
      <c r="G455" s="20"/>
    </row>
    <row r="456" spans="3:7" x14ac:dyDescent="0.35">
      <c r="C456" s="20"/>
      <c r="D456" s="20"/>
      <c r="E456" s="20"/>
      <c r="F456" s="20"/>
      <c r="G456" s="20"/>
    </row>
    <row r="457" spans="3:7" x14ac:dyDescent="0.35">
      <c r="C457" s="20"/>
      <c r="D457" s="20"/>
      <c r="E457" s="20"/>
      <c r="F457" s="20"/>
      <c r="G457" s="20"/>
    </row>
    <row r="458" spans="3:7" x14ac:dyDescent="0.35">
      <c r="C458" s="20"/>
      <c r="D458" s="20"/>
      <c r="E458" s="20"/>
      <c r="F458" s="20"/>
      <c r="G458" s="20"/>
    </row>
    <row r="459" spans="3:7" x14ac:dyDescent="0.35">
      <c r="C459" s="20"/>
      <c r="D459" s="20"/>
      <c r="E459" s="20"/>
      <c r="F459" s="20"/>
      <c r="G459" s="20"/>
    </row>
    <row r="460" spans="3:7" x14ac:dyDescent="0.35">
      <c r="C460" s="20"/>
      <c r="D460" s="20"/>
      <c r="E460" s="20"/>
      <c r="F460" s="20"/>
      <c r="G460" s="20"/>
    </row>
    <row r="461" spans="3:7" x14ac:dyDescent="0.35">
      <c r="C461" s="20"/>
      <c r="D461" s="20"/>
      <c r="E461" s="20"/>
      <c r="F461" s="20"/>
      <c r="G461" s="20"/>
    </row>
    <row r="462" spans="3:7" x14ac:dyDescent="0.35">
      <c r="C462" s="20"/>
      <c r="D462" s="20"/>
      <c r="E462" s="20"/>
      <c r="F462" s="20"/>
      <c r="G462" s="20"/>
    </row>
    <row r="463" spans="3:7" x14ac:dyDescent="0.35">
      <c r="C463" s="20"/>
      <c r="D463" s="20"/>
      <c r="E463" s="20"/>
      <c r="F463" s="20"/>
      <c r="G463" s="20"/>
    </row>
    <row r="464" spans="3:7" x14ac:dyDescent="0.35">
      <c r="C464" s="20"/>
      <c r="D464" s="20"/>
      <c r="E464" s="20"/>
      <c r="F464" s="20"/>
      <c r="G464" s="20"/>
    </row>
    <row r="465" spans="3:7" x14ac:dyDescent="0.35">
      <c r="C465" s="20"/>
      <c r="D465" s="20"/>
      <c r="E465" s="20"/>
      <c r="F465" s="20"/>
      <c r="G465" s="20"/>
    </row>
    <row r="466" spans="3:7" x14ac:dyDescent="0.35">
      <c r="C466" s="20"/>
      <c r="D466" s="20"/>
      <c r="E466" s="20"/>
      <c r="F466" s="20"/>
      <c r="G466" s="20"/>
    </row>
    <row r="467" spans="3:7" x14ac:dyDescent="0.35">
      <c r="C467" s="20"/>
      <c r="D467" s="20"/>
      <c r="E467" s="20"/>
      <c r="F467" s="20"/>
      <c r="G467" s="20"/>
    </row>
    <row r="468" spans="3:7" x14ac:dyDescent="0.35">
      <c r="C468" s="20"/>
      <c r="D468" s="20"/>
      <c r="E468" s="20"/>
      <c r="F468" s="20"/>
      <c r="G468" s="20"/>
    </row>
    <row r="469" spans="3:7" x14ac:dyDescent="0.35">
      <c r="C469" s="20"/>
      <c r="D469" s="20"/>
      <c r="E469" s="20"/>
      <c r="F469" s="20"/>
      <c r="G469" s="20"/>
    </row>
    <row r="470" spans="3:7" x14ac:dyDescent="0.35">
      <c r="C470" s="20"/>
      <c r="D470" s="20"/>
      <c r="E470" s="20"/>
      <c r="F470" s="20"/>
      <c r="G470" s="20"/>
    </row>
    <row r="471" spans="3:7" x14ac:dyDescent="0.35">
      <c r="C471" s="20"/>
      <c r="D471" s="20"/>
      <c r="E471" s="20"/>
      <c r="F471" s="20"/>
      <c r="G471" s="20"/>
    </row>
    <row r="472" spans="3:7" x14ac:dyDescent="0.35">
      <c r="C472" s="20"/>
      <c r="D472" s="20"/>
      <c r="E472" s="20"/>
      <c r="F472" s="20"/>
      <c r="G472" s="20"/>
    </row>
    <row r="473" spans="3:7" x14ac:dyDescent="0.35">
      <c r="C473" s="20"/>
      <c r="D473" s="20"/>
      <c r="E473" s="20"/>
      <c r="F473" s="20"/>
      <c r="G473" s="20"/>
    </row>
    <row r="474" spans="3:7" x14ac:dyDescent="0.35">
      <c r="C474" s="20"/>
      <c r="D474" s="20"/>
      <c r="E474" s="20"/>
      <c r="F474" s="20"/>
      <c r="G474" s="20"/>
    </row>
    <row r="475" spans="3:7" x14ac:dyDescent="0.35">
      <c r="C475" s="20"/>
      <c r="D475" s="20"/>
      <c r="E475" s="20"/>
      <c r="F475" s="20"/>
      <c r="G475" s="20"/>
    </row>
    <row r="476" spans="3:7" x14ac:dyDescent="0.35">
      <c r="C476" s="20"/>
      <c r="D476" s="20"/>
      <c r="E476" s="20"/>
      <c r="F476" s="20"/>
      <c r="G476" s="20"/>
    </row>
    <row r="477" spans="3:7" x14ac:dyDescent="0.35">
      <c r="C477" s="20"/>
      <c r="D477" s="20"/>
      <c r="E477" s="20"/>
      <c r="F477" s="20"/>
      <c r="G477" s="20"/>
    </row>
    <row r="478" spans="3:7" x14ac:dyDescent="0.35">
      <c r="C478" s="20"/>
      <c r="D478" s="20"/>
      <c r="E478" s="20"/>
      <c r="F478" s="20"/>
      <c r="G478" s="20"/>
    </row>
    <row r="479" spans="3:7" x14ac:dyDescent="0.35">
      <c r="C479" s="20"/>
      <c r="D479" s="20"/>
      <c r="E479" s="20"/>
      <c r="F479" s="20"/>
      <c r="G479" s="20"/>
    </row>
    <row r="480" spans="3:7" x14ac:dyDescent="0.35">
      <c r="C480" s="20"/>
      <c r="D480" s="20"/>
      <c r="E480" s="20"/>
      <c r="F480" s="20"/>
      <c r="G480" s="20"/>
    </row>
    <row r="481" spans="3:7" x14ac:dyDescent="0.35">
      <c r="C481" s="20"/>
      <c r="D481" s="20"/>
      <c r="E481" s="20"/>
      <c r="F481" s="20"/>
      <c r="G481" s="20"/>
    </row>
    <row r="482" spans="3:7" x14ac:dyDescent="0.35">
      <c r="C482" s="20"/>
      <c r="D482" s="20"/>
      <c r="E482" s="20"/>
      <c r="F482" s="20"/>
      <c r="G482" s="20"/>
    </row>
    <row r="483" spans="3:7" x14ac:dyDescent="0.35">
      <c r="C483" s="20"/>
      <c r="D483" s="20"/>
      <c r="E483" s="20"/>
      <c r="F483" s="20"/>
      <c r="G483" s="20"/>
    </row>
    <row r="484" spans="3:7" x14ac:dyDescent="0.35">
      <c r="C484" s="20"/>
      <c r="D484" s="20"/>
      <c r="E484" s="20"/>
      <c r="F484" s="20"/>
      <c r="G484" s="20"/>
    </row>
    <row r="485" spans="3:7" x14ac:dyDescent="0.35">
      <c r="C485" s="20"/>
      <c r="D485" s="20"/>
      <c r="E485" s="20"/>
      <c r="F485" s="20"/>
      <c r="G485" s="20"/>
    </row>
    <row r="486" spans="3:7" x14ac:dyDescent="0.35">
      <c r="C486" s="20"/>
      <c r="D486" s="20"/>
      <c r="E486" s="20"/>
      <c r="F486" s="20"/>
      <c r="G486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14</vt:i4>
      </vt:variant>
      <vt:variant>
        <vt:lpstr>ช่วงที่มีชื่อ</vt:lpstr>
      </vt:variant>
      <vt:variant>
        <vt:i4>10</vt:i4>
      </vt:variant>
    </vt:vector>
  </HeadingPairs>
  <TitlesOfParts>
    <vt:vector size="24" baseType="lpstr">
      <vt:lpstr>บุคลากร</vt:lpstr>
      <vt:lpstr>ปกครอง </vt:lpstr>
      <vt:lpstr>ทะเบียน</vt:lpstr>
      <vt:lpstr>คลัง</vt:lpstr>
      <vt:lpstr>รายได้</vt:lpstr>
      <vt:lpstr>รักษา</vt:lpstr>
      <vt:lpstr>เทศกิจ</vt:lpstr>
      <vt:lpstr>โยธา</vt:lpstr>
      <vt:lpstr>พัฒนา</vt:lpstr>
      <vt:lpstr>สิ่งแวดล้อม</vt:lpstr>
      <vt:lpstr>ศึกษา</vt:lpstr>
      <vt:lpstr>Sheet1</vt:lpstr>
      <vt:lpstr>แบบแนบท้าย</vt:lpstr>
      <vt:lpstr>ปก</vt:lpstr>
      <vt:lpstr>คลัง!Print_Titles</vt:lpstr>
      <vt:lpstr>ทะเบียน!Print_Titles</vt:lpstr>
      <vt:lpstr>เทศกิจ!Print_Titles</vt:lpstr>
      <vt:lpstr>'ปกครอง '!Print_Titles</vt:lpstr>
      <vt:lpstr>พัฒนา!Print_Titles</vt:lpstr>
      <vt:lpstr>โยธา!Print_Titles</vt:lpstr>
      <vt:lpstr>รักษา!Print_Titles</vt:lpstr>
      <vt:lpstr>รายได้!Print_Titles</vt:lpstr>
      <vt:lpstr>ศึกษา!Print_Titles</vt:lpstr>
      <vt:lpstr>สิ่งแวดล้อม!Print_Titles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bma03545</cp:lastModifiedBy>
  <cp:lastPrinted>2024-09-24T13:17:19Z</cp:lastPrinted>
  <dcterms:created xsi:type="dcterms:W3CDTF">2019-08-18T06:05:51Z</dcterms:created>
  <dcterms:modified xsi:type="dcterms:W3CDTF">2025-03-11T09:44:02Z</dcterms:modified>
</cp:coreProperties>
</file>